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1"/>
  <workbookPr defaultThemeVersion="124226"/>
  <mc:AlternateContent xmlns:mc="http://schemas.openxmlformats.org/markup-compatibility/2006">
    <mc:Choice Requires="x15">
      <x15ac:absPath xmlns:x15ac="http://schemas.microsoft.com/office/spreadsheetml/2010/11/ac" url="D:\DOCUMENTOS\Documents\2. LIBANO 2026\PROCESOS CONTRACTUALES\EQUIPOS BIOMEDICOS\INSUMOS FINAL OK 1\1. DOC FINALES 24 JUNIO\"/>
    </mc:Choice>
  </mc:AlternateContent>
  <xr:revisionPtr revIDLastSave="0" documentId="8_{A1C0A32F-334D-4710-A124-AD87E0A5BC88}" xr6:coauthVersionLast="47" xr6:coauthVersionMax="47" xr10:uidLastSave="{00000000-0000-0000-0000-000000000000}"/>
  <bookViews>
    <workbookView xWindow="-110" yWindow="-110" windowWidth="19420" windowHeight="10300" xr2:uid="{00000000-000D-0000-FFFF-FFFF00000000}"/>
  </bookViews>
  <sheets>
    <sheet name="ESTUDIO DE MERCADO " sheetId="3" r:id="rId1"/>
    <sheet name="ESTUDIO DE MERCADO" sheetId="1" state="hidden" r:id="rId2"/>
    <sheet name="Para Imprimir" sheetId="2" state="hidden" r:id="rId3"/>
  </sheets>
  <externalReferences>
    <externalReference r:id="rId4"/>
    <externalReference r:id="rId5"/>
    <externalReference r:id="rId6"/>
  </externalReferences>
  <definedNames>
    <definedName name="_xlnm._FilterDatabase" localSheetId="1" hidden="1">'ESTUDIO DE MERCADO'!$A$16:$JA$66</definedName>
    <definedName name="_xlnm._FilterDatabase" localSheetId="0" hidden="1">'ESTUDIO DE MERCADO '!$A$17:$I$80</definedName>
    <definedName name="_xlnm._FilterDatabase" localSheetId="2" hidden="1">'Para Imprimir'!$A$16:$HB$423</definedName>
    <definedName name="_xlnm.Print_Area" localSheetId="1">'ESTUDIO DE MERCADO'!$A$1:$GY$112</definedName>
    <definedName name="_xlnm.Print_Area" localSheetId="2">'Para Imprimir'!$A$1:$GZ$469</definedName>
    <definedName name="_xlnm.Print_Titles" localSheetId="1">'ESTUDIO DE MERCADO'!$14:$16</definedName>
    <definedName name="_xlnm.Print_Titles" localSheetId="0">'ESTUDIO DE MERCADO '!$1:$15</definedName>
    <definedName name="_xlnm.Print_Titles" localSheetId="2">'Para Imprimir'!$14:$16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9" i="3" l="1"/>
  <c r="I79" i="3" s="1"/>
  <c r="H78" i="3"/>
  <c r="I78" i="3" s="1"/>
  <c r="H77" i="3"/>
  <c r="I77" i="3" s="1"/>
  <c r="H76" i="3"/>
  <c r="I76" i="3" s="1"/>
  <c r="H75" i="3"/>
  <c r="I75" i="3" s="1"/>
  <c r="H74" i="3"/>
  <c r="I74" i="3" s="1"/>
  <c r="H73" i="3"/>
  <c r="I73" i="3" s="1"/>
  <c r="H72" i="3"/>
  <c r="I72" i="3" s="1"/>
  <c r="H68" i="3"/>
  <c r="I68" i="3" s="1"/>
  <c r="H67" i="3"/>
  <c r="I67" i="3" s="1"/>
  <c r="H66" i="3"/>
  <c r="I66" i="3" s="1"/>
  <c r="H65" i="3"/>
  <c r="I65" i="3" s="1"/>
  <c r="H64" i="3"/>
  <c r="I64" i="3" s="1"/>
  <c r="H63" i="3"/>
  <c r="I63" i="3" s="1"/>
  <c r="H62" i="3"/>
  <c r="I62" i="3" s="1"/>
  <c r="H61" i="3"/>
  <c r="I61" i="3" s="1"/>
  <c r="H60" i="3"/>
  <c r="I60" i="3" s="1"/>
  <c r="H59" i="3"/>
  <c r="I59" i="3" s="1"/>
  <c r="H55" i="3"/>
  <c r="I55" i="3" s="1"/>
  <c r="H54" i="3"/>
  <c r="I54" i="3" s="1"/>
  <c r="H53" i="3"/>
  <c r="I53" i="3" s="1"/>
  <c r="H52" i="3"/>
  <c r="I52" i="3" s="1"/>
  <c r="H51" i="3"/>
  <c r="I51" i="3" s="1"/>
  <c r="H50" i="3"/>
  <c r="I50" i="3" s="1"/>
  <c r="H46" i="3"/>
  <c r="I46" i="3" s="1"/>
  <c r="H45" i="3"/>
  <c r="I45" i="3" s="1"/>
  <c r="H44" i="3"/>
  <c r="I44" i="3" s="1"/>
  <c r="H43" i="3"/>
  <c r="I43" i="3" s="1"/>
  <c r="H39" i="3"/>
  <c r="I39" i="3" s="1"/>
  <c r="H38" i="3"/>
  <c r="I38" i="3" s="1"/>
  <c r="H37" i="3"/>
  <c r="I37" i="3" s="1"/>
  <c r="H36" i="3"/>
  <c r="I36" i="3" s="1"/>
  <c r="H35" i="3"/>
  <c r="I35" i="3" s="1"/>
  <c r="H34" i="3"/>
  <c r="I34" i="3" s="1"/>
  <c r="H33" i="3"/>
  <c r="I33" i="3" s="1"/>
  <c r="H32" i="3"/>
  <c r="I32" i="3" s="1"/>
  <c r="H31" i="3"/>
  <c r="I31" i="3" s="1"/>
  <c r="H30" i="3"/>
  <c r="I30" i="3" s="1"/>
  <c r="H29" i="3"/>
  <c r="I29" i="3" s="1"/>
  <c r="H28" i="3"/>
  <c r="I28" i="3" s="1"/>
  <c r="H27" i="3"/>
  <c r="I27" i="3" s="1"/>
  <c r="H26" i="3"/>
  <c r="I26" i="3" s="1"/>
  <c r="H25" i="3"/>
  <c r="I25" i="3" s="1"/>
  <c r="H24" i="3"/>
  <c r="I24" i="3" s="1"/>
  <c r="H23" i="3"/>
  <c r="I23" i="3" s="1"/>
  <c r="H22" i="3"/>
  <c r="I22" i="3" s="1"/>
  <c r="H21" i="3"/>
  <c r="I21" i="3" s="1"/>
  <c r="H20" i="3"/>
  <c r="I20" i="3" s="1"/>
  <c r="H19" i="3"/>
  <c r="I19" i="3" s="1"/>
  <c r="H18" i="3"/>
  <c r="I56" i="3" l="1"/>
  <c r="H69" i="3"/>
  <c r="I69" i="3"/>
  <c r="H56" i="3"/>
  <c r="I80" i="3"/>
  <c r="H80" i="3"/>
  <c r="I47" i="3"/>
  <c r="H47" i="3"/>
  <c r="H40" i="3"/>
  <c r="I18" i="3"/>
  <c r="I40" i="3" s="1"/>
  <c r="FM18" i="1"/>
  <c r="FX18" i="1"/>
  <c r="FY18" i="1"/>
  <c r="GG18" i="1"/>
  <c r="GQ18" i="1"/>
  <c r="FM23" i="1"/>
  <c r="FY23" i="1"/>
  <c r="GU23" i="1" s="1"/>
  <c r="GV23" i="1" s="1"/>
  <c r="GW23" i="1" s="1"/>
  <c r="GG23" i="1"/>
  <c r="GQ23" i="1"/>
  <c r="FK34" i="1"/>
  <c r="FQ34" i="1"/>
  <c r="GC34" i="1"/>
  <c r="GF34" i="1"/>
  <c r="GF67" i="1" s="1"/>
  <c r="GG34" i="1"/>
  <c r="GJ34" i="1"/>
  <c r="GQ34" i="1"/>
  <c r="HO34" i="1"/>
  <c r="FK35" i="1"/>
  <c r="GU35" i="1" s="1"/>
  <c r="FM35" i="1"/>
  <c r="FP35" i="1"/>
  <c r="FP67" i="1" s="1"/>
  <c r="FQ35" i="1"/>
  <c r="FX35" i="1"/>
  <c r="GC35" i="1"/>
  <c r="GF35" i="1"/>
  <c r="GG35" i="1"/>
  <c r="GJ35" i="1"/>
  <c r="GQ35" i="1"/>
  <c r="HO35" i="1"/>
  <c r="FM53" i="1"/>
  <c r="GU53" i="1" s="1"/>
  <c r="GV53" i="1" s="1"/>
  <c r="GW53" i="1" s="1"/>
  <c r="FQ53" i="1"/>
  <c r="FX53" i="1"/>
  <c r="GC53" i="1"/>
  <c r="GG53" i="1"/>
  <c r="GQ53" i="1"/>
  <c r="HO53" i="1"/>
  <c r="FS54" i="1"/>
  <c r="FU54" i="1"/>
  <c r="FU67" i="1" s="1"/>
  <c r="FZ54" i="1"/>
  <c r="GC54" i="1"/>
  <c r="GG54" i="1"/>
  <c r="GI54" i="1"/>
  <c r="GI67" i="1" s="1"/>
  <c r="GQ54" i="1"/>
  <c r="HO54" i="1"/>
  <c r="FM17" i="1"/>
  <c r="FM67" i="1" s="1"/>
  <c r="FX17" i="1"/>
  <c r="FY17" i="1"/>
  <c r="FY67" i="1" s="1"/>
  <c r="GG17" i="1"/>
  <c r="GG67" i="1" s="1"/>
  <c r="GQ17" i="1"/>
  <c r="FM19" i="1"/>
  <c r="FX19" i="1"/>
  <c r="GU19" i="1" s="1"/>
  <c r="GV19" i="1" s="1"/>
  <c r="GW19" i="1" s="1"/>
  <c r="FY19" i="1"/>
  <c r="GG19" i="1"/>
  <c r="GQ19" i="1"/>
  <c r="FM20" i="1"/>
  <c r="GU20" i="1" s="1"/>
  <c r="GV20" i="1" s="1"/>
  <c r="GW20" i="1" s="1"/>
  <c r="FY20" i="1"/>
  <c r="GQ20" i="1"/>
  <c r="FM21" i="1"/>
  <c r="GU21" i="1" s="1"/>
  <c r="GV21" i="1" s="1"/>
  <c r="GW21" i="1" s="1"/>
  <c r="FY21" i="1"/>
  <c r="GG21" i="1"/>
  <c r="GQ21" i="1"/>
  <c r="FM22" i="1"/>
  <c r="FY22" i="1"/>
  <c r="GU22" i="1" s="1"/>
  <c r="GV22" i="1" s="1"/>
  <c r="GW22" i="1" s="1"/>
  <c r="GQ22" i="1"/>
  <c r="FZ24" i="1"/>
  <c r="GQ24" i="1"/>
  <c r="GQ25" i="1"/>
  <c r="GT25" i="1" s="1"/>
  <c r="FO26" i="1"/>
  <c r="GA26" i="1"/>
  <c r="GA67" i="1" s="1"/>
  <c r="GC26" i="1"/>
  <c r="GC67" i="1" s="1"/>
  <c r="GG26" i="1"/>
  <c r="GQ26" i="1"/>
  <c r="FO27" i="1"/>
  <c r="GU27" i="1" s="1"/>
  <c r="GA27" i="1"/>
  <c r="GC27" i="1"/>
  <c r="GG27" i="1"/>
  <c r="GQ27" i="1"/>
  <c r="FO28" i="1"/>
  <c r="GU28" i="1" s="1"/>
  <c r="GA28" i="1"/>
  <c r="GQ28" i="1"/>
  <c r="FM29" i="1"/>
  <c r="GU29" i="1" s="1"/>
  <c r="FQ29" i="1"/>
  <c r="FQ67" i="1" s="1"/>
  <c r="GC29" i="1"/>
  <c r="GH29" i="1"/>
  <c r="GH67" i="1" s="1"/>
  <c r="GK29" i="1"/>
  <c r="GK67" i="1" s="1"/>
  <c r="GQ29" i="1"/>
  <c r="FM30" i="1"/>
  <c r="GU30" i="1" s="1"/>
  <c r="FQ30" i="1"/>
  <c r="GC30" i="1"/>
  <c r="GG30" i="1"/>
  <c r="GH30" i="1"/>
  <c r="GJ30" i="1"/>
  <c r="GJ67" i="1" s="1"/>
  <c r="GK30" i="1"/>
  <c r="GQ30" i="1"/>
  <c r="FM31" i="1"/>
  <c r="GU31" i="1" s="1"/>
  <c r="GC31" i="1"/>
  <c r="GG31" i="1"/>
  <c r="GH31" i="1"/>
  <c r="GJ31" i="1"/>
  <c r="GK31" i="1"/>
  <c r="GQ31" i="1"/>
  <c r="GG32" i="1"/>
  <c r="GU32" i="1" s="1"/>
  <c r="GV32" i="1" s="1"/>
  <c r="GW32" i="1" s="1"/>
  <c r="GH32" i="1"/>
  <c r="GJ32" i="1"/>
  <c r="GK32" i="1"/>
  <c r="GQ32" i="1"/>
  <c r="GG33" i="1"/>
  <c r="GU33" i="1" s="1"/>
  <c r="GH33" i="1"/>
  <c r="GJ33" i="1"/>
  <c r="GK33" i="1"/>
  <c r="GQ33" i="1"/>
  <c r="GC36" i="1"/>
  <c r="GU36" i="1" s="1"/>
  <c r="GV36" i="1" s="1"/>
  <c r="GW36" i="1" s="1"/>
  <c r="GF36" i="1"/>
  <c r="GG36" i="1"/>
  <c r="GQ36" i="1"/>
  <c r="FK37" i="1"/>
  <c r="GU37" i="1" s="1"/>
  <c r="FM37" i="1"/>
  <c r="FP37" i="1"/>
  <c r="FQ37" i="1"/>
  <c r="GC37" i="1"/>
  <c r="GF37" i="1"/>
  <c r="GG37" i="1"/>
  <c r="GJ37" i="1"/>
  <c r="GQ37" i="1"/>
  <c r="FK38" i="1"/>
  <c r="GU38" i="1" s="1"/>
  <c r="FM38" i="1"/>
  <c r="FP38" i="1"/>
  <c r="FQ38" i="1"/>
  <c r="FX38" i="1"/>
  <c r="GC38" i="1"/>
  <c r="GF38" i="1"/>
  <c r="GG38" i="1"/>
  <c r="GJ38" i="1"/>
  <c r="GQ38" i="1"/>
  <c r="FK39" i="1"/>
  <c r="GU39" i="1" s="1"/>
  <c r="FM39" i="1"/>
  <c r="FX39" i="1"/>
  <c r="GC39" i="1"/>
  <c r="GF39" i="1"/>
  <c r="GG39" i="1"/>
  <c r="GJ39" i="1"/>
  <c r="GQ39" i="1"/>
  <c r="FK40" i="1"/>
  <c r="GU40" i="1" s="1"/>
  <c r="FM40" i="1"/>
  <c r="FP40" i="1"/>
  <c r="FQ40" i="1"/>
  <c r="FX40" i="1"/>
  <c r="GC40" i="1"/>
  <c r="GF40" i="1"/>
  <c r="GG40" i="1"/>
  <c r="GJ40" i="1"/>
  <c r="GQ40" i="1"/>
  <c r="FK41" i="1"/>
  <c r="GU41" i="1" s="1"/>
  <c r="GV41" i="1" s="1"/>
  <c r="GW41" i="1" s="1"/>
  <c r="GC41" i="1"/>
  <c r="GF41" i="1"/>
  <c r="GG41" i="1"/>
  <c r="GQ41" i="1"/>
  <c r="FK42" i="1"/>
  <c r="GU42" i="1" s="1"/>
  <c r="FM42" i="1"/>
  <c r="GC42" i="1"/>
  <c r="GF42" i="1"/>
  <c r="GG42" i="1"/>
  <c r="GQ42" i="1"/>
  <c r="FK43" i="1"/>
  <c r="GU43" i="1" s="1"/>
  <c r="FM43" i="1"/>
  <c r="FQ43" i="1"/>
  <c r="FX43" i="1"/>
  <c r="GC43" i="1"/>
  <c r="GF43" i="1"/>
  <c r="GG43" i="1"/>
  <c r="GJ43" i="1"/>
  <c r="GQ43" i="1"/>
  <c r="GH44" i="1"/>
  <c r="GU44" i="1" s="1"/>
  <c r="GQ44" i="1"/>
  <c r="FM45" i="1"/>
  <c r="GU45" i="1" s="1"/>
  <c r="FO45" i="1"/>
  <c r="FQ45" i="1"/>
  <c r="FX45" i="1"/>
  <c r="GA45" i="1"/>
  <c r="GC45" i="1"/>
  <c r="GG45" i="1"/>
  <c r="GQ45" i="1"/>
  <c r="FM46" i="1"/>
  <c r="GU46" i="1" s="1"/>
  <c r="FO46" i="1"/>
  <c r="FQ46" i="1"/>
  <c r="FX46" i="1"/>
  <c r="GA46" i="1"/>
  <c r="GC46" i="1"/>
  <c r="GG46" i="1"/>
  <c r="GQ46" i="1"/>
  <c r="FM47" i="1"/>
  <c r="GU47" i="1" s="1"/>
  <c r="FO47" i="1"/>
  <c r="FQ47" i="1"/>
  <c r="FX47" i="1"/>
  <c r="GA47" i="1"/>
  <c r="GG47" i="1"/>
  <c r="GQ47" i="1"/>
  <c r="FN48" i="1"/>
  <c r="GC48" i="1"/>
  <c r="GQ48" i="1"/>
  <c r="FN49" i="1"/>
  <c r="GU49" i="1" s="1"/>
  <c r="GC49" i="1"/>
  <c r="GQ49" i="1"/>
  <c r="FX50" i="1"/>
  <c r="GU50" i="1" s="1"/>
  <c r="GC50" i="1"/>
  <c r="GG50" i="1"/>
  <c r="GQ50" i="1"/>
  <c r="FX51" i="1"/>
  <c r="GU51" i="1" s="1"/>
  <c r="GC51" i="1"/>
  <c r="GG51" i="1"/>
  <c r="GQ51" i="1"/>
  <c r="GC52" i="1"/>
  <c r="GU52" i="1" s="1"/>
  <c r="GQ52" i="1"/>
  <c r="FL55" i="1"/>
  <c r="FU55" i="1"/>
  <c r="FZ55" i="1"/>
  <c r="GG55" i="1"/>
  <c r="GI55" i="1"/>
  <c r="GQ55" i="1"/>
  <c r="GC56" i="1"/>
  <c r="GU56" i="1" s="1"/>
  <c r="GG56" i="1"/>
  <c r="GQ56" i="1"/>
  <c r="GC57" i="1"/>
  <c r="GU57" i="1" s="1"/>
  <c r="GV57" i="1" s="1"/>
  <c r="GW57" i="1" s="1"/>
  <c r="GG57" i="1"/>
  <c r="GQ57" i="1"/>
  <c r="FL58" i="1"/>
  <c r="GU58" i="1" s="1"/>
  <c r="FU58" i="1"/>
  <c r="FZ58" i="1"/>
  <c r="GC58" i="1"/>
  <c r="GG58" i="1"/>
  <c r="GI58" i="1"/>
  <c r="GQ58" i="1"/>
  <c r="FL59" i="1"/>
  <c r="GU59" i="1" s="1"/>
  <c r="FU59" i="1"/>
  <c r="FZ59" i="1"/>
  <c r="GQ59" i="1"/>
  <c r="FK60" i="1"/>
  <c r="GU60" i="1" s="1"/>
  <c r="FL60" i="1"/>
  <c r="FZ60" i="1"/>
  <c r="GC60" i="1"/>
  <c r="GG60" i="1"/>
  <c r="GI60" i="1"/>
  <c r="GQ60" i="1"/>
  <c r="FZ61" i="1"/>
  <c r="GU61" i="1" s="1"/>
  <c r="GQ61" i="1"/>
  <c r="FU62" i="1"/>
  <c r="GU62" i="1" s="1"/>
  <c r="GG62" i="1"/>
  <c r="GQ62" i="1"/>
  <c r="GI63" i="1"/>
  <c r="GU63" i="1" s="1"/>
  <c r="GQ63" i="1"/>
  <c r="GQ64" i="1"/>
  <c r="GT64" i="1" s="1"/>
  <c r="GG65" i="1"/>
  <c r="GU65" i="1" s="1"/>
  <c r="GI65" i="1"/>
  <c r="GQ65" i="1"/>
  <c r="GG66" i="1"/>
  <c r="GU66" i="1" s="1"/>
  <c r="GQ66" i="1"/>
  <c r="HP68" i="1"/>
  <c r="HQ54" i="1"/>
  <c r="HQ53" i="1"/>
  <c r="HQ35" i="1"/>
  <c r="HQ34" i="1"/>
  <c r="HQ23" i="1"/>
  <c r="HQ18" i="1"/>
  <c r="HN68" i="1"/>
  <c r="HM148" i="1"/>
  <c r="HM147" i="1"/>
  <c r="HM146" i="1"/>
  <c r="HM145" i="1"/>
  <c r="HM144" i="1"/>
  <c r="HM143" i="1"/>
  <c r="HM142" i="1"/>
  <c r="HM141" i="1"/>
  <c r="HM140" i="1"/>
  <c r="HM139" i="1"/>
  <c r="HM138" i="1"/>
  <c r="HM137" i="1"/>
  <c r="HM136" i="1"/>
  <c r="HM135" i="1"/>
  <c r="HM134" i="1"/>
  <c r="HM133" i="1"/>
  <c r="HM132" i="1"/>
  <c r="HM131" i="1"/>
  <c r="HM130" i="1"/>
  <c r="HM129" i="1"/>
  <c r="HM128" i="1"/>
  <c r="HM127" i="1"/>
  <c r="HM126" i="1"/>
  <c r="HM125" i="1"/>
  <c r="HM124" i="1"/>
  <c r="HM123" i="1"/>
  <c r="HM122" i="1"/>
  <c r="HM121" i="1"/>
  <c r="HM120" i="1"/>
  <c r="HM119" i="1"/>
  <c r="HM118" i="1"/>
  <c r="HM117" i="1"/>
  <c r="HM116" i="1"/>
  <c r="HM115" i="1"/>
  <c r="HM114" i="1"/>
  <c r="HM113" i="1"/>
  <c r="HM112" i="1"/>
  <c r="HM111" i="1"/>
  <c r="HM110" i="1"/>
  <c r="HM109" i="1"/>
  <c r="HM108" i="1"/>
  <c r="HM107" i="1"/>
  <c r="HM106" i="1"/>
  <c r="HM105" i="1"/>
  <c r="HM104" i="1"/>
  <c r="HM103" i="1"/>
  <c r="HM102" i="1"/>
  <c r="HM101" i="1"/>
  <c r="HM100" i="1"/>
  <c r="HM99" i="1"/>
  <c r="HM98" i="1"/>
  <c r="HM97" i="1"/>
  <c r="HM96" i="1"/>
  <c r="HM95" i="1"/>
  <c r="HM94" i="1"/>
  <c r="HM93" i="1"/>
  <c r="HM92" i="1"/>
  <c r="HM91" i="1"/>
  <c r="HM90" i="1"/>
  <c r="HM89" i="1"/>
  <c r="HM88" i="1"/>
  <c r="HM87" i="1"/>
  <c r="HM86" i="1"/>
  <c r="HM85" i="1"/>
  <c r="HM84" i="1"/>
  <c r="HM83" i="1"/>
  <c r="HM82" i="1"/>
  <c r="HM81" i="1"/>
  <c r="HM80" i="1"/>
  <c r="HM79" i="1"/>
  <c r="HM78" i="1"/>
  <c r="HM77" i="1"/>
  <c r="HM76" i="1"/>
  <c r="HM75" i="1"/>
  <c r="HM74" i="1"/>
  <c r="HM73" i="1"/>
  <c r="HM72" i="1"/>
  <c r="HL18" i="1"/>
  <c r="HL19" i="1"/>
  <c r="HL20" i="1"/>
  <c r="HL21" i="1"/>
  <c r="HL22" i="1"/>
  <c r="HL23" i="1"/>
  <c r="HL24" i="1"/>
  <c r="HL25" i="1"/>
  <c r="HL26" i="1"/>
  <c r="HL27" i="1"/>
  <c r="HL28" i="1"/>
  <c r="HL29" i="1"/>
  <c r="HL30" i="1"/>
  <c r="HL31" i="1"/>
  <c r="HL32" i="1"/>
  <c r="HL33" i="1"/>
  <c r="HL34" i="1"/>
  <c r="HL35" i="1"/>
  <c r="HL36" i="1"/>
  <c r="HL37" i="1"/>
  <c r="HL38" i="1"/>
  <c r="HL39" i="1"/>
  <c r="HL40" i="1"/>
  <c r="HL41" i="1"/>
  <c r="HL42" i="1"/>
  <c r="HL43" i="1"/>
  <c r="HL44" i="1"/>
  <c r="HL45" i="1"/>
  <c r="HL46" i="1"/>
  <c r="HL47" i="1"/>
  <c r="HL48" i="1"/>
  <c r="HL49" i="1"/>
  <c r="HL50" i="1"/>
  <c r="HL51" i="1"/>
  <c r="HL52" i="1"/>
  <c r="HL53" i="1"/>
  <c r="HL54" i="1"/>
  <c r="HL55" i="1"/>
  <c r="HL56" i="1"/>
  <c r="HL57" i="1"/>
  <c r="HL58" i="1"/>
  <c r="HL59" i="1"/>
  <c r="HL60" i="1"/>
  <c r="HL61" i="1"/>
  <c r="HL62" i="1"/>
  <c r="HL63" i="1"/>
  <c r="HL64" i="1"/>
  <c r="HL65" i="1"/>
  <c r="HL66" i="1"/>
  <c r="HL68" i="1"/>
  <c r="HL69" i="1"/>
  <c r="HL70" i="1"/>
  <c r="HL71" i="1"/>
  <c r="HL72" i="1"/>
  <c r="HL73" i="1"/>
  <c r="HL74" i="1"/>
  <c r="HL75" i="1"/>
  <c r="HL76" i="1"/>
  <c r="HL77" i="1"/>
  <c r="HL78" i="1"/>
  <c r="HL79" i="1"/>
  <c r="HL80" i="1"/>
  <c r="HL81" i="1"/>
  <c r="HL82" i="1"/>
  <c r="HL83" i="1"/>
  <c r="HL84" i="1"/>
  <c r="HL85" i="1"/>
  <c r="HL86" i="1"/>
  <c r="HL87" i="1"/>
  <c r="HL88" i="1"/>
  <c r="HL89" i="1"/>
  <c r="HL90" i="1"/>
  <c r="HL91" i="1"/>
  <c r="HL92" i="1"/>
  <c r="HL93" i="1"/>
  <c r="HL94" i="1"/>
  <c r="HL95" i="1"/>
  <c r="HL96" i="1"/>
  <c r="HL97" i="1"/>
  <c r="HL98" i="1"/>
  <c r="HL99" i="1"/>
  <c r="HL100" i="1"/>
  <c r="HL101" i="1"/>
  <c r="HL102" i="1"/>
  <c r="HL103" i="1"/>
  <c r="HL104" i="1"/>
  <c r="HL105" i="1"/>
  <c r="HL106" i="1"/>
  <c r="HL107" i="1"/>
  <c r="HL108" i="1"/>
  <c r="HL109" i="1"/>
  <c r="HL110" i="1"/>
  <c r="HL111" i="1"/>
  <c r="HL112" i="1"/>
  <c r="HL113" i="1"/>
  <c r="HL114" i="1"/>
  <c r="HL115" i="1"/>
  <c r="HL116" i="1"/>
  <c r="HL117" i="1"/>
  <c r="HL118" i="1"/>
  <c r="HL119" i="1"/>
  <c r="HL120" i="1"/>
  <c r="HL121" i="1"/>
  <c r="HL122" i="1"/>
  <c r="HL123" i="1"/>
  <c r="HL124" i="1"/>
  <c r="HL125" i="1"/>
  <c r="HL126" i="1"/>
  <c r="HL127" i="1"/>
  <c r="HL128" i="1"/>
  <c r="HL129" i="1"/>
  <c r="HL130" i="1"/>
  <c r="HL131" i="1"/>
  <c r="HL132" i="1"/>
  <c r="HL133" i="1"/>
  <c r="HL134" i="1"/>
  <c r="HL135" i="1"/>
  <c r="HL136" i="1"/>
  <c r="HL137" i="1"/>
  <c r="HL138" i="1"/>
  <c r="HL139" i="1"/>
  <c r="HL140" i="1"/>
  <c r="HL141" i="1"/>
  <c r="HL142" i="1"/>
  <c r="HL143" i="1"/>
  <c r="HL144" i="1"/>
  <c r="HL145" i="1"/>
  <c r="HL146" i="1"/>
  <c r="HL147" i="1"/>
  <c r="HL148" i="1"/>
  <c r="HL149" i="1"/>
  <c r="HL150" i="1"/>
  <c r="HL151" i="1"/>
  <c r="HL152" i="1"/>
  <c r="HL17" i="1"/>
  <c r="HQ68" i="1"/>
  <c r="HQ70" i="1"/>
  <c r="HK18" i="1"/>
  <c r="HK19" i="1"/>
  <c r="HK20" i="1"/>
  <c r="HK21" i="1"/>
  <c r="HK22" i="1"/>
  <c r="HK23" i="1"/>
  <c r="HK24" i="1"/>
  <c r="HK25" i="1"/>
  <c r="HK26" i="1"/>
  <c r="HK27" i="1"/>
  <c r="HK28" i="1"/>
  <c r="HK29" i="1"/>
  <c r="HK30" i="1"/>
  <c r="HK31" i="1"/>
  <c r="HK32" i="1"/>
  <c r="HK33" i="1"/>
  <c r="HK34" i="1"/>
  <c r="HK35" i="1"/>
  <c r="HK36" i="1"/>
  <c r="HK37" i="1"/>
  <c r="HK38" i="1"/>
  <c r="HK39" i="1"/>
  <c r="HK40" i="1"/>
  <c r="HK41" i="1"/>
  <c r="HK42" i="1"/>
  <c r="HK43" i="1"/>
  <c r="HK44" i="1"/>
  <c r="HK45" i="1"/>
  <c r="HK46" i="1"/>
  <c r="HK47" i="1"/>
  <c r="HK48" i="1"/>
  <c r="HK49" i="1"/>
  <c r="HK50" i="1"/>
  <c r="HK51" i="1"/>
  <c r="HK52" i="1"/>
  <c r="HK53" i="1"/>
  <c r="HK54" i="1"/>
  <c r="HK55" i="1"/>
  <c r="HK56" i="1"/>
  <c r="HK57" i="1"/>
  <c r="HK58" i="1"/>
  <c r="HK59" i="1"/>
  <c r="HK60" i="1"/>
  <c r="HK61" i="1"/>
  <c r="HK62" i="1"/>
  <c r="HK63" i="1"/>
  <c r="HK64" i="1"/>
  <c r="HK65" i="1"/>
  <c r="HK66" i="1"/>
  <c r="HK68" i="1"/>
  <c r="HK69" i="1"/>
  <c r="HK70" i="1"/>
  <c r="HK71" i="1"/>
  <c r="HK72" i="1"/>
  <c r="HK73" i="1"/>
  <c r="HK74" i="1"/>
  <c r="HK75" i="1"/>
  <c r="HK76" i="1"/>
  <c r="HK77" i="1"/>
  <c r="HK78" i="1"/>
  <c r="HK79" i="1"/>
  <c r="HK80" i="1"/>
  <c r="HK81" i="1"/>
  <c r="HK82" i="1"/>
  <c r="HK83" i="1"/>
  <c r="HK84" i="1"/>
  <c r="HK85" i="1"/>
  <c r="HK86" i="1"/>
  <c r="HK87" i="1"/>
  <c r="HK88" i="1"/>
  <c r="HK89" i="1"/>
  <c r="HK90" i="1"/>
  <c r="HK91" i="1"/>
  <c r="HK92" i="1"/>
  <c r="HK93" i="1"/>
  <c r="HK94" i="1"/>
  <c r="HK95" i="1"/>
  <c r="HK96" i="1"/>
  <c r="HK97" i="1"/>
  <c r="HK98" i="1"/>
  <c r="HK99" i="1"/>
  <c r="HK100" i="1"/>
  <c r="HK101" i="1"/>
  <c r="HK102" i="1"/>
  <c r="HK103" i="1"/>
  <c r="HK104" i="1"/>
  <c r="HK105" i="1"/>
  <c r="HK106" i="1"/>
  <c r="HK107" i="1"/>
  <c r="HK108" i="1"/>
  <c r="HK109" i="1"/>
  <c r="HK110" i="1"/>
  <c r="HK111" i="1"/>
  <c r="HK112" i="1"/>
  <c r="HK113" i="1"/>
  <c r="HK114" i="1"/>
  <c r="HK115" i="1"/>
  <c r="HK116" i="1"/>
  <c r="HK117" i="1"/>
  <c r="HK118" i="1"/>
  <c r="HK119" i="1"/>
  <c r="HK120" i="1"/>
  <c r="HK121" i="1"/>
  <c r="HK122" i="1"/>
  <c r="HK123" i="1"/>
  <c r="HK124" i="1"/>
  <c r="HK125" i="1"/>
  <c r="HK126" i="1"/>
  <c r="HK127" i="1"/>
  <c r="HK128" i="1"/>
  <c r="HK129" i="1"/>
  <c r="HK130" i="1"/>
  <c r="HK131" i="1"/>
  <c r="HK132" i="1"/>
  <c r="HK133" i="1"/>
  <c r="HK134" i="1"/>
  <c r="HK135" i="1"/>
  <c r="HK136" i="1"/>
  <c r="HK137" i="1"/>
  <c r="HK138" i="1"/>
  <c r="HK139" i="1"/>
  <c r="HK140" i="1"/>
  <c r="HK141" i="1"/>
  <c r="HK142" i="1"/>
  <c r="HK143" i="1"/>
  <c r="HK144" i="1"/>
  <c r="HK145" i="1"/>
  <c r="HK146" i="1"/>
  <c r="HK17" i="1"/>
  <c r="HJ18" i="1"/>
  <c r="HJ19" i="1"/>
  <c r="HJ20" i="1"/>
  <c r="HJ21" i="1"/>
  <c r="HJ22" i="1"/>
  <c r="HJ23" i="1"/>
  <c r="HJ24" i="1"/>
  <c r="HJ25" i="1"/>
  <c r="HJ26" i="1"/>
  <c r="HJ27" i="1"/>
  <c r="HJ28" i="1"/>
  <c r="HJ29" i="1"/>
  <c r="HJ30" i="1"/>
  <c r="HJ31" i="1"/>
  <c r="HJ32" i="1"/>
  <c r="HJ33" i="1"/>
  <c r="HJ34" i="1"/>
  <c r="HJ35" i="1"/>
  <c r="HJ36" i="1"/>
  <c r="HJ37" i="1"/>
  <c r="HJ38" i="1"/>
  <c r="HJ39" i="1"/>
  <c r="HJ40" i="1"/>
  <c r="HJ41" i="1"/>
  <c r="HJ42" i="1"/>
  <c r="HJ43" i="1"/>
  <c r="HJ44" i="1"/>
  <c r="HJ45" i="1"/>
  <c r="HJ46" i="1"/>
  <c r="HJ47" i="1"/>
  <c r="HJ48" i="1"/>
  <c r="HJ49" i="1"/>
  <c r="HJ50" i="1"/>
  <c r="HJ51" i="1"/>
  <c r="HJ52" i="1"/>
  <c r="HJ53" i="1"/>
  <c r="HJ54" i="1"/>
  <c r="HJ55" i="1"/>
  <c r="HJ56" i="1"/>
  <c r="HJ57" i="1"/>
  <c r="HJ58" i="1"/>
  <c r="HJ59" i="1"/>
  <c r="HJ60" i="1"/>
  <c r="HJ61" i="1"/>
  <c r="HJ62" i="1"/>
  <c r="HJ63" i="1"/>
  <c r="HJ64" i="1"/>
  <c r="HJ65" i="1"/>
  <c r="HJ66" i="1"/>
  <c r="HJ68" i="1"/>
  <c r="HJ69" i="1"/>
  <c r="HJ70" i="1"/>
  <c r="HJ71" i="1"/>
  <c r="HJ72" i="1"/>
  <c r="HJ73" i="1"/>
  <c r="HJ74" i="1"/>
  <c r="HJ75" i="1"/>
  <c r="HJ76" i="1"/>
  <c r="HJ77" i="1"/>
  <c r="HJ78" i="1"/>
  <c r="HJ79" i="1"/>
  <c r="HJ80" i="1"/>
  <c r="HJ81" i="1"/>
  <c r="HJ82" i="1"/>
  <c r="HJ83" i="1"/>
  <c r="HJ84" i="1"/>
  <c r="HJ85" i="1"/>
  <c r="HJ86" i="1"/>
  <c r="HJ87" i="1"/>
  <c r="HJ88" i="1"/>
  <c r="HJ89" i="1"/>
  <c r="HJ90" i="1"/>
  <c r="HJ91" i="1"/>
  <c r="HJ92" i="1"/>
  <c r="HJ93" i="1"/>
  <c r="HJ94" i="1"/>
  <c r="HJ95" i="1"/>
  <c r="HJ96" i="1"/>
  <c r="HJ97" i="1"/>
  <c r="HJ98" i="1"/>
  <c r="HJ99" i="1"/>
  <c r="HJ100" i="1"/>
  <c r="HJ101" i="1"/>
  <c r="HJ102" i="1"/>
  <c r="HJ103" i="1"/>
  <c r="HJ104" i="1"/>
  <c r="HJ105" i="1"/>
  <c r="HJ106" i="1"/>
  <c r="HJ107" i="1"/>
  <c r="HJ108" i="1"/>
  <c r="HJ109" i="1"/>
  <c r="HJ110" i="1"/>
  <c r="HJ111" i="1"/>
  <c r="HJ112" i="1"/>
  <c r="HJ113" i="1"/>
  <c r="HJ114" i="1"/>
  <c r="HJ115" i="1"/>
  <c r="HJ116" i="1"/>
  <c r="HJ117" i="1"/>
  <c r="HJ118" i="1"/>
  <c r="HJ119" i="1"/>
  <c r="HJ120" i="1"/>
  <c r="HJ121" i="1"/>
  <c r="HJ122" i="1"/>
  <c r="HJ123" i="1"/>
  <c r="HJ124" i="1"/>
  <c r="HJ125" i="1"/>
  <c r="HJ126" i="1"/>
  <c r="HJ127" i="1"/>
  <c r="HJ128" i="1"/>
  <c r="HJ129" i="1"/>
  <c r="HJ130" i="1"/>
  <c r="HJ131" i="1"/>
  <c r="HJ132" i="1"/>
  <c r="HJ133" i="1"/>
  <c r="HJ134" i="1"/>
  <c r="HJ135" i="1"/>
  <c r="HJ136" i="1"/>
  <c r="HJ137" i="1"/>
  <c r="HJ138" i="1"/>
  <c r="HJ139" i="1"/>
  <c r="HJ140" i="1"/>
  <c r="HJ141" i="1"/>
  <c r="HJ142" i="1"/>
  <c r="HJ143" i="1"/>
  <c r="HJ144" i="1"/>
  <c r="HJ145" i="1"/>
  <c r="HJ146" i="1"/>
  <c r="HJ147" i="1"/>
  <c r="HJ148" i="1"/>
  <c r="HJ149" i="1"/>
  <c r="HJ150" i="1"/>
  <c r="HJ151" i="1"/>
  <c r="HJ152" i="1"/>
  <c r="HJ17" i="1"/>
  <c r="C463" i="2"/>
  <c r="C462" i="2"/>
  <c r="C461" i="2"/>
  <c r="C460" i="2"/>
  <c r="F458" i="2"/>
  <c r="C458" i="2"/>
  <c r="F457" i="2"/>
  <c r="C457" i="2"/>
  <c r="F456" i="2"/>
  <c r="C456" i="2"/>
  <c r="F455" i="2"/>
  <c r="C455" i="2"/>
  <c r="F454" i="2"/>
  <c r="C454" i="2"/>
  <c r="F453" i="2"/>
  <c r="C453" i="2"/>
  <c r="F452" i="2"/>
  <c r="C452" i="2"/>
  <c r="F451" i="2"/>
  <c r="C451" i="2"/>
  <c r="F450" i="2"/>
  <c r="C450" i="2"/>
  <c r="F449" i="2"/>
  <c r="C449" i="2"/>
  <c r="F448" i="2"/>
  <c r="C448" i="2"/>
  <c r="F447" i="2"/>
  <c r="C447" i="2"/>
  <c r="F446" i="2"/>
  <c r="C446" i="2"/>
  <c r="F445" i="2"/>
  <c r="C445" i="2"/>
  <c r="F444" i="2"/>
  <c r="C444" i="2"/>
  <c r="F443" i="2"/>
  <c r="C443" i="2"/>
  <c r="F442" i="2"/>
  <c r="C442" i="2"/>
  <c r="F441" i="2"/>
  <c r="C441" i="2"/>
  <c r="F440" i="2"/>
  <c r="C440" i="2"/>
  <c r="F439" i="2"/>
  <c r="C439" i="2"/>
  <c r="F438" i="2"/>
  <c r="C438" i="2"/>
  <c r="F437" i="2"/>
  <c r="C437" i="2"/>
  <c r="F436" i="2"/>
  <c r="C436" i="2"/>
  <c r="F435" i="2"/>
  <c r="C435" i="2"/>
  <c r="F434" i="2"/>
  <c r="C434" i="2"/>
  <c r="F433" i="2"/>
  <c r="C433" i="2"/>
  <c r="F432" i="2"/>
  <c r="C432" i="2"/>
  <c r="F431" i="2"/>
  <c r="C431" i="2"/>
  <c r="F430" i="2"/>
  <c r="C430" i="2"/>
  <c r="F429" i="2"/>
  <c r="C429" i="2"/>
  <c r="F428" i="2"/>
  <c r="C428" i="2"/>
  <c r="GS426" i="2"/>
  <c r="GS427" i="2"/>
  <c r="FI424" i="2"/>
  <c r="D458" i="2"/>
  <c r="FH424" i="2"/>
  <c r="FD424" i="2"/>
  <c r="D457" i="2"/>
  <c r="FC424" i="2"/>
  <c r="EY424" i="2"/>
  <c r="D456" i="2"/>
  <c r="EX424" i="2"/>
  <c r="ET424" i="2"/>
  <c r="D455" i="2"/>
  <c r="ES424" i="2"/>
  <c r="EO424" i="2"/>
  <c r="D454" i="2"/>
  <c r="EN424" i="2"/>
  <c r="EJ424" i="2"/>
  <c r="D453" i="2"/>
  <c r="EI424" i="2"/>
  <c r="EE424" i="2"/>
  <c r="D452" i="2"/>
  <c r="ED424" i="2"/>
  <c r="DZ424" i="2"/>
  <c r="D451" i="2" s="1"/>
  <c r="DY424" i="2"/>
  <c r="DU424" i="2"/>
  <c r="D450" i="2"/>
  <c r="DT424" i="2"/>
  <c r="DP424" i="2"/>
  <c r="D449" i="2"/>
  <c r="DO424" i="2"/>
  <c r="DK424" i="2"/>
  <c r="D448" i="2"/>
  <c r="DJ424" i="2"/>
  <c r="DF424" i="2"/>
  <c r="D447" i="2"/>
  <c r="DE424" i="2"/>
  <c r="DA424" i="2"/>
  <c r="D446" i="2"/>
  <c r="CZ424" i="2"/>
  <c r="CV424" i="2"/>
  <c r="D445" i="2"/>
  <c r="CU424" i="2"/>
  <c r="CQ424" i="2"/>
  <c r="D444" i="2"/>
  <c r="CP424" i="2"/>
  <c r="CL424" i="2"/>
  <c r="D443" i="2"/>
  <c r="CK424" i="2"/>
  <c r="CG424" i="2"/>
  <c r="D442" i="2"/>
  <c r="CF424" i="2"/>
  <c r="CB424" i="2"/>
  <c r="D441" i="2"/>
  <c r="CA424" i="2"/>
  <c r="BW424" i="2"/>
  <c r="D440" i="2"/>
  <c r="BV424" i="2"/>
  <c r="BR424" i="2"/>
  <c r="D439" i="2"/>
  <c r="BQ424" i="2"/>
  <c r="BM424" i="2"/>
  <c r="D438" i="2"/>
  <c r="BL424" i="2"/>
  <c r="BH424" i="2"/>
  <c r="D437" i="2"/>
  <c r="BG424" i="2"/>
  <c r="BC424" i="2"/>
  <c r="D436" i="2"/>
  <c r="BB424" i="2"/>
  <c r="AX424" i="2"/>
  <c r="D435" i="2"/>
  <c r="AW424" i="2"/>
  <c r="AS424" i="2"/>
  <c r="D434" i="2"/>
  <c r="AR424" i="2"/>
  <c r="AN424" i="2"/>
  <c r="D433" i="2"/>
  <c r="AM424" i="2"/>
  <c r="AI424" i="2"/>
  <c r="D432" i="2"/>
  <c r="AH424" i="2"/>
  <c r="AD424" i="2"/>
  <c r="D431" i="2"/>
  <c r="AC424" i="2"/>
  <c r="Y424" i="2"/>
  <c r="D430" i="2"/>
  <c r="X424" i="2"/>
  <c r="T424" i="2"/>
  <c r="D429" i="2"/>
  <c r="S424" i="2"/>
  <c r="GH423" i="2"/>
  <c r="GD423" i="2"/>
  <c r="GR423" i="2" s="1"/>
  <c r="GV423" i="2"/>
  <c r="M423" i="2"/>
  <c r="N423" i="2"/>
  <c r="O423" i="2" s="1"/>
  <c r="FK423" i="2"/>
  <c r="GH422" i="2"/>
  <c r="GD422" i="2"/>
  <c r="GV422" i="2" s="1"/>
  <c r="GR422" i="2"/>
  <c r="M422" i="2"/>
  <c r="N422" i="2"/>
  <c r="FK422" i="2" s="1"/>
  <c r="O422" i="2"/>
  <c r="GA421" i="2"/>
  <c r="GV421" i="2" s="1"/>
  <c r="GW421" i="2" s="1"/>
  <c r="GX421" i="2" s="1"/>
  <c r="GR421" i="2"/>
  <c r="GY421" i="2"/>
  <c r="GZ421" i="2"/>
  <c r="L421" i="2"/>
  <c r="M421" i="2"/>
  <c r="N421" i="2"/>
  <c r="O421" i="2" s="1"/>
  <c r="FK421" i="2"/>
  <c r="GQ421" i="2" s="1"/>
  <c r="GT421" i="2"/>
  <c r="GA420" i="2"/>
  <c r="GR420" i="2" s="1"/>
  <c r="GV420" i="2"/>
  <c r="L420" i="2"/>
  <c r="M420" i="2"/>
  <c r="N420" i="2"/>
  <c r="GA419" i="2"/>
  <c r="GV419" i="2" s="1"/>
  <c r="GR419" i="2"/>
  <c r="GY419" i="2"/>
  <c r="GZ419" i="2"/>
  <c r="L419" i="2"/>
  <c r="M419" i="2"/>
  <c r="N419" i="2"/>
  <c r="GA418" i="2"/>
  <c r="GR418" i="2" s="1"/>
  <c r="GV418" i="2"/>
  <c r="L418" i="2"/>
  <c r="M418" i="2"/>
  <c r="N418" i="2"/>
  <c r="GH417" i="2"/>
  <c r="FY417" i="2"/>
  <c r="GR417" i="2" s="1"/>
  <c r="GV417" i="2"/>
  <c r="L417" i="2"/>
  <c r="M417" i="2"/>
  <c r="N417" i="2"/>
  <c r="GH416" i="2"/>
  <c r="FL416" i="2"/>
  <c r="M416" i="2"/>
  <c r="N416" i="2"/>
  <c r="FK416" i="2" s="1"/>
  <c r="O416" i="2"/>
  <c r="GH415" i="2"/>
  <c r="GD415" i="2"/>
  <c r="FY415" i="2"/>
  <c r="FW415" i="2"/>
  <c r="FR415" i="2"/>
  <c r="FL415" i="2"/>
  <c r="M415" i="2"/>
  <c r="N415" i="2" s="1"/>
  <c r="GH414" i="2"/>
  <c r="GD414" i="2"/>
  <c r="FY414" i="2"/>
  <c r="FW414" i="2"/>
  <c r="FR414" i="2"/>
  <c r="L414" i="2"/>
  <c r="M414" i="2"/>
  <c r="N414" i="2"/>
  <c r="FK414" i="2" s="1"/>
  <c r="O414" i="2"/>
  <c r="GH413" i="2"/>
  <c r="GD413" i="2"/>
  <c r="FY413" i="2"/>
  <c r="FW413" i="2"/>
  <c r="FR413" i="2"/>
  <c r="M413" i="2"/>
  <c r="N413" i="2"/>
  <c r="FK413" i="2" s="1"/>
  <c r="O413" i="2"/>
  <c r="GH412" i="2"/>
  <c r="GD412" i="2"/>
  <c r="FY412" i="2"/>
  <c r="FW412" i="2"/>
  <c r="FR412" i="2"/>
  <c r="M412" i="2"/>
  <c r="N412" i="2" s="1"/>
  <c r="GH411" i="2"/>
  <c r="GD411" i="2"/>
  <c r="FY411" i="2"/>
  <c r="FW411" i="2"/>
  <c r="FW424" i="2" s="1"/>
  <c r="FR411" i="2"/>
  <c r="M411" i="2"/>
  <c r="N411" i="2" s="1"/>
  <c r="GH410" i="2"/>
  <c r="GR410" i="2"/>
  <c r="GS410" i="2" s="1"/>
  <c r="L410" i="2"/>
  <c r="M410" i="2"/>
  <c r="N410" i="2"/>
  <c r="FK410" i="2" s="1"/>
  <c r="O410" i="2"/>
  <c r="GH409" i="2"/>
  <c r="GD409" i="2"/>
  <c r="GB409" i="2"/>
  <c r="L409" i="2"/>
  <c r="M409" i="2"/>
  <c r="N409" i="2"/>
  <c r="GR408" i="2"/>
  <c r="GU408" i="2"/>
  <c r="N408" i="2"/>
  <c r="FK408" i="2" s="1"/>
  <c r="O408" i="2"/>
  <c r="GD407" i="2"/>
  <c r="GR407" i="2" s="1"/>
  <c r="GV407" i="2"/>
  <c r="M407" i="2"/>
  <c r="N407" i="2"/>
  <c r="O407" i="2" s="1"/>
  <c r="FK407" i="2"/>
  <c r="GQ407" i="2" s="1"/>
  <c r="GT407" i="2"/>
  <c r="GD406" i="2"/>
  <c r="FY406" i="2"/>
  <c r="L406" i="2"/>
  <c r="M406" i="2"/>
  <c r="N406" i="2"/>
  <c r="FK406" i="2" s="1"/>
  <c r="O406" i="2"/>
  <c r="GA405" i="2"/>
  <c r="N405" i="2"/>
  <c r="GB404" i="2"/>
  <c r="GA404" i="2"/>
  <c r="FX404" i="2"/>
  <c r="L404" i="2"/>
  <c r="M404" i="2"/>
  <c r="N404" i="2"/>
  <c r="FK404" i="2" s="1"/>
  <c r="O404" i="2"/>
  <c r="GB403" i="2"/>
  <c r="GA403" i="2"/>
  <c r="FX403" i="2"/>
  <c r="L403" i="2"/>
  <c r="M403" i="2" s="1"/>
  <c r="N403" i="2" s="1"/>
  <c r="GM402" i="2"/>
  <c r="GM424" i="2" s="1"/>
  <c r="FX402" i="2"/>
  <c r="L402" i="2"/>
  <c r="M402" i="2" s="1"/>
  <c r="N402" i="2" s="1"/>
  <c r="GH401" i="2"/>
  <c r="GR401" i="2" s="1"/>
  <c r="GV401" i="2"/>
  <c r="L401" i="2"/>
  <c r="M401" i="2"/>
  <c r="N401" i="2"/>
  <c r="GK400" i="2"/>
  <c r="GK424" i="2" s="1"/>
  <c r="GH400" i="2"/>
  <c r="GD400" i="2"/>
  <c r="FY400" i="2"/>
  <c r="FR400" i="2"/>
  <c r="FL400" i="2"/>
  <c r="GR400" i="2" s="1"/>
  <c r="GV400" i="2"/>
  <c r="L400" i="2"/>
  <c r="M400" i="2"/>
  <c r="N400" i="2"/>
  <c r="FR399" i="2"/>
  <c r="GR399" i="2" s="1"/>
  <c r="GS399" i="2" s="1"/>
  <c r="L399" i="2"/>
  <c r="M399" i="2"/>
  <c r="N399" i="2"/>
  <c r="O399" i="2" s="1"/>
  <c r="FK399" i="2"/>
  <c r="GU399" i="2"/>
  <c r="GL398" i="2"/>
  <c r="GB398" i="2"/>
  <c r="FY398" i="2"/>
  <c r="L398" i="2"/>
  <c r="M398" i="2"/>
  <c r="N398" i="2"/>
  <c r="GH397" i="2"/>
  <c r="GR397" i="2" s="1"/>
  <c r="GV397" i="2"/>
  <c r="GW397" i="2" s="1"/>
  <c r="GX397" i="2" s="1"/>
  <c r="L397" i="2"/>
  <c r="M397" i="2"/>
  <c r="N397" i="2"/>
  <c r="FK397" i="2" s="1"/>
  <c r="O397" i="2"/>
  <c r="GT396" i="2"/>
  <c r="GQ396" i="2"/>
  <c r="GA396" i="2"/>
  <c r="N396" i="2"/>
  <c r="O396" i="2" s="1"/>
  <c r="GH395" i="2"/>
  <c r="GD395" i="2"/>
  <c r="FY395" i="2"/>
  <c r="FR395" i="2"/>
  <c r="FN395" i="2"/>
  <c r="L395" i="2"/>
  <c r="M395" i="2"/>
  <c r="N395" i="2"/>
  <c r="FK395" i="2" s="1"/>
  <c r="O395" i="2"/>
  <c r="GH394" i="2"/>
  <c r="GD394" i="2"/>
  <c r="FY394" i="2"/>
  <c r="FR394" i="2"/>
  <c r="FN394" i="2"/>
  <c r="GV394" i="2" s="1"/>
  <c r="GR394" i="2"/>
  <c r="GY394" i="2"/>
  <c r="GZ394" i="2"/>
  <c r="M394" i="2"/>
  <c r="N394" i="2"/>
  <c r="GH393" i="2"/>
  <c r="GD393" i="2"/>
  <c r="FY393" i="2"/>
  <c r="FN393" i="2"/>
  <c r="L393" i="2"/>
  <c r="M393" i="2"/>
  <c r="N393" i="2"/>
  <c r="GH392" i="2"/>
  <c r="FR392" i="2"/>
  <c r="M392" i="2"/>
  <c r="N392" i="2"/>
  <c r="GH391" i="2"/>
  <c r="GD391" i="2"/>
  <c r="FY391" i="2"/>
  <c r="GV391" i="2" s="1"/>
  <c r="GR391" i="2"/>
  <c r="L391" i="2"/>
  <c r="M391" i="2"/>
  <c r="N391" i="2"/>
  <c r="GD390" i="2"/>
  <c r="FY390" i="2"/>
  <c r="L390" i="2"/>
  <c r="M390" i="2"/>
  <c r="N390" i="2"/>
  <c r="O390" i="2" s="1"/>
  <c r="FK390" i="2"/>
  <c r="GH389" i="2"/>
  <c r="GF389" i="2"/>
  <c r="GD389" i="2"/>
  <c r="GB389" i="2"/>
  <c r="M389" i="2"/>
  <c r="N389" i="2"/>
  <c r="GH388" i="2"/>
  <c r="GF388" i="2"/>
  <c r="GD388" i="2"/>
  <c r="GB388" i="2"/>
  <c r="M388" i="2"/>
  <c r="N388" i="2"/>
  <c r="FK388" i="2" s="1"/>
  <c r="O388" i="2"/>
  <c r="GH387" i="2"/>
  <c r="GF387" i="2"/>
  <c r="GD387" i="2"/>
  <c r="GB387" i="2"/>
  <c r="K387" i="2"/>
  <c r="L387" i="2"/>
  <c r="M387" i="2"/>
  <c r="N387" i="2"/>
  <c r="GH386" i="2"/>
  <c r="GF386" i="2"/>
  <c r="GB386" i="2"/>
  <c r="GR386" i="2" s="1"/>
  <c r="GV386" i="2"/>
  <c r="M386" i="2"/>
  <c r="N386" i="2" s="1"/>
  <c r="GH385" i="2"/>
  <c r="GF385" i="2"/>
  <c r="GD385" i="2"/>
  <c r="GB385" i="2"/>
  <c r="GR385" i="2" s="1"/>
  <c r="GV385" i="2"/>
  <c r="M385" i="2"/>
  <c r="N385" i="2"/>
  <c r="GH384" i="2"/>
  <c r="GF384" i="2"/>
  <c r="GB384" i="2"/>
  <c r="M384" i="2"/>
  <c r="N384" i="2"/>
  <c r="GH383" i="2"/>
  <c r="GF383" i="2"/>
  <c r="GD383" i="2"/>
  <c r="GB383" i="2"/>
  <c r="GV383" i="2" s="1"/>
  <c r="GR383" i="2"/>
  <c r="L383" i="2"/>
  <c r="M383" i="2"/>
  <c r="N383" i="2"/>
  <c r="FK383" i="2" s="1"/>
  <c r="O383" i="2"/>
  <c r="GH382" i="2"/>
  <c r="GD382" i="2"/>
  <c r="FY382" i="2"/>
  <c r="M382" i="2"/>
  <c r="N382" i="2"/>
  <c r="FK382" i="2" s="1"/>
  <c r="O382" i="2"/>
  <c r="GH381" i="2"/>
  <c r="GD381" i="2"/>
  <c r="FY381" i="2"/>
  <c r="GV381" i="2" s="1"/>
  <c r="GW381" i="2" s="1"/>
  <c r="GX381" i="2" s="1"/>
  <c r="GR381" i="2"/>
  <c r="M381" i="2"/>
  <c r="N381" i="2"/>
  <c r="GH380" i="2"/>
  <c r="GD380" i="2"/>
  <c r="FY380" i="2"/>
  <c r="M380" i="2"/>
  <c r="N380" i="2" s="1"/>
  <c r="GH379" i="2"/>
  <c r="GD379" i="2"/>
  <c r="FY379" i="2"/>
  <c r="GR379" i="2" s="1"/>
  <c r="GV379" i="2"/>
  <c r="GW379" i="2" s="1"/>
  <c r="GX379" i="2" s="1"/>
  <c r="L379" i="2"/>
  <c r="M379" i="2"/>
  <c r="N379" i="2"/>
  <c r="O379" i="2" s="1"/>
  <c r="FK379" i="2"/>
  <c r="GH378" i="2"/>
  <c r="GD378" i="2"/>
  <c r="FY378" i="2"/>
  <c r="M378" i="2"/>
  <c r="N378" i="2"/>
  <c r="GH377" i="2"/>
  <c r="GD377" i="2"/>
  <c r="FY377" i="2"/>
  <c r="M377" i="2"/>
  <c r="N377" i="2"/>
  <c r="O377" i="2" s="1"/>
  <c r="FK377" i="2"/>
  <c r="GT377" i="2" s="1"/>
  <c r="GQ377" i="2"/>
  <c r="GH376" i="2"/>
  <c r="GD376" i="2"/>
  <c r="FY376" i="2"/>
  <c r="M376" i="2"/>
  <c r="N376" i="2" s="1"/>
  <c r="GR375" i="2"/>
  <c r="GU375" i="2"/>
  <c r="N375" i="2"/>
  <c r="O375" i="2" s="1"/>
  <c r="FK375" i="2"/>
  <c r="GT375" i="2" s="1"/>
  <c r="GQ375" i="2"/>
  <c r="GR374" i="2"/>
  <c r="GU374" i="2"/>
  <c r="N374" i="2"/>
  <c r="O374" i="2" s="1"/>
  <c r="FK374" i="2"/>
  <c r="GR373" i="2"/>
  <c r="GU373" i="2"/>
  <c r="N373" i="2"/>
  <c r="GA372" i="2"/>
  <c r="N372" i="2"/>
  <c r="FK372" i="2" s="1"/>
  <c r="O372" i="2"/>
  <c r="GH371" i="2"/>
  <c r="GB371" i="2"/>
  <c r="GV371" i="2" s="1"/>
  <c r="GR371" i="2"/>
  <c r="GY371" i="2"/>
  <c r="GZ371" i="2"/>
  <c r="L371" i="2"/>
  <c r="M371" i="2"/>
  <c r="N371" i="2"/>
  <c r="GH370" i="2"/>
  <c r="L370" i="2"/>
  <c r="M370" i="2"/>
  <c r="N370" i="2"/>
  <c r="O370" i="2" s="1"/>
  <c r="FK370" i="2"/>
  <c r="GT370" i="2" s="1"/>
  <c r="GQ370" i="2"/>
  <c r="GN369" i="2"/>
  <c r="GH369" i="2"/>
  <c r="GB369" i="2"/>
  <c r="L369" i="2"/>
  <c r="M369" i="2"/>
  <c r="N369" i="2" s="1"/>
  <c r="GA368" i="2"/>
  <c r="GR368" i="2" s="1"/>
  <c r="GV368" i="2"/>
  <c r="GW368" i="2" s="1"/>
  <c r="GX368" i="2" s="1"/>
  <c r="L368" i="2"/>
  <c r="M368" i="2"/>
  <c r="N368" i="2"/>
  <c r="FK368" i="2" s="1"/>
  <c r="O368" i="2"/>
  <c r="GR367" i="2"/>
  <c r="GU367" i="2"/>
  <c r="L367" i="2"/>
  <c r="M367" i="2" s="1"/>
  <c r="N367" i="2" s="1"/>
  <c r="FZ366" i="2"/>
  <c r="FY366" i="2"/>
  <c r="N366" i="2"/>
  <c r="O366" i="2" s="1"/>
  <c r="FK366" i="2"/>
  <c r="GQ366" i="2"/>
  <c r="GH365" i="2"/>
  <c r="FZ365" i="2"/>
  <c r="FY365" i="2"/>
  <c r="FN365" i="2"/>
  <c r="L365" i="2"/>
  <c r="M365" i="2"/>
  <c r="N365" i="2"/>
  <c r="FZ364" i="2"/>
  <c r="FY364" i="2"/>
  <c r="GV364" i="2" s="1"/>
  <c r="GR364" i="2"/>
  <c r="N364" i="2"/>
  <c r="FK364" i="2" s="1"/>
  <c r="GQ364" i="2" s="1"/>
  <c r="O364" i="2"/>
  <c r="GH363" i="2"/>
  <c r="FZ363" i="2"/>
  <c r="FY363" i="2"/>
  <c r="FN363" i="2"/>
  <c r="GR363" i="2" s="1"/>
  <c r="GV363" i="2"/>
  <c r="L363" i="2"/>
  <c r="M363" i="2"/>
  <c r="N363" i="2"/>
  <c r="FZ362" i="2"/>
  <c r="FY362" i="2"/>
  <c r="FN362" i="2"/>
  <c r="L362" i="2"/>
  <c r="M362" i="2"/>
  <c r="N362" i="2"/>
  <c r="O362" i="2" s="1"/>
  <c r="FK362" i="2"/>
  <c r="FZ361" i="2"/>
  <c r="FN361" i="2"/>
  <c r="N361" i="2"/>
  <c r="FK361" i="2" s="1"/>
  <c r="GQ361" i="2" s="1"/>
  <c r="O361" i="2"/>
  <c r="GD360" i="2"/>
  <c r="FR360" i="2"/>
  <c r="FL360" i="2"/>
  <c r="L360" i="2"/>
  <c r="M360" i="2"/>
  <c r="N360" i="2"/>
  <c r="O360" i="2" s="1"/>
  <c r="FK360" i="2"/>
  <c r="GH359" i="2"/>
  <c r="GC359" i="2"/>
  <c r="GA359" i="2"/>
  <c r="FN359" i="2"/>
  <c r="K359" i="2"/>
  <c r="L359" i="2"/>
  <c r="M359" i="2" s="1"/>
  <c r="N359" i="2" s="1"/>
  <c r="GL358" i="2"/>
  <c r="GH358" i="2"/>
  <c r="GA358" i="2"/>
  <c r="FN358" i="2"/>
  <c r="K358" i="2"/>
  <c r="L358" i="2"/>
  <c r="M358" i="2"/>
  <c r="N358" i="2"/>
  <c r="GH357" i="2"/>
  <c r="GC357" i="2"/>
  <c r="GA357" i="2"/>
  <c r="FR357" i="2"/>
  <c r="FN357" i="2"/>
  <c r="GR357" i="2" s="1"/>
  <c r="GS357" i="2" s="1"/>
  <c r="GV357" i="2"/>
  <c r="K357" i="2"/>
  <c r="L357" i="2"/>
  <c r="M357" i="2"/>
  <c r="N357" i="2"/>
  <c r="GL356" i="2"/>
  <c r="GL424" i="2" s="1"/>
  <c r="GC356" i="2"/>
  <c r="GA356" i="2"/>
  <c r="FR356" i="2"/>
  <c r="FN356" i="2"/>
  <c r="K356" i="2"/>
  <c r="L356" i="2"/>
  <c r="M356" i="2"/>
  <c r="N356" i="2"/>
  <c r="O356" i="2" s="1"/>
  <c r="FK356" i="2"/>
  <c r="GT356" i="2"/>
  <c r="GA355" i="2"/>
  <c r="FR355" i="2"/>
  <c r="FL355" i="2"/>
  <c r="GV355" i="2"/>
  <c r="M355" i="2"/>
  <c r="N355" i="2"/>
  <c r="GH354" i="2"/>
  <c r="GC354" i="2"/>
  <c r="GC424" i="2" s="1"/>
  <c r="GA354" i="2"/>
  <c r="GV354" i="2"/>
  <c r="GU354" i="2"/>
  <c r="K354" i="2"/>
  <c r="L354" i="2"/>
  <c r="M354" i="2"/>
  <c r="N354" i="2"/>
  <c r="O354" i="2" s="1"/>
  <c r="FK354" i="2"/>
  <c r="GQ354" i="2"/>
  <c r="GH353" i="2"/>
  <c r="GB353" i="2"/>
  <c r="FY353" i="2"/>
  <c r="FX353" i="2"/>
  <c r="FR353" i="2"/>
  <c r="FN353" i="2"/>
  <c r="L353" i="2"/>
  <c r="M353" i="2" s="1"/>
  <c r="N353" i="2" s="1"/>
  <c r="GH352" i="2"/>
  <c r="GB352" i="2"/>
  <c r="FY352" i="2"/>
  <c r="FX352" i="2"/>
  <c r="FR352" i="2"/>
  <c r="FN352" i="2"/>
  <c r="L352" i="2"/>
  <c r="M352" i="2"/>
  <c r="N352" i="2"/>
  <c r="GH351" i="2"/>
  <c r="GB351" i="2"/>
  <c r="FY351" i="2"/>
  <c r="FX351" i="2"/>
  <c r="FR351" i="2"/>
  <c r="FN351" i="2"/>
  <c r="L351" i="2"/>
  <c r="M351" i="2" s="1"/>
  <c r="N351" i="2" s="1"/>
  <c r="GB350" i="2"/>
  <c r="FZ350" i="2"/>
  <c r="FZ424" i="2" s="1"/>
  <c r="GR350" i="2"/>
  <c r="GS350" i="2" s="1"/>
  <c r="L350" i="2"/>
  <c r="M350" i="2"/>
  <c r="N350" i="2"/>
  <c r="GH349" i="2"/>
  <c r="GH424" i="2" s="1"/>
  <c r="FY349" i="2"/>
  <c r="FR349" i="2"/>
  <c r="FN349" i="2"/>
  <c r="L349" i="2"/>
  <c r="M349" i="2"/>
  <c r="N349" i="2"/>
  <c r="O349" i="2" s="1"/>
  <c r="FK349" i="2"/>
  <c r="GI348" i="2"/>
  <c r="GE348" i="2"/>
  <c r="FY348" i="2"/>
  <c r="FY424" i="2" s="1"/>
  <c r="FR348" i="2"/>
  <c r="N348" i="2"/>
  <c r="GI347" i="2"/>
  <c r="FY347" i="2"/>
  <c r="FR347" i="2"/>
  <c r="L347" i="2"/>
  <c r="M347" i="2"/>
  <c r="N347" i="2"/>
  <c r="GI346" i="2"/>
  <c r="GE346" i="2"/>
  <c r="FR346" i="2"/>
  <c r="GV346" i="2"/>
  <c r="N346" i="2"/>
  <c r="GI345" i="2"/>
  <c r="GE345" i="2"/>
  <c r="FY345" i="2"/>
  <c r="FR345" i="2"/>
  <c r="N345" i="2"/>
  <c r="GH344" i="2"/>
  <c r="GR344" i="2"/>
  <c r="GY344" i="2" s="1"/>
  <c r="GZ344" i="2" s="1"/>
  <c r="GU344" i="2"/>
  <c r="L344" i="2"/>
  <c r="M344" i="2"/>
  <c r="N344" i="2"/>
  <c r="GL343" i="2"/>
  <c r="GH343" i="2"/>
  <c r="GV343" i="2"/>
  <c r="M343" i="2"/>
  <c r="N343" i="2"/>
  <c r="GD342" i="2"/>
  <c r="L342" i="2"/>
  <c r="M342" i="2"/>
  <c r="N342" i="2"/>
  <c r="FZ341" i="2"/>
  <c r="GR341" i="2"/>
  <c r="GY341" i="2"/>
  <c r="GZ341" i="2"/>
  <c r="N341" i="2"/>
  <c r="FK341" i="2"/>
  <c r="FZ340" i="2"/>
  <c r="FY340" i="2"/>
  <c r="N340" i="2"/>
  <c r="FK340" i="2"/>
  <c r="GT340" i="2"/>
  <c r="FZ339" i="2"/>
  <c r="GR339" i="2"/>
  <c r="GY339" i="2"/>
  <c r="GZ339" i="2"/>
  <c r="N339" i="2"/>
  <c r="FY338" i="2"/>
  <c r="N338" i="2"/>
  <c r="O338" i="2" s="1"/>
  <c r="FK338" i="2"/>
  <c r="FY337" i="2"/>
  <c r="GV337" i="2" s="1"/>
  <c r="GW337" i="2" s="1"/>
  <c r="GX337" i="2" s="1"/>
  <c r="GR337" i="2"/>
  <c r="GY337" i="2" s="1"/>
  <c r="GZ337" i="2" s="1"/>
  <c r="N337" i="2"/>
  <c r="O337" i="2" s="1"/>
  <c r="FK337" i="2"/>
  <c r="GQ337" i="2" s="1"/>
  <c r="GU337" i="2"/>
  <c r="FZ336" i="2"/>
  <c r="GV336" i="2"/>
  <c r="N336" i="2"/>
  <c r="FK336" i="2" s="1"/>
  <c r="O336" i="2"/>
  <c r="FZ335" i="2"/>
  <c r="N335" i="2"/>
  <c r="FK335" i="2" s="1"/>
  <c r="O335" i="2"/>
  <c r="FZ334" i="2"/>
  <c r="FN334" i="2"/>
  <c r="GV334" i="2"/>
  <c r="GW334" i="2" s="1"/>
  <c r="GX334" i="2" s="1"/>
  <c r="N334" i="2"/>
  <c r="FK334" i="2" s="1"/>
  <c r="O334" i="2"/>
  <c r="FZ333" i="2"/>
  <c r="FN333" i="2"/>
  <c r="GV333" i="2"/>
  <c r="N333" i="2"/>
  <c r="O333" i="2"/>
  <c r="FZ332" i="2"/>
  <c r="FN332" i="2"/>
  <c r="GR332" i="2"/>
  <c r="L332" i="2"/>
  <c r="M332" i="2"/>
  <c r="N332" i="2"/>
  <c r="GR331" i="2"/>
  <c r="GU331" i="2"/>
  <c r="N331" i="2"/>
  <c r="O331" i="2"/>
  <c r="FZ330" i="2"/>
  <c r="FN330" i="2"/>
  <c r="GV330" i="2"/>
  <c r="GW330" i="2" s="1"/>
  <c r="GX330" i="2" s="1"/>
  <c r="M330" i="2"/>
  <c r="N330" i="2"/>
  <c r="FZ329" i="2"/>
  <c r="GR329" i="2" s="1"/>
  <c r="GV329" i="2"/>
  <c r="N329" i="2"/>
  <c r="FK329" i="2"/>
  <c r="GQ329" i="2"/>
  <c r="FZ328" i="2"/>
  <c r="FN328" i="2"/>
  <c r="GR328" i="2" s="1"/>
  <c r="GV328" i="2"/>
  <c r="M328" i="2"/>
  <c r="N328" i="2"/>
  <c r="FZ327" i="2"/>
  <c r="GR327" i="2" s="1"/>
  <c r="GV327" i="2"/>
  <c r="L327" i="2"/>
  <c r="M327" i="2"/>
  <c r="N327" i="2"/>
  <c r="FZ326" i="2"/>
  <c r="FN326" i="2"/>
  <c r="GR326" i="2"/>
  <c r="L326" i="2"/>
  <c r="M326" i="2"/>
  <c r="N326" i="2"/>
  <c r="FZ325" i="2"/>
  <c r="FN325" i="2"/>
  <c r="GV325" i="2" s="1"/>
  <c r="GW325" i="2" s="1"/>
  <c r="GX325" i="2" s="1"/>
  <c r="GR325" i="2"/>
  <c r="GS325" i="2" s="1"/>
  <c r="GY325" i="2"/>
  <c r="GZ325" i="2"/>
  <c r="N325" i="2"/>
  <c r="GH324" i="2"/>
  <c r="FZ324" i="2"/>
  <c r="GV324" i="2" s="1"/>
  <c r="GW324" i="2" s="1"/>
  <c r="GX324" i="2" s="1"/>
  <c r="GR324" i="2"/>
  <c r="GU324" i="2"/>
  <c r="N324" i="2"/>
  <c r="FK324" i="2"/>
  <c r="GO323" i="2"/>
  <c r="GO424" i="2"/>
  <c r="GD323" i="2"/>
  <c r="FZ323" i="2"/>
  <c r="L323" i="2"/>
  <c r="M323" i="2"/>
  <c r="N323" i="2"/>
  <c r="GR322" i="2"/>
  <c r="GU322" i="2"/>
  <c r="M322" i="2"/>
  <c r="N322" i="2" s="1"/>
  <c r="FX321" i="2"/>
  <c r="FS321" i="2"/>
  <c r="GV321" i="2" s="1"/>
  <c r="GW321" i="2" s="1"/>
  <c r="GX321" i="2" s="1"/>
  <c r="N321" i="2"/>
  <c r="FK321" i="2" s="1"/>
  <c r="O321" i="2"/>
  <c r="FX320" i="2"/>
  <c r="FS320" i="2"/>
  <c r="N320" i="2"/>
  <c r="GD319" i="2"/>
  <c r="GA319" i="2"/>
  <c r="FW319" i="2"/>
  <c r="GV319" i="2" s="1"/>
  <c r="N319" i="2"/>
  <c r="GM318" i="2"/>
  <c r="GF318" i="2"/>
  <c r="GD318" i="2"/>
  <c r="GA318" i="2"/>
  <c r="FW318" i="2"/>
  <c r="FL318" i="2"/>
  <c r="N318" i="2"/>
  <c r="FK318" i="2" s="1"/>
  <c r="O318" i="2"/>
  <c r="GF317" i="2"/>
  <c r="GD317" i="2"/>
  <c r="GA317" i="2"/>
  <c r="FW317" i="2"/>
  <c r="FL317" i="2"/>
  <c r="GR317" i="2" s="1"/>
  <c r="M317" i="2"/>
  <c r="N317" i="2"/>
  <c r="O317" i="2"/>
  <c r="GF316" i="2"/>
  <c r="GD316" i="2"/>
  <c r="GA316" i="2"/>
  <c r="FW316" i="2"/>
  <c r="FL316" i="2"/>
  <c r="GV316" i="2" s="1"/>
  <c r="M316" i="2"/>
  <c r="N316" i="2"/>
  <c r="GR315" i="2"/>
  <c r="GU315" i="2" s="1"/>
  <c r="K315" i="2"/>
  <c r="L315" i="2" s="1"/>
  <c r="M315" i="2" s="1"/>
  <c r="N315" i="2" s="1"/>
  <c r="GL314" i="2"/>
  <c r="GH314" i="2"/>
  <c r="GC314" i="2"/>
  <c r="GA314" i="2"/>
  <c r="FR314" i="2"/>
  <c r="L314" i="2"/>
  <c r="M314" i="2"/>
  <c r="N314" i="2"/>
  <c r="FK314" i="2"/>
  <c r="GU314" i="2" s="1"/>
  <c r="GL313" i="2"/>
  <c r="GH313" i="2"/>
  <c r="GC313" i="2"/>
  <c r="GA313" i="2"/>
  <c r="FR313" i="2"/>
  <c r="L313" i="2"/>
  <c r="M313" i="2"/>
  <c r="N313" i="2"/>
  <c r="GL312" i="2"/>
  <c r="GA312" i="2"/>
  <c r="GR312" i="2" s="1"/>
  <c r="GV312" i="2"/>
  <c r="L312" i="2"/>
  <c r="M312" i="2"/>
  <c r="N312" i="2"/>
  <c r="GL311" i="2"/>
  <c r="GH311" i="2"/>
  <c r="GC311" i="2"/>
  <c r="GA311" i="2"/>
  <c r="L311" i="2"/>
  <c r="M311" i="2"/>
  <c r="N311" i="2"/>
  <c r="O311" i="2" s="1"/>
  <c r="FK311" i="2"/>
  <c r="GU311" i="2"/>
  <c r="GL310" i="2"/>
  <c r="GH310" i="2"/>
  <c r="GC310" i="2"/>
  <c r="GA310" i="2"/>
  <c r="GV310" i="2"/>
  <c r="GW310" i="2" s="1"/>
  <c r="L310" i="2"/>
  <c r="M310" i="2"/>
  <c r="N310" i="2"/>
  <c r="GL309" i="2"/>
  <c r="GH309" i="2"/>
  <c r="GC309" i="2"/>
  <c r="GA309" i="2"/>
  <c r="L309" i="2"/>
  <c r="M309" i="2"/>
  <c r="N309" i="2"/>
  <c r="FX308" i="2"/>
  <c r="FS308" i="2"/>
  <c r="GR308" i="2" s="1"/>
  <c r="GV308" i="2"/>
  <c r="N308" i="2"/>
  <c r="FK308" i="2" s="1"/>
  <c r="O308" i="2"/>
  <c r="GL307" i="2"/>
  <c r="GH307" i="2"/>
  <c r="GA307" i="2"/>
  <c r="FR307" i="2"/>
  <c r="FL307" i="2"/>
  <c r="GV307" i="2"/>
  <c r="M307" i="2"/>
  <c r="N307" i="2" s="1"/>
  <c r="GD306" i="2"/>
  <c r="FL306" i="2"/>
  <c r="GR306" i="2" s="1"/>
  <c r="GV306" i="2"/>
  <c r="L306" i="2"/>
  <c r="M306" i="2"/>
  <c r="N306" i="2" s="1"/>
  <c r="GR305" i="2"/>
  <c r="GU305" i="2"/>
  <c r="N305" i="2"/>
  <c r="O305" i="2"/>
  <c r="GR304" i="2"/>
  <c r="GU304" i="2" s="1"/>
  <c r="L304" i="2"/>
  <c r="M304" i="2"/>
  <c r="N304" i="2" s="1"/>
  <c r="GR303" i="2"/>
  <c r="GU303" i="2" s="1"/>
  <c r="L303" i="2"/>
  <c r="M303" i="2"/>
  <c r="N303" i="2"/>
  <c r="GH302" i="2"/>
  <c r="FY302" i="2"/>
  <c r="FR302" i="2"/>
  <c r="GR302" i="2" s="1"/>
  <c r="L302" i="2"/>
  <c r="M302" i="2"/>
  <c r="N302" i="2"/>
  <c r="GR301" i="2"/>
  <c r="GU301" i="2" s="1"/>
  <c r="L301" i="2"/>
  <c r="M301" i="2"/>
  <c r="N301" i="2"/>
  <c r="GR300" i="2"/>
  <c r="GU300" i="2" s="1"/>
  <c r="M300" i="2"/>
  <c r="N300" i="2"/>
  <c r="O300" i="2"/>
  <c r="GN299" i="2"/>
  <c r="GH299" i="2"/>
  <c r="GD299" i="2"/>
  <c r="GB299" i="2"/>
  <c r="GA299" i="2"/>
  <c r="FY299" i="2"/>
  <c r="FX299" i="2"/>
  <c r="FR299" i="2"/>
  <c r="FN299" i="2"/>
  <c r="M299" i="2"/>
  <c r="N299" i="2"/>
  <c r="GN298" i="2"/>
  <c r="GH298" i="2"/>
  <c r="GD298" i="2"/>
  <c r="GB298" i="2"/>
  <c r="GA298" i="2"/>
  <c r="FY298" i="2"/>
  <c r="FX298" i="2"/>
  <c r="FR298" i="2"/>
  <c r="FN298" i="2"/>
  <c r="GV298" i="2" s="1"/>
  <c r="M298" i="2"/>
  <c r="N298" i="2" s="1"/>
  <c r="GN297" i="2"/>
  <c r="GH297" i="2"/>
  <c r="GD297" i="2"/>
  <c r="GB297" i="2"/>
  <c r="GA297" i="2"/>
  <c r="FY297" i="2"/>
  <c r="FX297" i="2"/>
  <c r="FR297" i="2"/>
  <c r="FN297" i="2"/>
  <c r="M297" i="2"/>
  <c r="N297" i="2"/>
  <c r="GN296" i="2"/>
  <c r="GH296" i="2"/>
  <c r="GD296" i="2"/>
  <c r="GB296" i="2"/>
  <c r="GA296" i="2"/>
  <c r="FY296" i="2"/>
  <c r="FX296" i="2"/>
  <c r="FR296" i="2"/>
  <c r="FN296" i="2"/>
  <c r="M296" i="2"/>
  <c r="N296" i="2"/>
  <c r="O296" i="2" s="1"/>
  <c r="FK296" i="2"/>
  <c r="GN295" i="2"/>
  <c r="GH295" i="2"/>
  <c r="GD295" i="2"/>
  <c r="GB295" i="2"/>
  <c r="GA295" i="2"/>
  <c r="FY295" i="2"/>
  <c r="FX295" i="2"/>
  <c r="FR295" i="2"/>
  <c r="FN295" i="2"/>
  <c r="GV295" i="2" s="1"/>
  <c r="M295" i="2"/>
  <c r="N295" i="2"/>
  <c r="GH294" i="2"/>
  <c r="GD294" i="2"/>
  <c r="GA294" i="2"/>
  <c r="FY294" i="2"/>
  <c r="FR294" i="2"/>
  <c r="GV294" i="2" s="1"/>
  <c r="L294" i="2"/>
  <c r="M294" i="2"/>
  <c r="N294" i="2"/>
  <c r="GN293" i="2"/>
  <c r="GH293" i="2"/>
  <c r="GD293" i="2"/>
  <c r="GB293" i="2"/>
  <c r="GA293" i="2"/>
  <c r="FY293" i="2"/>
  <c r="FX293" i="2"/>
  <c r="FR293" i="2"/>
  <c r="FN293" i="2"/>
  <c r="M293" i="2"/>
  <c r="N293" i="2"/>
  <c r="GH292" i="2"/>
  <c r="GB292" i="2"/>
  <c r="GA292" i="2"/>
  <c r="FY292" i="2"/>
  <c r="FX292" i="2"/>
  <c r="GR292" i="2" s="1"/>
  <c r="M292" i="2"/>
  <c r="N292" i="2" s="1"/>
  <c r="GH291" i="2"/>
  <c r="GB291" i="2"/>
  <c r="GA291" i="2"/>
  <c r="FY291" i="2"/>
  <c r="FX291" i="2"/>
  <c r="FR291" i="2"/>
  <c r="FN291" i="2"/>
  <c r="GR291" i="2" s="1"/>
  <c r="L291" i="2"/>
  <c r="M291" i="2"/>
  <c r="N291" i="2"/>
  <c r="O291" i="2" s="1"/>
  <c r="FK291" i="2"/>
  <c r="GH290" i="2"/>
  <c r="GB290" i="2"/>
  <c r="GA290" i="2"/>
  <c r="FY290" i="2"/>
  <c r="FX290" i="2"/>
  <c r="FR290" i="2"/>
  <c r="FN290" i="2"/>
  <c r="L290" i="2"/>
  <c r="M290" i="2" s="1"/>
  <c r="N290" i="2" s="1"/>
  <c r="GH289" i="2"/>
  <c r="GB289" i="2"/>
  <c r="GA289" i="2"/>
  <c r="FY289" i="2"/>
  <c r="FX289" i="2"/>
  <c r="FR289" i="2"/>
  <c r="FN289" i="2"/>
  <c r="L289" i="2"/>
  <c r="M289" i="2"/>
  <c r="N289" i="2"/>
  <c r="GA288" i="2"/>
  <c r="GV288" i="2" s="1"/>
  <c r="GR288" i="2"/>
  <c r="L288" i="2"/>
  <c r="M288" i="2"/>
  <c r="N288" i="2"/>
  <c r="FY287" i="2"/>
  <c r="GV287" i="2"/>
  <c r="GW287" i="2" s="1"/>
  <c r="GX287" i="2" s="1"/>
  <c r="N287" i="2"/>
  <c r="GR286" i="2"/>
  <c r="GU286" i="2"/>
  <c r="N286" i="2"/>
  <c r="O286" i="2" s="1"/>
  <c r="FK286" i="2"/>
  <c r="GQ286" i="2" s="1"/>
  <c r="GT286" i="2"/>
  <c r="GR285" i="2"/>
  <c r="GU285" i="2"/>
  <c r="M285" i="2"/>
  <c r="N285" i="2"/>
  <c r="FK285" i="2" s="1"/>
  <c r="O285" i="2"/>
  <c r="GL284" i="2"/>
  <c r="FZ284" i="2"/>
  <c r="M284" i="2"/>
  <c r="N284" i="2"/>
  <c r="GM283" i="2"/>
  <c r="GF283" i="2"/>
  <c r="GA283" i="2"/>
  <c r="FX283" i="2"/>
  <c r="GR283" i="2" s="1"/>
  <c r="M283" i="2"/>
  <c r="N283" i="2"/>
  <c r="GH282" i="2"/>
  <c r="GF282" i="2"/>
  <c r="GB282" i="2"/>
  <c r="GA282" i="2"/>
  <c r="FX282" i="2"/>
  <c r="N282" i="2"/>
  <c r="O282" i="2" s="1"/>
  <c r="FK282" i="2"/>
  <c r="GF281" i="2"/>
  <c r="GA281" i="2"/>
  <c r="FX281" i="2"/>
  <c r="GR281" i="2" s="1"/>
  <c r="GV281" i="2"/>
  <c r="L281" i="2"/>
  <c r="M281" i="2"/>
  <c r="N281" i="2"/>
  <c r="GN280" i="2"/>
  <c r="GA280" i="2"/>
  <c r="FO280" i="2"/>
  <c r="GR280" i="2" s="1"/>
  <c r="GV280" i="2"/>
  <c r="L280" i="2"/>
  <c r="M280" i="2"/>
  <c r="N280" i="2"/>
  <c r="FK280" i="2"/>
  <c r="GN279" i="2"/>
  <c r="GI279" i="2"/>
  <c r="GA279" i="2"/>
  <c r="FO279" i="2"/>
  <c r="L279" i="2"/>
  <c r="M279" i="2"/>
  <c r="N279" i="2"/>
  <c r="GN278" i="2"/>
  <c r="GI278" i="2"/>
  <c r="GA278" i="2"/>
  <c r="FO278" i="2"/>
  <c r="L278" i="2"/>
  <c r="M278" i="2" s="1"/>
  <c r="N278" i="2" s="1"/>
  <c r="GN277" i="2"/>
  <c r="GI277" i="2"/>
  <c r="GA277" i="2"/>
  <c r="FO277" i="2"/>
  <c r="L277" i="2"/>
  <c r="M277" i="2"/>
  <c r="N277" i="2"/>
  <c r="GM276" i="2"/>
  <c r="GH276" i="2"/>
  <c r="GB276" i="2"/>
  <c r="GA276" i="2"/>
  <c r="FY276" i="2"/>
  <c r="FR276" i="2"/>
  <c r="GR276" i="2" s="1"/>
  <c r="L276" i="2"/>
  <c r="M276" i="2"/>
  <c r="N276" i="2"/>
  <c r="GM275" i="2"/>
  <c r="GH275" i="2"/>
  <c r="GD275" i="2"/>
  <c r="GB275" i="2"/>
  <c r="GA275" i="2"/>
  <c r="FY275" i="2"/>
  <c r="FR275" i="2"/>
  <c r="GR275" i="2" s="1"/>
  <c r="L275" i="2"/>
  <c r="M275" i="2"/>
  <c r="N275" i="2"/>
  <c r="GM274" i="2"/>
  <c r="GV274" i="2" s="1"/>
  <c r="GR274" i="2"/>
  <c r="GU274" i="2"/>
  <c r="N274" i="2"/>
  <c r="GM273" i="2"/>
  <c r="GR273" i="2" s="1"/>
  <c r="GV273" i="2"/>
  <c r="N273" i="2"/>
  <c r="GF272" i="2"/>
  <c r="GB272" i="2"/>
  <c r="GR272" i="2" s="1"/>
  <c r="GS272" i="2" s="1"/>
  <c r="L272" i="2"/>
  <c r="M272" i="2" s="1"/>
  <c r="N272" i="2" s="1"/>
  <c r="GN271" i="2"/>
  <c r="FY271" i="2"/>
  <c r="FQ271" i="2"/>
  <c r="FP271" i="2"/>
  <c r="GV271" i="2" s="1"/>
  <c r="N271" i="2"/>
  <c r="FK271" i="2"/>
  <c r="GQ271" i="2"/>
  <c r="FP270" i="2"/>
  <c r="GV270" i="2" s="1"/>
  <c r="GW270" i="2" s="1"/>
  <c r="GX270" i="2" s="1"/>
  <c r="GR270" i="2"/>
  <c r="L270" i="2"/>
  <c r="M270" i="2"/>
  <c r="N270" i="2"/>
  <c r="FK270" i="2"/>
  <c r="GR269" i="2"/>
  <c r="GU269" i="2"/>
  <c r="N269" i="2"/>
  <c r="FK269" i="2"/>
  <c r="GQ269" i="2"/>
  <c r="GY269" i="2"/>
  <c r="GZ269" i="2"/>
  <c r="GB268" i="2"/>
  <c r="FY268" i="2"/>
  <c r="L268" i="2"/>
  <c r="M268" i="2"/>
  <c r="N268" i="2"/>
  <c r="GK267" i="2"/>
  <c r="GG267" i="2"/>
  <c r="GD267" i="2"/>
  <c r="FY267" i="2"/>
  <c r="FL267" i="2"/>
  <c r="M267" i="2"/>
  <c r="N267" i="2" s="1"/>
  <c r="GH266" i="2"/>
  <c r="GG266" i="2"/>
  <c r="GD266" i="2"/>
  <c r="FN266" i="2"/>
  <c r="FL266" i="2"/>
  <c r="GR266" i="2" s="1"/>
  <c r="L266" i="2"/>
  <c r="M266" i="2"/>
  <c r="N266" i="2"/>
  <c r="FK266" i="2" s="1"/>
  <c r="O266" i="2"/>
  <c r="GH265" i="2"/>
  <c r="GG265" i="2"/>
  <c r="GD265" i="2"/>
  <c r="FN265" i="2"/>
  <c r="FL265" i="2"/>
  <c r="M265" i="2"/>
  <c r="N265" i="2"/>
  <c r="GH264" i="2"/>
  <c r="GG264" i="2"/>
  <c r="GD264" i="2"/>
  <c r="FL264" i="2"/>
  <c r="L264" i="2"/>
  <c r="M264" i="2"/>
  <c r="N264" i="2"/>
  <c r="GG263" i="2"/>
  <c r="GD263" i="2"/>
  <c r="FN263" i="2"/>
  <c r="FL263" i="2"/>
  <c r="L263" i="2"/>
  <c r="M263" i="2" s="1"/>
  <c r="N263" i="2" s="1"/>
  <c r="GN262" i="2"/>
  <c r="GR262" i="2" s="1"/>
  <c r="GV262" i="2"/>
  <c r="N262" i="2"/>
  <c r="GC261" i="2"/>
  <c r="GA261" i="2"/>
  <c r="L261" i="2"/>
  <c r="M261" i="2"/>
  <c r="N261" i="2"/>
  <c r="GR260" i="2"/>
  <c r="GU260" i="2"/>
  <c r="L260" i="2"/>
  <c r="M260" i="2"/>
  <c r="N260" i="2"/>
  <c r="FR259" i="2"/>
  <c r="L259" i="2"/>
  <c r="M259" i="2"/>
  <c r="N259" i="2"/>
  <c r="GH258" i="2"/>
  <c r="GA258" i="2"/>
  <c r="FX258" i="2"/>
  <c r="L258" i="2"/>
  <c r="M258" i="2" s="1"/>
  <c r="N258" i="2" s="1"/>
  <c r="GH257" i="2"/>
  <c r="GB257" i="2"/>
  <c r="GA257" i="2"/>
  <c r="FY257" i="2"/>
  <c r="FX257" i="2"/>
  <c r="GV257" i="2" s="1"/>
  <c r="N257" i="2"/>
  <c r="FK257" i="2"/>
  <c r="GH256" i="2"/>
  <c r="FY256" i="2"/>
  <c r="GV256" i="2" s="1"/>
  <c r="GW256" i="2" s="1"/>
  <c r="GX256" i="2" s="1"/>
  <c r="GR256" i="2"/>
  <c r="K256" i="2"/>
  <c r="L256" i="2"/>
  <c r="M256" i="2"/>
  <c r="N256" i="2"/>
  <c r="GL255" i="2"/>
  <c r="GH255" i="2"/>
  <c r="GA255" i="2"/>
  <c r="GV255" i="2" s="1"/>
  <c r="GR255" i="2"/>
  <c r="L255" i="2"/>
  <c r="M255" i="2"/>
  <c r="N255" i="2"/>
  <c r="GH254" i="2"/>
  <c r="GC254" i="2"/>
  <c r="GA254" i="2"/>
  <c r="FY254" i="2"/>
  <c r="GR254" i="2" s="1"/>
  <c r="L254" i="2"/>
  <c r="M254" i="2"/>
  <c r="N254" i="2"/>
  <c r="GH253" i="2"/>
  <c r="GC253" i="2"/>
  <c r="GA253" i="2"/>
  <c r="FY253" i="2"/>
  <c r="GV253" i="2" s="1"/>
  <c r="L253" i="2"/>
  <c r="M253" i="2" s="1"/>
  <c r="N253" i="2" s="1"/>
  <c r="GL252" i="2"/>
  <c r="GH252" i="2"/>
  <c r="GC252" i="2"/>
  <c r="GA252" i="2"/>
  <c r="GR252" i="2"/>
  <c r="N252" i="2"/>
  <c r="FK252" i="2"/>
  <c r="GI251" i="2"/>
  <c r="N251" i="2"/>
  <c r="O251" i="2"/>
  <c r="GH250" i="2"/>
  <c r="L250" i="2"/>
  <c r="M250" i="2" s="1"/>
  <c r="N250" i="2" s="1"/>
  <c r="GH249" i="2"/>
  <c r="M249" i="2"/>
  <c r="N249" i="2"/>
  <c r="O249" i="2"/>
  <c r="GH248" i="2"/>
  <c r="GV248" i="2"/>
  <c r="M248" i="2"/>
  <c r="N248" i="2"/>
  <c r="GH247" i="2"/>
  <c r="GV247" i="2" s="1"/>
  <c r="GR247" i="2"/>
  <c r="M247" i="2"/>
  <c r="N247" i="2"/>
  <c r="GH246" i="2"/>
  <c r="GD246" i="2"/>
  <c r="FY246" i="2"/>
  <c r="M246" i="2"/>
  <c r="N246" i="2"/>
  <c r="O246" i="2" s="1"/>
  <c r="FK246" i="2"/>
  <c r="GH245" i="2"/>
  <c r="GD245" i="2"/>
  <c r="FY245" i="2"/>
  <c r="M245" i="2"/>
  <c r="N245" i="2"/>
  <c r="FK245" i="2"/>
  <c r="GH244" i="2"/>
  <c r="GD244" i="2"/>
  <c r="FY244" i="2"/>
  <c r="L244" i="2"/>
  <c r="M244" i="2"/>
  <c r="N244" i="2"/>
  <c r="GH243" i="2"/>
  <c r="GD243" i="2"/>
  <c r="FY243" i="2"/>
  <c r="M243" i="2"/>
  <c r="N243" i="2"/>
  <c r="GH242" i="2"/>
  <c r="GD242" i="2"/>
  <c r="FY242" i="2"/>
  <c r="M242" i="2"/>
  <c r="N242" i="2"/>
  <c r="GH241" i="2"/>
  <c r="GD241" i="2"/>
  <c r="FY241" i="2"/>
  <c r="GR241" i="2" s="1"/>
  <c r="GV241" i="2"/>
  <c r="M241" i="2"/>
  <c r="N241" i="2"/>
  <c r="O241" i="2" s="1"/>
  <c r="FK241" i="2"/>
  <c r="GQ241" i="2"/>
  <c r="GH240" i="2"/>
  <c r="GD240" i="2"/>
  <c r="FY240" i="2"/>
  <c r="M240" i="2"/>
  <c r="N240" i="2"/>
  <c r="GH239" i="2"/>
  <c r="GD239" i="2"/>
  <c r="FY239" i="2"/>
  <c r="GR239" i="2" s="1"/>
  <c r="M239" i="2"/>
  <c r="N239" i="2"/>
  <c r="FK239" i="2"/>
  <c r="GC238" i="2"/>
  <c r="GV238" i="2"/>
  <c r="L238" i="2"/>
  <c r="M238" i="2"/>
  <c r="N238" i="2"/>
  <c r="GJ237" i="2"/>
  <c r="GH237" i="2"/>
  <c r="M237" i="2"/>
  <c r="N237" i="2"/>
  <c r="FM236" i="2"/>
  <c r="N236" i="2"/>
  <c r="FK236" i="2"/>
  <c r="GQ236" i="2" s="1"/>
  <c r="GT236" i="2"/>
  <c r="GH235" i="2"/>
  <c r="GR235" i="2" s="1"/>
  <c r="GV235" i="2"/>
  <c r="N235" i="2"/>
  <c r="FK235" i="2" s="1"/>
  <c r="GQ235" i="2" s="1"/>
  <c r="O235" i="2"/>
  <c r="GM234" i="2"/>
  <c r="GD234" i="2"/>
  <c r="FN234" i="2"/>
  <c r="FL234" i="2"/>
  <c r="M234" i="2"/>
  <c r="N234" i="2"/>
  <c r="GM233" i="2"/>
  <c r="GD233" i="2"/>
  <c r="FN233" i="2"/>
  <c r="FL233" i="2"/>
  <c r="GR233" i="2"/>
  <c r="M233" i="2"/>
  <c r="N233" i="2"/>
  <c r="FK233" i="2"/>
  <c r="GQ233" i="2"/>
  <c r="GM232" i="2"/>
  <c r="GD232" i="2"/>
  <c r="FN232" i="2"/>
  <c r="FL232" i="2"/>
  <c r="M232" i="2"/>
  <c r="N232" i="2"/>
  <c r="FK232" i="2"/>
  <c r="GH231" i="2"/>
  <c r="FY231" i="2"/>
  <c r="FL231" i="2"/>
  <c r="GR231" i="2"/>
  <c r="M231" i="2"/>
  <c r="N231" i="2"/>
  <c r="GH230" i="2"/>
  <c r="FY230" i="2"/>
  <c r="FL230" i="2"/>
  <c r="GR230" i="2" s="1"/>
  <c r="M230" i="2"/>
  <c r="N230" i="2" s="1"/>
  <c r="GH229" i="2"/>
  <c r="FY229" i="2"/>
  <c r="FL229" i="2"/>
  <c r="M229" i="2"/>
  <c r="N229" i="2"/>
  <c r="GM228" i="2"/>
  <c r="GH228" i="2"/>
  <c r="FR228" i="2"/>
  <c r="FN228" i="2"/>
  <c r="GV228" i="2" s="1"/>
  <c r="N228" i="2"/>
  <c r="FK228" i="2"/>
  <c r="GQ228" i="2" s="1"/>
  <c r="GD227" i="2"/>
  <c r="FO227" i="2"/>
  <c r="GV227" i="2" s="1"/>
  <c r="K227" i="2"/>
  <c r="L227" i="2"/>
  <c r="M227" i="2"/>
  <c r="N227" i="2"/>
  <c r="GJ226" i="2"/>
  <c r="GH226" i="2"/>
  <c r="FV226" i="2"/>
  <c r="FM226" i="2"/>
  <c r="GR226" i="2" s="1"/>
  <c r="M226" i="2"/>
  <c r="N226" i="2" s="1"/>
  <c r="GH225" i="2"/>
  <c r="GD225" i="2"/>
  <c r="GA225" i="2"/>
  <c r="FR225" i="2"/>
  <c r="FN225" i="2"/>
  <c r="FL225" i="2"/>
  <c r="GV225" i="2" s="1"/>
  <c r="L225" i="2"/>
  <c r="M225" i="2"/>
  <c r="N225" i="2"/>
  <c r="GJ224" i="2"/>
  <c r="GH224" i="2"/>
  <c r="GD224" i="2"/>
  <c r="GV224" i="2"/>
  <c r="L224" i="2"/>
  <c r="M224" i="2"/>
  <c r="N224" i="2"/>
  <c r="GL223" i="2"/>
  <c r="GH223" i="2"/>
  <c r="GV223" i="2" s="1"/>
  <c r="M223" i="2"/>
  <c r="N223" i="2"/>
  <c r="GM222" i="2"/>
  <c r="GD222" i="2"/>
  <c r="L222" i="2"/>
  <c r="M222" i="2"/>
  <c r="N222" i="2"/>
  <c r="FK222" i="2"/>
  <c r="GA221" i="2"/>
  <c r="GR221" i="2" s="1"/>
  <c r="GV221" i="2"/>
  <c r="GW221" i="2" s="1"/>
  <c r="GX221" i="2" s="1"/>
  <c r="N221" i="2"/>
  <c r="O221" i="2" s="1"/>
  <c r="FK221" i="2"/>
  <c r="GQ221" i="2" s="1"/>
  <c r="GT221" i="2"/>
  <c r="GR220" i="2"/>
  <c r="GU220" i="2"/>
  <c r="M220" i="2"/>
  <c r="N220" i="2"/>
  <c r="O220" i="2"/>
  <c r="GR219" i="2"/>
  <c r="GU219" i="2"/>
  <c r="M219" i="2"/>
  <c r="N219" i="2"/>
  <c r="O219" i="2" s="1"/>
  <c r="FK219" i="2"/>
  <c r="GT219" i="2"/>
  <c r="GN218" i="2"/>
  <c r="GD218" i="2"/>
  <c r="GA218" i="2"/>
  <c r="FY218" i="2"/>
  <c r="FX218" i="2"/>
  <c r="GR218" i="2" s="1"/>
  <c r="N218" i="2"/>
  <c r="GM217" i="2"/>
  <c r="GD217" i="2"/>
  <c r="L217" i="2"/>
  <c r="M217" i="2" s="1"/>
  <c r="N217" i="2" s="1"/>
  <c r="GI216" i="2"/>
  <c r="GV216" i="2"/>
  <c r="M216" i="2"/>
  <c r="N216" i="2" s="1"/>
  <c r="GI215" i="2"/>
  <c r="GR215" i="2"/>
  <c r="GY215" i="2"/>
  <c r="GZ215" i="2"/>
  <c r="M215" i="2"/>
  <c r="N215" i="2"/>
  <c r="FK215" i="2"/>
  <c r="GH214" i="2"/>
  <c r="GA214" i="2"/>
  <c r="FR214" i="2"/>
  <c r="GR214" i="2" s="1"/>
  <c r="GV214" i="2"/>
  <c r="L214" i="2"/>
  <c r="M214" i="2"/>
  <c r="N214" i="2"/>
  <c r="GH213" i="2"/>
  <c r="GV213" i="2"/>
  <c r="GW213" i="2" s="1"/>
  <c r="GX213" i="2" s="1"/>
  <c r="L213" i="2"/>
  <c r="M213" i="2"/>
  <c r="N213" i="2"/>
  <c r="GJ212" i="2"/>
  <c r="GH212" i="2"/>
  <c r="GD212" i="2"/>
  <c r="FY212" i="2"/>
  <c r="FR212" i="2"/>
  <c r="FL212" i="2"/>
  <c r="GV212" i="2" s="1"/>
  <c r="M212" i="2"/>
  <c r="N212" i="2" s="1"/>
  <c r="GJ211" i="2"/>
  <c r="GH211" i="2"/>
  <c r="GD211" i="2"/>
  <c r="FY211" i="2"/>
  <c r="FR211" i="2"/>
  <c r="FM211" i="2"/>
  <c r="FL211" i="2"/>
  <c r="GR211" i="2" s="1"/>
  <c r="M211" i="2"/>
  <c r="N211" i="2"/>
  <c r="GD210" i="2"/>
  <c r="GR210" i="2"/>
  <c r="GY210" i="2"/>
  <c r="GZ210" i="2"/>
  <c r="L210" i="2"/>
  <c r="M210" i="2"/>
  <c r="N210" i="2" s="1"/>
  <c r="GH209" i="2"/>
  <c r="GD209" i="2"/>
  <c r="GA209" i="2"/>
  <c r="L209" i="2"/>
  <c r="M209" i="2"/>
  <c r="N209" i="2"/>
  <c r="GD208" i="2"/>
  <c r="GR208" i="2"/>
  <c r="L208" i="2"/>
  <c r="M208" i="2" s="1"/>
  <c r="N208" i="2" s="1"/>
  <c r="GH207" i="2"/>
  <c r="GD207" i="2"/>
  <c r="GV207" i="2" s="1"/>
  <c r="L207" i="2"/>
  <c r="M207" i="2"/>
  <c r="N207" i="2"/>
  <c r="GH206" i="2"/>
  <c r="GD206" i="2"/>
  <c r="GA206" i="2"/>
  <c r="FL206" i="2"/>
  <c r="M206" i="2"/>
  <c r="N206" i="2"/>
  <c r="GH205" i="2"/>
  <c r="GD205" i="2"/>
  <c r="GA205" i="2"/>
  <c r="GR205" i="2"/>
  <c r="GU205" i="2"/>
  <c r="L205" i="2"/>
  <c r="M205" i="2"/>
  <c r="N205" i="2"/>
  <c r="O205" i="2"/>
  <c r="GG204" i="2"/>
  <c r="GD204" i="2"/>
  <c r="GA204" i="2"/>
  <c r="FL204" i="2"/>
  <c r="GV204" i="2"/>
  <c r="L204" i="2"/>
  <c r="M204" i="2" s="1"/>
  <c r="N204" i="2" s="1"/>
  <c r="GD203" i="2"/>
  <c r="GA203" i="2"/>
  <c r="FW203" i="2"/>
  <c r="GV203" i="2" s="1"/>
  <c r="GW203" i="2" s="1"/>
  <c r="GX203" i="2" s="1"/>
  <c r="N203" i="2"/>
  <c r="FK203" i="2"/>
  <c r="GU203" i="2"/>
  <c r="GD202" i="2"/>
  <c r="GA202" i="2"/>
  <c r="FW202" i="2"/>
  <c r="GR202" i="2" s="1"/>
  <c r="L202" i="2"/>
  <c r="M202" i="2"/>
  <c r="N202" i="2"/>
  <c r="GM201" i="2"/>
  <c r="GA201" i="2"/>
  <c r="GV201" i="2"/>
  <c r="N201" i="2"/>
  <c r="FK201" i="2"/>
  <c r="GA200" i="2"/>
  <c r="M200" i="2"/>
  <c r="N200" i="2"/>
  <c r="GA199" i="2"/>
  <c r="M199" i="2"/>
  <c r="N199" i="2"/>
  <c r="FK199" i="2"/>
  <c r="GA198" i="2"/>
  <c r="GV198" i="2" s="1"/>
  <c r="GR198" i="2"/>
  <c r="M198" i="2"/>
  <c r="N198" i="2" s="1"/>
  <c r="GF197" i="2"/>
  <c r="GD197" i="2"/>
  <c r="GC197" i="2"/>
  <c r="GA197" i="2"/>
  <c r="FW197" i="2"/>
  <c r="GV197" i="2" s="1"/>
  <c r="L197" i="2"/>
  <c r="M197" i="2"/>
  <c r="N197" i="2"/>
  <c r="GL196" i="2"/>
  <c r="GF196" i="2"/>
  <c r="GD196" i="2"/>
  <c r="GC196" i="2"/>
  <c r="GA196" i="2"/>
  <c r="FW196" i="2"/>
  <c r="M196" i="2"/>
  <c r="N196" i="2"/>
  <c r="GF195" i="2"/>
  <c r="GD195" i="2"/>
  <c r="GA195" i="2"/>
  <c r="FW195" i="2"/>
  <c r="L195" i="2"/>
  <c r="M195" i="2" s="1"/>
  <c r="N195" i="2" s="1"/>
  <c r="GL194" i="2"/>
  <c r="GH194" i="2"/>
  <c r="GC194" i="2"/>
  <c r="GA194" i="2"/>
  <c r="FR194" i="2"/>
  <c r="FL194" i="2"/>
  <c r="L194" i="2"/>
  <c r="M194" i="2"/>
  <c r="N194" i="2"/>
  <c r="GH193" i="2"/>
  <c r="GC193" i="2"/>
  <c r="FR193" i="2"/>
  <c r="GR193" i="2" s="1"/>
  <c r="GV193" i="2"/>
  <c r="N193" i="2"/>
  <c r="FK193" i="2"/>
  <c r="GQ193" i="2"/>
  <c r="GH192" i="2"/>
  <c r="GC192" i="2"/>
  <c r="GA192" i="2"/>
  <c r="FR192" i="2"/>
  <c r="FL192" i="2"/>
  <c r="GR192" i="2" s="1"/>
  <c r="N192" i="2"/>
  <c r="FK192" i="2" s="1"/>
  <c r="GQ192" i="2" s="1"/>
  <c r="O192" i="2"/>
  <c r="GH191" i="2"/>
  <c r="GC191" i="2"/>
  <c r="GA191" i="2"/>
  <c r="FR191" i="2"/>
  <c r="FL191" i="2"/>
  <c r="GV191" i="2" s="1"/>
  <c r="N191" i="2"/>
  <c r="FK191" i="2" s="1"/>
  <c r="GQ191" i="2" s="1"/>
  <c r="O191" i="2"/>
  <c r="GL190" i="2"/>
  <c r="GA190" i="2"/>
  <c r="FR190" i="2"/>
  <c r="GR190" i="2" s="1"/>
  <c r="L190" i="2"/>
  <c r="M190" i="2" s="1"/>
  <c r="N190" i="2" s="1"/>
  <c r="GL189" i="2"/>
  <c r="GH189" i="2"/>
  <c r="GC189" i="2"/>
  <c r="GA189" i="2"/>
  <c r="FR189" i="2"/>
  <c r="FL189" i="2"/>
  <c r="N189" i="2"/>
  <c r="FK189" i="2" s="1"/>
  <c r="O189" i="2"/>
  <c r="GL188" i="2"/>
  <c r="GH188" i="2"/>
  <c r="GC188" i="2"/>
  <c r="GA188" i="2"/>
  <c r="FR188" i="2"/>
  <c r="FL188" i="2"/>
  <c r="GV188" i="2" s="1"/>
  <c r="N188" i="2"/>
  <c r="FK188" i="2" s="1"/>
  <c r="O188" i="2"/>
  <c r="FS187" i="2"/>
  <c r="L187" i="2"/>
  <c r="M187" i="2" s="1"/>
  <c r="N187" i="2" s="1"/>
  <c r="GM186" i="2"/>
  <c r="FS186" i="2"/>
  <c r="N186" i="2"/>
  <c r="FK186" i="2" s="1"/>
  <c r="O186" i="2"/>
  <c r="FX185" i="2"/>
  <c r="FS185" i="2"/>
  <c r="M185" i="2"/>
  <c r="N185" i="2" s="1"/>
  <c r="GM184" i="2"/>
  <c r="FX184" i="2"/>
  <c r="FS184" i="2"/>
  <c r="GV184" i="2"/>
  <c r="L184" i="2"/>
  <c r="M184" i="2"/>
  <c r="N184" i="2"/>
  <c r="FX183" i="2"/>
  <c r="FS183" i="2"/>
  <c r="GV183" i="2" s="1"/>
  <c r="FS424" i="2"/>
  <c r="M183" i="2"/>
  <c r="N183" i="2"/>
  <c r="GR182" i="2"/>
  <c r="GU182" i="2"/>
  <c r="N182" i="2"/>
  <c r="GD181" i="2"/>
  <c r="FY181" i="2"/>
  <c r="GV181" i="2" s="1"/>
  <c r="GR181" i="2"/>
  <c r="GW181" i="2" s="1"/>
  <c r="GX181" i="2" s="1"/>
  <c r="N181" i="2"/>
  <c r="FK181" i="2"/>
  <c r="GD180" i="2"/>
  <c r="FY180" i="2"/>
  <c r="L180" i="2"/>
  <c r="M180" i="2"/>
  <c r="N180" i="2"/>
  <c r="GD179" i="2"/>
  <c r="FY179" i="2"/>
  <c r="L179" i="2"/>
  <c r="M179" i="2"/>
  <c r="N179" i="2"/>
  <c r="FK179" i="2"/>
  <c r="GD178" i="2"/>
  <c r="FY178" i="2"/>
  <c r="M178" i="2"/>
  <c r="N178" i="2" s="1"/>
  <c r="GH177" i="2"/>
  <c r="GD177" i="2"/>
  <c r="L177" i="2"/>
  <c r="M177" i="2"/>
  <c r="N177" i="2" s="1"/>
  <c r="GD176" i="2"/>
  <c r="GC176" i="2"/>
  <c r="GB176" i="2"/>
  <c r="GA176" i="2"/>
  <c r="L176" i="2"/>
  <c r="M176" i="2"/>
  <c r="N176" i="2" s="1"/>
  <c r="GL175" i="2"/>
  <c r="GC175" i="2"/>
  <c r="FP175" i="2"/>
  <c r="L175" i="2"/>
  <c r="M175" i="2"/>
  <c r="N175" i="2"/>
  <c r="GB174" i="2"/>
  <c r="GR174" i="2" s="1"/>
  <c r="GV174" i="2"/>
  <c r="L174" i="2"/>
  <c r="M174" i="2" s="1"/>
  <c r="N174" i="2" s="1"/>
  <c r="GH173" i="2"/>
  <c r="GB173" i="2"/>
  <c r="K173" i="2"/>
  <c r="L173" i="2" s="1"/>
  <c r="M173" i="2" s="1"/>
  <c r="N173" i="2" s="1"/>
  <c r="GH172" i="2"/>
  <c r="FR172" i="2"/>
  <c r="M172" i="2"/>
  <c r="N172" i="2"/>
  <c r="FK172" i="2" s="1"/>
  <c r="GQ172" i="2" s="1"/>
  <c r="O172" i="2"/>
  <c r="GH171" i="2"/>
  <c r="GD171" i="2"/>
  <c r="FW171" i="2"/>
  <c r="FR171" i="2"/>
  <c r="FN171" i="2"/>
  <c r="L171" i="2"/>
  <c r="M171" i="2" s="1"/>
  <c r="N171" i="2" s="1"/>
  <c r="GH170" i="2"/>
  <c r="GD170" i="2"/>
  <c r="FW170" i="2"/>
  <c r="FR170" i="2"/>
  <c r="FN170" i="2"/>
  <c r="L170" i="2"/>
  <c r="M170" i="2" s="1"/>
  <c r="N170" i="2" s="1"/>
  <c r="GH169" i="2"/>
  <c r="GD169" i="2"/>
  <c r="FW169" i="2"/>
  <c r="FR169" i="2"/>
  <c r="FN169" i="2"/>
  <c r="GR169" i="2" s="1"/>
  <c r="L169" i="2"/>
  <c r="M169" i="2"/>
  <c r="N169" i="2"/>
  <c r="O169" i="2" s="1"/>
  <c r="FK169" i="2"/>
  <c r="GH168" i="2"/>
  <c r="GD168" i="2"/>
  <c r="FY168" i="2"/>
  <c r="FW168" i="2"/>
  <c r="FR168" i="2"/>
  <c r="FN168" i="2"/>
  <c r="GV168" i="2"/>
  <c r="M168" i="2"/>
  <c r="N168" i="2" s="1"/>
  <c r="GH167" i="2"/>
  <c r="GD167" i="2"/>
  <c r="FY167" i="2"/>
  <c r="FW167" i="2"/>
  <c r="FR167" i="2"/>
  <c r="FN167" i="2"/>
  <c r="L167" i="2"/>
  <c r="M167" i="2"/>
  <c r="N167" i="2" s="1"/>
  <c r="GH166" i="2"/>
  <c r="GD166" i="2"/>
  <c r="FY166" i="2"/>
  <c r="FW166" i="2"/>
  <c r="FR166" i="2"/>
  <c r="FN166" i="2"/>
  <c r="M166" i="2"/>
  <c r="N166" i="2" s="1"/>
  <c r="GH165" i="2"/>
  <c r="GR165" i="2"/>
  <c r="N165" i="2"/>
  <c r="FK165" i="2"/>
  <c r="GF164" i="2"/>
  <c r="GV164" i="2"/>
  <c r="GD164" i="2"/>
  <c r="GR164" i="2"/>
  <c r="GY164" i="2"/>
  <c r="GZ164" i="2" s="1"/>
  <c r="M164" i="2"/>
  <c r="N164" i="2"/>
  <c r="GR163" i="2"/>
  <c r="GU163" i="2"/>
  <c r="N163" i="2"/>
  <c r="GD162" i="2"/>
  <c r="FO162" i="2"/>
  <c r="K162" i="2"/>
  <c r="L162" i="2"/>
  <c r="M162" i="2" s="1"/>
  <c r="N162" i="2" s="1"/>
  <c r="GD161" i="2"/>
  <c r="GV161" i="2"/>
  <c r="FO161" i="2"/>
  <c r="GR161" i="2" s="1"/>
  <c r="K161" i="2"/>
  <c r="L161" i="2"/>
  <c r="M161" i="2"/>
  <c r="N161" i="2"/>
  <c r="GR160" i="2"/>
  <c r="GU160" i="2" s="1"/>
  <c r="N160" i="2"/>
  <c r="O160" i="2" s="1"/>
  <c r="FK160" i="2"/>
  <c r="GT160" i="2" s="1"/>
  <c r="GH159" i="2"/>
  <c r="GV159" i="2"/>
  <c r="FR159" i="2"/>
  <c r="GR159" i="2"/>
  <c r="GY159" i="2" s="1"/>
  <c r="GZ159" i="2" s="1"/>
  <c r="L159" i="2"/>
  <c r="M159" i="2"/>
  <c r="N159" i="2" s="1"/>
  <c r="GH158" i="2"/>
  <c r="GR158" i="2" s="1"/>
  <c r="GV158" i="2"/>
  <c r="N158" i="2"/>
  <c r="GR157" i="2"/>
  <c r="GU157" i="2" s="1"/>
  <c r="L157" i="2"/>
  <c r="M157" i="2" s="1"/>
  <c r="N157" i="2" s="1"/>
  <c r="GB156" i="2"/>
  <c r="M156" i="2"/>
  <c r="N156" i="2"/>
  <c r="GM155" i="2"/>
  <c r="GR155" i="2"/>
  <c r="N155" i="2"/>
  <c r="FK155" i="2"/>
  <c r="GM154" i="2"/>
  <c r="N154" i="2"/>
  <c r="GM153" i="2"/>
  <c r="GR153" i="2" s="1"/>
  <c r="GV153" i="2"/>
  <c r="N153" i="2"/>
  <c r="FK153" i="2"/>
  <c r="GH152" i="2"/>
  <c r="GA152" i="2"/>
  <c r="FR152" i="2"/>
  <c r="N152" i="2"/>
  <c r="O152" i="2" s="1"/>
  <c r="FK152" i="2"/>
  <c r="GM151" i="2"/>
  <c r="GR151" i="2" s="1"/>
  <c r="GV151" i="2"/>
  <c r="L151" i="2"/>
  <c r="M151" i="2" s="1"/>
  <c r="N151" i="2" s="1"/>
  <c r="GH150" i="2"/>
  <c r="L150" i="2"/>
  <c r="M150" i="2"/>
  <c r="N150" i="2" s="1"/>
  <c r="GH149" i="2"/>
  <c r="GD149" i="2"/>
  <c r="GV149" i="2" s="1"/>
  <c r="M149" i="2"/>
  <c r="N149" i="2" s="1"/>
  <c r="GA148" i="2"/>
  <c r="GV148" i="2" s="1"/>
  <c r="GR148" i="2"/>
  <c r="GS148" i="2" s="1"/>
  <c r="N148" i="2"/>
  <c r="O148" i="2" s="1"/>
  <c r="FK148" i="2"/>
  <c r="GA147" i="2"/>
  <c r="GV147" i="2" s="1"/>
  <c r="GR147" i="2"/>
  <c r="GY147" i="2"/>
  <c r="GZ147" i="2" s="1"/>
  <c r="M147" i="2"/>
  <c r="N147" i="2"/>
  <c r="O147" i="2" s="1"/>
  <c r="GH146" i="2"/>
  <c r="GD146" i="2"/>
  <c r="FY146" i="2"/>
  <c r="GV146" i="2" s="1"/>
  <c r="GR146" i="2"/>
  <c r="M146" i="2"/>
  <c r="N146" i="2"/>
  <c r="GB145" i="2"/>
  <c r="GR145" i="2" s="1"/>
  <c r="GV145" i="2"/>
  <c r="N145" i="2"/>
  <c r="FZ144" i="2"/>
  <c r="FY144" i="2"/>
  <c r="FN144" i="2"/>
  <c r="L144" i="2"/>
  <c r="M144" i="2"/>
  <c r="N144" i="2" s="1"/>
  <c r="FZ143" i="2"/>
  <c r="FN143" i="2"/>
  <c r="GV143" i="2"/>
  <c r="GW143" i="2" s="1"/>
  <c r="GX143" i="2" s="1"/>
  <c r="L143" i="2"/>
  <c r="M143" i="2" s="1"/>
  <c r="N143" i="2" s="1"/>
  <c r="GH142" i="2"/>
  <c r="FZ142" i="2"/>
  <c r="FY142" i="2"/>
  <c r="FN142" i="2"/>
  <c r="FK142" i="2"/>
  <c r="N142" i="2"/>
  <c r="O142" i="2" s="1"/>
  <c r="FZ141" i="2"/>
  <c r="FY141" i="2"/>
  <c r="FN141" i="2"/>
  <c r="GR141" i="2" s="1"/>
  <c r="L141" i="2"/>
  <c r="M141" i="2" s="1"/>
  <c r="N141" i="2" s="1"/>
  <c r="GH140" i="2"/>
  <c r="FZ140" i="2"/>
  <c r="FY140" i="2"/>
  <c r="FN140" i="2"/>
  <c r="GR140" i="2" s="1"/>
  <c r="GV140" i="2"/>
  <c r="L140" i="2"/>
  <c r="M140" i="2"/>
  <c r="N140" i="2"/>
  <c r="GH139" i="2"/>
  <c r="FZ139" i="2"/>
  <c r="FY139" i="2"/>
  <c r="FN139" i="2"/>
  <c r="GR139" i="2" s="1"/>
  <c r="GV139" i="2"/>
  <c r="L139" i="2"/>
  <c r="M139" i="2"/>
  <c r="N139" i="2"/>
  <c r="FZ138" i="2"/>
  <c r="FY138" i="2"/>
  <c r="FN138" i="2"/>
  <c r="N138" i="2"/>
  <c r="O138" i="2" s="1"/>
  <c r="FK138" i="2"/>
  <c r="GQ138" i="2"/>
  <c r="GN137" i="2"/>
  <c r="GD137" i="2"/>
  <c r="M137" i="2"/>
  <c r="N137" i="2"/>
  <c r="GN136" i="2"/>
  <c r="GD136" i="2"/>
  <c r="GR136" i="2" s="1"/>
  <c r="GV136" i="2"/>
  <c r="L136" i="2"/>
  <c r="M136" i="2"/>
  <c r="N136" i="2"/>
  <c r="GH135" i="2"/>
  <c r="FP135" i="2"/>
  <c r="GR135" i="2" s="1"/>
  <c r="GV135" i="2"/>
  <c r="L135" i="2"/>
  <c r="M135" i="2"/>
  <c r="N135" i="2"/>
  <c r="FK135" i="2"/>
  <c r="GN134" i="2"/>
  <c r="GH134" i="2"/>
  <c r="GB134" i="2"/>
  <c r="FP134" i="2"/>
  <c r="L134" i="2"/>
  <c r="M134" i="2"/>
  <c r="N134" i="2"/>
  <c r="GH133" i="2"/>
  <c r="FP133" i="2"/>
  <c r="GV133" i="2"/>
  <c r="L133" i="2"/>
  <c r="M133" i="2"/>
  <c r="N133" i="2"/>
  <c r="GN132" i="2"/>
  <c r="GH132" i="2"/>
  <c r="GB132" i="2"/>
  <c r="FP132" i="2"/>
  <c r="L132" i="2"/>
  <c r="M132" i="2"/>
  <c r="N132" i="2"/>
  <c r="GR131" i="2"/>
  <c r="GU131" i="2"/>
  <c r="M131" i="2"/>
  <c r="N131" i="2"/>
  <c r="FP130" i="2"/>
  <c r="L130" i="2"/>
  <c r="M130" i="2" s="1"/>
  <c r="N130" i="2" s="1"/>
  <c r="GH129" i="2"/>
  <c r="FP129" i="2"/>
  <c r="L129" i="2"/>
  <c r="M129" i="2"/>
  <c r="N129" i="2"/>
  <c r="GB128" i="2"/>
  <c r="GR128" i="2" s="1"/>
  <c r="GV128" i="2"/>
  <c r="M128" i="2"/>
  <c r="N128" i="2" s="1"/>
  <c r="GD127" i="2"/>
  <c r="FU127" i="2"/>
  <c r="GV127" i="2" s="1"/>
  <c r="L127" i="2"/>
  <c r="M127" i="2"/>
  <c r="N127" i="2"/>
  <c r="GN126" i="2"/>
  <c r="GD126" i="2"/>
  <c r="FU126" i="2"/>
  <c r="L126" i="2"/>
  <c r="M126" i="2"/>
  <c r="N126" i="2"/>
  <c r="FU125" i="2"/>
  <c r="GR125" i="2" s="1"/>
  <c r="GV125" i="2"/>
  <c r="M125" i="2"/>
  <c r="N125" i="2" s="1"/>
  <c r="GN124" i="2"/>
  <c r="FU124" i="2"/>
  <c r="GR124" i="2" s="1"/>
  <c r="N124" i="2"/>
  <c r="O124" i="2"/>
  <c r="GN123" i="2"/>
  <c r="GD123" i="2"/>
  <c r="FU123" i="2"/>
  <c r="GR123" i="2" s="1"/>
  <c r="GV123" i="2"/>
  <c r="L123" i="2"/>
  <c r="M123" i="2" s="1"/>
  <c r="N123" i="2" s="1"/>
  <c r="GN122" i="2"/>
  <c r="GN424" i="2" s="1"/>
  <c r="FU122" i="2"/>
  <c r="GV122" i="2" s="1"/>
  <c r="GR122" i="2"/>
  <c r="L122" i="2"/>
  <c r="M122" i="2"/>
  <c r="N122" i="2"/>
  <c r="FU121" i="2"/>
  <c r="GV121" i="2" s="1"/>
  <c r="GR121" i="2"/>
  <c r="M121" i="2"/>
  <c r="N121" i="2"/>
  <c r="GK120" i="2"/>
  <c r="GH120" i="2"/>
  <c r="GD120" i="2"/>
  <c r="FY120" i="2"/>
  <c r="FR120" i="2"/>
  <c r="FQ120" i="2"/>
  <c r="FP120" i="2"/>
  <c r="FN120" i="2"/>
  <c r="FL120" i="2"/>
  <c r="M120" i="2"/>
  <c r="N120" i="2" s="1"/>
  <c r="GH119" i="2"/>
  <c r="GD119" i="2"/>
  <c r="FR119" i="2"/>
  <c r="FN119" i="2"/>
  <c r="FL119" i="2"/>
  <c r="M119" i="2"/>
  <c r="N119" i="2" s="1"/>
  <c r="GH118" i="2"/>
  <c r="GD118" i="2"/>
  <c r="FR118" i="2"/>
  <c r="FN118" i="2"/>
  <c r="FL118" i="2"/>
  <c r="GR118" i="2" s="1"/>
  <c r="M118" i="2"/>
  <c r="N118" i="2"/>
  <c r="GH117" i="2"/>
  <c r="GD117" i="2"/>
  <c r="FR117" i="2"/>
  <c r="FN117" i="2"/>
  <c r="FL117" i="2"/>
  <c r="GV117" i="2"/>
  <c r="GW117" i="2" s="1"/>
  <c r="L117" i="2"/>
  <c r="M117" i="2"/>
  <c r="N117" i="2"/>
  <c r="GH116" i="2"/>
  <c r="GD116" i="2"/>
  <c r="FR116" i="2"/>
  <c r="FN116" i="2"/>
  <c r="FL116" i="2"/>
  <c r="GV116" i="2" s="1"/>
  <c r="GW116" i="2" s="1"/>
  <c r="M116" i="2"/>
  <c r="N116" i="2"/>
  <c r="GH115" i="2"/>
  <c r="GD115" i="2"/>
  <c r="GV115" i="2"/>
  <c r="L115" i="2"/>
  <c r="M115" i="2"/>
  <c r="N115" i="2"/>
  <c r="GL114" i="2"/>
  <c r="GH114" i="2"/>
  <c r="GR114" i="2" s="1"/>
  <c r="GV114" i="2"/>
  <c r="GW114" i="2" s="1"/>
  <c r="GX114" i="2" s="1"/>
  <c r="M114" i="2"/>
  <c r="N114" i="2"/>
  <c r="GL113" i="2"/>
  <c r="GH113" i="2"/>
  <c r="GV113" i="2"/>
  <c r="GW113" i="2" s="1"/>
  <c r="GX113" i="2" s="1"/>
  <c r="M113" i="2"/>
  <c r="N113" i="2" s="1"/>
  <c r="GL112" i="2"/>
  <c r="GH112" i="2"/>
  <c r="GR112" i="2"/>
  <c r="GU112" i="2"/>
  <c r="L112" i="2"/>
  <c r="M112" i="2" s="1"/>
  <c r="N112" i="2" s="1"/>
  <c r="GL111" i="2"/>
  <c r="GH111" i="2"/>
  <c r="M111" i="2"/>
  <c r="N111" i="2"/>
  <c r="GL110" i="2"/>
  <c r="GH110" i="2"/>
  <c r="GV110" i="2" s="1"/>
  <c r="GW110" i="2" s="1"/>
  <c r="GX110" i="2" s="1"/>
  <c r="M110" i="2"/>
  <c r="N110" i="2"/>
  <c r="FU109" i="2"/>
  <c r="GR109" i="2" s="1"/>
  <c r="GV109" i="2"/>
  <c r="L109" i="2"/>
  <c r="M109" i="2"/>
  <c r="N109" i="2"/>
  <c r="FU108" i="2"/>
  <c r="GR108" i="2" s="1"/>
  <c r="GV108" i="2"/>
  <c r="GW108" i="2" s="1"/>
  <c r="GX108" i="2" s="1"/>
  <c r="L108" i="2"/>
  <c r="M108" i="2"/>
  <c r="N108" i="2"/>
  <c r="FU107" i="2"/>
  <c r="GV107" i="2"/>
  <c r="L107" i="2"/>
  <c r="M107" i="2"/>
  <c r="N107" i="2"/>
  <c r="GH106" i="2"/>
  <c r="GB106" i="2"/>
  <c r="GV106" i="2" s="1"/>
  <c r="GR106" i="2"/>
  <c r="GY106" i="2" s="1"/>
  <c r="GZ106" i="2" s="1"/>
  <c r="GU106" i="2"/>
  <c r="N106" i="2"/>
  <c r="FK106" i="2"/>
  <c r="GM105" i="2"/>
  <c r="GV105" i="2" s="1"/>
  <c r="GW105" i="2" s="1"/>
  <c r="GX105" i="2" s="1"/>
  <c r="GR105" i="2"/>
  <c r="L105" i="2"/>
  <c r="M105" i="2"/>
  <c r="N105" i="2"/>
  <c r="GM104" i="2"/>
  <c r="GV104" i="2"/>
  <c r="L104" i="2"/>
  <c r="M104" i="2" s="1"/>
  <c r="N104" i="2" s="1"/>
  <c r="GM103" i="2"/>
  <c r="L103" i="2"/>
  <c r="M103" i="2"/>
  <c r="N103" i="2"/>
  <c r="GM102" i="2"/>
  <c r="GH102" i="2"/>
  <c r="GV102" i="2" s="1"/>
  <c r="GR102" i="2"/>
  <c r="N102" i="2"/>
  <c r="O102" i="2"/>
  <c r="GM101" i="2"/>
  <c r="GH101" i="2"/>
  <c r="GR101" i="2" s="1"/>
  <c r="GV101" i="2"/>
  <c r="N101" i="2"/>
  <c r="GM100" i="2"/>
  <c r="GH100" i="2"/>
  <c r="GV100" i="2" s="1"/>
  <c r="N100" i="2"/>
  <c r="O100" i="2" s="1"/>
  <c r="FK100" i="2"/>
  <c r="GM99" i="2"/>
  <c r="GH99" i="2"/>
  <c r="GV99" i="2" s="1"/>
  <c r="N99" i="2"/>
  <c r="FK99" i="2"/>
  <c r="GR98" i="2"/>
  <c r="GU98" i="2"/>
  <c r="N98" i="2"/>
  <c r="O98" i="2" s="1"/>
  <c r="FK98" i="2"/>
  <c r="GT98" i="2" s="1"/>
  <c r="GQ98" i="2"/>
  <c r="GR97" i="2"/>
  <c r="GU97" i="2"/>
  <c r="L97" i="2"/>
  <c r="M97" i="2"/>
  <c r="N97" i="2"/>
  <c r="GH96" i="2"/>
  <c r="GB96" i="2"/>
  <c r="GV96" i="2"/>
  <c r="N96" i="2"/>
  <c r="O96" i="2"/>
  <c r="GI95" i="2"/>
  <c r="L95" i="2"/>
  <c r="M95" i="2"/>
  <c r="N95" i="2"/>
  <c r="GI94" i="2"/>
  <c r="GV94" i="2" s="1"/>
  <c r="GW94" i="2" s="1"/>
  <c r="GX94" i="2" s="1"/>
  <c r="GR94" i="2"/>
  <c r="L94" i="2"/>
  <c r="M94" i="2" s="1"/>
  <c r="N94" i="2" s="1"/>
  <c r="GI93" i="2"/>
  <c r="N93" i="2"/>
  <c r="O93" i="2" s="1"/>
  <c r="FK93" i="2"/>
  <c r="GI92" i="2"/>
  <c r="GR92" i="2"/>
  <c r="GU92" i="2"/>
  <c r="L92" i="2"/>
  <c r="M92" i="2"/>
  <c r="N92" i="2"/>
  <c r="FK92" i="2"/>
  <c r="GR91" i="2"/>
  <c r="GU91" i="2"/>
  <c r="N91" i="2"/>
  <c r="O91" i="2" s="1"/>
  <c r="FK91" i="2"/>
  <c r="GQ91" i="2" s="1"/>
  <c r="GT91" i="2"/>
  <c r="GE90" i="2"/>
  <c r="FX90" i="2"/>
  <c r="N90" i="2"/>
  <c r="O90" i="2" s="1"/>
  <c r="FK90" i="2"/>
  <c r="GE89" i="2"/>
  <c r="FX89" i="2"/>
  <c r="GV89" i="2"/>
  <c r="L89" i="2"/>
  <c r="M89" i="2"/>
  <c r="N89" i="2"/>
  <c r="GE88" i="2"/>
  <c r="FX88" i="2"/>
  <c r="L88" i="2"/>
  <c r="M88" i="2" s="1"/>
  <c r="N88" i="2" s="1"/>
  <c r="GM87" i="2"/>
  <c r="GE87" i="2"/>
  <c r="FX87" i="2"/>
  <c r="N87" i="2"/>
  <c r="GE86" i="2"/>
  <c r="FX86" i="2"/>
  <c r="L86" i="2"/>
  <c r="M86" i="2"/>
  <c r="N86" i="2"/>
  <c r="GE85" i="2"/>
  <c r="FX85" i="2"/>
  <c r="L85" i="2"/>
  <c r="M85" i="2"/>
  <c r="N85" i="2"/>
  <c r="O85" i="2"/>
  <c r="GE84" i="2"/>
  <c r="FX84" i="2"/>
  <c r="L84" i="2"/>
  <c r="M84" i="2"/>
  <c r="N84" i="2" s="1"/>
  <c r="GE83" i="2"/>
  <c r="GE424" i="2" s="1"/>
  <c r="FX83" i="2"/>
  <c r="GR83" i="2"/>
  <c r="GY83" i="2" s="1"/>
  <c r="GZ83" i="2" s="1"/>
  <c r="L83" i="2"/>
  <c r="M83" i="2" s="1"/>
  <c r="N83" i="2" s="1"/>
  <c r="GH82" i="2"/>
  <c r="GF82" i="2"/>
  <c r="GC82" i="2"/>
  <c r="GV82" i="2" s="1"/>
  <c r="GW82" i="2" s="1"/>
  <c r="GX82" i="2" s="1"/>
  <c r="GR82" i="2"/>
  <c r="GY82" i="2" s="1"/>
  <c r="GZ82" i="2" s="1"/>
  <c r="N82" i="2"/>
  <c r="GF81" i="2"/>
  <c r="GC81" i="2"/>
  <c r="GV81" i="2" s="1"/>
  <c r="N81" i="2"/>
  <c r="GF80" i="2"/>
  <c r="GC80" i="2"/>
  <c r="GR80" i="2" s="1"/>
  <c r="N80" i="2"/>
  <c r="O80" i="2" s="1"/>
  <c r="FK80" i="2"/>
  <c r="GQ80" i="2"/>
  <c r="GH79" i="2"/>
  <c r="FV79" i="2"/>
  <c r="GR79" i="2" s="1"/>
  <c r="N79" i="2"/>
  <c r="O79" i="2"/>
  <c r="GL78" i="2"/>
  <c r="GH78" i="2"/>
  <c r="GC78" i="2"/>
  <c r="GA78" i="2"/>
  <c r="FR78" i="2"/>
  <c r="GV78" i="2" s="1"/>
  <c r="L78" i="2"/>
  <c r="M78" i="2"/>
  <c r="N78" i="2" s="1"/>
  <c r="GH77" i="2"/>
  <c r="GD77" i="2"/>
  <c r="GA77" i="2"/>
  <c r="FW77" i="2"/>
  <c r="FR77" i="2"/>
  <c r="FN77" i="2"/>
  <c r="FL77" i="2"/>
  <c r="M77" i="2"/>
  <c r="N77" i="2" s="1"/>
  <c r="GH76" i="2"/>
  <c r="GF76" i="2"/>
  <c r="GF424" i="2" s="1"/>
  <c r="GD76" i="2"/>
  <c r="GA76" i="2"/>
  <c r="FW76" i="2"/>
  <c r="FR76" i="2"/>
  <c r="FN76" i="2"/>
  <c r="FL76" i="2"/>
  <c r="M76" i="2"/>
  <c r="N76" i="2" s="1"/>
  <c r="GH75" i="2"/>
  <c r="GR75" i="2"/>
  <c r="L75" i="2"/>
  <c r="M75" i="2"/>
  <c r="N75" i="2" s="1"/>
  <c r="GH74" i="2"/>
  <c r="FV74" i="2"/>
  <c r="FM74" i="2"/>
  <c r="GV74" i="2"/>
  <c r="M74" i="2"/>
  <c r="N74" i="2"/>
  <c r="O74" i="2"/>
  <c r="GR73" i="2"/>
  <c r="GU73" i="2" s="1"/>
  <c r="N73" i="2"/>
  <c r="GR72" i="2"/>
  <c r="GU72" i="2" s="1"/>
  <c r="N72" i="2"/>
  <c r="FK72" i="2"/>
  <c r="GQ72" i="2"/>
  <c r="GY72" i="2"/>
  <c r="GZ72" i="2"/>
  <c r="GR71" i="2"/>
  <c r="GU71" i="2" s="1"/>
  <c r="L71" i="2"/>
  <c r="M71" i="2" s="1"/>
  <c r="N71" i="2" s="1"/>
  <c r="GH70" i="2"/>
  <c r="GR70" i="2"/>
  <c r="L70" i="2"/>
  <c r="M70" i="2"/>
  <c r="N70" i="2" s="1"/>
  <c r="GH69" i="2"/>
  <c r="GV69" i="2" s="1"/>
  <c r="GW69" i="2" s="1"/>
  <c r="GX69" i="2" s="1"/>
  <c r="GR69" i="2"/>
  <c r="N69" i="2"/>
  <c r="O69" i="2" s="1"/>
  <c r="FK69" i="2"/>
  <c r="GQ69" i="2" s="1"/>
  <c r="GJ68" i="2"/>
  <c r="GH68" i="2"/>
  <c r="GV68" i="2"/>
  <c r="M68" i="2"/>
  <c r="N68" i="2" s="1"/>
  <c r="GJ67" i="2"/>
  <c r="GH67" i="2"/>
  <c r="GR67" i="2"/>
  <c r="L67" i="2"/>
  <c r="M67" i="2" s="1"/>
  <c r="N67" i="2" s="1"/>
  <c r="GH66" i="2"/>
  <c r="GV66" i="2"/>
  <c r="L66" i="2"/>
  <c r="M66" i="2" s="1"/>
  <c r="N66" i="2" s="1"/>
  <c r="GJ65" i="2"/>
  <c r="GH65" i="2"/>
  <c r="GV65" i="2"/>
  <c r="L65" i="2"/>
  <c r="M65" i="2"/>
  <c r="N65" i="2" s="1"/>
  <c r="GR64" i="2"/>
  <c r="GU64" i="2"/>
  <c r="N64" i="2"/>
  <c r="FK64" i="2" s="1"/>
  <c r="O64" i="2"/>
  <c r="GJ63" i="2"/>
  <c r="GV63" i="2"/>
  <c r="L63" i="2"/>
  <c r="M63" i="2" s="1"/>
  <c r="N63" i="2" s="1"/>
  <c r="GH62" i="2"/>
  <c r="FV62" i="2"/>
  <c r="GV62" i="2" s="1"/>
  <c r="L62" i="2"/>
  <c r="M62" i="2" s="1"/>
  <c r="N62" i="2" s="1"/>
  <c r="GV61" i="2"/>
  <c r="GA61" i="2"/>
  <c r="GR61" i="2"/>
  <c r="M61" i="2"/>
  <c r="N61" i="2" s="1"/>
  <c r="GJ60" i="2"/>
  <c r="GH60" i="2"/>
  <c r="GD60" i="2"/>
  <c r="GA60" i="2"/>
  <c r="FM60" i="2"/>
  <c r="FL60" i="2"/>
  <c r="L60" i="2"/>
  <c r="M60" i="2"/>
  <c r="N60" i="2"/>
  <c r="GA59" i="2"/>
  <c r="FV59" i="2"/>
  <c r="GV59" i="2" s="1"/>
  <c r="FM59" i="2"/>
  <c r="GR59" i="2" s="1"/>
  <c r="N59" i="2"/>
  <c r="GJ58" i="2"/>
  <c r="GH58" i="2"/>
  <c r="GD58" i="2"/>
  <c r="GA58" i="2"/>
  <c r="GV58" i="2"/>
  <c r="FV58" i="2"/>
  <c r="FM58" i="2"/>
  <c r="L58" i="2"/>
  <c r="M58" i="2" s="1"/>
  <c r="N58" i="2" s="1"/>
  <c r="GH57" i="2"/>
  <c r="GD57" i="2"/>
  <c r="L57" i="2"/>
  <c r="M57" i="2" s="1"/>
  <c r="N57" i="2" s="1"/>
  <c r="GH56" i="2"/>
  <c r="GD56" i="2"/>
  <c r="GR56" i="2" s="1"/>
  <c r="L56" i="2"/>
  <c r="M56" i="2"/>
  <c r="N56" i="2" s="1"/>
  <c r="GJ55" i="2"/>
  <c r="GH55" i="2"/>
  <c r="GA55" i="2"/>
  <c r="FV55" i="2"/>
  <c r="FM55" i="2"/>
  <c r="M55" i="2"/>
  <c r="N55" i="2" s="1"/>
  <c r="GJ54" i="2"/>
  <c r="GJ424" i="2" s="1"/>
  <c r="GH54" i="2"/>
  <c r="GD54" i="2"/>
  <c r="GA54" i="2"/>
  <c r="FV54" i="2"/>
  <c r="FV424" i="2"/>
  <c r="FT54" i="2"/>
  <c r="L54" i="2"/>
  <c r="M54" i="2" s="1"/>
  <c r="N54" i="2" s="1"/>
  <c r="GH53" i="2"/>
  <c r="GD53" i="2"/>
  <c r="FY53" i="2"/>
  <c r="FR53" i="2"/>
  <c r="FN53" i="2"/>
  <c r="GV53" i="2" s="1"/>
  <c r="GW53" i="2" s="1"/>
  <c r="GX53" i="2" s="1"/>
  <c r="GR53" i="2"/>
  <c r="N53" i="2"/>
  <c r="FK53" i="2" s="1"/>
  <c r="O53" i="2"/>
  <c r="GD52" i="2"/>
  <c r="N52" i="2"/>
  <c r="FK52" i="2" s="1"/>
  <c r="O52" i="2"/>
  <c r="GH51" i="2"/>
  <c r="GD51" i="2"/>
  <c r="FY51" i="2"/>
  <c r="M51" i="2"/>
  <c r="N51" i="2" s="1"/>
  <c r="GH50" i="2"/>
  <c r="GD50" i="2"/>
  <c r="FY50" i="2"/>
  <c r="L50" i="2"/>
  <c r="M50" i="2" s="1"/>
  <c r="N50" i="2" s="1"/>
  <c r="GD49" i="2"/>
  <c r="FO49" i="2"/>
  <c r="GR49" i="2" s="1"/>
  <c r="L49" i="2"/>
  <c r="M49" i="2" s="1"/>
  <c r="N49" i="2" s="1"/>
  <c r="GD48" i="2"/>
  <c r="FO48" i="2"/>
  <c r="FO424" i="2" s="1"/>
  <c r="K48" i="2"/>
  <c r="L48" i="2" s="1"/>
  <c r="M48" i="2" s="1"/>
  <c r="N48" i="2" s="1"/>
  <c r="GH47" i="2"/>
  <c r="GB47" i="2"/>
  <c r="FY47" i="2"/>
  <c r="FR47" i="2"/>
  <c r="FP47" i="2"/>
  <c r="FN47" i="2"/>
  <c r="L47" i="2"/>
  <c r="M47" i="2" s="1"/>
  <c r="N47" i="2" s="1"/>
  <c r="GH46" i="2"/>
  <c r="GD46" i="2"/>
  <c r="GB46" i="2"/>
  <c r="FY46" i="2"/>
  <c r="FR46" i="2"/>
  <c r="FP46" i="2"/>
  <c r="FN46" i="2"/>
  <c r="GR46" i="2" s="1"/>
  <c r="L46" i="2"/>
  <c r="M46" i="2"/>
  <c r="N46" i="2" s="1"/>
  <c r="GH45" i="2"/>
  <c r="GD45" i="2"/>
  <c r="GB45" i="2"/>
  <c r="GB424" i="2" s="1"/>
  <c r="FY45" i="2"/>
  <c r="FR45" i="2"/>
  <c r="FP45" i="2"/>
  <c r="FN45" i="2"/>
  <c r="L45" i="2"/>
  <c r="M45" i="2" s="1"/>
  <c r="N45" i="2" s="1"/>
  <c r="GI44" i="2"/>
  <c r="GV44" i="2"/>
  <c r="L44" i="2"/>
  <c r="M44" i="2"/>
  <c r="N44" i="2" s="1"/>
  <c r="GK43" i="2"/>
  <c r="GH43" i="2"/>
  <c r="GG43" i="2"/>
  <c r="GD43" i="2"/>
  <c r="FY43" i="2"/>
  <c r="FR43" i="2"/>
  <c r="FN43" i="2"/>
  <c r="FL43" i="2"/>
  <c r="M43" i="2"/>
  <c r="N43" i="2"/>
  <c r="O43" i="2" s="1"/>
  <c r="FK43" i="2"/>
  <c r="GH42" i="2"/>
  <c r="GG42" i="2"/>
  <c r="GD42" i="2"/>
  <c r="FN42" i="2"/>
  <c r="FL42" i="2"/>
  <c r="GR42" i="2" s="1"/>
  <c r="L42" i="2"/>
  <c r="M42" i="2" s="1"/>
  <c r="N42" i="2" s="1"/>
  <c r="GH41" i="2"/>
  <c r="GG41" i="2"/>
  <c r="GD41" i="2"/>
  <c r="FL41" i="2"/>
  <c r="L41" i="2"/>
  <c r="M41" i="2" s="1"/>
  <c r="N41" i="2" s="1"/>
  <c r="GK40" i="2"/>
  <c r="GH40" i="2"/>
  <c r="GG40" i="2"/>
  <c r="GD40" i="2"/>
  <c r="FY40" i="2"/>
  <c r="FR40" i="2"/>
  <c r="FQ40" i="2"/>
  <c r="FN40" i="2"/>
  <c r="FL40" i="2"/>
  <c r="L40" i="2"/>
  <c r="M40" i="2" s="1"/>
  <c r="N40" i="2" s="1"/>
  <c r="GK39" i="2"/>
  <c r="GH39" i="2"/>
  <c r="GG39" i="2"/>
  <c r="GD39" i="2"/>
  <c r="FY39" i="2"/>
  <c r="GR39" i="2" s="1"/>
  <c r="FN39" i="2"/>
  <c r="FL39" i="2"/>
  <c r="L39" i="2"/>
  <c r="M39" i="2"/>
  <c r="N39" i="2"/>
  <c r="GK38" i="2"/>
  <c r="GH38" i="2"/>
  <c r="GG38" i="2"/>
  <c r="GD38" i="2"/>
  <c r="FY38" i="2"/>
  <c r="FR38" i="2"/>
  <c r="FQ38" i="2"/>
  <c r="FN38" i="2"/>
  <c r="FL38" i="2"/>
  <c r="L38" i="2"/>
  <c r="M38" i="2"/>
  <c r="N38" i="2"/>
  <c r="GK37" i="2"/>
  <c r="GH37" i="2"/>
  <c r="GG37" i="2"/>
  <c r="GD37" i="2"/>
  <c r="FR37" i="2"/>
  <c r="FQ37" i="2"/>
  <c r="FN37" i="2"/>
  <c r="FL37" i="2"/>
  <c r="N37" i="2"/>
  <c r="GH36" i="2"/>
  <c r="GG36" i="2"/>
  <c r="GD36" i="2"/>
  <c r="N36" i="2"/>
  <c r="FK36" i="2"/>
  <c r="GK35" i="2"/>
  <c r="GH35" i="2"/>
  <c r="GG35" i="2"/>
  <c r="GD35" i="2"/>
  <c r="FY35" i="2"/>
  <c r="FR35" i="2"/>
  <c r="FQ35" i="2"/>
  <c r="FN35" i="2"/>
  <c r="FL35" i="2"/>
  <c r="M35" i="2"/>
  <c r="N35" i="2"/>
  <c r="GK34" i="2"/>
  <c r="GH34" i="2"/>
  <c r="GG34" i="2"/>
  <c r="GD34" i="2"/>
  <c r="FR34" i="2"/>
  <c r="FL34" i="2"/>
  <c r="L34" i="2"/>
  <c r="M34" i="2" s="1"/>
  <c r="N34" i="2" s="1"/>
  <c r="GL33" i="2"/>
  <c r="GK33" i="2"/>
  <c r="GI33" i="2"/>
  <c r="GH33" i="2"/>
  <c r="L33" i="2"/>
  <c r="M33" i="2" s="1"/>
  <c r="N33" i="2" s="1"/>
  <c r="GL32" i="2"/>
  <c r="GK32" i="2"/>
  <c r="GI32" i="2"/>
  <c r="GH32" i="2"/>
  <c r="GR32" i="2" s="1"/>
  <c r="GV32" i="2"/>
  <c r="GW32" i="2" s="1"/>
  <c r="GX32" i="2" s="1"/>
  <c r="M32" i="2"/>
  <c r="N32" i="2" s="1"/>
  <c r="GL31" i="2"/>
  <c r="GK31" i="2"/>
  <c r="GI31" i="2"/>
  <c r="GH31" i="2"/>
  <c r="GD31" i="2"/>
  <c r="FN31" i="2"/>
  <c r="GR31" i="2" s="1"/>
  <c r="GV31" i="2"/>
  <c r="M31" i="2"/>
  <c r="N31" i="2"/>
  <c r="GL30" i="2"/>
  <c r="GK30" i="2"/>
  <c r="GI30" i="2"/>
  <c r="GH30" i="2"/>
  <c r="GD30" i="2"/>
  <c r="FR30" i="2"/>
  <c r="FN30" i="2"/>
  <c r="L30" i="2"/>
  <c r="M30" i="2"/>
  <c r="N30" i="2"/>
  <c r="GL29" i="2"/>
  <c r="GI29" i="2"/>
  <c r="GD29" i="2"/>
  <c r="FR29" i="2"/>
  <c r="FN29" i="2"/>
  <c r="GV29" i="2" s="1"/>
  <c r="M29" i="2"/>
  <c r="N29" i="2"/>
  <c r="GB28" i="2"/>
  <c r="FP28" i="2"/>
  <c r="GV28" i="2"/>
  <c r="L28" i="2"/>
  <c r="M28" i="2"/>
  <c r="N28" i="2"/>
  <c r="GH27" i="2"/>
  <c r="GD27" i="2"/>
  <c r="GB27" i="2"/>
  <c r="FP27" i="2"/>
  <c r="GV27" i="2" s="1"/>
  <c r="L27" i="2"/>
  <c r="M27" i="2"/>
  <c r="N27" i="2"/>
  <c r="GH26" i="2"/>
  <c r="GD26" i="2"/>
  <c r="GD424" i="2" s="1"/>
  <c r="GB26" i="2"/>
  <c r="FP26" i="2"/>
  <c r="L26" i="2"/>
  <c r="M26" i="2"/>
  <c r="N26" i="2"/>
  <c r="GR25" i="2"/>
  <c r="GU25" i="2"/>
  <c r="K25" i="2"/>
  <c r="L25" i="2"/>
  <c r="M25" i="2"/>
  <c r="N25" i="2"/>
  <c r="GA24" i="2"/>
  <c r="GR24" i="2" s="1"/>
  <c r="GV24" i="2"/>
  <c r="N24" i="2"/>
  <c r="FK24" i="2"/>
  <c r="GH23" i="2"/>
  <c r="FZ23" i="2"/>
  <c r="GV23" i="2"/>
  <c r="GW23" i="2" s="1"/>
  <c r="GX23" i="2" s="1"/>
  <c r="FN23" i="2"/>
  <c r="L23" i="2"/>
  <c r="M23" i="2"/>
  <c r="N23" i="2"/>
  <c r="FZ22" i="2"/>
  <c r="GV22" i="2"/>
  <c r="FN22" i="2"/>
  <c r="L22" i="2"/>
  <c r="M22" i="2"/>
  <c r="N22" i="2"/>
  <c r="GH21" i="2"/>
  <c r="FZ21" i="2"/>
  <c r="FN21" i="2"/>
  <c r="N21" i="2"/>
  <c r="FK21" i="2" s="1"/>
  <c r="O21" i="2"/>
  <c r="FZ20" i="2"/>
  <c r="FN20" i="2"/>
  <c r="GR20" i="2" s="1"/>
  <c r="L20" i="2"/>
  <c r="M20" i="2" s="1"/>
  <c r="N20" i="2" s="1"/>
  <c r="GH19" i="2"/>
  <c r="FZ19" i="2"/>
  <c r="FY19" i="2"/>
  <c r="FN19" i="2"/>
  <c r="L19" i="2"/>
  <c r="M19" i="2"/>
  <c r="N19" i="2"/>
  <c r="GH18" i="2"/>
  <c r="FZ18" i="2"/>
  <c r="FY18" i="2"/>
  <c r="FN18" i="2"/>
  <c r="GR18" i="2" s="1"/>
  <c r="M18" i="2"/>
  <c r="N18" i="2"/>
  <c r="GH17" i="2"/>
  <c r="FZ17" i="2"/>
  <c r="FY17" i="2"/>
  <c r="FN17" i="2"/>
  <c r="M17" i="2"/>
  <c r="N17" i="2"/>
  <c r="GO15" i="2"/>
  <c r="GN15" i="2"/>
  <c r="GM15" i="2"/>
  <c r="GL15" i="2"/>
  <c r="GK15" i="2"/>
  <c r="GJ15" i="2"/>
  <c r="GI15" i="2"/>
  <c r="GH15" i="2"/>
  <c r="GG15" i="2"/>
  <c r="GF15" i="2"/>
  <c r="GE15" i="2"/>
  <c r="GD15" i="2"/>
  <c r="GC15" i="2"/>
  <c r="GB15" i="2"/>
  <c r="GA15" i="2"/>
  <c r="FZ15" i="2"/>
  <c r="GS341" i="2"/>
  <c r="FY15" i="2"/>
  <c r="FX15" i="2"/>
  <c r="FW15" i="2"/>
  <c r="FV15" i="2"/>
  <c r="FU15" i="2"/>
  <c r="FT15" i="2"/>
  <c r="FS15" i="2"/>
  <c r="FR15" i="2"/>
  <c r="FQ15" i="2"/>
  <c r="FP15" i="2"/>
  <c r="FO15" i="2"/>
  <c r="FN15" i="2"/>
  <c r="FM15" i="2"/>
  <c r="FL15" i="2"/>
  <c r="FK26" i="2"/>
  <c r="O26" i="2"/>
  <c r="O31" i="2"/>
  <c r="FK31" i="2"/>
  <c r="O18" i="2"/>
  <c r="FK18" i="2"/>
  <c r="GQ18" i="2" s="1"/>
  <c r="GT18" i="2"/>
  <c r="GY67" i="2"/>
  <c r="GZ67" i="2" s="1"/>
  <c r="GS67" i="2"/>
  <c r="FK260" i="2"/>
  <c r="O260" i="2"/>
  <c r="O89" i="2"/>
  <c r="FK89" i="2"/>
  <c r="GV37" i="2"/>
  <c r="GR19" i="2"/>
  <c r="GU19" i="2"/>
  <c r="GR21" i="2"/>
  <c r="O24" i="2"/>
  <c r="GV34" i="2"/>
  <c r="GV42" i="2"/>
  <c r="GV46" i="2"/>
  <c r="O72" i="2"/>
  <c r="GR76" i="2"/>
  <c r="FK101" i="2"/>
  <c r="GT101" i="2"/>
  <c r="O101" i="2"/>
  <c r="O133" i="2"/>
  <c r="FK133" i="2"/>
  <c r="GQ133" i="2" s="1"/>
  <c r="GV175" i="2"/>
  <c r="O262" i="2"/>
  <c r="FK262" i="2"/>
  <c r="O268" i="2"/>
  <c r="FK268" i="2"/>
  <c r="GQ268" i="2" s="1"/>
  <c r="FK281" i="2"/>
  <c r="O281" i="2"/>
  <c r="GU338" i="2"/>
  <c r="GT338" i="2"/>
  <c r="GQ338" i="2"/>
  <c r="GV19" i="2"/>
  <c r="GW19" i="2" s="1"/>
  <c r="GX19" i="2" s="1"/>
  <c r="GV21" i="2"/>
  <c r="GW21" i="2" s="1"/>
  <c r="GX21" i="2" s="1"/>
  <c r="FP424" i="2"/>
  <c r="GV30" i="2"/>
  <c r="GR34" i="2"/>
  <c r="GS34" i="2"/>
  <c r="FK146" i="2"/>
  <c r="GQ146" i="2"/>
  <c r="O146" i="2"/>
  <c r="GQ160" i="2"/>
  <c r="GX160" i="2"/>
  <c r="FK299" i="2"/>
  <c r="GT299" i="2" s="1"/>
  <c r="GQ299" i="2"/>
  <c r="O299" i="2"/>
  <c r="GR342" i="2"/>
  <c r="GU342" i="2"/>
  <c r="GV342" i="2"/>
  <c r="O127" i="2"/>
  <c r="FK127" i="2"/>
  <c r="GU127" i="2" s="1"/>
  <c r="GQ127" i="2"/>
  <c r="O231" i="2"/>
  <c r="FK231" i="2"/>
  <c r="FK287" i="2"/>
  <c r="GQ287" i="2"/>
  <c r="O287" i="2"/>
  <c r="FK294" i="2"/>
  <c r="GQ294" i="2"/>
  <c r="O294" i="2"/>
  <c r="FK328" i="2"/>
  <c r="GU328" i="2" s="1"/>
  <c r="O328" i="2"/>
  <c r="O332" i="2"/>
  <c r="FK332" i="2"/>
  <c r="GV335" i="2"/>
  <c r="GR335" i="2"/>
  <c r="GS335" i="2" s="1"/>
  <c r="GR28" i="2"/>
  <c r="GY28" i="2"/>
  <c r="GZ28" i="2"/>
  <c r="GR63" i="2"/>
  <c r="GS63" i="2" s="1"/>
  <c r="GY63" i="2"/>
  <c r="GZ63" i="2"/>
  <c r="GV67" i="2"/>
  <c r="GX72" i="2"/>
  <c r="GV92" i="2"/>
  <c r="GR249" i="2"/>
  <c r="GV249" i="2"/>
  <c r="FK279" i="2"/>
  <c r="O279" i="2"/>
  <c r="O313" i="2"/>
  <c r="FK313" i="2"/>
  <c r="GQ313" i="2"/>
  <c r="GR22" i="2"/>
  <c r="GW22" i="2"/>
  <c r="GX22" i="2"/>
  <c r="GV40" i="2"/>
  <c r="GV45" i="2"/>
  <c r="GV54" i="2"/>
  <c r="GV80" i="2"/>
  <c r="FK96" i="2"/>
  <c r="FK110" i="2"/>
  <c r="O110" i="2"/>
  <c r="GV150" i="2"/>
  <c r="GR150" i="2"/>
  <c r="GY150" i="2" s="1"/>
  <c r="GZ150" i="2" s="1"/>
  <c r="FK214" i="2"/>
  <c r="GT214" i="2"/>
  <c r="O214" i="2"/>
  <c r="GV217" i="2"/>
  <c r="GR217" i="2"/>
  <c r="GY217" i="2"/>
  <c r="GZ217" i="2"/>
  <c r="FK243" i="2"/>
  <c r="O243" i="2"/>
  <c r="GQ246" i="2"/>
  <c r="GT246" i="2"/>
  <c r="GV93" i="2"/>
  <c r="GR93" i="2"/>
  <c r="GS93" i="2"/>
  <c r="FK229" i="2"/>
  <c r="O229" i="2"/>
  <c r="FK255" i="2"/>
  <c r="GQ255" i="2"/>
  <c r="O255" i="2"/>
  <c r="GV284" i="2"/>
  <c r="GR284" i="2"/>
  <c r="FK344" i="2"/>
  <c r="O344" i="2"/>
  <c r="GR26" i="2"/>
  <c r="GY26" i="2" s="1"/>
  <c r="GZ26" i="2" s="1"/>
  <c r="FK131" i="2"/>
  <c r="O131" i="2"/>
  <c r="GR33" i="2"/>
  <c r="GV36" i="2"/>
  <c r="GR45" i="2"/>
  <c r="GV48" i="2"/>
  <c r="GR66" i="2"/>
  <c r="GR78" i="2"/>
  <c r="GV86" i="2"/>
  <c r="GV200" i="2"/>
  <c r="GW200" i="2" s="1"/>
  <c r="GX200" i="2" s="1"/>
  <c r="GR200" i="2"/>
  <c r="GR229" i="2"/>
  <c r="GQ232" i="2"/>
  <c r="GU232" i="2"/>
  <c r="GY270" i="2"/>
  <c r="GZ270" i="2"/>
  <c r="GU270" i="2"/>
  <c r="GV302" i="2"/>
  <c r="GV20" i="2"/>
  <c r="GV35" i="2"/>
  <c r="GR60" i="2"/>
  <c r="GR96" i="2"/>
  <c r="GW96" i="2" s="1"/>
  <c r="GX96" i="2" s="1"/>
  <c r="GQ155" i="2"/>
  <c r="GT155" i="2"/>
  <c r="FK316" i="2"/>
  <c r="O316" i="2"/>
  <c r="FK347" i="2"/>
  <c r="GT347" i="2"/>
  <c r="O347" i="2"/>
  <c r="GV18" i="2"/>
  <c r="GR30" i="2"/>
  <c r="GU30" i="2"/>
  <c r="GV33" i="2"/>
  <c r="GT100" i="2"/>
  <c r="GQ100" i="2"/>
  <c r="GT152" i="2"/>
  <c r="GQ152" i="2"/>
  <c r="GR171" i="2"/>
  <c r="GR180" i="2"/>
  <c r="GV180" i="2"/>
  <c r="FK196" i="2"/>
  <c r="O196" i="2"/>
  <c r="FK295" i="2"/>
  <c r="O295" i="2"/>
  <c r="FK330" i="2"/>
  <c r="O330" i="2"/>
  <c r="GR38" i="2"/>
  <c r="GV39" i="2"/>
  <c r="GV47" i="2"/>
  <c r="GR58" i="2"/>
  <c r="GV77" i="2"/>
  <c r="O107" i="2"/>
  <c r="FK107" i="2"/>
  <c r="GQ107" i="2"/>
  <c r="GU148" i="2"/>
  <c r="GY148" i="2"/>
  <c r="GZ148" i="2" s="1"/>
  <c r="FK238" i="2"/>
  <c r="O238" i="2"/>
  <c r="FK261" i="2"/>
  <c r="GQ261" i="2"/>
  <c r="GY261" i="2" s="1"/>
  <c r="GZ261" i="2" s="1"/>
  <c r="O261" i="2"/>
  <c r="FK274" i="2"/>
  <c r="O274" i="2"/>
  <c r="GS83" i="2"/>
  <c r="GR27" i="2"/>
  <c r="GS27" i="2"/>
  <c r="GV38" i="2"/>
  <c r="GV49" i="2"/>
  <c r="GR62" i="2"/>
  <c r="FK74" i="2"/>
  <c r="GQ74" i="2"/>
  <c r="GR81" i="2"/>
  <c r="GU81" i="2" s="1"/>
  <c r="GV103" i="2"/>
  <c r="GW103" i="2" s="1"/>
  <c r="GX103" i="2" s="1"/>
  <c r="GR103" i="2"/>
  <c r="GR129" i="2"/>
  <c r="GV129" i="2"/>
  <c r="GW129" i="2" s="1"/>
  <c r="GX129" i="2" s="1"/>
  <c r="FK139" i="2"/>
  <c r="GT139" i="2" s="1"/>
  <c r="O139" i="2"/>
  <c r="GT159" i="2"/>
  <c r="GW159" i="2"/>
  <c r="GX159" i="2" s="1"/>
  <c r="GU159" i="2"/>
  <c r="GT181" i="2"/>
  <c r="GQ181" i="2"/>
  <c r="GR207" i="2"/>
  <c r="FK175" i="2"/>
  <c r="O175" i="2"/>
  <c r="GU181" i="2"/>
  <c r="GY181" i="2"/>
  <c r="GZ181" i="2"/>
  <c r="GV120" i="2"/>
  <c r="GR134" i="2"/>
  <c r="GV141" i="2"/>
  <c r="GV171" i="2"/>
  <c r="GR175" i="2"/>
  <c r="GR184" i="2"/>
  <c r="GR189" i="2"/>
  <c r="GV266" i="2"/>
  <c r="GT271" i="2"/>
  <c r="GR282" i="2"/>
  <c r="GR295" i="2"/>
  <c r="GR316" i="2"/>
  <c r="GV318" i="2"/>
  <c r="GV332" i="2"/>
  <c r="GW332" i="2" s="1"/>
  <c r="GX332" i="2" s="1"/>
  <c r="GT337" i="2"/>
  <c r="GV112" i="2"/>
  <c r="GV124" i="2"/>
  <c r="GV134" i="2"/>
  <c r="GV205" i="2"/>
  <c r="GR246" i="2"/>
  <c r="GV264" i="2"/>
  <c r="GW264" i="2" s="1"/>
  <c r="GX264" i="2" s="1"/>
  <c r="GR299" i="2"/>
  <c r="FK305" i="2"/>
  <c r="GR319" i="2"/>
  <c r="GR115" i="2"/>
  <c r="GV119" i="2"/>
  <c r="GW119" i="2" s="1"/>
  <c r="GR167" i="2"/>
  <c r="GR168" i="2"/>
  <c r="GV226" i="2"/>
  <c r="GV252" i="2"/>
  <c r="GR267" i="2"/>
  <c r="GR99" i="2"/>
  <c r="GV132" i="2"/>
  <c r="O155" i="2"/>
  <c r="O165" i="2"/>
  <c r="O181" i="2"/>
  <c r="GR188" i="2"/>
  <c r="GR191" i="2"/>
  <c r="GR194" i="2"/>
  <c r="GV215" i="2"/>
  <c r="GV218" i="2"/>
  <c r="FK220" i="2"/>
  <c r="O232" i="2"/>
  <c r="GU233" i="2"/>
  <c r="GV282" i="2"/>
  <c r="GR287" i="2"/>
  <c r="GT329" i="2"/>
  <c r="GR340" i="2"/>
  <c r="GY340" i="2"/>
  <c r="GZ340" i="2" s="1"/>
  <c r="GR110" i="2"/>
  <c r="O153" i="2"/>
  <c r="GR201" i="2"/>
  <c r="GV208" i="2"/>
  <c r="GW208" i="2" s="1"/>
  <c r="GX208" i="2" s="1"/>
  <c r="GV240" i="2"/>
  <c r="GW240" i="2" s="1"/>
  <c r="GX240" i="2" s="1"/>
  <c r="GR257" i="2"/>
  <c r="GW257" i="2" s="1"/>
  <c r="GX257" i="2" s="1"/>
  <c r="GV291" i="2"/>
  <c r="GV292" i="2"/>
  <c r="FK317" i="2"/>
  <c r="GR333" i="2"/>
  <c r="GR116" i="2"/>
  <c r="GY116" i="2" s="1"/>
  <c r="GZ116" i="2" s="1"/>
  <c r="GV118" i="2"/>
  <c r="GR120" i="2"/>
  <c r="GR132" i="2"/>
  <c r="GR298" i="2"/>
  <c r="GR336" i="2"/>
  <c r="GQ340" i="2"/>
  <c r="GV189" i="2"/>
  <c r="O193" i="2"/>
  <c r="GR197" i="2"/>
  <c r="GV206" i="2"/>
  <c r="GV209" i="2"/>
  <c r="GV230" i="2"/>
  <c r="GR238" i="2"/>
  <c r="GS238" i="2" s="1"/>
  <c r="GY238" i="2"/>
  <c r="GZ238" i="2" s="1"/>
  <c r="GR265" i="2"/>
  <c r="GS265" i="2" s="1"/>
  <c r="GV279" i="2"/>
  <c r="GR318" i="2"/>
  <c r="O324" i="2"/>
  <c r="O341" i="2"/>
  <c r="GR245" i="2"/>
  <c r="GV243" i="2"/>
  <c r="GW243" i="2" s="1"/>
  <c r="GX243" i="2" s="1"/>
  <c r="GR310" i="2"/>
  <c r="GS310" i="2" s="1"/>
  <c r="GY310" i="2"/>
  <c r="GZ310" i="2"/>
  <c r="GR321" i="2"/>
  <c r="GY321" i="2"/>
  <c r="GZ321" i="2"/>
  <c r="GV229" i="2"/>
  <c r="GV239" i="2"/>
  <c r="GR330" i="2"/>
  <c r="GV344" i="2"/>
  <c r="O38" i="2"/>
  <c r="FK38" i="2"/>
  <c r="FK35" i="2"/>
  <c r="O35" i="2"/>
  <c r="FK39" i="2"/>
  <c r="O39" i="2"/>
  <c r="GT36" i="2"/>
  <c r="GQ36" i="2"/>
  <c r="O36" i="2"/>
  <c r="GR35" i="2"/>
  <c r="GR37" i="2"/>
  <c r="GS274" i="2"/>
  <c r="GS155" i="2"/>
  <c r="GY30" i="2"/>
  <c r="GZ30" i="2"/>
  <c r="GR23" i="2"/>
  <c r="FQ424" i="2"/>
  <c r="GR36" i="2"/>
  <c r="GW36" i="2"/>
  <c r="GX36" i="2"/>
  <c r="GR44" i="2"/>
  <c r="GV60" i="2"/>
  <c r="GR65" i="2"/>
  <c r="GR68" i="2"/>
  <c r="GT69" i="2"/>
  <c r="GU70" i="2"/>
  <c r="FK86" i="2"/>
  <c r="O86" i="2"/>
  <c r="GV95" i="2"/>
  <c r="GR95" i="2"/>
  <c r="FK105" i="2"/>
  <c r="O105" i="2"/>
  <c r="GY110" i="2"/>
  <c r="GZ110" i="2"/>
  <c r="GU110" i="2"/>
  <c r="GS110" i="2"/>
  <c r="FK116" i="2"/>
  <c r="O116" i="2"/>
  <c r="O118" i="2"/>
  <c r="FK118" i="2"/>
  <c r="GS26" i="2"/>
  <c r="GS337" i="2"/>
  <c r="GU26" i="2"/>
  <c r="GU28" i="2"/>
  <c r="GR40" i="2"/>
  <c r="GR43" i="2"/>
  <c r="GV43" i="2"/>
  <c r="GR47" i="2"/>
  <c r="GV70" i="2"/>
  <c r="GW70" i="2"/>
  <c r="GX70" i="2" s="1"/>
  <c r="GT72" i="2"/>
  <c r="GV76" i="2"/>
  <c r="GV84" i="2"/>
  <c r="GR84" i="2"/>
  <c r="GR86" i="2"/>
  <c r="GY105" i="2"/>
  <c r="GZ105" i="2"/>
  <c r="GU105" i="2"/>
  <c r="GS105" i="2"/>
  <c r="O108" i="2"/>
  <c r="FK108" i="2"/>
  <c r="GS116" i="2"/>
  <c r="GY120" i="2"/>
  <c r="GZ120" i="2"/>
  <c r="GU120" i="2"/>
  <c r="GS120" i="2"/>
  <c r="GS132" i="2"/>
  <c r="GY132" i="2"/>
  <c r="GZ132" i="2"/>
  <c r="GU135" i="2"/>
  <c r="GT135" i="2"/>
  <c r="GQ135" i="2"/>
  <c r="GV26" i="2"/>
  <c r="GV56" i="2"/>
  <c r="GU67" i="2"/>
  <c r="GV79" i="2"/>
  <c r="GQ89" i="2"/>
  <c r="GU89" i="2"/>
  <c r="GT89" i="2"/>
  <c r="GS75" i="2"/>
  <c r="GY98" i="2"/>
  <c r="GZ98" i="2"/>
  <c r="GX98" i="2"/>
  <c r="GY102" i="2"/>
  <c r="GZ102" i="2"/>
  <c r="GU102" i="2"/>
  <c r="GS102" i="2"/>
  <c r="GT106" i="2"/>
  <c r="GQ106" i="2"/>
  <c r="GW106" i="2"/>
  <c r="GX106" i="2"/>
  <c r="FK111" i="2"/>
  <c r="O111" i="2"/>
  <c r="FK126" i="2"/>
  <c r="O126" i="2"/>
  <c r="FK156" i="2"/>
  <c r="O156" i="2"/>
  <c r="FK164" i="2"/>
  <c r="O164" i="2"/>
  <c r="GS106" i="2"/>
  <c r="GS30" i="2"/>
  <c r="GS53" i="2"/>
  <c r="FT424" i="2"/>
  <c r="GR54" i="2"/>
  <c r="GS58" i="2"/>
  <c r="GY69" i="2"/>
  <c r="GZ69" i="2"/>
  <c r="GR100" i="2"/>
  <c r="FK109" i="2"/>
  <c r="O109" i="2"/>
  <c r="O114" i="2"/>
  <c r="FK114" i="2"/>
  <c r="FK184" i="2"/>
  <c r="O184" i="2"/>
  <c r="GR29" i="2"/>
  <c r="GG424" i="2"/>
  <c r="GR48" i="2"/>
  <c r="GS81" i="2"/>
  <c r="GY81" i="2"/>
  <c r="GZ81" i="2"/>
  <c r="GT81" i="2"/>
  <c r="GT92" i="2"/>
  <c r="GQ92" i="2"/>
  <c r="GW92" i="2" s="1"/>
  <c r="GX92" i="2" s="1"/>
  <c r="FK121" i="2"/>
  <c r="O121" i="2"/>
  <c r="FK129" i="2"/>
  <c r="O129" i="2"/>
  <c r="GU58" i="2"/>
  <c r="GR74" i="2"/>
  <c r="GV75" i="2"/>
  <c r="GR77" i="2"/>
  <c r="GU82" i="2"/>
  <c r="GT82" i="2"/>
  <c r="GS82" i="2"/>
  <c r="O92" i="2"/>
  <c r="FK103" i="2"/>
  <c r="O103" i="2"/>
  <c r="FK117" i="2"/>
  <c r="O117" i="2"/>
  <c r="GY121" i="2"/>
  <c r="GZ121" i="2"/>
  <c r="GU121" i="2"/>
  <c r="GS121" i="2"/>
  <c r="GS181" i="2"/>
  <c r="GV17" i="2"/>
  <c r="GW80" i="2"/>
  <c r="GX80" i="2" s="1"/>
  <c r="FK85" i="2"/>
  <c r="GU90" i="2"/>
  <c r="GT90" i="2"/>
  <c r="GQ90" i="2"/>
  <c r="GS92" i="2"/>
  <c r="GY92" i="2"/>
  <c r="GZ92" i="2"/>
  <c r="GS96" i="2"/>
  <c r="GT99" i="2"/>
  <c r="GQ99" i="2"/>
  <c r="GW99" i="2"/>
  <c r="GX99" i="2" s="1"/>
  <c r="FK115" i="2"/>
  <c r="O115" i="2"/>
  <c r="GS129" i="2"/>
  <c r="GY129" i="2"/>
  <c r="GZ129" i="2" s="1"/>
  <c r="FK134" i="2"/>
  <c r="O134" i="2"/>
  <c r="FK136" i="2"/>
  <c r="O136" i="2"/>
  <c r="FK79" i="2"/>
  <c r="GR89" i="2"/>
  <c r="GQ101" i="2"/>
  <c r="FK102" i="2"/>
  <c r="GR104" i="2"/>
  <c r="GR113" i="2"/>
  <c r="GR117" i="2"/>
  <c r="GU122" i="2"/>
  <c r="FK124" i="2"/>
  <c r="GR127" i="2"/>
  <c r="GR133" i="2"/>
  <c r="GR143" i="2"/>
  <c r="FK147" i="2"/>
  <c r="GR149" i="2"/>
  <c r="GV155" i="2"/>
  <c r="GS159" i="2"/>
  <c r="GY160" i="2"/>
  <c r="GZ160" i="2" s="1"/>
  <c r="GS164" i="2"/>
  <c r="GV165" i="2"/>
  <c r="GW165" i="2"/>
  <c r="GX165" i="2"/>
  <c r="GV167" i="2"/>
  <c r="GV169" i="2"/>
  <c r="O179" i="2"/>
  <c r="GY189" i="2"/>
  <c r="GZ189" i="2" s="1"/>
  <c r="GU189" i="2"/>
  <c r="GS189" i="2"/>
  <c r="GT107" i="2"/>
  <c r="GS150" i="2"/>
  <c r="GW155" i="2"/>
  <c r="GX155" i="2" s="1"/>
  <c r="GR179" i="2"/>
  <c r="GV179" i="2"/>
  <c r="FK194" i="2"/>
  <c r="O194" i="2"/>
  <c r="GU201" i="2"/>
  <c r="GT201" i="2"/>
  <c r="GQ201" i="2"/>
  <c r="GX201" i="2" s="1"/>
  <c r="GQ215" i="2"/>
  <c r="GW215" i="2" s="1"/>
  <c r="GX215" i="2" s="1"/>
  <c r="GT215" i="2"/>
  <c r="O99" i="2"/>
  <c r="O106" i="2"/>
  <c r="GR119" i="2"/>
  <c r="GT127" i="2"/>
  <c r="GT133" i="2"/>
  <c r="O135" i="2"/>
  <c r="GQ139" i="2"/>
  <c r="GS147" i="2"/>
  <c r="GU150" i="2"/>
  <c r="O163" i="2"/>
  <c r="FK163" i="2"/>
  <c r="FK183" i="2"/>
  <c r="O183" i="2"/>
  <c r="FK227" i="2"/>
  <c r="O227" i="2"/>
  <c r="O207" i="2"/>
  <c r="FK207" i="2"/>
  <c r="FK224" i="2"/>
  <c r="O224" i="2"/>
  <c r="GY198" i="2"/>
  <c r="GZ198" i="2"/>
  <c r="GR203" i="2"/>
  <c r="GR204" i="2"/>
  <c r="GV210" i="2"/>
  <c r="GR212" i="2"/>
  <c r="GR224" i="2"/>
  <c r="O233" i="2"/>
  <c r="GY205" i="2"/>
  <c r="GZ205" i="2"/>
  <c r="O218" i="2"/>
  <c r="FK218" i="2"/>
  <c r="GY233" i="2"/>
  <c r="GZ233" i="2"/>
  <c r="GS233" i="2"/>
  <c r="GR236" i="2"/>
  <c r="GV236" i="2"/>
  <c r="GW236" i="2" s="1"/>
  <c r="GX236" i="2" s="1"/>
  <c r="GQ243" i="2"/>
  <c r="GT243" i="2"/>
  <c r="GQ270" i="2"/>
  <c r="GT270" i="2"/>
  <c r="GV190" i="2"/>
  <c r="GV192" i="2"/>
  <c r="GV202" i="2"/>
  <c r="GT203" i="2"/>
  <c r="FK213" i="2"/>
  <c r="O213" i="2"/>
  <c r="GV232" i="2"/>
  <c r="GR232" i="2"/>
  <c r="GT245" i="2"/>
  <c r="GQ245" i="2"/>
  <c r="O247" i="2"/>
  <c r="FK247" i="2"/>
  <c r="O199" i="2"/>
  <c r="O201" i="2"/>
  <c r="FK205" i="2"/>
  <c r="O228" i="2"/>
  <c r="GT241" i="2"/>
  <c r="GY247" i="2"/>
  <c r="GZ247" i="2"/>
  <c r="GU247" i="2"/>
  <c r="GT257" i="2"/>
  <c r="GQ257" i="2"/>
  <c r="GT193" i="2"/>
  <c r="GV194" i="2"/>
  <c r="O215" i="2"/>
  <c r="GR225" i="2"/>
  <c r="O240" i="2"/>
  <c r="FK240" i="2"/>
  <c r="GS245" i="2"/>
  <c r="GY245" i="2"/>
  <c r="GZ245" i="2"/>
  <c r="GU245" i="2"/>
  <c r="GS247" i="2"/>
  <c r="FK265" i="2"/>
  <c r="O265" i="2"/>
  <c r="GU193" i="2"/>
  <c r="GR213" i="2"/>
  <c r="GR216" i="2"/>
  <c r="GR228" i="2"/>
  <c r="GQ231" i="2"/>
  <c r="GT233" i="2"/>
  <c r="FK237" i="2"/>
  <c r="GQ237" i="2"/>
  <c r="O237" i="2"/>
  <c r="GT238" i="2"/>
  <c r="FK242" i="2"/>
  <c r="O242" i="2"/>
  <c r="FK259" i="2"/>
  <c r="O259" i="2"/>
  <c r="GV211" i="2"/>
  <c r="GW231" i="2"/>
  <c r="GX231" i="2"/>
  <c r="GR237" i="2"/>
  <c r="GV237" i="2"/>
  <c r="FK248" i="2"/>
  <c r="O248" i="2"/>
  <c r="GS198" i="2"/>
  <c r="O203" i="2"/>
  <c r="GR206" i="2"/>
  <c r="GR209" i="2"/>
  <c r="GQ214" i="2"/>
  <c r="GS215" i="2"/>
  <c r="GS217" i="2"/>
  <c r="GQ219" i="2"/>
  <c r="GS231" i="2"/>
  <c r="GT232" i="2"/>
  <c r="GW233" i="2"/>
  <c r="GX233" i="2"/>
  <c r="GR242" i="2"/>
  <c r="GS210" i="2"/>
  <c r="O223" i="2"/>
  <c r="FK223" i="2"/>
  <c r="GQ239" i="2"/>
  <c r="GT239" i="2"/>
  <c r="O244" i="2"/>
  <c r="FK244" i="2"/>
  <c r="GR183" i="2"/>
  <c r="GS205" i="2"/>
  <c r="GU215" i="2"/>
  <c r="O222" i="2"/>
  <c r="GR223" i="2"/>
  <c r="GY231" i="2"/>
  <c r="GZ231" i="2"/>
  <c r="O239" i="2"/>
  <c r="GV244" i="2"/>
  <c r="GW244" i="2" s="1"/>
  <c r="GX244" i="2" s="1"/>
  <c r="GR244" i="2"/>
  <c r="FK254" i="2"/>
  <c r="O254" i="2"/>
  <c r="GY246" i="2"/>
  <c r="GZ246" i="2"/>
  <c r="GU246" i="2"/>
  <c r="GS246" i="2"/>
  <c r="GY249" i="2"/>
  <c r="GZ249" i="2"/>
  <c r="GU249" i="2"/>
  <c r="GT252" i="2"/>
  <c r="GQ252" i="2"/>
  <c r="GW252" i="2"/>
  <c r="GX252" i="2"/>
  <c r="GQ203" i="2"/>
  <c r="GU210" i="2"/>
  <c r="GV222" i="2"/>
  <c r="GR222" i="2"/>
  <c r="GY229" i="2"/>
  <c r="GZ229" i="2"/>
  <c r="GS249" i="2"/>
  <c r="GU252" i="2"/>
  <c r="GY252" i="2"/>
  <c r="GZ252" i="2"/>
  <c r="GS252" i="2"/>
  <c r="GT260" i="2"/>
  <c r="GQ260" i="2"/>
  <c r="FK264" i="2"/>
  <c r="O264" i="2"/>
  <c r="GR240" i="2"/>
  <c r="GV242" i="2"/>
  <c r="GR243" i="2"/>
  <c r="GR248" i="2"/>
  <c r="GU257" i="2"/>
  <c r="GU261" i="2"/>
  <c r="GX269" i="2"/>
  <c r="GU295" i="2"/>
  <c r="GY295" i="2"/>
  <c r="GZ295" i="2"/>
  <c r="GS295" i="2"/>
  <c r="GY316" i="2"/>
  <c r="GZ316" i="2"/>
  <c r="GU316" i="2"/>
  <c r="GS316" i="2"/>
  <c r="GV254" i="2"/>
  <c r="GT280" i="2"/>
  <c r="GQ280" i="2"/>
  <c r="GU280" i="2"/>
  <c r="GS284" i="2"/>
  <c r="GY284" i="2"/>
  <c r="GZ284" i="2"/>
  <c r="GY299" i="2"/>
  <c r="GZ299" i="2"/>
  <c r="GS299" i="2"/>
  <c r="GU299" i="2"/>
  <c r="GW299" i="2"/>
  <c r="GX299" i="2"/>
  <c r="GY319" i="2"/>
  <c r="GZ319" i="2"/>
  <c r="GU319" i="2"/>
  <c r="GS319" i="2"/>
  <c r="GV265" i="2"/>
  <c r="GW265" i="2" s="1"/>
  <c r="GV268" i="2"/>
  <c r="GW268" i="2" s="1"/>
  <c r="GX268" i="2" s="1"/>
  <c r="GR268" i="2"/>
  <c r="O271" i="2"/>
  <c r="O280" i="2"/>
  <c r="FK283" i="2"/>
  <c r="O283" i="2"/>
  <c r="O323" i="2"/>
  <c r="FK323" i="2"/>
  <c r="O245" i="2"/>
  <c r="GV246" i="2"/>
  <c r="GW246" i="2"/>
  <c r="GX246" i="2"/>
  <c r="GR271" i="2"/>
  <c r="GT291" i="2"/>
  <c r="GQ291" i="2"/>
  <c r="O303" i="2"/>
  <c r="FK303" i="2"/>
  <c r="GR227" i="2"/>
  <c r="GV231" i="2"/>
  <c r="O236" i="2"/>
  <c r="O257" i="2"/>
  <c r="O270" i="2"/>
  <c r="GT282" i="2"/>
  <c r="GQ282" i="2"/>
  <c r="GW282" i="2"/>
  <c r="GX282" i="2"/>
  <c r="GV245" i="2"/>
  <c r="GW245" i="2"/>
  <c r="GX245" i="2"/>
  <c r="GT268" i="2"/>
  <c r="GV283" i="2"/>
  <c r="FK288" i="2"/>
  <c r="O288" i="2"/>
  <c r="FK301" i="2"/>
  <c r="O301" i="2"/>
  <c r="GY257" i="2"/>
  <c r="GZ257" i="2"/>
  <c r="GS257" i="2"/>
  <c r="GR264" i="2"/>
  <c r="GS282" i="2"/>
  <c r="GY282" i="2"/>
  <c r="GZ282" i="2"/>
  <c r="GT295" i="2"/>
  <c r="GQ295" i="2"/>
  <c r="GW295" i="2"/>
  <c r="GX295" i="2"/>
  <c r="GT296" i="2"/>
  <c r="GQ296" i="2"/>
  <c r="FK256" i="2"/>
  <c r="O256" i="2"/>
  <c r="O252" i="2"/>
  <c r="GR253" i="2"/>
  <c r="GY255" i="2"/>
  <c r="GZ255" i="2"/>
  <c r="GS255" i="2"/>
  <c r="FK277" i="2"/>
  <c r="O277" i="2"/>
  <c r="GT281" i="2"/>
  <c r="GQ281" i="2"/>
  <c r="FK289" i="2"/>
  <c r="O289" i="2"/>
  <c r="O302" i="2"/>
  <c r="FK302" i="2"/>
  <c r="FK249" i="2"/>
  <c r="O269" i="2"/>
  <c r="FK284" i="2"/>
  <c r="O284" i="2"/>
  <c r="FK251" i="2"/>
  <c r="O275" i="2"/>
  <c r="FK275" i="2"/>
  <c r="GV233" i="2"/>
  <c r="GT261" i="2"/>
  <c r="GV267" i="2"/>
  <c r="GT269" i="2"/>
  <c r="GV275" i="2"/>
  <c r="GR279" i="2"/>
  <c r="GU282" i="2"/>
  <c r="GS270" i="2"/>
  <c r="GV276" i="2"/>
  <c r="GS287" i="2"/>
  <c r="GT294" i="2"/>
  <c r="GU294" i="2"/>
  <c r="GV299" i="2"/>
  <c r="O326" i="2"/>
  <c r="FK326" i="2"/>
  <c r="GY274" i="2"/>
  <c r="GZ274" i="2"/>
  <c r="GT287" i="2"/>
  <c r="O310" i="2"/>
  <c r="FK310" i="2"/>
  <c r="GT314" i="2"/>
  <c r="GQ314" i="2"/>
  <c r="O343" i="2"/>
  <c r="FK343" i="2"/>
  <c r="GR294" i="2"/>
  <c r="GR307" i="2"/>
  <c r="O314" i="2"/>
  <c r="FK297" i="2"/>
  <c r="O297" i="2"/>
  <c r="FK300" i="2"/>
  <c r="GU313" i="2"/>
  <c r="GT313" i="2"/>
  <c r="GR323" i="2"/>
  <c r="GV323" i="2"/>
  <c r="O342" i="2"/>
  <c r="FK342" i="2"/>
  <c r="O339" i="2"/>
  <c r="FK339" i="2"/>
  <c r="GU340" i="2"/>
  <c r="GS339" i="2"/>
  <c r="GV340" i="2"/>
  <c r="GS324" i="2"/>
  <c r="FK333" i="2"/>
  <c r="GR343" i="2"/>
  <c r="GR346" i="2"/>
  <c r="GR334" i="2"/>
  <c r="GY335" i="2"/>
  <c r="GZ335" i="2"/>
  <c r="GV339" i="2"/>
  <c r="GW339" i="2"/>
  <c r="GX339" i="2"/>
  <c r="GS326" i="2"/>
  <c r="O329" i="2"/>
  <c r="GS342" i="2"/>
  <c r="GU341" i="2"/>
  <c r="GT341" i="2"/>
  <c r="GQ341" i="2"/>
  <c r="GY324" i="2"/>
  <c r="GZ324" i="2"/>
  <c r="FK331" i="2"/>
  <c r="GS332" i="2"/>
  <c r="GY332" i="2"/>
  <c r="GZ332" i="2"/>
  <c r="O340" i="2"/>
  <c r="GV317" i="2"/>
  <c r="GU332" i="2"/>
  <c r="GW333" i="2"/>
  <c r="GX333" i="2"/>
  <c r="GV341" i="2"/>
  <c r="GW341" i="2"/>
  <c r="GX341" i="2"/>
  <c r="GY342" i="2"/>
  <c r="GZ342" i="2"/>
  <c r="O346" i="2"/>
  <c r="FK346" i="2"/>
  <c r="GS344" i="2"/>
  <c r="GR69" i="1"/>
  <c r="GR70" i="1"/>
  <c r="GU33" i="2"/>
  <c r="GY38" i="2"/>
  <c r="GZ38" i="2"/>
  <c r="GQ131" i="2"/>
  <c r="GT131" i="2"/>
  <c r="GW238" i="2"/>
  <c r="GX238" i="2"/>
  <c r="GQ316" i="2"/>
  <c r="GW316" i="2"/>
  <c r="GX316" i="2"/>
  <c r="GT316" i="2"/>
  <c r="GY287" i="2"/>
  <c r="GZ287" i="2"/>
  <c r="GU287" i="2"/>
  <c r="GQ274" i="2"/>
  <c r="GW274" i="2"/>
  <c r="GX274" i="2"/>
  <c r="GT274" i="2"/>
  <c r="GQ110" i="2"/>
  <c r="GT110" i="2"/>
  <c r="GS321" i="2"/>
  <c r="GU321" i="2"/>
  <c r="GQ96" i="2"/>
  <c r="GT96" i="2"/>
  <c r="GT279" i="2"/>
  <c r="GQ279" i="2"/>
  <c r="GT196" i="2"/>
  <c r="GQ196" i="2"/>
  <c r="GY96" i="2"/>
  <c r="GZ96" i="2"/>
  <c r="GU96" i="2"/>
  <c r="GY265" i="2"/>
  <c r="GZ265" i="2"/>
  <c r="GW201" i="2"/>
  <c r="GT344" i="2"/>
  <c r="GQ344" i="2"/>
  <c r="GW344" i="2"/>
  <c r="GX344" i="2"/>
  <c r="GT262" i="2"/>
  <c r="GQ262" i="2"/>
  <c r="GT220" i="2"/>
  <c r="GQ220" i="2"/>
  <c r="GU99" i="2"/>
  <c r="GY99" i="2"/>
  <c r="GZ99" i="2"/>
  <c r="GQ330" i="2"/>
  <c r="GU330" i="2"/>
  <c r="GT330" i="2"/>
  <c r="GU93" i="2"/>
  <c r="GY93" i="2"/>
  <c r="GZ93" i="2"/>
  <c r="GQ332" i="2"/>
  <c r="GT332" i="2"/>
  <c r="GW93" i="2"/>
  <c r="GX93" i="2"/>
  <c r="GS99" i="2"/>
  <c r="GW242" i="2"/>
  <c r="GX242" i="2"/>
  <c r="GQ328" i="2"/>
  <c r="GT328" i="2"/>
  <c r="GT283" i="2"/>
  <c r="GQ283" i="2"/>
  <c r="GY240" i="2"/>
  <c r="GZ240" i="2"/>
  <c r="GU240" i="2"/>
  <c r="GS240" i="2"/>
  <c r="GQ223" i="2"/>
  <c r="GW223" i="2"/>
  <c r="GX223" i="2"/>
  <c r="GT223" i="2"/>
  <c r="GS228" i="2"/>
  <c r="GY228" i="2"/>
  <c r="GZ228" i="2"/>
  <c r="GT103" i="2"/>
  <c r="GQ103" i="2"/>
  <c r="GT121" i="2"/>
  <c r="GQ121" i="2"/>
  <c r="GW121" i="2"/>
  <c r="GX121" i="2"/>
  <c r="GT126" i="2"/>
  <c r="GQ126" i="2"/>
  <c r="C106" i="1"/>
  <c r="C105" i="1"/>
  <c r="C104" i="1"/>
  <c r="C103" i="1"/>
  <c r="F101" i="1"/>
  <c r="F100" i="1"/>
  <c r="F99" i="1"/>
  <c r="F98" i="1"/>
  <c r="C101" i="1"/>
  <c r="C100" i="1"/>
  <c r="C99" i="1"/>
  <c r="C98" i="1"/>
  <c r="F97" i="1"/>
  <c r="F96" i="1"/>
  <c r="F95" i="1"/>
  <c r="C97" i="1"/>
  <c r="C96" i="1"/>
  <c r="C95" i="1"/>
  <c r="F94" i="1"/>
  <c r="F93" i="1"/>
  <c r="F92" i="1"/>
  <c r="C94" i="1"/>
  <c r="C93" i="1"/>
  <c r="C92" i="1"/>
  <c r="F91" i="1"/>
  <c r="F90" i="1"/>
  <c r="F89" i="1"/>
  <c r="C91" i="1"/>
  <c r="C90" i="1"/>
  <c r="C89" i="1"/>
  <c r="F88" i="1"/>
  <c r="F87" i="1"/>
  <c r="F86" i="1"/>
  <c r="F85" i="1"/>
  <c r="F84" i="1"/>
  <c r="F83" i="1"/>
  <c r="F82" i="1"/>
  <c r="F81" i="1"/>
  <c r="C88" i="1"/>
  <c r="C87" i="1"/>
  <c r="C86" i="1"/>
  <c r="C85" i="1"/>
  <c r="C84" i="1"/>
  <c r="C83" i="1"/>
  <c r="C82" i="1"/>
  <c r="C81" i="1"/>
  <c r="C80" i="1"/>
  <c r="F80" i="1"/>
  <c r="F79" i="1"/>
  <c r="F78" i="1"/>
  <c r="F77" i="1"/>
  <c r="F76" i="1"/>
  <c r="F75" i="1"/>
  <c r="F74" i="1"/>
  <c r="F73" i="1"/>
  <c r="F72" i="1"/>
  <c r="F71" i="1"/>
  <c r="C71" i="1"/>
  <c r="M64" i="1"/>
  <c r="N64" i="1" s="1"/>
  <c r="FJ64" i="1"/>
  <c r="M59" i="1"/>
  <c r="N59" i="1" s="1"/>
  <c r="FJ59" i="1"/>
  <c r="M53" i="1"/>
  <c r="N53" i="1" s="1"/>
  <c r="FJ53" i="1"/>
  <c r="M52" i="1"/>
  <c r="N52" i="1" s="1"/>
  <c r="FJ52" i="1"/>
  <c r="M37" i="1"/>
  <c r="N37" i="1" s="1"/>
  <c r="FJ37" i="1"/>
  <c r="M36" i="1"/>
  <c r="N36" i="1" s="1"/>
  <c r="FJ36" i="1"/>
  <c r="M24" i="1"/>
  <c r="N24" i="1" s="1"/>
  <c r="FJ24" i="1"/>
  <c r="M21" i="1"/>
  <c r="N21" i="1" s="1"/>
  <c r="FJ21" i="1"/>
  <c r="L61" i="1"/>
  <c r="M61" i="1"/>
  <c r="N61" i="1" s="1"/>
  <c r="FJ61" i="1"/>
  <c r="GT61" i="1"/>
  <c r="L55" i="1"/>
  <c r="M55" i="1"/>
  <c r="N55" i="1" s="1"/>
  <c r="FJ55" i="1"/>
  <c r="L51" i="1"/>
  <c r="M51" i="1"/>
  <c r="N51" i="1" s="1"/>
  <c r="FJ51" i="1"/>
  <c r="L43" i="1"/>
  <c r="M43" i="1"/>
  <c r="N43" i="1" s="1"/>
  <c r="FJ43" i="1"/>
  <c r="L35" i="1"/>
  <c r="M35" i="1"/>
  <c r="N35" i="1" s="1"/>
  <c r="FJ35" i="1"/>
  <c r="L32" i="1"/>
  <c r="M32" i="1"/>
  <c r="N32" i="1" s="1"/>
  <c r="FJ32" i="1"/>
  <c r="L31" i="1"/>
  <c r="M31" i="1"/>
  <c r="N31" i="1" s="1"/>
  <c r="FJ31" i="1"/>
  <c r="L29" i="1"/>
  <c r="M29" i="1"/>
  <c r="N29" i="1" s="1"/>
  <c r="FJ29" i="1"/>
  <c r="L18" i="1"/>
  <c r="M18" i="1"/>
  <c r="N18" i="1" s="1"/>
  <c r="FJ18" i="1"/>
  <c r="L17" i="1"/>
  <c r="M17" i="1"/>
  <c r="N17" i="1" s="1"/>
  <c r="FJ17" i="1"/>
  <c r="K66" i="1"/>
  <c r="L66" i="1"/>
  <c r="M66" i="1"/>
  <c r="N66" i="1" s="1"/>
  <c r="FJ66" i="1"/>
  <c r="GT66" i="1"/>
  <c r="K65" i="1"/>
  <c r="L65" i="1"/>
  <c r="M65" i="1"/>
  <c r="N65" i="1" s="1"/>
  <c r="FJ65" i="1"/>
  <c r="K63" i="1"/>
  <c r="L63" i="1"/>
  <c r="M63" i="1"/>
  <c r="N63" i="1" s="1"/>
  <c r="FJ63" i="1"/>
  <c r="GT63" i="1"/>
  <c r="K62" i="1"/>
  <c r="L62" i="1"/>
  <c r="M62" i="1"/>
  <c r="N62" i="1" s="1"/>
  <c r="FJ62" i="1"/>
  <c r="K60" i="1"/>
  <c r="L60" i="1"/>
  <c r="M60" i="1"/>
  <c r="N60" i="1" s="1"/>
  <c r="FJ60" i="1"/>
  <c r="K58" i="1"/>
  <c r="L58" i="1"/>
  <c r="M58" i="1"/>
  <c r="N58" i="1" s="1"/>
  <c r="FJ58" i="1"/>
  <c r="K57" i="1"/>
  <c r="L57" i="1"/>
  <c r="M57" i="1"/>
  <c r="N57" i="1" s="1"/>
  <c r="FJ57" i="1"/>
  <c r="K56" i="1"/>
  <c r="L56" i="1"/>
  <c r="M56" i="1"/>
  <c r="N56" i="1" s="1"/>
  <c r="FJ56" i="1"/>
  <c r="K54" i="1"/>
  <c r="L54" i="1"/>
  <c r="M54" i="1"/>
  <c r="N54" i="1" s="1"/>
  <c r="FJ54" i="1"/>
  <c r="K50" i="1"/>
  <c r="L50" i="1"/>
  <c r="M50" i="1"/>
  <c r="N50" i="1" s="1"/>
  <c r="FJ50" i="1"/>
  <c r="K49" i="1"/>
  <c r="L49" i="1"/>
  <c r="M49" i="1"/>
  <c r="N49" i="1" s="1"/>
  <c r="FJ49" i="1"/>
  <c r="K47" i="1"/>
  <c r="L47" i="1"/>
  <c r="M47" i="1"/>
  <c r="N47" i="1" s="1"/>
  <c r="FJ47" i="1"/>
  <c r="K46" i="1"/>
  <c r="L46" i="1"/>
  <c r="M46" i="1"/>
  <c r="N46" i="1" s="1"/>
  <c r="FJ46" i="1"/>
  <c r="K45" i="1"/>
  <c r="L45" i="1"/>
  <c r="M45" i="1"/>
  <c r="N45" i="1" s="1"/>
  <c r="FJ45" i="1"/>
  <c r="K44" i="1"/>
  <c r="L44" i="1"/>
  <c r="M44" i="1"/>
  <c r="N44" i="1" s="1"/>
  <c r="FJ44" i="1"/>
  <c r="K42" i="1"/>
  <c r="L42" i="1"/>
  <c r="M42" i="1"/>
  <c r="N42" i="1" s="1"/>
  <c r="FJ42" i="1"/>
  <c r="K41" i="1"/>
  <c r="L41" i="1"/>
  <c r="M41" i="1"/>
  <c r="N41" i="1" s="1"/>
  <c r="FJ41" i="1"/>
  <c r="K40" i="1"/>
  <c r="L40" i="1" s="1"/>
  <c r="M40" i="1" s="1"/>
  <c r="K39" i="1"/>
  <c r="L39" i="1"/>
  <c r="M39" i="1"/>
  <c r="FJ39" i="1"/>
  <c r="K38" i="1"/>
  <c r="L38" i="1"/>
  <c r="M38" i="1"/>
  <c r="FJ38" i="1"/>
  <c r="K34" i="1"/>
  <c r="L34" i="1"/>
  <c r="M34" i="1"/>
  <c r="FJ34" i="1"/>
  <c r="K33" i="1"/>
  <c r="L33" i="1"/>
  <c r="M33" i="1"/>
  <c r="FJ33" i="1"/>
  <c r="K30" i="1"/>
  <c r="L30" i="1"/>
  <c r="M30" i="1"/>
  <c r="FJ30" i="1"/>
  <c r="K28" i="1"/>
  <c r="L28" i="1"/>
  <c r="M28" i="1"/>
  <c r="FJ28" i="1"/>
  <c r="K27" i="1"/>
  <c r="L27" i="1"/>
  <c r="M27" i="1"/>
  <c r="FJ27" i="1"/>
  <c r="K26" i="1"/>
  <c r="L26" i="1"/>
  <c r="M26" i="1"/>
  <c r="FJ26" i="1"/>
  <c r="K23" i="1"/>
  <c r="L23" i="1"/>
  <c r="M23" i="1"/>
  <c r="FJ23" i="1"/>
  <c r="K22" i="1"/>
  <c r="L22" i="1"/>
  <c r="M22" i="1"/>
  <c r="FJ22" i="1"/>
  <c r="K20" i="1"/>
  <c r="L20" i="1"/>
  <c r="M20" i="1"/>
  <c r="FJ20" i="1"/>
  <c r="K19" i="1"/>
  <c r="L19" i="1"/>
  <c r="M19" i="1"/>
  <c r="FJ19" i="1"/>
  <c r="J48" i="1"/>
  <c r="K48" i="1"/>
  <c r="L48" i="1"/>
  <c r="M48" i="1"/>
  <c r="FJ48" i="1"/>
  <c r="J25" i="1"/>
  <c r="K25" i="1"/>
  <c r="L25" i="1"/>
  <c r="M25" i="1"/>
  <c r="FJ25" i="1"/>
  <c r="GP19" i="1"/>
  <c r="GS19" i="1"/>
  <c r="GP39" i="1"/>
  <c r="GS39" i="1"/>
  <c r="GP22" i="1"/>
  <c r="GS22" i="1"/>
  <c r="GP25" i="1"/>
  <c r="GX25" i="1"/>
  <c r="GS25" i="1"/>
  <c r="GP23" i="1"/>
  <c r="GS23" i="1"/>
  <c r="GP26" i="1"/>
  <c r="GS26" i="1"/>
  <c r="GP27" i="1"/>
  <c r="GS27" i="1"/>
  <c r="GP48" i="1"/>
  <c r="GS48" i="1"/>
  <c r="GP28" i="1"/>
  <c r="GS28" i="1"/>
  <c r="GP38" i="1"/>
  <c r="GS38" i="1"/>
  <c r="GP30" i="1"/>
  <c r="GS30" i="1"/>
  <c r="GP20" i="1"/>
  <c r="GS20" i="1"/>
  <c r="GP33" i="1"/>
  <c r="GS33" i="1"/>
  <c r="GP34" i="1"/>
  <c r="GS34" i="1"/>
  <c r="N28" i="1"/>
  <c r="N30" i="1"/>
  <c r="N19" i="1"/>
  <c r="N20" i="1"/>
  <c r="N33" i="1"/>
  <c r="N22" i="1"/>
  <c r="N34" i="1"/>
  <c r="N23" i="1"/>
  <c r="N48" i="1"/>
  <c r="N25" i="1"/>
  <c r="N26" i="1"/>
  <c r="N38" i="1"/>
  <c r="N27" i="1"/>
  <c r="N39" i="1"/>
  <c r="GN15" i="1"/>
  <c r="GM15" i="1"/>
  <c r="GL15" i="1"/>
  <c r="GK15" i="1"/>
  <c r="GJ15" i="1"/>
  <c r="GI15" i="1"/>
  <c r="GH15" i="1"/>
  <c r="GG15" i="1"/>
  <c r="GF15" i="1"/>
  <c r="GE15" i="1"/>
  <c r="GD15" i="1"/>
  <c r="GC15" i="1"/>
  <c r="GB15" i="1"/>
  <c r="GA15" i="1"/>
  <c r="FZ15" i="1"/>
  <c r="FY15" i="1"/>
  <c r="FX15" i="1"/>
  <c r="FW15" i="1"/>
  <c r="FV15" i="1"/>
  <c r="FU15" i="1"/>
  <c r="FT15" i="1"/>
  <c r="FS15" i="1"/>
  <c r="FR15" i="1"/>
  <c r="FQ15" i="1"/>
  <c r="FP15" i="1"/>
  <c r="FO15" i="1"/>
  <c r="FN15" i="1"/>
  <c r="FM15" i="1"/>
  <c r="FL15" i="1"/>
  <c r="FK15" i="1"/>
  <c r="GW25" i="1"/>
  <c r="GU18" i="1"/>
  <c r="GY25" i="1"/>
  <c r="FR67" i="1"/>
  <c r="FV67" i="1"/>
  <c r="FT67" i="1"/>
  <c r="GM67" i="1"/>
  <c r="FW67" i="1"/>
  <c r="GD67" i="1"/>
  <c r="GL67" i="1"/>
  <c r="GN67" i="1"/>
  <c r="GB67" i="1"/>
  <c r="GE67" i="1"/>
  <c r="EX67" i="1"/>
  <c r="D99" i="1" s="1"/>
  <c r="DX67" i="1"/>
  <c r="DY67" i="1"/>
  <c r="D94" i="1"/>
  <c r="DJ67" i="1"/>
  <c r="D91" i="1" s="1"/>
  <c r="DE67" i="1"/>
  <c r="D90" i="1" s="1"/>
  <c r="CZ67" i="1"/>
  <c r="D89" i="1" s="1"/>
  <c r="CU67" i="1"/>
  <c r="D88" i="1" s="1"/>
  <c r="CP67" i="1"/>
  <c r="D87" i="1" s="1"/>
  <c r="CK67" i="1"/>
  <c r="D86" i="1" s="1"/>
  <c r="CF67" i="1"/>
  <c r="D85" i="1" s="1"/>
  <c r="BZ67" i="1"/>
  <c r="FC67" i="1"/>
  <c r="D100" i="1"/>
  <c r="FB67" i="1"/>
  <c r="EW67" i="1"/>
  <c r="ES67" i="1"/>
  <c r="D98" i="1" s="1"/>
  <c r="ER67" i="1"/>
  <c r="EM67" i="1"/>
  <c r="EN67" i="1"/>
  <c r="D97" i="1"/>
  <c r="EH67" i="1"/>
  <c r="EI67" i="1"/>
  <c r="D96" i="1" s="1"/>
  <c r="EC67" i="1"/>
  <c r="ED67" i="1"/>
  <c r="D95" i="1"/>
  <c r="DS67" i="1"/>
  <c r="DT67" i="1"/>
  <c r="D93" i="1"/>
  <c r="DN67" i="1"/>
  <c r="DO67" i="1"/>
  <c r="D92" i="1" s="1"/>
  <c r="CY67" i="1"/>
  <c r="DD67" i="1"/>
  <c r="CO67" i="1"/>
  <c r="FG67" i="1"/>
  <c r="DI67" i="1"/>
  <c r="CT67" i="1"/>
  <c r="CE67" i="1"/>
  <c r="CJ67" i="1"/>
  <c r="CA67" i="1"/>
  <c r="D84" i="1"/>
  <c r="FH67" i="1"/>
  <c r="D101" i="1"/>
  <c r="BU67" i="1"/>
  <c r="BF67" i="1"/>
  <c r="BP67" i="1"/>
  <c r="BQ67" i="1"/>
  <c r="D82" i="1"/>
  <c r="BV67" i="1"/>
  <c r="D83" i="1"/>
  <c r="BL67" i="1"/>
  <c r="D81" i="1"/>
  <c r="BK67" i="1"/>
  <c r="C79" i="1"/>
  <c r="C78" i="1"/>
  <c r="C77" i="1"/>
  <c r="BA67" i="1"/>
  <c r="BB67" i="1"/>
  <c r="D79" i="1"/>
  <c r="AQ67" i="1"/>
  <c r="AV67" i="1"/>
  <c r="C76" i="1"/>
  <c r="C75" i="1"/>
  <c r="C74" i="1"/>
  <c r="AW67" i="1"/>
  <c r="D78" i="1" s="1"/>
  <c r="AL67" i="1"/>
  <c r="AR67" i="1"/>
  <c r="D77" i="1"/>
  <c r="AG67" i="1"/>
  <c r="AH67" i="1"/>
  <c r="D75" i="1"/>
  <c r="AM67" i="1"/>
  <c r="D76" i="1" s="1"/>
  <c r="W67" i="1"/>
  <c r="BG67" i="1"/>
  <c r="D80" i="1"/>
  <c r="X67" i="1"/>
  <c r="C73" i="1"/>
  <c r="D73" i="1"/>
  <c r="C72" i="1"/>
  <c r="R67" i="1"/>
  <c r="S67" i="1"/>
  <c r="D72" i="1"/>
  <c r="AB67" i="1"/>
  <c r="AC67" i="1"/>
  <c r="D74" i="1"/>
  <c r="GR18" i="1" l="1"/>
  <c r="HM18" i="1"/>
  <c r="GV18" i="1"/>
  <c r="GW18" i="1" s="1"/>
  <c r="GX18" i="1"/>
  <c r="GY18" i="1" s="1"/>
  <c r="GT18" i="1"/>
  <c r="HO18" i="1"/>
  <c r="GQ67" i="1"/>
  <c r="HM23" i="1"/>
  <c r="GX23" i="1"/>
  <c r="GY23" i="1" s="1"/>
  <c r="HO23" i="1"/>
  <c r="GR23" i="1"/>
  <c r="GT23" i="1"/>
  <c r="FK67" i="1"/>
  <c r="GU34" i="1"/>
  <c r="GV34" i="1" s="1"/>
  <c r="GW34" i="1" s="1"/>
  <c r="GR34" i="1"/>
  <c r="HM34" i="1"/>
  <c r="GX34" i="1"/>
  <c r="GY34" i="1" s="1"/>
  <c r="GT34" i="1"/>
  <c r="GX35" i="1"/>
  <c r="GY35" i="1" s="1"/>
  <c r="HM35" i="1"/>
  <c r="GR35" i="1"/>
  <c r="GT35" i="1"/>
  <c r="HM53" i="1"/>
  <c r="GT53" i="1"/>
  <c r="GX53" i="1"/>
  <c r="GY53" i="1" s="1"/>
  <c r="GR53" i="1"/>
  <c r="GU54" i="1"/>
  <c r="FS67" i="1"/>
  <c r="GT54" i="1"/>
  <c r="GX54" i="1"/>
  <c r="GY54" i="1" s="1"/>
  <c r="GR54" i="1"/>
  <c r="HM54" i="1"/>
  <c r="FX67" i="1"/>
  <c r="GU17" i="1"/>
  <c r="GR17" i="1"/>
  <c r="GT17" i="1"/>
  <c r="GX17" i="1"/>
  <c r="GT19" i="1"/>
  <c r="GR19" i="1"/>
  <c r="GX19" i="1"/>
  <c r="GY19" i="1" s="1"/>
  <c r="GX20" i="1"/>
  <c r="GY20" i="1" s="1"/>
  <c r="GR20" i="1"/>
  <c r="HM20" i="1"/>
  <c r="GT20" i="1"/>
  <c r="GX21" i="1"/>
  <c r="GY21" i="1" s="1"/>
  <c r="GT21" i="1"/>
  <c r="GR21" i="1"/>
  <c r="GR22" i="1"/>
  <c r="GT22" i="1"/>
  <c r="GX22" i="1"/>
  <c r="GY22" i="1" s="1"/>
  <c r="GU24" i="1"/>
  <c r="GV24" i="1" s="1"/>
  <c r="GW24" i="1" s="1"/>
  <c r="FZ67" i="1"/>
  <c r="GT24" i="1"/>
  <c r="GX24" i="1"/>
  <c r="GY24" i="1" s="1"/>
  <c r="GR24" i="1"/>
  <c r="HM24" i="1"/>
  <c r="FO67" i="1"/>
  <c r="GU26" i="1"/>
  <c r="GV26" i="1" s="1"/>
  <c r="GW26" i="1" s="1"/>
  <c r="GX26" i="1"/>
  <c r="GY26" i="1" s="1"/>
  <c r="GR26" i="1"/>
  <c r="GT26" i="1"/>
  <c r="GV27" i="1"/>
  <c r="GW27" i="1" s="1"/>
  <c r="GT27" i="1"/>
  <c r="GX27" i="1"/>
  <c r="GY27" i="1" s="1"/>
  <c r="GR27" i="1"/>
  <c r="GX28" i="1"/>
  <c r="GY28" i="1" s="1"/>
  <c r="GV28" i="1"/>
  <c r="GW28" i="1" s="1"/>
  <c r="GT28" i="1"/>
  <c r="GR28" i="1"/>
  <c r="GX29" i="1"/>
  <c r="GY29" i="1" s="1"/>
  <c r="GR29" i="1"/>
  <c r="GT29" i="1"/>
  <c r="GX30" i="1"/>
  <c r="GY30" i="1" s="1"/>
  <c r="GR30" i="1"/>
  <c r="GV30" i="1"/>
  <c r="GW30" i="1" s="1"/>
  <c r="GT30" i="1"/>
  <c r="GR31" i="1"/>
  <c r="GT31" i="1"/>
  <c r="GV31" i="1"/>
  <c r="GW31" i="1" s="1"/>
  <c r="GX31" i="1"/>
  <c r="GY31" i="1" s="1"/>
  <c r="GR32" i="1"/>
  <c r="GX32" i="1"/>
  <c r="GY32" i="1" s="1"/>
  <c r="GT32" i="1"/>
  <c r="GX33" i="1"/>
  <c r="GY33" i="1" s="1"/>
  <c r="GR33" i="1"/>
  <c r="GV33" i="1"/>
  <c r="GW33" i="1" s="1"/>
  <c r="GT33" i="1"/>
  <c r="GR36" i="1"/>
  <c r="GT36" i="1"/>
  <c r="GX36" i="1"/>
  <c r="GY36" i="1" s="1"/>
  <c r="GV37" i="1"/>
  <c r="GW37" i="1" s="1"/>
  <c r="GR37" i="1"/>
  <c r="GX37" i="1"/>
  <c r="GY37" i="1" s="1"/>
  <c r="GT37" i="1"/>
  <c r="GT38" i="1"/>
  <c r="GV38" i="1"/>
  <c r="GW38" i="1" s="1"/>
  <c r="GR38" i="1"/>
  <c r="GX38" i="1"/>
  <c r="GY38" i="1" s="1"/>
  <c r="GT39" i="1"/>
  <c r="GX39" i="1"/>
  <c r="GY39" i="1" s="1"/>
  <c r="GV39" i="1"/>
  <c r="GW39" i="1" s="1"/>
  <c r="GR39" i="1"/>
  <c r="GT40" i="1"/>
  <c r="GX40" i="1"/>
  <c r="GY40" i="1" s="1"/>
  <c r="GR40" i="1"/>
  <c r="GR41" i="1"/>
  <c r="GX41" i="1"/>
  <c r="GY41" i="1" s="1"/>
  <c r="GT41" i="1"/>
  <c r="GR42" i="1"/>
  <c r="GX42" i="1"/>
  <c r="GY42" i="1" s="1"/>
  <c r="GT42" i="1"/>
  <c r="GV42" i="1"/>
  <c r="GW42" i="1" s="1"/>
  <c r="GV43" i="1"/>
  <c r="GW43" i="1" s="1"/>
  <c r="GT43" i="1"/>
  <c r="GX43" i="1"/>
  <c r="GY43" i="1" s="1"/>
  <c r="GR43" i="1"/>
  <c r="GT44" i="1"/>
  <c r="GV44" i="1"/>
  <c r="GW44" i="1" s="1"/>
  <c r="GX44" i="1"/>
  <c r="GY44" i="1" s="1"/>
  <c r="GR44" i="1"/>
  <c r="GV45" i="1"/>
  <c r="GW45" i="1" s="1"/>
  <c r="GR45" i="1"/>
  <c r="GX45" i="1"/>
  <c r="GY45" i="1" s="1"/>
  <c r="GT45" i="1"/>
  <c r="GV46" i="1"/>
  <c r="GW46" i="1" s="1"/>
  <c r="GT46" i="1"/>
  <c r="GR46" i="1"/>
  <c r="GX46" i="1"/>
  <c r="GY46" i="1" s="1"/>
  <c r="GV47" i="1"/>
  <c r="GW47" i="1" s="1"/>
  <c r="GT47" i="1"/>
  <c r="GR47" i="1"/>
  <c r="GX47" i="1"/>
  <c r="GY47" i="1" s="1"/>
  <c r="GU48" i="1"/>
  <c r="FN67" i="1"/>
  <c r="GR48" i="1"/>
  <c r="GV48" i="1"/>
  <c r="GW48" i="1" s="1"/>
  <c r="GT48" i="1"/>
  <c r="GX48" i="1"/>
  <c r="GY48" i="1" s="1"/>
  <c r="GX49" i="1"/>
  <c r="GY49" i="1" s="1"/>
  <c r="GR49" i="1"/>
  <c r="GT49" i="1"/>
  <c r="GR50" i="1"/>
  <c r="GT50" i="1"/>
  <c r="GX50" i="1"/>
  <c r="GY50" i="1" s="1"/>
  <c r="GR51" i="1"/>
  <c r="GX51" i="1"/>
  <c r="GY51" i="1" s="1"/>
  <c r="GT51" i="1"/>
  <c r="GT52" i="1"/>
  <c r="GX52" i="1"/>
  <c r="GY52" i="1" s="1"/>
  <c r="GR52" i="1"/>
  <c r="FL67" i="1"/>
  <c r="GU55" i="1"/>
  <c r="GT55" i="1"/>
  <c r="GR55" i="1"/>
  <c r="GX55" i="1"/>
  <c r="GY55" i="1" s="1"/>
  <c r="GT56" i="1"/>
  <c r="GR56" i="1"/>
  <c r="GX56" i="1"/>
  <c r="GY56" i="1" s="1"/>
  <c r="GR57" i="1"/>
  <c r="GT57" i="1"/>
  <c r="GX57" i="1"/>
  <c r="GY57" i="1" s="1"/>
  <c r="GR58" i="1"/>
  <c r="GX58" i="1"/>
  <c r="GY58" i="1" s="1"/>
  <c r="GT58" i="1"/>
  <c r="GT59" i="1"/>
  <c r="GX59" i="1"/>
  <c r="GY59" i="1" s="1"/>
  <c r="GR59" i="1"/>
  <c r="GX60" i="1"/>
  <c r="GY60" i="1" s="1"/>
  <c r="GR60" i="1"/>
  <c r="HM60" i="1"/>
  <c r="GT60" i="1"/>
  <c r="GX61" i="1"/>
  <c r="GY61" i="1" s="1"/>
  <c r="GR61" i="1"/>
  <c r="GR62" i="1"/>
  <c r="GT62" i="1"/>
  <c r="GX62" i="1"/>
  <c r="GY62" i="1" s="1"/>
  <c r="GX63" i="1"/>
  <c r="GY63" i="1" s="1"/>
  <c r="GR63" i="1"/>
  <c r="HM65" i="1"/>
  <c r="GR65" i="1"/>
  <c r="GX65" i="1"/>
  <c r="GY65" i="1" s="1"/>
  <c r="GT65" i="1"/>
  <c r="GX66" i="1"/>
  <c r="GY66" i="1" s="1"/>
  <c r="GR66" i="1"/>
  <c r="GU423" i="2"/>
  <c r="GS423" i="2"/>
  <c r="GY423" i="2"/>
  <c r="GZ423" i="2" s="1"/>
  <c r="GW423" i="2"/>
  <c r="GX423" i="2" s="1"/>
  <c r="GQ423" i="2"/>
  <c r="GT423" i="2"/>
  <c r="GS422" i="2"/>
  <c r="GU422" i="2"/>
  <c r="GY422" i="2"/>
  <c r="GZ422" i="2" s="1"/>
  <c r="GQ422" i="2"/>
  <c r="GW422" i="2" s="1"/>
  <c r="GX422" i="2" s="1"/>
  <c r="GT422" i="2"/>
  <c r="GS421" i="2"/>
  <c r="GU421" i="2"/>
  <c r="GY420" i="2"/>
  <c r="GZ420" i="2" s="1"/>
  <c r="GS420" i="2"/>
  <c r="GU420" i="2"/>
  <c r="FK420" i="2"/>
  <c r="O420" i="2"/>
  <c r="GU419" i="2"/>
  <c r="GS419" i="2"/>
  <c r="O419" i="2"/>
  <c r="FK419" i="2"/>
  <c r="GS418" i="2"/>
  <c r="GU418" i="2"/>
  <c r="GY418" i="2"/>
  <c r="GZ418" i="2" s="1"/>
  <c r="FK418" i="2"/>
  <c r="O418" i="2"/>
  <c r="GS417" i="2"/>
  <c r="GY417" i="2"/>
  <c r="GZ417" i="2" s="1"/>
  <c r="O417" i="2"/>
  <c r="FK417" i="2"/>
  <c r="GV416" i="2"/>
  <c r="GR416" i="2"/>
  <c r="GQ416" i="2"/>
  <c r="GT416" i="2"/>
  <c r="GU416" i="2"/>
  <c r="GR415" i="2"/>
  <c r="GV415" i="2"/>
  <c r="O415" i="2"/>
  <c r="FK415" i="2"/>
  <c r="GR414" i="2"/>
  <c r="GV414" i="2"/>
  <c r="GQ414" i="2"/>
  <c r="GT414" i="2"/>
  <c r="GR413" i="2"/>
  <c r="GV413" i="2"/>
  <c r="GT413" i="2"/>
  <c r="GQ413" i="2"/>
  <c r="GR412" i="2"/>
  <c r="GV412" i="2"/>
  <c r="O412" i="2"/>
  <c r="FK412" i="2"/>
  <c r="GR411" i="2"/>
  <c r="GV411" i="2"/>
  <c r="FK411" i="2"/>
  <c r="O411" i="2"/>
  <c r="GQ410" i="2"/>
  <c r="GU410" i="2"/>
  <c r="GT410" i="2"/>
  <c r="GR409" i="2"/>
  <c r="GV409" i="2"/>
  <c r="FK409" i="2"/>
  <c r="O409" i="2"/>
  <c r="GT408" i="2"/>
  <c r="GQ408" i="2"/>
  <c r="GY407" i="2"/>
  <c r="GZ407" i="2" s="1"/>
  <c r="GS407" i="2"/>
  <c r="GW407" i="2"/>
  <c r="GX407" i="2" s="1"/>
  <c r="GU407" i="2"/>
  <c r="GV406" i="2"/>
  <c r="GR406" i="2"/>
  <c r="GT406" i="2"/>
  <c r="GQ406" i="2"/>
  <c r="GV405" i="2"/>
  <c r="GR405" i="2"/>
  <c r="FK405" i="2"/>
  <c r="O405" i="2"/>
  <c r="GR404" i="2"/>
  <c r="GV404" i="2"/>
  <c r="GW404" i="2" s="1"/>
  <c r="GX404" i="2" s="1"/>
  <c r="GQ404" i="2"/>
  <c r="GT404" i="2"/>
  <c r="GR403" i="2"/>
  <c r="GV403" i="2"/>
  <c r="GW403" i="2" s="1"/>
  <c r="GX403" i="2" s="1"/>
  <c r="O403" i="2"/>
  <c r="FK403" i="2"/>
  <c r="GV402" i="2"/>
  <c r="GR402" i="2"/>
  <c r="FK402" i="2"/>
  <c r="O402" i="2"/>
  <c r="GS401" i="2"/>
  <c r="GU401" i="2"/>
  <c r="GY401" i="2"/>
  <c r="GZ401" i="2" s="1"/>
  <c r="O401" i="2"/>
  <c r="FK401" i="2"/>
  <c r="GU400" i="2"/>
  <c r="GS400" i="2"/>
  <c r="GY400" i="2"/>
  <c r="GZ400" i="2" s="1"/>
  <c r="FK400" i="2"/>
  <c r="O400" i="2"/>
  <c r="GT399" i="2"/>
  <c r="GQ399" i="2"/>
  <c r="GV398" i="2"/>
  <c r="GR398" i="2"/>
  <c r="O398" i="2"/>
  <c r="FK398" i="2"/>
  <c r="GQ398" i="2" s="1"/>
  <c r="GS397" i="2"/>
  <c r="GY397" i="2"/>
  <c r="GZ397" i="2" s="1"/>
  <c r="GU397" i="2"/>
  <c r="GQ397" i="2"/>
  <c r="GT397" i="2"/>
  <c r="GV396" i="2"/>
  <c r="GR396" i="2"/>
  <c r="GR395" i="2"/>
  <c r="GV395" i="2"/>
  <c r="GU395" i="2"/>
  <c r="GT395" i="2"/>
  <c r="GQ395" i="2"/>
  <c r="GS394" i="2"/>
  <c r="GU394" i="2"/>
  <c r="FK394" i="2"/>
  <c r="O394" i="2"/>
  <c r="GV393" i="2"/>
  <c r="GR393" i="2"/>
  <c r="FK393" i="2"/>
  <c r="O393" i="2"/>
  <c r="GR392" i="2"/>
  <c r="GV392" i="2"/>
  <c r="GW392" i="2" s="1"/>
  <c r="GX392" i="2" s="1"/>
  <c r="O392" i="2"/>
  <c r="FK392" i="2"/>
  <c r="GU391" i="2"/>
  <c r="GS391" i="2"/>
  <c r="GY391" i="2"/>
  <c r="GZ391" i="2" s="1"/>
  <c r="O391" i="2"/>
  <c r="FK391" i="2"/>
  <c r="GV390" i="2"/>
  <c r="GR390" i="2"/>
  <c r="GT390" i="2"/>
  <c r="GQ390" i="2"/>
  <c r="GV389" i="2"/>
  <c r="GR389" i="2"/>
  <c r="FK389" i="2"/>
  <c r="O389" i="2"/>
  <c r="GV388" i="2"/>
  <c r="GR388" i="2"/>
  <c r="GT388" i="2"/>
  <c r="GQ388" i="2"/>
  <c r="GV387" i="2"/>
  <c r="GR387" i="2"/>
  <c r="O387" i="2"/>
  <c r="FK387" i="2"/>
  <c r="GU386" i="2"/>
  <c r="GS386" i="2"/>
  <c r="GY386" i="2"/>
  <c r="GZ386" i="2" s="1"/>
  <c r="O386" i="2"/>
  <c r="FK386" i="2"/>
  <c r="GS385" i="2"/>
  <c r="GY385" i="2"/>
  <c r="GZ385" i="2" s="1"/>
  <c r="GU385" i="2"/>
  <c r="O385" i="2"/>
  <c r="FK385" i="2"/>
  <c r="GV384" i="2"/>
  <c r="GR384" i="2"/>
  <c r="FK384" i="2"/>
  <c r="O384" i="2"/>
  <c r="GU383" i="2"/>
  <c r="GY383" i="2"/>
  <c r="GZ383" i="2" s="1"/>
  <c r="GS383" i="2"/>
  <c r="GT383" i="2"/>
  <c r="GQ383" i="2"/>
  <c r="GW383" i="2" s="1"/>
  <c r="GX383" i="2" s="1"/>
  <c r="GR382" i="2"/>
  <c r="GV382" i="2"/>
  <c r="GW382" i="2" s="1"/>
  <c r="GX382" i="2" s="1"/>
  <c r="GQ382" i="2"/>
  <c r="GT382" i="2"/>
  <c r="GY381" i="2"/>
  <c r="GZ381" i="2" s="1"/>
  <c r="GS381" i="2"/>
  <c r="GU381" i="2"/>
  <c r="O381" i="2"/>
  <c r="FK381" i="2"/>
  <c r="GV380" i="2"/>
  <c r="GR380" i="2"/>
  <c r="O380" i="2"/>
  <c r="FK380" i="2"/>
  <c r="GY379" i="2"/>
  <c r="GZ379" i="2" s="1"/>
  <c r="GU379" i="2"/>
  <c r="GS379" i="2"/>
  <c r="GQ379" i="2"/>
  <c r="GT379" i="2"/>
  <c r="GR378" i="2"/>
  <c r="GV378" i="2"/>
  <c r="GW378" i="2" s="1"/>
  <c r="GX378" i="2" s="1"/>
  <c r="O378" i="2"/>
  <c r="FK378" i="2"/>
  <c r="GV377" i="2"/>
  <c r="GR377" i="2"/>
  <c r="GV376" i="2"/>
  <c r="GR376" i="2"/>
  <c r="FK376" i="2"/>
  <c r="O376" i="2"/>
  <c r="GX375" i="2"/>
  <c r="GY375" i="2"/>
  <c r="GZ375" i="2" s="1"/>
  <c r="GT374" i="2"/>
  <c r="GQ374" i="2"/>
  <c r="FK373" i="2"/>
  <c r="O373" i="2"/>
  <c r="GR372" i="2"/>
  <c r="GV372" i="2"/>
  <c r="GW372" i="2" s="1"/>
  <c r="GX372" i="2" s="1"/>
  <c r="GT372" i="2"/>
  <c r="GQ372" i="2"/>
  <c r="GS371" i="2"/>
  <c r="GU371" i="2"/>
  <c r="O371" i="2"/>
  <c r="FK371" i="2"/>
  <c r="GR370" i="2"/>
  <c r="GV370" i="2"/>
  <c r="GV369" i="2"/>
  <c r="GR369" i="2"/>
  <c r="O369" i="2"/>
  <c r="FK369" i="2"/>
  <c r="GS368" i="2"/>
  <c r="GY368" i="2"/>
  <c r="GZ368" i="2" s="1"/>
  <c r="GU368" i="2"/>
  <c r="GQ368" i="2"/>
  <c r="GT368" i="2"/>
  <c r="O367" i="2"/>
  <c r="FK367" i="2"/>
  <c r="GR366" i="2"/>
  <c r="GV366" i="2"/>
  <c r="GR365" i="2"/>
  <c r="GV365" i="2"/>
  <c r="GW365" i="2" s="1"/>
  <c r="GX365" i="2" s="1"/>
  <c r="FK365" i="2"/>
  <c r="O365" i="2"/>
  <c r="GW364" i="2"/>
  <c r="GX364" i="2" s="1"/>
  <c r="GT364" i="2"/>
  <c r="GU364" i="2"/>
  <c r="GS364" i="2"/>
  <c r="GY364" i="2"/>
  <c r="GZ364" i="2" s="1"/>
  <c r="GY363" i="2"/>
  <c r="GZ363" i="2" s="1"/>
  <c r="GS363" i="2"/>
  <c r="GU363" i="2"/>
  <c r="FK363" i="2"/>
  <c r="O363" i="2"/>
  <c r="GR362" i="2"/>
  <c r="GV362" i="2"/>
  <c r="GQ362" i="2"/>
  <c r="GT362" i="2"/>
  <c r="GR361" i="2"/>
  <c r="GV361" i="2"/>
  <c r="GV360" i="2"/>
  <c r="GR360" i="2"/>
  <c r="GT360" i="2"/>
  <c r="GQ360" i="2"/>
  <c r="GR359" i="2"/>
  <c r="GV359" i="2"/>
  <c r="GW359" i="2" s="1"/>
  <c r="GX359" i="2" s="1"/>
  <c r="O359" i="2"/>
  <c r="FK359" i="2"/>
  <c r="GR358" i="2"/>
  <c r="GV358" i="2"/>
  <c r="GW358" i="2" s="1"/>
  <c r="FK358" i="2"/>
  <c r="O358" i="2"/>
  <c r="GW357" i="2"/>
  <c r="GY357" i="2"/>
  <c r="GZ357" i="2" s="1"/>
  <c r="O357" i="2"/>
  <c r="FK357" i="2"/>
  <c r="GR356" i="2"/>
  <c r="GV356" i="2"/>
  <c r="GU356" i="2"/>
  <c r="GQ356" i="2"/>
  <c r="GR355" i="2"/>
  <c r="FL424" i="2"/>
  <c r="FK355" i="2"/>
  <c r="O355" i="2"/>
  <c r="GA424" i="2"/>
  <c r="GR354" i="2"/>
  <c r="GT354" i="2"/>
  <c r="GW354" i="2"/>
  <c r="GX354" i="2" s="1"/>
  <c r="GR353" i="2"/>
  <c r="GV353" i="2"/>
  <c r="FK353" i="2"/>
  <c r="O353" i="2"/>
  <c r="GR352" i="2"/>
  <c r="GV352" i="2"/>
  <c r="O352" i="2"/>
  <c r="FK352" i="2"/>
  <c r="GV351" i="2"/>
  <c r="GR351" i="2"/>
  <c r="FK351" i="2"/>
  <c r="O351" i="2"/>
  <c r="FK350" i="2"/>
  <c r="O350" i="2"/>
  <c r="GV349" i="2"/>
  <c r="GR349" i="2"/>
  <c r="GQ349" i="2"/>
  <c r="GT349" i="2"/>
  <c r="GR348" i="2"/>
  <c r="GV348" i="2"/>
  <c r="FR424" i="2"/>
  <c r="FK348" i="2"/>
  <c r="O348" i="2"/>
  <c r="GI424" i="2"/>
  <c r="GR347" i="2"/>
  <c r="GV347" i="2"/>
  <c r="GV345" i="2"/>
  <c r="GR345" i="2"/>
  <c r="FK345" i="2"/>
  <c r="O345" i="2"/>
  <c r="GV338" i="2"/>
  <c r="GR338" i="2"/>
  <c r="GQ336" i="2"/>
  <c r="GX336" i="2" s="1"/>
  <c r="GT336" i="2"/>
  <c r="GU336" i="2"/>
  <c r="GU335" i="2"/>
  <c r="GQ335" i="2"/>
  <c r="GX335" i="2" s="1"/>
  <c r="GT335" i="2"/>
  <c r="GT334" i="2"/>
  <c r="GQ334" i="2"/>
  <c r="GY329" i="2"/>
  <c r="GZ329" i="2" s="1"/>
  <c r="GS329" i="2"/>
  <c r="GU329" i="2"/>
  <c r="GY328" i="2"/>
  <c r="GZ328" i="2" s="1"/>
  <c r="GS328" i="2"/>
  <c r="GY327" i="2"/>
  <c r="GZ327" i="2" s="1"/>
  <c r="GS327" i="2"/>
  <c r="GU327" i="2"/>
  <c r="GW327" i="2"/>
  <c r="GX327" i="2" s="1"/>
  <c r="FK327" i="2"/>
  <c r="O327" i="2"/>
  <c r="FK325" i="2"/>
  <c r="O325" i="2"/>
  <c r="GT324" i="2"/>
  <c r="GQ324" i="2"/>
  <c r="FK322" i="2"/>
  <c r="O322" i="2"/>
  <c r="GT321" i="2"/>
  <c r="GQ321" i="2"/>
  <c r="GR320" i="2"/>
  <c r="GV320" i="2"/>
  <c r="GW320" i="2" s="1"/>
  <c r="GX320" i="2" s="1"/>
  <c r="O320" i="2"/>
  <c r="FK320" i="2"/>
  <c r="O319" i="2"/>
  <c r="FK319" i="2"/>
  <c r="GT318" i="2"/>
  <c r="GQ318" i="2"/>
  <c r="GU317" i="2"/>
  <c r="GS317" i="2"/>
  <c r="GY317" i="2"/>
  <c r="GZ317" i="2" s="1"/>
  <c r="FK315" i="2"/>
  <c r="O315" i="2"/>
  <c r="GV314" i="2"/>
  <c r="GR314" i="2"/>
  <c r="GV313" i="2"/>
  <c r="GR313" i="2"/>
  <c r="GS312" i="2"/>
  <c r="GW312" i="2"/>
  <c r="GY312" i="2"/>
  <c r="GZ312" i="2" s="1"/>
  <c r="FK312" i="2"/>
  <c r="O312" i="2"/>
  <c r="GV311" i="2"/>
  <c r="GR311" i="2"/>
  <c r="GT311" i="2"/>
  <c r="GQ311" i="2"/>
  <c r="GV309" i="2"/>
  <c r="GR309" i="2"/>
  <c r="O309" i="2"/>
  <c r="FK309" i="2"/>
  <c r="GW308" i="2"/>
  <c r="GX308" i="2" s="1"/>
  <c r="GY308" i="2"/>
  <c r="GZ308" i="2" s="1"/>
  <c r="GS308" i="2"/>
  <c r="GU308" i="2"/>
  <c r="GT308" i="2"/>
  <c r="GQ308" i="2"/>
  <c r="FK307" i="2"/>
  <c r="O307" i="2"/>
  <c r="GS306" i="2"/>
  <c r="GU306" i="2"/>
  <c r="GY306" i="2"/>
  <c r="GZ306" i="2" s="1"/>
  <c r="FK306" i="2"/>
  <c r="O306" i="2"/>
  <c r="O304" i="2"/>
  <c r="FK304" i="2"/>
  <c r="GY302" i="2"/>
  <c r="GZ302" i="2" s="1"/>
  <c r="GS302" i="2"/>
  <c r="GU302" i="2"/>
  <c r="FK298" i="2"/>
  <c r="O298" i="2"/>
  <c r="GR297" i="2"/>
  <c r="GV297" i="2"/>
  <c r="GV296" i="2"/>
  <c r="GR296" i="2"/>
  <c r="GV293" i="2"/>
  <c r="GR293" i="2"/>
  <c r="O293" i="2"/>
  <c r="FK293" i="2"/>
  <c r="GU292" i="2"/>
  <c r="GY292" i="2"/>
  <c r="GZ292" i="2" s="1"/>
  <c r="GS292" i="2"/>
  <c r="O292" i="2"/>
  <c r="FK292" i="2"/>
  <c r="GY291" i="2"/>
  <c r="GZ291" i="2" s="1"/>
  <c r="GS291" i="2"/>
  <c r="GW291" i="2"/>
  <c r="GX291" i="2" s="1"/>
  <c r="GU291" i="2"/>
  <c r="GV290" i="2"/>
  <c r="GR290" i="2"/>
  <c r="O290" i="2"/>
  <c r="FK290" i="2"/>
  <c r="GV289" i="2"/>
  <c r="GR289" i="2"/>
  <c r="GY288" i="2"/>
  <c r="GZ288" i="2" s="1"/>
  <c r="GS288" i="2"/>
  <c r="GX286" i="2"/>
  <c r="GY286" i="2"/>
  <c r="GZ286" i="2" s="1"/>
  <c r="GQ285" i="2"/>
  <c r="GT285" i="2"/>
  <c r="GW283" i="2"/>
  <c r="GX283" i="2" s="1"/>
  <c r="GS283" i="2"/>
  <c r="GU283" i="2"/>
  <c r="GY283" i="2"/>
  <c r="GZ283" i="2" s="1"/>
  <c r="GU281" i="2"/>
  <c r="GS281" i="2"/>
  <c r="GW281" i="2"/>
  <c r="GX281" i="2" s="1"/>
  <c r="GY281" i="2"/>
  <c r="GZ281" i="2" s="1"/>
  <c r="GY280" i="2"/>
  <c r="GZ280" i="2" s="1"/>
  <c r="GS280" i="2"/>
  <c r="GW280" i="2"/>
  <c r="GX280" i="2" s="1"/>
  <c r="GV278" i="2"/>
  <c r="GR278" i="2"/>
  <c r="O278" i="2"/>
  <c r="FK278" i="2"/>
  <c r="GV277" i="2"/>
  <c r="GR277" i="2"/>
  <c r="GS276" i="2"/>
  <c r="GY276" i="2"/>
  <c r="GZ276" i="2" s="1"/>
  <c r="GU276" i="2"/>
  <c r="O276" i="2"/>
  <c r="FK276" i="2"/>
  <c r="GU275" i="2"/>
  <c r="GY275" i="2"/>
  <c r="GZ275" i="2" s="1"/>
  <c r="GS275" i="2"/>
  <c r="GY273" i="2"/>
  <c r="GZ273" i="2" s="1"/>
  <c r="GU273" i="2"/>
  <c r="GS273" i="2"/>
  <c r="FK273" i="2"/>
  <c r="O273" i="2"/>
  <c r="O272" i="2"/>
  <c r="FK272" i="2"/>
  <c r="FK267" i="2"/>
  <c r="O267" i="2"/>
  <c r="GY266" i="2"/>
  <c r="GZ266" i="2" s="1"/>
  <c r="GS266" i="2"/>
  <c r="GU266" i="2"/>
  <c r="GQ266" i="2"/>
  <c r="GT266" i="2"/>
  <c r="GR263" i="2"/>
  <c r="GV263" i="2"/>
  <c r="O263" i="2"/>
  <c r="FK263" i="2"/>
  <c r="GW262" i="2"/>
  <c r="GX262" i="2" s="1"/>
  <c r="GS262" i="2"/>
  <c r="GY262" i="2"/>
  <c r="GZ262" i="2" s="1"/>
  <c r="GU262" i="2"/>
  <c r="GR261" i="2"/>
  <c r="GS261" i="2" s="1"/>
  <c r="GV261" i="2"/>
  <c r="GW261" i="2" s="1"/>
  <c r="GX261" i="2" s="1"/>
  <c r="GR259" i="2"/>
  <c r="GV259" i="2"/>
  <c r="GV258" i="2"/>
  <c r="GR258" i="2"/>
  <c r="O258" i="2"/>
  <c r="FK258" i="2"/>
  <c r="GS256" i="2"/>
  <c r="GY256" i="2"/>
  <c r="GZ256" i="2" s="1"/>
  <c r="GT255" i="2"/>
  <c r="GU255" i="2"/>
  <c r="GW255" i="2"/>
  <c r="GX255" i="2" s="1"/>
  <c r="GU254" i="2"/>
  <c r="GY254" i="2"/>
  <c r="GZ254" i="2" s="1"/>
  <c r="GS254" i="2"/>
  <c r="O253" i="2"/>
  <c r="FK253" i="2"/>
  <c r="GR251" i="2"/>
  <c r="GV251" i="2"/>
  <c r="GW251" i="2" s="1"/>
  <c r="GX251" i="2" s="1"/>
  <c r="GV250" i="2"/>
  <c r="GR250" i="2"/>
  <c r="O250" i="2"/>
  <c r="FK250" i="2"/>
  <c r="GW241" i="2"/>
  <c r="GX241" i="2" s="1"/>
  <c r="GU241" i="2"/>
  <c r="GY241" i="2"/>
  <c r="GZ241" i="2" s="1"/>
  <c r="GS241" i="2"/>
  <c r="GY239" i="2"/>
  <c r="GZ239" i="2" s="1"/>
  <c r="GS239" i="2"/>
  <c r="GU239" i="2"/>
  <c r="GW239" i="2"/>
  <c r="GX239" i="2" s="1"/>
  <c r="GY235" i="2"/>
  <c r="GZ235" i="2" s="1"/>
  <c r="GS235" i="2"/>
  <c r="GW235" i="2"/>
  <c r="GX235" i="2" s="1"/>
  <c r="GU235" i="2"/>
  <c r="GT235" i="2"/>
  <c r="GV234" i="2"/>
  <c r="GR234" i="2"/>
  <c r="FK234" i="2"/>
  <c r="O234" i="2"/>
  <c r="GS230" i="2"/>
  <c r="GY230" i="2"/>
  <c r="GZ230" i="2" s="1"/>
  <c r="O230" i="2"/>
  <c r="FK230" i="2"/>
  <c r="GW228" i="2"/>
  <c r="GX228" i="2" s="1"/>
  <c r="GU228" i="2"/>
  <c r="GT228" i="2"/>
  <c r="GY226" i="2"/>
  <c r="GZ226" i="2" s="1"/>
  <c r="GS226" i="2"/>
  <c r="GU226" i="2"/>
  <c r="O226" i="2"/>
  <c r="FK226" i="2"/>
  <c r="FK225" i="2"/>
  <c r="O225" i="2"/>
  <c r="GQ222" i="2"/>
  <c r="GT222" i="2"/>
  <c r="GU221" i="2"/>
  <c r="GY221" i="2"/>
  <c r="GZ221" i="2" s="1"/>
  <c r="GS221" i="2"/>
  <c r="GU218" i="2"/>
  <c r="GS218" i="2"/>
  <c r="GY218" i="2"/>
  <c r="GZ218" i="2" s="1"/>
  <c r="O217" i="2"/>
  <c r="FK217" i="2"/>
  <c r="O216" i="2"/>
  <c r="FK216" i="2"/>
  <c r="GS214" i="2"/>
  <c r="GW214" i="2"/>
  <c r="GX214" i="2" s="1"/>
  <c r="GY214" i="2"/>
  <c r="GZ214" i="2" s="1"/>
  <c r="GU214" i="2"/>
  <c r="O212" i="2"/>
  <c r="FK212" i="2"/>
  <c r="GS211" i="2"/>
  <c r="GY211" i="2"/>
  <c r="GZ211" i="2" s="1"/>
  <c r="GU211" i="2"/>
  <c r="O211" i="2"/>
  <c r="FK211" i="2"/>
  <c r="FK210" i="2"/>
  <c r="O210" i="2"/>
  <c r="FK209" i="2"/>
  <c r="O209" i="2"/>
  <c r="GS208" i="2"/>
  <c r="GU208" i="2"/>
  <c r="GY208" i="2"/>
  <c r="GZ208" i="2" s="1"/>
  <c r="O208" i="2"/>
  <c r="FK208" i="2"/>
  <c r="O206" i="2"/>
  <c r="FK206" i="2"/>
  <c r="O204" i="2"/>
  <c r="FK204" i="2"/>
  <c r="GW202" i="2"/>
  <c r="GS202" i="2"/>
  <c r="GY202" i="2"/>
  <c r="GZ202" i="2" s="1"/>
  <c r="O202" i="2"/>
  <c r="FK202" i="2"/>
  <c r="O200" i="2"/>
  <c r="FK200" i="2"/>
  <c r="GV199" i="2"/>
  <c r="GR199" i="2"/>
  <c r="GU199" i="2"/>
  <c r="GQ199" i="2"/>
  <c r="GT199" i="2"/>
  <c r="O198" i="2"/>
  <c r="FK198" i="2"/>
  <c r="O197" i="2"/>
  <c r="FK197" i="2"/>
  <c r="GV196" i="2"/>
  <c r="GR196" i="2"/>
  <c r="GR195" i="2"/>
  <c r="GV195" i="2"/>
  <c r="FK195" i="2"/>
  <c r="O195" i="2"/>
  <c r="GS193" i="2"/>
  <c r="GW193" i="2"/>
  <c r="GX193" i="2" s="1"/>
  <c r="GY193" i="2"/>
  <c r="GZ193" i="2" s="1"/>
  <c r="GY192" i="2"/>
  <c r="GZ192" i="2" s="1"/>
  <c r="GS192" i="2"/>
  <c r="GU191" i="2"/>
  <c r="GT191" i="2"/>
  <c r="GW191" i="2"/>
  <c r="GX191" i="2" s="1"/>
  <c r="GY190" i="2"/>
  <c r="GZ190" i="2" s="1"/>
  <c r="GS190" i="2"/>
  <c r="O190" i="2"/>
  <c r="FK190" i="2"/>
  <c r="GQ190" i="2" s="1"/>
  <c r="GQ189" i="2"/>
  <c r="GW189" i="2" s="1"/>
  <c r="GX189" i="2" s="1"/>
  <c r="GT189" i="2"/>
  <c r="GQ188" i="2"/>
  <c r="GT188" i="2"/>
  <c r="GV187" i="2"/>
  <c r="GR187" i="2"/>
  <c r="O187" i="2"/>
  <c r="FK187" i="2"/>
  <c r="GV186" i="2"/>
  <c r="GR186" i="2"/>
  <c r="GU186" i="2"/>
  <c r="GT186" i="2"/>
  <c r="GQ186" i="2"/>
  <c r="GV185" i="2"/>
  <c r="GR185" i="2"/>
  <c r="O185" i="2"/>
  <c r="FK185" i="2"/>
  <c r="O182" i="2"/>
  <c r="FK182" i="2"/>
  <c r="O180" i="2"/>
  <c r="FK180" i="2"/>
  <c r="GT179" i="2"/>
  <c r="GQ179" i="2"/>
  <c r="GV178" i="2"/>
  <c r="GR178" i="2"/>
  <c r="FK178" i="2"/>
  <c r="O178" i="2"/>
  <c r="GR177" i="2"/>
  <c r="GV177" i="2"/>
  <c r="O177" i="2"/>
  <c r="FK177" i="2"/>
  <c r="GV176" i="2"/>
  <c r="GR176" i="2"/>
  <c r="O176" i="2"/>
  <c r="FK176" i="2"/>
  <c r="GY174" i="2"/>
  <c r="GZ174" i="2" s="1"/>
  <c r="GS174" i="2"/>
  <c r="GU174" i="2"/>
  <c r="O174" i="2"/>
  <c r="FK174" i="2"/>
  <c r="GR173" i="2"/>
  <c r="GV173" i="2"/>
  <c r="FK173" i="2"/>
  <c r="GQ173" i="2" s="1"/>
  <c r="O173" i="2"/>
  <c r="GV172" i="2"/>
  <c r="GR172" i="2"/>
  <c r="FK171" i="2"/>
  <c r="O171" i="2"/>
  <c r="GR170" i="2"/>
  <c r="GV170" i="2"/>
  <c r="O170" i="2"/>
  <c r="FK170" i="2"/>
  <c r="GS169" i="2"/>
  <c r="GU169" i="2"/>
  <c r="GY169" i="2"/>
  <c r="GZ169" i="2" s="1"/>
  <c r="GT169" i="2"/>
  <c r="GQ169" i="2"/>
  <c r="GW169" i="2" s="1"/>
  <c r="GX169" i="2" s="1"/>
  <c r="FK168" i="2"/>
  <c r="O168" i="2"/>
  <c r="FK167" i="2"/>
  <c r="O167" i="2"/>
  <c r="GV166" i="2"/>
  <c r="GR166" i="2"/>
  <c r="O166" i="2"/>
  <c r="FK166" i="2"/>
  <c r="GY165" i="2"/>
  <c r="GZ165" i="2" s="1"/>
  <c r="GS165" i="2"/>
  <c r="GU165" i="2"/>
  <c r="GQ165" i="2"/>
  <c r="GT165" i="2"/>
  <c r="GU164" i="2"/>
  <c r="GR162" i="2"/>
  <c r="GV162" i="2"/>
  <c r="FK162" i="2"/>
  <c r="O162" i="2"/>
  <c r="GU161" i="2"/>
  <c r="GS161" i="2"/>
  <c r="GY161" i="2"/>
  <c r="GZ161" i="2" s="1"/>
  <c r="FK161" i="2"/>
  <c r="O161" i="2"/>
  <c r="O159" i="2"/>
  <c r="FK159" i="2"/>
  <c r="GQ159" i="2" s="1"/>
  <c r="GU158" i="2"/>
  <c r="GY158" i="2"/>
  <c r="GZ158" i="2" s="1"/>
  <c r="GS158" i="2"/>
  <c r="GW158" i="2"/>
  <c r="GX158" i="2" s="1"/>
  <c r="O158" i="2"/>
  <c r="FK158" i="2"/>
  <c r="O157" i="2"/>
  <c r="FK157" i="2"/>
  <c r="GV156" i="2"/>
  <c r="GR156" i="2"/>
  <c r="GU155" i="2"/>
  <c r="GY155" i="2"/>
  <c r="GZ155" i="2" s="1"/>
  <c r="GV154" i="2"/>
  <c r="GR154" i="2"/>
  <c r="FK154" i="2"/>
  <c r="O154" i="2"/>
  <c r="GY153" i="2"/>
  <c r="GZ153" i="2" s="1"/>
  <c r="GU153" i="2"/>
  <c r="GS153" i="2"/>
  <c r="GQ153" i="2"/>
  <c r="GW153" i="2" s="1"/>
  <c r="GX153" i="2" s="1"/>
  <c r="GT153" i="2"/>
  <c r="GR152" i="2"/>
  <c r="GV152" i="2"/>
  <c r="GY151" i="2"/>
  <c r="GZ151" i="2" s="1"/>
  <c r="GU151" i="2"/>
  <c r="GS151" i="2"/>
  <c r="O151" i="2"/>
  <c r="FK151" i="2"/>
  <c r="FK150" i="2"/>
  <c r="O150" i="2"/>
  <c r="O149" i="2"/>
  <c r="FK149" i="2"/>
  <c r="GT148" i="2"/>
  <c r="GQ148" i="2"/>
  <c r="GW148" i="2" s="1"/>
  <c r="GX148" i="2" s="1"/>
  <c r="GU147" i="2"/>
  <c r="GU146" i="2"/>
  <c r="GT146" i="2"/>
  <c r="GS146" i="2"/>
  <c r="GW146" i="2"/>
  <c r="GX146" i="2" s="1"/>
  <c r="GY146" i="2"/>
  <c r="GZ146" i="2" s="1"/>
  <c r="GS145" i="2"/>
  <c r="GY145" i="2"/>
  <c r="GZ145" i="2" s="1"/>
  <c r="O145" i="2"/>
  <c r="FK145" i="2"/>
  <c r="GV144" i="2"/>
  <c r="GR144" i="2"/>
  <c r="FK144" i="2"/>
  <c r="GQ144" i="2" s="1"/>
  <c r="O144" i="2"/>
  <c r="O143" i="2"/>
  <c r="FK143" i="2"/>
  <c r="GR142" i="2"/>
  <c r="GV142" i="2"/>
  <c r="GW142" i="2" s="1"/>
  <c r="GX142" i="2" s="1"/>
  <c r="GQ142" i="2"/>
  <c r="GT142" i="2"/>
  <c r="GS141" i="2"/>
  <c r="GY141" i="2"/>
  <c r="GZ141" i="2" s="1"/>
  <c r="O141" i="2"/>
  <c r="FK141" i="2"/>
  <c r="GQ141" i="2" s="1"/>
  <c r="GU140" i="2"/>
  <c r="GY140" i="2"/>
  <c r="GZ140" i="2" s="1"/>
  <c r="GS140" i="2"/>
  <c r="FK140" i="2"/>
  <c r="O140" i="2"/>
  <c r="GY139" i="2"/>
  <c r="GZ139" i="2" s="1"/>
  <c r="GU139" i="2"/>
  <c r="GS139" i="2"/>
  <c r="GW139" i="2"/>
  <c r="GX139" i="2" s="1"/>
  <c r="GV138" i="2"/>
  <c r="GR138" i="2"/>
  <c r="GV137" i="2"/>
  <c r="GR137" i="2"/>
  <c r="FK137" i="2"/>
  <c r="O137" i="2"/>
  <c r="GY136" i="2"/>
  <c r="GZ136" i="2" s="1"/>
  <c r="GS136" i="2"/>
  <c r="GS135" i="2"/>
  <c r="GY135" i="2"/>
  <c r="GZ135" i="2" s="1"/>
  <c r="GW135" i="2"/>
  <c r="GX135" i="2" s="1"/>
  <c r="FK132" i="2"/>
  <c r="O132" i="2"/>
  <c r="GV130" i="2"/>
  <c r="GR130" i="2"/>
  <c r="O130" i="2"/>
  <c r="FK130" i="2"/>
  <c r="GW128" i="2"/>
  <c r="GX128" i="2" s="1"/>
  <c r="GU128" i="2"/>
  <c r="GS128" i="2"/>
  <c r="GY128" i="2"/>
  <c r="GZ128" i="2" s="1"/>
  <c r="O128" i="2"/>
  <c r="FK128" i="2"/>
  <c r="GR126" i="2"/>
  <c r="GV126" i="2"/>
  <c r="GS125" i="2"/>
  <c r="GU125" i="2"/>
  <c r="GY125" i="2"/>
  <c r="GZ125" i="2" s="1"/>
  <c r="FK125" i="2"/>
  <c r="O125" i="2"/>
  <c r="GS124" i="2"/>
  <c r="GU124" i="2"/>
  <c r="GY124" i="2"/>
  <c r="GZ124" i="2" s="1"/>
  <c r="GU123" i="2"/>
  <c r="GS123" i="2"/>
  <c r="GY123" i="2"/>
  <c r="GZ123" i="2" s="1"/>
  <c r="O123" i="2"/>
  <c r="FK123" i="2"/>
  <c r="GY122" i="2"/>
  <c r="GZ122" i="2" s="1"/>
  <c r="GS122" i="2"/>
  <c r="O122" i="2"/>
  <c r="FK122" i="2"/>
  <c r="FK120" i="2"/>
  <c r="O120" i="2"/>
  <c r="FK119" i="2"/>
  <c r="O119" i="2"/>
  <c r="GY118" i="2"/>
  <c r="GZ118" i="2" s="1"/>
  <c r="GS118" i="2"/>
  <c r="GS114" i="2"/>
  <c r="GU114" i="2"/>
  <c r="GY114" i="2"/>
  <c r="GZ114" i="2" s="1"/>
  <c r="FK113" i="2"/>
  <c r="O113" i="2"/>
  <c r="GY112" i="2"/>
  <c r="GZ112" i="2" s="1"/>
  <c r="GS112" i="2"/>
  <c r="FK112" i="2"/>
  <c r="O112" i="2"/>
  <c r="GR111" i="2"/>
  <c r="GV111" i="2"/>
  <c r="GW111" i="2" s="1"/>
  <c r="GX111" i="2" s="1"/>
  <c r="GS109" i="2"/>
  <c r="GY109" i="2"/>
  <c r="GZ109" i="2" s="1"/>
  <c r="GU109" i="2"/>
  <c r="GS108" i="2"/>
  <c r="GU108" i="2"/>
  <c r="GY108" i="2"/>
  <c r="GZ108" i="2" s="1"/>
  <c r="FU424" i="2"/>
  <c r="GR107" i="2"/>
  <c r="O104" i="2"/>
  <c r="FK104" i="2"/>
  <c r="GY101" i="2"/>
  <c r="GZ101" i="2" s="1"/>
  <c r="GS101" i="2"/>
  <c r="GU101" i="2"/>
  <c r="GW101" i="2"/>
  <c r="GX101" i="2" s="1"/>
  <c r="FK97" i="2"/>
  <c r="O97" i="2"/>
  <c r="FK95" i="2"/>
  <c r="O95" i="2"/>
  <c r="GU94" i="2"/>
  <c r="GY94" i="2"/>
  <c r="GZ94" i="2" s="1"/>
  <c r="GS94" i="2"/>
  <c r="FK94" i="2"/>
  <c r="O94" i="2"/>
  <c r="GQ93" i="2"/>
  <c r="GT93" i="2"/>
  <c r="GY91" i="2"/>
  <c r="GZ91" i="2" s="1"/>
  <c r="GX91" i="2"/>
  <c r="GV90" i="2"/>
  <c r="GR90" i="2"/>
  <c r="GV88" i="2"/>
  <c r="GR88" i="2"/>
  <c r="FK88" i="2"/>
  <c r="O88" i="2"/>
  <c r="GR87" i="2"/>
  <c r="GV87" i="2"/>
  <c r="FK87" i="2"/>
  <c r="O87" i="2"/>
  <c r="GR85" i="2"/>
  <c r="GV85" i="2"/>
  <c r="FK84" i="2"/>
  <c r="O84" i="2"/>
  <c r="FX424" i="2"/>
  <c r="GV83" i="2"/>
  <c r="O83" i="2"/>
  <c r="FK83" i="2"/>
  <c r="O82" i="2"/>
  <c r="FK82" i="2"/>
  <c r="GQ82" i="2" s="1"/>
  <c r="O81" i="2"/>
  <c r="FK81" i="2"/>
  <c r="GQ81" i="2" s="1"/>
  <c r="GW81" i="2" s="1"/>
  <c r="GX81" i="2" s="1"/>
  <c r="GT80" i="2"/>
  <c r="GU80" i="2"/>
  <c r="GY80" i="2"/>
  <c r="GZ80" i="2" s="1"/>
  <c r="GS80" i="2"/>
  <c r="GS79" i="2"/>
  <c r="GY79" i="2"/>
  <c r="GZ79" i="2" s="1"/>
  <c r="GU79" i="2"/>
  <c r="FK78" i="2"/>
  <c r="O78" i="2"/>
  <c r="O77" i="2"/>
  <c r="FK77" i="2"/>
  <c r="O76" i="2"/>
  <c r="FK76" i="2"/>
  <c r="O75" i="2"/>
  <c r="FK75" i="2"/>
  <c r="FK73" i="2"/>
  <c r="O73" i="2"/>
  <c r="FK71" i="2"/>
  <c r="O71" i="2"/>
  <c r="GY70" i="2"/>
  <c r="GZ70" i="2" s="1"/>
  <c r="GS70" i="2"/>
  <c r="O70" i="2"/>
  <c r="FK70" i="2"/>
  <c r="GU69" i="2"/>
  <c r="GS69" i="2"/>
  <c r="FK68" i="2"/>
  <c r="O68" i="2"/>
  <c r="FK67" i="2"/>
  <c r="O67" i="2"/>
  <c r="O66" i="2"/>
  <c r="FK66" i="2"/>
  <c r="FK65" i="2"/>
  <c r="O65" i="2"/>
  <c r="GT64" i="2"/>
  <c r="GQ64" i="2"/>
  <c r="O63" i="2"/>
  <c r="FK63" i="2"/>
  <c r="FK62" i="2"/>
  <c r="O62" i="2"/>
  <c r="GY61" i="2"/>
  <c r="GZ61" i="2" s="1"/>
  <c r="GS61" i="2"/>
  <c r="O61" i="2"/>
  <c r="FK61" i="2"/>
  <c r="O60" i="2"/>
  <c r="FK60" i="2"/>
  <c r="GU59" i="2"/>
  <c r="GY59" i="2"/>
  <c r="GZ59" i="2" s="1"/>
  <c r="GS59" i="2"/>
  <c r="FK59" i="2"/>
  <c r="O59" i="2"/>
  <c r="FK58" i="2"/>
  <c r="O58" i="2"/>
  <c r="GR57" i="2"/>
  <c r="GV57" i="2"/>
  <c r="O57" i="2"/>
  <c r="FK57" i="2"/>
  <c r="GU56" i="2"/>
  <c r="GS56" i="2"/>
  <c r="GY56" i="2"/>
  <c r="GZ56" i="2" s="1"/>
  <c r="FK56" i="2"/>
  <c r="O56" i="2"/>
  <c r="GR55" i="2"/>
  <c r="FM424" i="2"/>
  <c r="GV55" i="2"/>
  <c r="FK55" i="2"/>
  <c r="O55" i="2"/>
  <c r="O54" i="2"/>
  <c r="FK54" i="2"/>
  <c r="GY53" i="2"/>
  <c r="GZ53" i="2" s="1"/>
  <c r="GU53" i="2"/>
  <c r="GQ53" i="2"/>
  <c r="GT53" i="2"/>
  <c r="GR52" i="2"/>
  <c r="GV52" i="2"/>
  <c r="GQ52" i="2"/>
  <c r="GT52" i="2"/>
  <c r="GR51" i="2"/>
  <c r="GV51" i="2"/>
  <c r="FK51" i="2"/>
  <c r="O51" i="2"/>
  <c r="GR50" i="2"/>
  <c r="GV50" i="2"/>
  <c r="O50" i="2"/>
  <c r="FK50" i="2"/>
  <c r="GS49" i="2"/>
  <c r="GU49" i="2"/>
  <c r="GY49" i="2"/>
  <c r="GZ49" i="2" s="1"/>
  <c r="FK49" i="2"/>
  <c r="O49" i="2"/>
  <c r="O48" i="2"/>
  <c r="FK48" i="2"/>
  <c r="FK47" i="2"/>
  <c r="O47" i="2"/>
  <c r="GU46" i="2"/>
  <c r="GY46" i="2"/>
  <c r="GZ46" i="2" s="1"/>
  <c r="GS46" i="2"/>
  <c r="O46" i="2"/>
  <c r="FK46" i="2"/>
  <c r="O45" i="2"/>
  <c r="FK45" i="2"/>
  <c r="FK44" i="2"/>
  <c r="O44" i="2"/>
  <c r="GT43" i="2"/>
  <c r="GQ43" i="2"/>
  <c r="GY42" i="2"/>
  <c r="GZ42" i="2" s="1"/>
  <c r="GS42" i="2"/>
  <c r="GU42" i="2"/>
  <c r="O42" i="2"/>
  <c r="FK42" i="2"/>
  <c r="GR41" i="2"/>
  <c r="GV41" i="2"/>
  <c r="GW41" i="2" s="1"/>
  <c r="GX41" i="2" s="1"/>
  <c r="O41" i="2"/>
  <c r="FK41" i="2"/>
  <c r="O40" i="2"/>
  <c r="FK40" i="2"/>
  <c r="GU39" i="2"/>
  <c r="GS39" i="2"/>
  <c r="GW39" i="2"/>
  <c r="GX39" i="2" s="1"/>
  <c r="GY39" i="2"/>
  <c r="GZ39" i="2" s="1"/>
  <c r="O37" i="2"/>
  <c r="FK37" i="2"/>
  <c r="O34" i="2"/>
  <c r="FK34" i="2"/>
  <c r="FK33" i="2"/>
  <c r="O33" i="2"/>
  <c r="GU32" i="2"/>
  <c r="GY32" i="2"/>
  <c r="GZ32" i="2" s="1"/>
  <c r="GS32" i="2"/>
  <c r="O32" i="2"/>
  <c r="FK32" i="2"/>
  <c r="GW31" i="2"/>
  <c r="GX31" i="2" s="1"/>
  <c r="GS31" i="2"/>
  <c r="GU31" i="2"/>
  <c r="GY31" i="2"/>
  <c r="GZ31" i="2" s="1"/>
  <c r="O30" i="2"/>
  <c r="FK30" i="2"/>
  <c r="O29" i="2"/>
  <c r="FK29" i="2"/>
  <c r="FK28" i="2"/>
  <c r="O28" i="2"/>
  <c r="O27" i="2"/>
  <c r="FK27" i="2"/>
  <c r="O25" i="2"/>
  <c r="FK25" i="2"/>
  <c r="GU24" i="2"/>
  <c r="GS24" i="2"/>
  <c r="GW24" i="2"/>
  <c r="GX24" i="2" s="1"/>
  <c r="GY24" i="2"/>
  <c r="GZ24" i="2" s="1"/>
  <c r="GT24" i="2"/>
  <c r="GQ24" i="2"/>
  <c r="FK23" i="2"/>
  <c r="O23" i="2"/>
  <c r="O22" i="2"/>
  <c r="FK22" i="2"/>
  <c r="GT21" i="2"/>
  <c r="GQ21" i="2"/>
  <c r="GU20" i="2"/>
  <c r="GS20" i="2"/>
  <c r="GY20" i="2"/>
  <c r="GZ20" i="2" s="1"/>
  <c r="O20" i="2"/>
  <c r="FK20" i="2"/>
  <c r="FK19" i="2"/>
  <c r="O19" i="2"/>
  <c r="GS18" i="2"/>
  <c r="GU18" i="2"/>
  <c r="GY18" i="2"/>
  <c r="GZ18" i="2" s="1"/>
  <c r="GR17" i="2"/>
  <c r="FN424" i="2"/>
  <c r="N424" i="2"/>
  <c r="O17" i="2"/>
  <c r="O424" i="2" s="1"/>
  <c r="D428" i="2" s="1"/>
  <c r="FK17" i="2"/>
  <c r="GQ26" i="2"/>
  <c r="GW26" i="2" s="1"/>
  <c r="GX26" i="2" s="1"/>
  <c r="GT26" i="2"/>
  <c r="GT31" i="2"/>
  <c r="GQ31" i="2"/>
  <c r="GY19" i="2"/>
  <c r="GZ19" i="2" s="1"/>
  <c r="GS19" i="2"/>
  <c r="GY21" i="2"/>
  <c r="GZ21" i="2" s="1"/>
  <c r="GS21" i="2"/>
  <c r="GU21" i="2"/>
  <c r="GS76" i="2"/>
  <c r="GU76" i="2"/>
  <c r="GY76" i="2"/>
  <c r="GZ76" i="2" s="1"/>
  <c r="GU34" i="2"/>
  <c r="GY34" i="2"/>
  <c r="GZ34" i="2" s="1"/>
  <c r="GU231" i="2"/>
  <c r="GT231" i="2"/>
  <c r="GS28" i="2"/>
  <c r="GS22" i="2"/>
  <c r="GY22" i="2"/>
  <c r="GZ22" i="2" s="1"/>
  <c r="GU22" i="2"/>
  <c r="GU229" i="2"/>
  <c r="GQ229" i="2"/>
  <c r="GT229" i="2"/>
  <c r="GS33" i="2"/>
  <c r="GY33" i="2"/>
  <c r="GZ33" i="2" s="1"/>
  <c r="GS45" i="2"/>
  <c r="GU45" i="2"/>
  <c r="GY45" i="2"/>
  <c r="GZ45" i="2" s="1"/>
  <c r="GY66" i="2"/>
  <c r="GZ66" i="2" s="1"/>
  <c r="GS66" i="2"/>
  <c r="GU78" i="2"/>
  <c r="GY78" i="2"/>
  <c r="GZ78" i="2" s="1"/>
  <c r="GS78" i="2"/>
  <c r="GS200" i="2"/>
  <c r="GY200" i="2"/>
  <c r="GZ200" i="2" s="1"/>
  <c r="GS229" i="2"/>
  <c r="GW229" i="2"/>
  <c r="GX229" i="2" s="1"/>
  <c r="GS60" i="2"/>
  <c r="GU60" i="2"/>
  <c r="GY60" i="2"/>
  <c r="GZ60" i="2" s="1"/>
  <c r="GU347" i="2"/>
  <c r="GQ347" i="2"/>
  <c r="GY171" i="2"/>
  <c r="GZ171" i="2" s="1"/>
  <c r="GS171" i="2"/>
  <c r="GU171" i="2"/>
  <c r="GS180" i="2"/>
  <c r="GY180" i="2"/>
  <c r="GZ180" i="2" s="1"/>
  <c r="GU180" i="2"/>
  <c r="GW38" i="2"/>
  <c r="GX38" i="2" s="1"/>
  <c r="GS38" i="2"/>
  <c r="GU38" i="2"/>
  <c r="GY58" i="2"/>
  <c r="GZ58" i="2" s="1"/>
  <c r="GU238" i="2"/>
  <c r="GQ238" i="2"/>
  <c r="GY27" i="2"/>
  <c r="GZ27" i="2" s="1"/>
  <c r="GU27" i="2"/>
  <c r="GS62" i="2"/>
  <c r="GU62" i="2"/>
  <c r="GY62" i="2"/>
  <c r="GZ62" i="2" s="1"/>
  <c r="GU74" i="2"/>
  <c r="GT74" i="2"/>
  <c r="GS103" i="2"/>
  <c r="GU103" i="2"/>
  <c r="GY103" i="2"/>
  <c r="GZ103" i="2" s="1"/>
  <c r="GS207" i="2"/>
  <c r="GU207" i="2"/>
  <c r="GY207" i="2"/>
  <c r="GZ207" i="2" s="1"/>
  <c r="GT175" i="2"/>
  <c r="GQ175" i="2"/>
  <c r="GY134" i="2"/>
  <c r="GZ134" i="2" s="1"/>
  <c r="GS134" i="2"/>
  <c r="GU134" i="2"/>
  <c r="GT141" i="2"/>
  <c r="GW141" i="2"/>
  <c r="GX141" i="2" s="1"/>
  <c r="GU141" i="2"/>
  <c r="GS175" i="2"/>
  <c r="GW175" i="2"/>
  <c r="GX175" i="2" s="1"/>
  <c r="GY175" i="2"/>
  <c r="GZ175" i="2" s="1"/>
  <c r="GU175" i="2"/>
  <c r="GY184" i="2"/>
  <c r="GZ184" i="2" s="1"/>
  <c r="GW184" i="2"/>
  <c r="GX184" i="2" s="1"/>
  <c r="GS184" i="2"/>
  <c r="GT305" i="2"/>
  <c r="GQ305" i="2"/>
  <c r="GS115" i="2"/>
  <c r="GY115" i="2"/>
  <c r="GZ115" i="2" s="1"/>
  <c r="GS167" i="2"/>
  <c r="GY167" i="2"/>
  <c r="GZ167" i="2" s="1"/>
  <c r="GU167" i="2"/>
  <c r="GU168" i="2"/>
  <c r="GS168" i="2"/>
  <c r="GY168" i="2"/>
  <c r="GZ168" i="2" s="1"/>
  <c r="GS267" i="2"/>
  <c r="GY267" i="2"/>
  <c r="GZ267" i="2" s="1"/>
  <c r="GU267" i="2"/>
  <c r="GS188" i="2"/>
  <c r="GY188" i="2"/>
  <c r="GZ188" i="2" s="1"/>
  <c r="GW188" i="2"/>
  <c r="GX188" i="2" s="1"/>
  <c r="GU188" i="2"/>
  <c r="GS191" i="2"/>
  <c r="GY191" i="2"/>
  <c r="GZ191" i="2" s="1"/>
  <c r="GW194" i="2"/>
  <c r="GS194" i="2"/>
  <c r="GY194" i="2"/>
  <c r="GZ194" i="2" s="1"/>
  <c r="GS340" i="2"/>
  <c r="GW340" i="2"/>
  <c r="GX340" i="2" s="1"/>
  <c r="GY201" i="2"/>
  <c r="GZ201" i="2" s="1"/>
  <c r="GS201" i="2"/>
  <c r="GQ317" i="2"/>
  <c r="GW317" i="2" s="1"/>
  <c r="GX317" i="2" s="1"/>
  <c r="GT317" i="2"/>
  <c r="GY333" i="2"/>
  <c r="GZ333" i="2" s="1"/>
  <c r="GS333" i="2"/>
  <c r="GU132" i="2"/>
  <c r="GU298" i="2"/>
  <c r="GS298" i="2"/>
  <c r="GY298" i="2"/>
  <c r="GZ298" i="2" s="1"/>
  <c r="GY336" i="2"/>
  <c r="GZ336" i="2" s="1"/>
  <c r="GS336" i="2"/>
  <c r="GU197" i="2"/>
  <c r="GY197" i="2"/>
  <c r="GZ197" i="2" s="1"/>
  <c r="GS197" i="2"/>
  <c r="GS318" i="2"/>
  <c r="GY318" i="2"/>
  <c r="GZ318" i="2" s="1"/>
  <c r="GW318" i="2"/>
  <c r="GX318" i="2" s="1"/>
  <c r="GU318" i="2"/>
  <c r="GS330" i="2"/>
  <c r="GY330" i="2"/>
  <c r="GZ330" i="2" s="1"/>
  <c r="GT38" i="2"/>
  <c r="GQ38" i="2"/>
  <c r="GQ35" i="2"/>
  <c r="GT35" i="2"/>
  <c r="GQ39" i="2"/>
  <c r="GT39" i="2"/>
  <c r="GU35" i="2"/>
  <c r="GS35" i="2"/>
  <c r="GW35" i="2"/>
  <c r="GX35" i="2" s="1"/>
  <c r="GY35" i="2"/>
  <c r="GZ35" i="2" s="1"/>
  <c r="GY37" i="2"/>
  <c r="GZ37" i="2" s="1"/>
  <c r="GU37" i="2"/>
  <c r="GS37" i="2"/>
  <c r="GY23" i="2"/>
  <c r="GZ23" i="2" s="1"/>
  <c r="GS23" i="2"/>
  <c r="GU23" i="2"/>
  <c r="GU36" i="2"/>
  <c r="GY36" i="2"/>
  <c r="GZ36" i="2" s="1"/>
  <c r="GS36" i="2"/>
  <c r="GS44" i="2"/>
  <c r="GU44" i="2"/>
  <c r="GY44" i="2"/>
  <c r="GZ44" i="2" s="1"/>
  <c r="GS65" i="2"/>
  <c r="GU65" i="2"/>
  <c r="GY65" i="2"/>
  <c r="GZ65" i="2" s="1"/>
  <c r="GY68" i="2"/>
  <c r="GZ68" i="2" s="1"/>
  <c r="GS68" i="2"/>
  <c r="GU68" i="2"/>
  <c r="GT86" i="2"/>
  <c r="GQ86" i="2"/>
  <c r="GU86" i="2"/>
  <c r="GS95" i="2"/>
  <c r="GY95" i="2"/>
  <c r="GZ95" i="2" s="1"/>
  <c r="GU95" i="2"/>
  <c r="GQ105" i="2"/>
  <c r="GT105" i="2"/>
  <c r="GU116" i="2"/>
  <c r="GQ116" i="2"/>
  <c r="GX116" i="2" s="1"/>
  <c r="GT116" i="2"/>
  <c r="GU118" i="2"/>
  <c r="GQ118" i="2"/>
  <c r="GT118" i="2"/>
  <c r="GU40" i="2"/>
  <c r="GS40" i="2"/>
  <c r="GY40" i="2"/>
  <c r="GZ40" i="2" s="1"/>
  <c r="GW43" i="2"/>
  <c r="GX43" i="2" s="1"/>
  <c r="GS43" i="2"/>
  <c r="GY43" i="2"/>
  <c r="GZ43" i="2" s="1"/>
  <c r="GU43" i="2"/>
  <c r="GS47" i="2"/>
  <c r="GY47" i="2"/>
  <c r="GZ47" i="2" s="1"/>
  <c r="GU47" i="2"/>
  <c r="GY84" i="2"/>
  <c r="GZ84" i="2" s="1"/>
  <c r="GS84" i="2"/>
  <c r="GW86" i="2"/>
  <c r="GX86" i="2" s="1"/>
  <c r="GY86" i="2"/>
  <c r="GZ86" i="2" s="1"/>
  <c r="GS86" i="2"/>
  <c r="GQ108" i="2"/>
  <c r="GT108" i="2"/>
  <c r="GQ111" i="2"/>
  <c r="GT111" i="2"/>
  <c r="GT156" i="2"/>
  <c r="GQ156" i="2"/>
  <c r="GT164" i="2"/>
  <c r="GQ164" i="2"/>
  <c r="GW164" i="2" s="1"/>
  <c r="GX164" i="2" s="1"/>
  <c r="GY54" i="2"/>
  <c r="GZ54" i="2" s="1"/>
  <c r="GU54" i="2"/>
  <c r="GS54" i="2"/>
  <c r="GS100" i="2"/>
  <c r="GY100" i="2"/>
  <c r="GZ100" i="2" s="1"/>
  <c r="GW100" i="2"/>
  <c r="GX100" i="2" s="1"/>
  <c r="GU100" i="2"/>
  <c r="GT109" i="2"/>
  <c r="GQ109" i="2"/>
  <c r="GW109" i="2" s="1"/>
  <c r="GX109" i="2" s="1"/>
  <c r="GT114" i="2"/>
  <c r="GQ114" i="2"/>
  <c r="GT184" i="2"/>
  <c r="GQ184" i="2"/>
  <c r="GU184" i="2"/>
  <c r="GU29" i="2"/>
  <c r="GY29" i="2"/>
  <c r="GZ29" i="2" s="1"/>
  <c r="GS29" i="2"/>
  <c r="GS48" i="2"/>
  <c r="GU48" i="2"/>
  <c r="GY48" i="2"/>
  <c r="GZ48" i="2" s="1"/>
  <c r="GT129" i="2"/>
  <c r="GQ129" i="2"/>
  <c r="GU129" i="2"/>
  <c r="GS74" i="2"/>
  <c r="GW74" i="2"/>
  <c r="GX74" i="2" s="1"/>
  <c r="GY74" i="2"/>
  <c r="GZ74" i="2" s="1"/>
  <c r="GY77" i="2"/>
  <c r="GZ77" i="2" s="1"/>
  <c r="GS77" i="2"/>
  <c r="GU77" i="2"/>
  <c r="GT117" i="2"/>
  <c r="GU117" i="2"/>
  <c r="GQ117" i="2"/>
  <c r="GX117" i="2" s="1"/>
  <c r="GW17" i="2"/>
  <c r="GX17" i="2" s="1"/>
  <c r="GQ85" i="2"/>
  <c r="GU85" i="2"/>
  <c r="GT85" i="2"/>
  <c r="GT115" i="2"/>
  <c r="GQ115" i="2"/>
  <c r="GW115" i="2" s="1"/>
  <c r="GX115" i="2" s="1"/>
  <c r="GU115" i="2"/>
  <c r="GQ134" i="2"/>
  <c r="GW134" i="2" s="1"/>
  <c r="GX134" i="2" s="1"/>
  <c r="GT134" i="2"/>
  <c r="GU136" i="2"/>
  <c r="GT136" i="2"/>
  <c r="GQ136" i="2"/>
  <c r="GW136" i="2" s="1"/>
  <c r="GX136" i="2" s="1"/>
  <c r="GQ79" i="2"/>
  <c r="GW79" i="2" s="1"/>
  <c r="GX79" i="2" s="1"/>
  <c r="GT79" i="2"/>
  <c r="GY89" i="2"/>
  <c r="GZ89" i="2" s="1"/>
  <c r="GW89" i="2"/>
  <c r="GX89" i="2" s="1"/>
  <c r="GS89" i="2"/>
  <c r="GT102" i="2"/>
  <c r="GQ102" i="2"/>
  <c r="GW102" i="2" s="1"/>
  <c r="GX102" i="2" s="1"/>
  <c r="GW104" i="2"/>
  <c r="GX104" i="2" s="1"/>
  <c r="GY104" i="2"/>
  <c r="GZ104" i="2" s="1"/>
  <c r="GS104" i="2"/>
  <c r="GU104" i="2"/>
  <c r="GY113" i="2"/>
  <c r="GZ113" i="2" s="1"/>
  <c r="GU113" i="2"/>
  <c r="GS113" i="2"/>
  <c r="GS117" i="2"/>
  <c r="GY117" i="2"/>
  <c r="GZ117" i="2" s="1"/>
  <c r="GQ124" i="2"/>
  <c r="GW124" i="2" s="1"/>
  <c r="GX124" i="2" s="1"/>
  <c r="GT124" i="2"/>
  <c r="GY127" i="2"/>
  <c r="GZ127" i="2" s="1"/>
  <c r="GW127" i="2"/>
  <c r="GX127" i="2" s="1"/>
  <c r="GS127" i="2"/>
  <c r="GY133" i="2"/>
  <c r="GZ133" i="2" s="1"/>
  <c r="GU133" i="2"/>
  <c r="GS133" i="2"/>
  <c r="GW133" i="2"/>
  <c r="GX133" i="2" s="1"/>
  <c r="GY143" i="2"/>
  <c r="GZ143" i="2" s="1"/>
  <c r="GS143" i="2"/>
  <c r="GU143" i="2"/>
  <c r="GT147" i="2"/>
  <c r="GQ147" i="2"/>
  <c r="GW147" i="2" s="1"/>
  <c r="GX147" i="2" s="1"/>
  <c r="GS149" i="2"/>
  <c r="GY149" i="2"/>
  <c r="GZ149" i="2" s="1"/>
  <c r="GU149" i="2"/>
  <c r="GW179" i="2"/>
  <c r="GX179" i="2" s="1"/>
  <c r="GS179" i="2"/>
  <c r="GY179" i="2"/>
  <c r="GZ179" i="2" s="1"/>
  <c r="GU179" i="2"/>
  <c r="GT194" i="2"/>
  <c r="GQ194" i="2"/>
  <c r="GU194" i="2"/>
  <c r="GS119" i="2"/>
  <c r="GY119" i="2"/>
  <c r="GZ119" i="2" s="1"/>
  <c r="GQ163" i="2"/>
  <c r="GT163" i="2"/>
  <c r="GT183" i="2"/>
  <c r="GQ183" i="2"/>
  <c r="GT227" i="2"/>
  <c r="GQ227" i="2"/>
  <c r="GT207" i="2"/>
  <c r="GQ207" i="2"/>
  <c r="GW207" i="2" s="1"/>
  <c r="GX207" i="2" s="1"/>
  <c r="GT224" i="2"/>
  <c r="GQ224" i="2"/>
  <c r="GS203" i="2"/>
  <c r="GY203" i="2"/>
  <c r="GZ203" i="2" s="1"/>
  <c r="GS204" i="2"/>
  <c r="GY204" i="2"/>
  <c r="GZ204" i="2" s="1"/>
  <c r="GY212" i="2"/>
  <c r="GZ212" i="2" s="1"/>
  <c r="GS212" i="2"/>
  <c r="GU212" i="2"/>
  <c r="GY224" i="2"/>
  <c r="GZ224" i="2" s="1"/>
  <c r="GS224" i="2"/>
  <c r="GW224" i="2"/>
  <c r="GX224" i="2" s="1"/>
  <c r="GU224" i="2"/>
  <c r="GQ218" i="2"/>
  <c r="GW218" i="2" s="1"/>
  <c r="GX218" i="2" s="1"/>
  <c r="GT218" i="2"/>
  <c r="GS236" i="2"/>
  <c r="GU236" i="2"/>
  <c r="GY236" i="2"/>
  <c r="GZ236" i="2" s="1"/>
  <c r="GW190" i="2"/>
  <c r="GX190" i="2" s="1"/>
  <c r="GU190" i="2"/>
  <c r="GT190" i="2"/>
  <c r="GW192" i="2"/>
  <c r="GX192" i="2" s="1"/>
  <c r="GU192" i="2"/>
  <c r="GT192" i="2"/>
  <c r="GQ213" i="2"/>
  <c r="GU213" i="2"/>
  <c r="GT213" i="2"/>
  <c r="GW232" i="2"/>
  <c r="GX232" i="2" s="1"/>
  <c r="GY232" i="2"/>
  <c r="GZ232" i="2" s="1"/>
  <c r="GS232" i="2"/>
  <c r="GT247" i="2"/>
  <c r="GQ247" i="2"/>
  <c r="GW247" i="2" s="1"/>
  <c r="GX247" i="2" s="1"/>
  <c r="GQ205" i="2"/>
  <c r="GW205" i="2" s="1"/>
  <c r="GX205" i="2" s="1"/>
  <c r="GT205" i="2"/>
  <c r="GS225" i="2"/>
  <c r="GU225" i="2"/>
  <c r="GY225" i="2"/>
  <c r="GZ225" i="2" s="1"/>
  <c r="GQ240" i="2"/>
  <c r="GT240" i="2"/>
  <c r="GT265" i="2"/>
  <c r="GU265" i="2"/>
  <c r="GQ265" i="2"/>
  <c r="GX265" i="2" s="1"/>
  <c r="GS213" i="2"/>
  <c r="GY213" i="2"/>
  <c r="GZ213" i="2" s="1"/>
  <c r="GS216" i="2"/>
  <c r="GY216" i="2"/>
  <c r="GZ216" i="2" s="1"/>
  <c r="GU216" i="2"/>
  <c r="GT242" i="2"/>
  <c r="GQ242" i="2"/>
  <c r="GT259" i="2"/>
  <c r="GQ259" i="2"/>
  <c r="GY237" i="2"/>
  <c r="GZ237" i="2" s="1"/>
  <c r="GS237" i="2"/>
  <c r="GW237" i="2"/>
  <c r="GX237" i="2" s="1"/>
  <c r="GU237" i="2"/>
  <c r="GT237" i="2"/>
  <c r="GQ248" i="2"/>
  <c r="GT248" i="2"/>
  <c r="GY206" i="2"/>
  <c r="GZ206" i="2" s="1"/>
  <c r="GU206" i="2"/>
  <c r="GS206" i="2"/>
  <c r="GY209" i="2"/>
  <c r="GZ209" i="2" s="1"/>
  <c r="GS209" i="2"/>
  <c r="GU209" i="2"/>
  <c r="GX219" i="2"/>
  <c r="GY219" i="2"/>
  <c r="GZ219" i="2" s="1"/>
  <c r="GU242" i="2"/>
  <c r="GS242" i="2"/>
  <c r="GY242" i="2"/>
  <c r="GZ242" i="2" s="1"/>
  <c r="GQ244" i="2"/>
  <c r="GT244" i="2"/>
  <c r="GS183" i="2"/>
  <c r="GU183" i="2"/>
  <c r="GW183" i="2"/>
  <c r="GX183" i="2" s="1"/>
  <c r="GY183" i="2"/>
  <c r="GZ183" i="2" s="1"/>
  <c r="GS223" i="2"/>
  <c r="GU223" i="2"/>
  <c r="GY223" i="2"/>
  <c r="GZ223" i="2" s="1"/>
  <c r="GU244" i="2"/>
  <c r="GY244" i="2"/>
  <c r="GZ244" i="2" s="1"/>
  <c r="GS244" i="2"/>
  <c r="GT254" i="2"/>
  <c r="GQ254" i="2"/>
  <c r="GW254" i="2" s="1"/>
  <c r="GX254" i="2" s="1"/>
  <c r="GW222" i="2"/>
  <c r="GX222" i="2" s="1"/>
  <c r="GU222" i="2"/>
  <c r="GS222" i="2"/>
  <c r="GY222" i="2"/>
  <c r="GZ222" i="2" s="1"/>
  <c r="GY260" i="2"/>
  <c r="GZ260" i="2" s="1"/>
  <c r="GX260" i="2"/>
  <c r="GU264" i="2"/>
  <c r="GQ264" i="2"/>
  <c r="GT264" i="2"/>
  <c r="GU243" i="2"/>
  <c r="GY243" i="2"/>
  <c r="GZ243" i="2" s="1"/>
  <c r="GS243" i="2"/>
  <c r="GS248" i="2"/>
  <c r="GU248" i="2"/>
  <c r="GY248" i="2"/>
  <c r="GZ248" i="2" s="1"/>
  <c r="GW248" i="2"/>
  <c r="GX248" i="2" s="1"/>
  <c r="GS268" i="2"/>
  <c r="GY268" i="2"/>
  <c r="GZ268" i="2" s="1"/>
  <c r="GU268" i="2"/>
  <c r="GU323" i="2"/>
  <c r="GT323" i="2"/>
  <c r="GQ323" i="2"/>
  <c r="GW323" i="2" s="1"/>
  <c r="GX323" i="2" s="1"/>
  <c r="GU271" i="2"/>
  <c r="GW271" i="2"/>
  <c r="GX271" i="2" s="1"/>
  <c r="GY271" i="2"/>
  <c r="GZ271" i="2" s="1"/>
  <c r="GS271" i="2"/>
  <c r="GT303" i="2"/>
  <c r="GQ303" i="2"/>
  <c r="GU227" i="2"/>
  <c r="GW227" i="2"/>
  <c r="GX227" i="2" s="1"/>
  <c r="GY227" i="2"/>
  <c r="GZ227" i="2" s="1"/>
  <c r="GS227" i="2"/>
  <c r="GQ288" i="2"/>
  <c r="GW288" i="2" s="1"/>
  <c r="GX288" i="2" s="1"/>
  <c r="GU288" i="2"/>
  <c r="GT288" i="2"/>
  <c r="GT301" i="2"/>
  <c r="GQ301" i="2"/>
  <c r="GY264" i="2"/>
  <c r="GZ264" i="2" s="1"/>
  <c r="GS264" i="2"/>
  <c r="GU256" i="2"/>
  <c r="GQ256" i="2"/>
  <c r="GT256" i="2"/>
  <c r="GY253" i="2"/>
  <c r="GZ253" i="2" s="1"/>
  <c r="GS253" i="2"/>
  <c r="GU253" i="2"/>
  <c r="GT277" i="2"/>
  <c r="GQ277" i="2"/>
  <c r="GQ289" i="2"/>
  <c r="GT289" i="2"/>
  <c r="GT302" i="2"/>
  <c r="GQ302" i="2"/>
  <c r="GW302" i="2" s="1"/>
  <c r="GX302" i="2" s="1"/>
  <c r="GT249" i="2"/>
  <c r="GQ249" i="2"/>
  <c r="GW249" i="2" s="1"/>
  <c r="GX249" i="2" s="1"/>
  <c r="GT284" i="2"/>
  <c r="GQ284" i="2"/>
  <c r="GW284" i="2" s="1"/>
  <c r="GX284" i="2" s="1"/>
  <c r="GU284" i="2"/>
  <c r="GQ251" i="2"/>
  <c r="GT251" i="2"/>
  <c r="GQ275" i="2"/>
  <c r="GW275" i="2" s="1"/>
  <c r="GX275" i="2" s="1"/>
  <c r="GT275" i="2"/>
  <c r="GW279" i="2"/>
  <c r="GX279" i="2" s="1"/>
  <c r="GS279" i="2"/>
  <c r="GU279" i="2"/>
  <c r="GY279" i="2"/>
  <c r="GZ279" i="2" s="1"/>
  <c r="GQ326" i="2"/>
  <c r="GT326" i="2"/>
  <c r="GU326" i="2"/>
  <c r="GT310" i="2"/>
  <c r="GU310" i="2"/>
  <c r="GQ310" i="2"/>
  <c r="GX310" i="2" s="1"/>
  <c r="GQ343" i="2"/>
  <c r="GT343" i="2"/>
  <c r="GY294" i="2"/>
  <c r="GZ294" i="2" s="1"/>
  <c r="GW294" i="2"/>
  <c r="GX294" i="2" s="1"/>
  <c r="GS294" i="2"/>
  <c r="GS307" i="2"/>
  <c r="GY307" i="2"/>
  <c r="GZ307" i="2" s="1"/>
  <c r="GU307" i="2"/>
  <c r="GQ297" i="2"/>
  <c r="GT297" i="2"/>
  <c r="GT300" i="2"/>
  <c r="GQ300" i="2"/>
  <c r="GS323" i="2"/>
  <c r="GY323" i="2"/>
  <c r="GZ323" i="2" s="1"/>
  <c r="GT342" i="2"/>
  <c r="GQ342" i="2"/>
  <c r="GW342" i="2" s="1"/>
  <c r="GX342" i="2" s="1"/>
  <c r="GQ339" i="2"/>
  <c r="GU339" i="2"/>
  <c r="GT339" i="2"/>
  <c r="GU333" i="2"/>
  <c r="GT333" i="2"/>
  <c r="GQ333" i="2"/>
  <c r="GW343" i="2"/>
  <c r="GX343" i="2" s="1"/>
  <c r="GY343" i="2"/>
  <c r="GZ343" i="2" s="1"/>
  <c r="GU343" i="2"/>
  <c r="GS343" i="2"/>
  <c r="GU346" i="2"/>
  <c r="GY346" i="2"/>
  <c r="GZ346" i="2" s="1"/>
  <c r="GS346" i="2"/>
  <c r="GS334" i="2"/>
  <c r="GY334" i="2"/>
  <c r="GZ334" i="2" s="1"/>
  <c r="GU334" i="2"/>
  <c r="GT331" i="2"/>
  <c r="GQ331" i="2"/>
  <c r="GQ346" i="2"/>
  <c r="GW346" i="2" s="1"/>
  <c r="GX346" i="2" s="1"/>
  <c r="GT346" i="2"/>
  <c r="GX131" i="2"/>
  <c r="GY131" i="2"/>
  <c r="GZ131" i="2" s="1"/>
  <c r="GY220" i="2"/>
  <c r="GZ220" i="2" s="1"/>
  <c r="GX220" i="2"/>
  <c r="GP64" i="1"/>
  <c r="GS64" i="1"/>
  <c r="GP59" i="1"/>
  <c r="GV59" i="1" s="1"/>
  <c r="GW59" i="1" s="1"/>
  <c r="GS59" i="1"/>
  <c r="GP53" i="1"/>
  <c r="GS53" i="1"/>
  <c r="GP52" i="1"/>
  <c r="GV52" i="1" s="1"/>
  <c r="GW52" i="1" s="1"/>
  <c r="GS52" i="1"/>
  <c r="GP37" i="1"/>
  <c r="GS37" i="1"/>
  <c r="GS36" i="1"/>
  <c r="GP36" i="1"/>
  <c r="GP24" i="1"/>
  <c r="GS24" i="1"/>
  <c r="GP21" i="1"/>
  <c r="GS21" i="1"/>
  <c r="GP61" i="1"/>
  <c r="GV61" i="1" s="1"/>
  <c r="GW61" i="1" s="1"/>
  <c r="GS61" i="1"/>
  <c r="GS55" i="1"/>
  <c r="GP55" i="1"/>
  <c r="GV55" i="1" s="1"/>
  <c r="GW55" i="1" s="1"/>
  <c r="GS51" i="1"/>
  <c r="GP51" i="1"/>
  <c r="GV51" i="1" s="1"/>
  <c r="GW51" i="1" s="1"/>
  <c r="GS43" i="1"/>
  <c r="GP43" i="1"/>
  <c r="GP35" i="1"/>
  <c r="GV35" i="1" s="1"/>
  <c r="GW35" i="1" s="1"/>
  <c r="GS35" i="1"/>
  <c r="GP32" i="1"/>
  <c r="GS32" i="1"/>
  <c r="GP31" i="1"/>
  <c r="GS31" i="1"/>
  <c r="GP29" i="1"/>
  <c r="GV29" i="1" s="1"/>
  <c r="GW29" i="1" s="1"/>
  <c r="GS29" i="1"/>
  <c r="GP18" i="1"/>
  <c r="GS18" i="1"/>
  <c r="GS17" i="1"/>
  <c r="GP17" i="1"/>
  <c r="GP66" i="1"/>
  <c r="GV66" i="1" s="1"/>
  <c r="GW66" i="1" s="1"/>
  <c r="GS66" i="1"/>
  <c r="GS65" i="1"/>
  <c r="GP65" i="1"/>
  <c r="GV65" i="1" s="1"/>
  <c r="GW65" i="1" s="1"/>
  <c r="GP63" i="1"/>
  <c r="GV63" i="1" s="1"/>
  <c r="GW63" i="1" s="1"/>
  <c r="GS63" i="1"/>
  <c r="GP62" i="1"/>
  <c r="GV62" i="1" s="1"/>
  <c r="GW62" i="1" s="1"/>
  <c r="GS62" i="1"/>
  <c r="GS60" i="1"/>
  <c r="GP60" i="1"/>
  <c r="GV60" i="1" s="1"/>
  <c r="GW60" i="1" s="1"/>
  <c r="GS58" i="1"/>
  <c r="GP58" i="1"/>
  <c r="GV58" i="1" s="1"/>
  <c r="GW58" i="1" s="1"/>
  <c r="GP57" i="1"/>
  <c r="GS57" i="1"/>
  <c r="GS56" i="1"/>
  <c r="GP56" i="1"/>
  <c r="GV56" i="1" s="1"/>
  <c r="GW56" i="1" s="1"/>
  <c r="GP54" i="1"/>
  <c r="GV54" i="1" s="1"/>
  <c r="GW54" i="1" s="1"/>
  <c r="GS54" i="1"/>
  <c r="GP50" i="1"/>
  <c r="GV50" i="1" s="1"/>
  <c r="GW50" i="1" s="1"/>
  <c r="GS50" i="1"/>
  <c r="GP49" i="1"/>
  <c r="GV49" i="1" s="1"/>
  <c r="GW49" i="1" s="1"/>
  <c r="GS49" i="1"/>
  <c r="GS47" i="1"/>
  <c r="GP47" i="1"/>
  <c r="GS46" i="1"/>
  <c r="GP46" i="1"/>
  <c r="GS45" i="1"/>
  <c r="GP45" i="1"/>
  <c r="GS44" i="1"/>
  <c r="GP44" i="1"/>
  <c r="GP42" i="1"/>
  <c r="GS42" i="1"/>
  <c r="GP41" i="1"/>
  <c r="GS41" i="1"/>
  <c r="M67" i="1"/>
  <c r="N40" i="1"/>
  <c r="N67" i="1" s="1"/>
  <c r="D71" i="1" s="1"/>
  <c r="FJ40" i="1"/>
  <c r="FJ67" i="1" s="1"/>
  <c r="GW329" i="2"/>
  <c r="GX329" i="2" s="1"/>
  <c r="GW328" i="2"/>
  <c r="GX328" i="2" s="1"/>
  <c r="GW20" i="2"/>
  <c r="GX20" i="2" s="1"/>
  <c r="GW18" i="2"/>
  <c r="GX18" i="2" s="1"/>
  <c r="GW266" i="2"/>
  <c r="GX266" i="2" s="1"/>
  <c r="GW118" i="2"/>
  <c r="GX118" i="2" s="1"/>
  <c r="H83" i="3"/>
  <c r="I83" i="3"/>
  <c r="D103" i="1" l="1"/>
  <c r="HO67" i="1"/>
  <c r="HO68" i="1" s="1"/>
  <c r="GU67" i="1"/>
  <c r="D104" i="1" s="1"/>
  <c r="GV17" i="1"/>
  <c r="GW17" i="1" s="1"/>
  <c r="GY17" i="1"/>
  <c r="GY67" i="1" s="1"/>
  <c r="D106" i="1" s="1"/>
  <c r="GX67" i="1"/>
  <c r="D105" i="1" s="1"/>
  <c r="GT420" i="2"/>
  <c r="GQ420" i="2"/>
  <c r="GW420" i="2" s="1"/>
  <c r="GX420" i="2" s="1"/>
  <c r="GQ419" i="2"/>
  <c r="GW419" i="2" s="1"/>
  <c r="GX419" i="2" s="1"/>
  <c r="GT419" i="2"/>
  <c r="GQ418" i="2"/>
  <c r="GW418" i="2" s="1"/>
  <c r="GX418" i="2" s="1"/>
  <c r="GT418" i="2"/>
  <c r="GU417" i="2"/>
  <c r="GT417" i="2"/>
  <c r="GQ417" i="2"/>
  <c r="GW417" i="2" s="1"/>
  <c r="GX417" i="2" s="1"/>
  <c r="GS416" i="2"/>
  <c r="GW416" i="2"/>
  <c r="GX416" i="2" s="1"/>
  <c r="GY416" i="2"/>
  <c r="GZ416" i="2" s="1"/>
  <c r="GU415" i="2"/>
  <c r="GS415" i="2"/>
  <c r="GY415" i="2"/>
  <c r="GZ415" i="2" s="1"/>
  <c r="GT415" i="2"/>
  <c r="GQ415" i="2"/>
  <c r="GW415" i="2" s="1"/>
  <c r="GX415" i="2" s="1"/>
  <c r="GS414" i="2"/>
  <c r="GW414" i="2"/>
  <c r="GX414" i="2" s="1"/>
  <c r="GY414" i="2"/>
  <c r="GZ414" i="2" s="1"/>
  <c r="GU414" i="2"/>
  <c r="GW413" i="2"/>
  <c r="GX413" i="2" s="1"/>
  <c r="GY413" i="2"/>
  <c r="GZ413" i="2" s="1"/>
  <c r="GS413" i="2"/>
  <c r="GU413" i="2"/>
  <c r="GU412" i="2"/>
  <c r="GS412" i="2"/>
  <c r="GY412" i="2"/>
  <c r="GZ412" i="2" s="1"/>
  <c r="GT412" i="2"/>
  <c r="GQ412" i="2"/>
  <c r="GW412" i="2" s="1"/>
  <c r="GX412" i="2" s="1"/>
  <c r="GU411" i="2"/>
  <c r="GY411" i="2"/>
  <c r="GZ411" i="2" s="1"/>
  <c r="GS411" i="2"/>
  <c r="GQ411" i="2"/>
  <c r="GW411" i="2" s="1"/>
  <c r="GX411" i="2" s="1"/>
  <c r="GT411" i="2"/>
  <c r="GV410" i="2"/>
  <c r="GY410" i="2" s="1"/>
  <c r="GZ410" i="2" s="1"/>
  <c r="GX410" i="2"/>
  <c r="GU409" i="2"/>
  <c r="GY409" i="2"/>
  <c r="GZ409" i="2" s="1"/>
  <c r="GS409" i="2"/>
  <c r="GT409" i="2"/>
  <c r="GQ409" i="2"/>
  <c r="GW409" i="2" s="1"/>
  <c r="GX409" i="2" s="1"/>
  <c r="GY408" i="2"/>
  <c r="GZ408" i="2" s="1"/>
  <c r="GX408" i="2"/>
  <c r="GU406" i="2"/>
  <c r="GS406" i="2"/>
  <c r="GY406" i="2"/>
  <c r="GZ406" i="2" s="1"/>
  <c r="GU405" i="2"/>
  <c r="GS405" i="2"/>
  <c r="GY405" i="2"/>
  <c r="GZ405" i="2" s="1"/>
  <c r="GT405" i="2"/>
  <c r="GQ405" i="2"/>
  <c r="GW405" i="2" s="1"/>
  <c r="GX405" i="2" s="1"/>
  <c r="GU404" i="2"/>
  <c r="GY404" i="2"/>
  <c r="GZ404" i="2" s="1"/>
  <c r="GS404" i="2"/>
  <c r="GU403" i="2"/>
  <c r="GY403" i="2"/>
  <c r="GZ403" i="2" s="1"/>
  <c r="GS403" i="2"/>
  <c r="GQ403" i="2"/>
  <c r="GT403" i="2"/>
  <c r="GY402" i="2"/>
  <c r="GZ402" i="2" s="1"/>
  <c r="GU402" i="2"/>
  <c r="GS402" i="2"/>
  <c r="GQ402" i="2"/>
  <c r="GW402" i="2" s="1"/>
  <c r="GX402" i="2" s="1"/>
  <c r="GT402" i="2"/>
  <c r="GT401" i="2"/>
  <c r="GQ401" i="2"/>
  <c r="GW401" i="2" s="1"/>
  <c r="GX401" i="2" s="1"/>
  <c r="GT400" i="2"/>
  <c r="GQ400" i="2"/>
  <c r="GW400" i="2" s="1"/>
  <c r="GX400" i="2" s="1"/>
  <c r="GV399" i="2"/>
  <c r="GX399" i="2"/>
  <c r="GY399" i="2"/>
  <c r="GZ399" i="2" s="1"/>
  <c r="GW398" i="2"/>
  <c r="GX398" i="2" s="1"/>
  <c r="GT398" i="2"/>
  <c r="GU398" i="2"/>
  <c r="GS398" i="2"/>
  <c r="GY398" i="2"/>
  <c r="GZ398" i="2" s="1"/>
  <c r="GW396" i="2"/>
  <c r="GX396" i="2" s="1"/>
  <c r="GU396" i="2"/>
  <c r="GY396" i="2"/>
  <c r="GZ396" i="2" s="1"/>
  <c r="GS396" i="2"/>
  <c r="GS395" i="2"/>
  <c r="GW395" i="2"/>
  <c r="GX395" i="2" s="1"/>
  <c r="GY395" i="2"/>
  <c r="GZ395" i="2" s="1"/>
  <c r="GQ394" i="2"/>
  <c r="GW394" i="2" s="1"/>
  <c r="GX394" i="2" s="1"/>
  <c r="GT394" i="2"/>
  <c r="GY393" i="2"/>
  <c r="GZ393" i="2" s="1"/>
  <c r="GS393" i="2"/>
  <c r="GQ393" i="2"/>
  <c r="GW393" i="2" s="1"/>
  <c r="GX393" i="2" s="1"/>
  <c r="GU393" i="2"/>
  <c r="GT393" i="2"/>
  <c r="GS392" i="2"/>
  <c r="GY392" i="2"/>
  <c r="GZ392" i="2" s="1"/>
  <c r="GU392" i="2"/>
  <c r="GT392" i="2"/>
  <c r="GQ392" i="2"/>
  <c r="GT391" i="2"/>
  <c r="GQ391" i="2"/>
  <c r="GW391" i="2" s="1"/>
  <c r="GX391" i="2" s="1"/>
  <c r="GU390" i="2"/>
  <c r="GY390" i="2"/>
  <c r="GZ390" i="2" s="1"/>
  <c r="GW390" i="2"/>
  <c r="GX390" i="2" s="1"/>
  <c r="GS390" i="2"/>
  <c r="GS389" i="2"/>
  <c r="GU389" i="2"/>
  <c r="GY389" i="2"/>
  <c r="GZ389" i="2" s="1"/>
  <c r="GT389" i="2"/>
  <c r="GQ389" i="2"/>
  <c r="GW389" i="2" s="1"/>
  <c r="GX389" i="2" s="1"/>
  <c r="GY388" i="2"/>
  <c r="GZ388" i="2" s="1"/>
  <c r="GU388" i="2"/>
  <c r="GW388" i="2"/>
  <c r="GX388" i="2" s="1"/>
  <c r="GS388" i="2"/>
  <c r="GS387" i="2"/>
  <c r="GU387" i="2"/>
  <c r="GY387" i="2"/>
  <c r="GZ387" i="2" s="1"/>
  <c r="GT387" i="2"/>
  <c r="GQ387" i="2"/>
  <c r="GW387" i="2" s="1"/>
  <c r="GX387" i="2" s="1"/>
  <c r="GQ386" i="2"/>
  <c r="GW386" i="2" s="1"/>
  <c r="GX386" i="2" s="1"/>
  <c r="GT386" i="2"/>
  <c r="GQ385" i="2"/>
  <c r="GW385" i="2" s="1"/>
  <c r="GX385" i="2" s="1"/>
  <c r="GT385" i="2"/>
  <c r="GU384" i="2"/>
  <c r="GS384" i="2"/>
  <c r="GY384" i="2"/>
  <c r="GZ384" i="2" s="1"/>
  <c r="GT384" i="2"/>
  <c r="GQ384" i="2"/>
  <c r="GW384" i="2" s="1"/>
  <c r="GX384" i="2" s="1"/>
  <c r="GS382" i="2"/>
  <c r="GU382" i="2"/>
  <c r="GY382" i="2"/>
  <c r="GZ382" i="2" s="1"/>
  <c r="GT381" i="2"/>
  <c r="GQ381" i="2"/>
  <c r="GS380" i="2"/>
  <c r="GY380" i="2"/>
  <c r="GZ380" i="2" s="1"/>
  <c r="GU380" i="2"/>
  <c r="GT380" i="2"/>
  <c r="GQ380" i="2"/>
  <c r="GY378" i="2"/>
  <c r="GZ378" i="2" s="1"/>
  <c r="GS378" i="2"/>
  <c r="GU378" i="2"/>
  <c r="GQ378" i="2"/>
  <c r="GT378" i="2"/>
  <c r="GS377" i="2"/>
  <c r="GU377" i="2"/>
  <c r="GY377" i="2"/>
  <c r="GZ377" i="2" s="1"/>
  <c r="GY376" i="2"/>
  <c r="GZ376" i="2" s="1"/>
  <c r="GU376" i="2"/>
  <c r="GS376" i="2"/>
  <c r="GQ376" i="2"/>
  <c r="GT376" i="2"/>
  <c r="GX374" i="2"/>
  <c r="GY374" i="2"/>
  <c r="GZ374" i="2" s="1"/>
  <c r="GT373" i="2"/>
  <c r="GQ373" i="2"/>
  <c r="GU372" i="2"/>
  <c r="GY372" i="2"/>
  <c r="GZ372" i="2" s="1"/>
  <c r="GS372" i="2"/>
  <c r="GQ371" i="2"/>
  <c r="GW371" i="2" s="1"/>
  <c r="GX371" i="2" s="1"/>
  <c r="GT371" i="2"/>
  <c r="GU370" i="2"/>
  <c r="GS370" i="2"/>
  <c r="GY370" i="2"/>
  <c r="GZ370" i="2" s="1"/>
  <c r="GW370" i="2"/>
  <c r="GX370" i="2" s="1"/>
  <c r="GS369" i="2"/>
  <c r="GY369" i="2"/>
  <c r="GZ369" i="2" s="1"/>
  <c r="GT369" i="2"/>
  <c r="GU369" i="2"/>
  <c r="GQ369" i="2"/>
  <c r="GW369" i="2" s="1"/>
  <c r="GX369" i="2" s="1"/>
  <c r="GT367" i="2"/>
  <c r="GQ367" i="2"/>
  <c r="GS366" i="2"/>
  <c r="GY366" i="2"/>
  <c r="GZ366" i="2" s="1"/>
  <c r="GU366" i="2"/>
  <c r="GT366" i="2"/>
  <c r="GW366" i="2"/>
  <c r="GX366" i="2" s="1"/>
  <c r="GY365" i="2"/>
  <c r="GZ365" i="2" s="1"/>
  <c r="GS365" i="2"/>
  <c r="GU365" i="2"/>
  <c r="GQ365" i="2"/>
  <c r="GT365" i="2"/>
  <c r="GT363" i="2"/>
  <c r="GQ363" i="2"/>
  <c r="GW363" i="2" s="1"/>
  <c r="GX363" i="2" s="1"/>
  <c r="GY362" i="2"/>
  <c r="GZ362" i="2" s="1"/>
  <c r="GU362" i="2"/>
  <c r="GS362" i="2"/>
  <c r="GS361" i="2"/>
  <c r="GY361" i="2"/>
  <c r="GZ361" i="2" s="1"/>
  <c r="GW361" i="2"/>
  <c r="GX361" i="2" s="1"/>
  <c r="GT361" i="2"/>
  <c r="GU361" i="2"/>
  <c r="GU360" i="2"/>
  <c r="GW360" i="2"/>
  <c r="GX360" i="2" s="1"/>
  <c r="GY360" i="2"/>
  <c r="GZ360" i="2" s="1"/>
  <c r="GS360" i="2"/>
  <c r="GS359" i="2"/>
  <c r="GY359" i="2"/>
  <c r="GZ359" i="2" s="1"/>
  <c r="GQ359" i="2"/>
  <c r="GU359" i="2"/>
  <c r="GT359" i="2"/>
  <c r="GS358" i="2"/>
  <c r="GY358" i="2"/>
  <c r="GZ358" i="2" s="1"/>
  <c r="GQ358" i="2"/>
  <c r="GX358" i="2" s="1"/>
  <c r="GT358" i="2"/>
  <c r="GU358" i="2"/>
  <c r="GT357" i="2"/>
  <c r="GU357" i="2"/>
  <c r="GQ357" i="2"/>
  <c r="GX357" i="2" s="1"/>
  <c r="GS356" i="2"/>
  <c r="GY356" i="2"/>
  <c r="GZ356" i="2" s="1"/>
  <c r="GW355" i="2"/>
  <c r="GX355" i="2" s="1"/>
  <c r="GY355" i="2"/>
  <c r="GZ355" i="2" s="1"/>
  <c r="GS355" i="2"/>
  <c r="GT355" i="2"/>
  <c r="GQ355" i="2"/>
  <c r="GU355" i="2"/>
  <c r="GY354" i="2"/>
  <c r="GZ354" i="2" s="1"/>
  <c r="GS354" i="2"/>
  <c r="GS353" i="2"/>
  <c r="GU353" i="2"/>
  <c r="GY353" i="2"/>
  <c r="GZ353" i="2" s="1"/>
  <c r="GQ353" i="2"/>
  <c r="GW353" i="2" s="1"/>
  <c r="GX353" i="2" s="1"/>
  <c r="GT353" i="2"/>
  <c r="GS352" i="2"/>
  <c r="GU352" i="2"/>
  <c r="GY352" i="2"/>
  <c r="GZ352" i="2" s="1"/>
  <c r="GQ352" i="2"/>
  <c r="GW352" i="2" s="1"/>
  <c r="GX352" i="2" s="1"/>
  <c r="GT352" i="2"/>
  <c r="GY351" i="2"/>
  <c r="GZ351" i="2" s="1"/>
  <c r="GS351" i="2"/>
  <c r="GU351" i="2"/>
  <c r="GQ351" i="2"/>
  <c r="GW351" i="2" s="1"/>
  <c r="GX351" i="2" s="1"/>
  <c r="GT351" i="2"/>
  <c r="GQ350" i="2"/>
  <c r="GU350" i="2"/>
  <c r="GT350" i="2"/>
  <c r="GW349" i="2"/>
  <c r="GX349" i="2" s="1"/>
  <c r="GU349" i="2"/>
  <c r="GY349" i="2"/>
  <c r="GZ349" i="2" s="1"/>
  <c r="GS349" i="2"/>
  <c r="GU348" i="2"/>
  <c r="GS348" i="2"/>
  <c r="GY348" i="2"/>
  <c r="GZ348" i="2" s="1"/>
  <c r="GQ348" i="2"/>
  <c r="GW348" i="2" s="1"/>
  <c r="GX348" i="2" s="1"/>
  <c r="GT348" i="2"/>
  <c r="GS347" i="2"/>
  <c r="GY347" i="2"/>
  <c r="GZ347" i="2" s="1"/>
  <c r="GU345" i="2"/>
  <c r="GY345" i="2"/>
  <c r="GZ345" i="2" s="1"/>
  <c r="GS345" i="2"/>
  <c r="GT345" i="2"/>
  <c r="GQ345" i="2"/>
  <c r="GW345" i="2" s="1"/>
  <c r="GX345" i="2" s="1"/>
  <c r="GY338" i="2"/>
  <c r="GZ338" i="2" s="1"/>
  <c r="GS338" i="2"/>
  <c r="GT327" i="2"/>
  <c r="GQ327" i="2"/>
  <c r="GU325" i="2"/>
  <c r="GT325" i="2"/>
  <c r="GQ325" i="2"/>
  <c r="GQ322" i="2"/>
  <c r="GT322" i="2"/>
  <c r="GS320" i="2"/>
  <c r="GU320" i="2"/>
  <c r="GY320" i="2"/>
  <c r="GZ320" i="2" s="1"/>
  <c r="GQ320" i="2"/>
  <c r="GT320" i="2"/>
  <c r="GT319" i="2"/>
  <c r="GQ319" i="2"/>
  <c r="GW319" i="2" s="1"/>
  <c r="GX319" i="2" s="1"/>
  <c r="GQ315" i="2"/>
  <c r="GT315" i="2"/>
  <c r="GS314" i="2"/>
  <c r="GY314" i="2"/>
  <c r="GZ314" i="2" s="1"/>
  <c r="GS313" i="2"/>
  <c r="GY313" i="2"/>
  <c r="GZ313" i="2" s="1"/>
  <c r="GU312" i="2"/>
  <c r="GT312" i="2"/>
  <c r="GQ312" i="2"/>
  <c r="GX312" i="2" s="1"/>
  <c r="GS311" i="2"/>
  <c r="GY311" i="2"/>
  <c r="GZ311" i="2" s="1"/>
  <c r="GY309" i="2"/>
  <c r="GZ309" i="2" s="1"/>
  <c r="GS309" i="2"/>
  <c r="GQ309" i="2"/>
  <c r="GT309" i="2"/>
  <c r="GU309" i="2"/>
  <c r="GT307" i="2"/>
  <c r="GQ307" i="2"/>
  <c r="GW307" i="2" s="1"/>
  <c r="GX307" i="2" s="1"/>
  <c r="GT306" i="2"/>
  <c r="GQ306" i="2"/>
  <c r="GW306" i="2" s="1"/>
  <c r="GX306" i="2" s="1"/>
  <c r="GT304" i="2"/>
  <c r="GQ304" i="2"/>
  <c r="GT298" i="2"/>
  <c r="GQ298" i="2"/>
  <c r="GW298" i="2" s="1"/>
  <c r="GX298" i="2" s="1"/>
  <c r="GW297" i="2"/>
  <c r="GX297" i="2" s="1"/>
  <c r="GS297" i="2"/>
  <c r="GU297" i="2"/>
  <c r="GY297" i="2"/>
  <c r="GZ297" i="2" s="1"/>
  <c r="GS296" i="2"/>
  <c r="GY296" i="2"/>
  <c r="GZ296" i="2" s="1"/>
  <c r="GW296" i="2"/>
  <c r="GX296" i="2" s="1"/>
  <c r="GU296" i="2"/>
  <c r="GU293" i="2"/>
  <c r="GS293" i="2"/>
  <c r="GY293" i="2"/>
  <c r="GZ293" i="2" s="1"/>
  <c r="GQ293" i="2"/>
  <c r="GW293" i="2" s="1"/>
  <c r="GX293" i="2" s="1"/>
  <c r="GT293" i="2"/>
  <c r="GT292" i="2"/>
  <c r="GQ292" i="2"/>
  <c r="GW292" i="2" s="1"/>
  <c r="GX292" i="2" s="1"/>
  <c r="GS290" i="2"/>
  <c r="GU290" i="2"/>
  <c r="GY290" i="2"/>
  <c r="GZ290" i="2" s="1"/>
  <c r="GT290" i="2"/>
  <c r="GQ290" i="2"/>
  <c r="GW290" i="2" s="1"/>
  <c r="GX290" i="2" s="1"/>
  <c r="GW289" i="2"/>
  <c r="GX289" i="2" s="1"/>
  <c r="GS289" i="2"/>
  <c r="GY289" i="2"/>
  <c r="GZ289" i="2" s="1"/>
  <c r="GU289" i="2"/>
  <c r="GX285" i="2"/>
  <c r="GY285" i="2"/>
  <c r="GZ285" i="2" s="1"/>
  <c r="GS278" i="2"/>
  <c r="GU278" i="2"/>
  <c r="GY278" i="2"/>
  <c r="GZ278" i="2" s="1"/>
  <c r="GQ278" i="2"/>
  <c r="GT278" i="2"/>
  <c r="GW277" i="2"/>
  <c r="GX277" i="2" s="1"/>
  <c r="GU277" i="2"/>
  <c r="GY277" i="2"/>
  <c r="GZ277" i="2" s="1"/>
  <c r="GS277" i="2"/>
  <c r="GT276" i="2"/>
  <c r="GQ276" i="2"/>
  <c r="GW276" i="2" s="1"/>
  <c r="GX276" i="2" s="1"/>
  <c r="GQ273" i="2"/>
  <c r="GW273" i="2" s="1"/>
  <c r="GX273" i="2" s="1"/>
  <c r="GT273" i="2"/>
  <c r="GQ272" i="2"/>
  <c r="GT272" i="2"/>
  <c r="GU272" i="2"/>
  <c r="GQ267" i="2"/>
  <c r="GW267" i="2" s="1"/>
  <c r="GX267" i="2" s="1"/>
  <c r="GT267" i="2"/>
  <c r="GU263" i="2"/>
  <c r="GS263" i="2"/>
  <c r="GY263" i="2"/>
  <c r="GZ263" i="2" s="1"/>
  <c r="GQ263" i="2"/>
  <c r="GW263" i="2" s="1"/>
  <c r="GX263" i="2" s="1"/>
  <c r="GT263" i="2"/>
  <c r="GW259" i="2"/>
  <c r="GX259" i="2" s="1"/>
  <c r="GS259" i="2"/>
  <c r="GY259" i="2"/>
  <c r="GZ259" i="2" s="1"/>
  <c r="GU259" i="2"/>
  <c r="GY258" i="2"/>
  <c r="GZ258" i="2" s="1"/>
  <c r="GS258" i="2"/>
  <c r="GU258" i="2"/>
  <c r="GQ258" i="2"/>
  <c r="GT258" i="2"/>
  <c r="GQ253" i="2"/>
  <c r="GW253" i="2" s="1"/>
  <c r="GX253" i="2" s="1"/>
  <c r="GT253" i="2"/>
  <c r="GY251" i="2"/>
  <c r="GZ251" i="2" s="1"/>
  <c r="GU251" i="2"/>
  <c r="GS251" i="2"/>
  <c r="GS250" i="2"/>
  <c r="GY250" i="2"/>
  <c r="GZ250" i="2" s="1"/>
  <c r="GU250" i="2"/>
  <c r="GQ250" i="2"/>
  <c r="GW250" i="2" s="1"/>
  <c r="GX250" i="2" s="1"/>
  <c r="GT250" i="2"/>
  <c r="GY234" i="2"/>
  <c r="GZ234" i="2" s="1"/>
  <c r="GS234" i="2"/>
  <c r="GQ234" i="2"/>
  <c r="GW234" i="2" s="1"/>
  <c r="GX234" i="2" s="1"/>
  <c r="GT234" i="2"/>
  <c r="GU234" i="2"/>
  <c r="GQ230" i="2"/>
  <c r="GW230" i="2" s="1"/>
  <c r="GX230" i="2" s="1"/>
  <c r="GT230" i="2"/>
  <c r="GU230" i="2"/>
  <c r="GT226" i="2"/>
  <c r="GQ226" i="2"/>
  <c r="GW226" i="2" s="1"/>
  <c r="GX226" i="2" s="1"/>
  <c r="GQ225" i="2"/>
  <c r="GW225" i="2" s="1"/>
  <c r="GX225" i="2" s="1"/>
  <c r="GT225" i="2"/>
  <c r="GT217" i="2"/>
  <c r="GQ217" i="2"/>
  <c r="GW217" i="2" s="1"/>
  <c r="GX217" i="2" s="1"/>
  <c r="GU217" i="2"/>
  <c r="GQ216" i="2"/>
  <c r="GW216" i="2" s="1"/>
  <c r="GX216" i="2" s="1"/>
  <c r="GT216" i="2"/>
  <c r="GQ212" i="2"/>
  <c r="GW212" i="2" s="1"/>
  <c r="GX212" i="2" s="1"/>
  <c r="GT212" i="2"/>
  <c r="GQ211" i="2"/>
  <c r="GW211" i="2" s="1"/>
  <c r="GX211" i="2" s="1"/>
  <c r="GT211" i="2"/>
  <c r="GQ210" i="2"/>
  <c r="GW210" i="2" s="1"/>
  <c r="GX210" i="2" s="1"/>
  <c r="GT210" i="2"/>
  <c r="GQ209" i="2"/>
  <c r="GW209" i="2" s="1"/>
  <c r="GX209" i="2" s="1"/>
  <c r="GT209" i="2"/>
  <c r="GT208" i="2"/>
  <c r="GQ208" i="2"/>
  <c r="GT206" i="2"/>
  <c r="GQ206" i="2"/>
  <c r="GW206" i="2" s="1"/>
  <c r="GX206" i="2" s="1"/>
  <c r="GQ204" i="2"/>
  <c r="GW204" i="2" s="1"/>
  <c r="GX204" i="2" s="1"/>
  <c r="GT204" i="2"/>
  <c r="GU204" i="2"/>
  <c r="GT202" i="2"/>
  <c r="GU202" i="2"/>
  <c r="GQ202" i="2"/>
  <c r="GX202" i="2" s="1"/>
  <c r="GQ200" i="2"/>
  <c r="GT200" i="2"/>
  <c r="GU200" i="2"/>
  <c r="GS199" i="2"/>
  <c r="GY199" i="2"/>
  <c r="GZ199" i="2" s="1"/>
  <c r="GU198" i="2"/>
  <c r="GT198" i="2"/>
  <c r="GQ198" i="2"/>
  <c r="GW198" i="2" s="1"/>
  <c r="GX198" i="2" s="1"/>
  <c r="GQ197" i="2"/>
  <c r="GW197" i="2" s="1"/>
  <c r="GX197" i="2" s="1"/>
  <c r="GT197" i="2"/>
  <c r="GW196" i="2"/>
  <c r="GX196" i="2" s="1"/>
  <c r="GU196" i="2"/>
  <c r="GY196" i="2"/>
  <c r="GZ196" i="2" s="1"/>
  <c r="GS196" i="2"/>
  <c r="GS195" i="2"/>
  <c r="GU195" i="2"/>
  <c r="GY195" i="2"/>
  <c r="GZ195" i="2" s="1"/>
  <c r="GQ195" i="2"/>
  <c r="GW195" i="2" s="1"/>
  <c r="GX195" i="2" s="1"/>
  <c r="GT195" i="2"/>
  <c r="GS187" i="2"/>
  <c r="GY187" i="2"/>
  <c r="GZ187" i="2" s="1"/>
  <c r="GQ187" i="2"/>
  <c r="GT187" i="2"/>
  <c r="GU187" i="2"/>
  <c r="GY186" i="2"/>
  <c r="GZ186" i="2" s="1"/>
  <c r="GS186" i="2"/>
  <c r="GY185" i="2"/>
  <c r="GZ185" i="2" s="1"/>
  <c r="GS185" i="2"/>
  <c r="GT185" i="2"/>
  <c r="GU185" i="2"/>
  <c r="GQ185" i="2"/>
  <c r="GW185" i="2" s="1"/>
  <c r="GX185" i="2" s="1"/>
  <c r="GQ182" i="2"/>
  <c r="GT182" i="2"/>
  <c r="GT180" i="2"/>
  <c r="GQ180" i="2"/>
  <c r="GW180" i="2" s="1"/>
  <c r="GX180" i="2" s="1"/>
  <c r="GY178" i="2"/>
  <c r="GZ178" i="2" s="1"/>
  <c r="GS178" i="2"/>
  <c r="GU178" i="2"/>
  <c r="GT178" i="2"/>
  <c r="GQ178" i="2"/>
  <c r="GW178" i="2" s="1"/>
  <c r="GX178" i="2" s="1"/>
  <c r="GS177" i="2"/>
  <c r="GY177" i="2"/>
  <c r="GZ177" i="2" s="1"/>
  <c r="GQ177" i="2"/>
  <c r="GW177" i="2" s="1"/>
  <c r="GX177" i="2" s="1"/>
  <c r="GT177" i="2"/>
  <c r="GU177" i="2"/>
  <c r="GY176" i="2"/>
  <c r="GZ176" i="2" s="1"/>
  <c r="GS176" i="2"/>
  <c r="GT176" i="2"/>
  <c r="GU176" i="2"/>
  <c r="GQ176" i="2"/>
  <c r="GW176" i="2" s="1"/>
  <c r="GX176" i="2" s="1"/>
  <c r="GQ174" i="2"/>
  <c r="GW174" i="2" s="1"/>
  <c r="GX174" i="2" s="1"/>
  <c r="GT174" i="2"/>
  <c r="GS173" i="2"/>
  <c r="GY173" i="2"/>
  <c r="GZ173" i="2" s="1"/>
  <c r="GU173" i="2"/>
  <c r="GW173" i="2"/>
  <c r="GX173" i="2" s="1"/>
  <c r="GT173" i="2"/>
  <c r="GT172" i="2"/>
  <c r="GW172" i="2"/>
  <c r="GX172" i="2" s="1"/>
  <c r="GU172" i="2"/>
  <c r="GS172" i="2"/>
  <c r="GY172" i="2"/>
  <c r="GZ172" i="2" s="1"/>
  <c r="GT171" i="2"/>
  <c r="GQ171" i="2"/>
  <c r="GW171" i="2" s="1"/>
  <c r="GX171" i="2" s="1"/>
  <c r="GU170" i="2"/>
  <c r="GY170" i="2"/>
  <c r="GZ170" i="2" s="1"/>
  <c r="GS170" i="2"/>
  <c r="GT170" i="2"/>
  <c r="GQ170" i="2"/>
  <c r="GW170" i="2" s="1"/>
  <c r="GX170" i="2" s="1"/>
  <c r="GT168" i="2"/>
  <c r="GQ168" i="2"/>
  <c r="GW168" i="2" s="1"/>
  <c r="GX168" i="2" s="1"/>
  <c r="GT167" i="2"/>
  <c r="GQ167" i="2"/>
  <c r="GW167" i="2" s="1"/>
  <c r="GX167" i="2" s="1"/>
  <c r="GY166" i="2"/>
  <c r="GZ166" i="2" s="1"/>
  <c r="GS166" i="2"/>
  <c r="GU166" i="2"/>
  <c r="GT166" i="2"/>
  <c r="GQ166" i="2"/>
  <c r="GW166" i="2" s="1"/>
  <c r="GX166" i="2" s="1"/>
  <c r="GY162" i="2"/>
  <c r="GZ162" i="2" s="1"/>
  <c r="GS162" i="2"/>
  <c r="GU162" i="2"/>
  <c r="GT162" i="2"/>
  <c r="GQ162" i="2"/>
  <c r="GW162" i="2" s="1"/>
  <c r="GX162" i="2" s="1"/>
  <c r="GQ161" i="2"/>
  <c r="GW161" i="2" s="1"/>
  <c r="GX161" i="2" s="1"/>
  <c r="GT161" i="2"/>
  <c r="GQ158" i="2"/>
  <c r="GT158" i="2"/>
  <c r="GQ157" i="2"/>
  <c r="GT157" i="2"/>
  <c r="GY156" i="2"/>
  <c r="GZ156" i="2" s="1"/>
  <c r="GS156" i="2"/>
  <c r="GU156" i="2"/>
  <c r="GS154" i="2"/>
  <c r="GY154" i="2"/>
  <c r="GZ154" i="2" s="1"/>
  <c r="GU154" i="2"/>
  <c r="GQ154" i="2"/>
  <c r="GW154" i="2" s="1"/>
  <c r="GX154" i="2" s="1"/>
  <c r="GT154" i="2"/>
  <c r="GU152" i="2"/>
  <c r="GY152" i="2"/>
  <c r="GZ152" i="2" s="1"/>
  <c r="GS152" i="2"/>
  <c r="GW152" i="2"/>
  <c r="GX152" i="2" s="1"/>
  <c r="GT151" i="2"/>
  <c r="GQ151" i="2"/>
  <c r="GW151" i="2" s="1"/>
  <c r="GX151" i="2" s="1"/>
  <c r="GQ150" i="2"/>
  <c r="GW150" i="2" s="1"/>
  <c r="GX150" i="2" s="1"/>
  <c r="GT150" i="2"/>
  <c r="GQ149" i="2"/>
  <c r="GW149" i="2" s="1"/>
  <c r="GX149" i="2" s="1"/>
  <c r="GT149" i="2"/>
  <c r="GQ145" i="2"/>
  <c r="GW145" i="2" s="1"/>
  <c r="GX145" i="2" s="1"/>
  <c r="GU145" i="2"/>
  <c r="GT145" i="2"/>
  <c r="GW144" i="2"/>
  <c r="GX144" i="2" s="1"/>
  <c r="GT144" i="2"/>
  <c r="GU144" i="2"/>
  <c r="GS144" i="2"/>
  <c r="GY144" i="2"/>
  <c r="GZ144" i="2" s="1"/>
  <c r="GT143" i="2"/>
  <c r="GQ143" i="2"/>
  <c r="GS142" i="2"/>
  <c r="GY142" i="2"/>
  <c r="GZ142" i="2" s="1"/>
  <c r="GU142" i="2"/>
  <c r="GQ140" i="2"/>
  <c r="GW140" i="2" s="1"/>
  <c r="GX140" i="2" s="1"/>
  <c r="GT140" i="2"/>
  <c r="GU138" i="2"/>
  <c r="GT138" i="2"/>
  <c r="GW138" i="2"/>
  <c r="GX138" i="2" s="1"/>
  <c r="GY138" i="2"/>
  <c r="GZ138" i="2" s="1"/>
  <c r="GS138" i="2"/>
  <c r="GU137" i="2"/>
  <c r="GS137" i="2"/>
  <c r="GY137" i="2"/>
  <c r="GZ137" i="2" s="1"/>
  <c r="GQ137" i="2"/>
  <c r="GW137" i="2" s="1"/>
  <c r="GX137" i="2" s="1"/>
  <c r="GT137" i="2"/>
  <c r="GT132" i="2"/>
  <c r="GQ132" i="2"/>
  <c r="GW132" i="2" s="1"/>
  <c r="GX132" i="2" s="1"/>
  <c r="GY130" i="2"/>
  <c r="GZ130" i="2" s="1"/>
  <c r="GS130" i="2"/>
  <c r="GU130" i="2"/>
  <c r="GQ130" i="2"/>
  <c r="GW130" i="2" s="1"/>
  <c r="GX130" i="2" s="1"/>
  <c r="GT130" i="2"/>
  <c r="GT128" i="2"/>
  <c r="GQ128" i="2"/>
  <c r="GW126" i="2"/>
  <c r="GX126" i="2" s="1"/>
  <c r="GS126" i="2"/>
  <c r="GY126" i="2"/>
  <c r="GZ126" i="2" s="1"/>
  <c r="GU126" i="2"/>
  <c r="GQ125" i="2"/>
  <c r="GW125" i="2" s="1"/>
  <c r="GX125" i="2" s="1"/>
  <c r="GT125" i="2"/>
  <c r="GQ123" i="2"/>
  <c r="GW123" i="2" s="1"/>
  <c r="GX123" i="2" s="1"/>
  <c r="GT123" i="2"/>
  <c r="GQ122" i="2"/>
  <c r="GW122" i="2" s="1"/>
  <c r="GX122" i="2" s="1"/>
  <c r="GT122" i="2"/>
  <c r="GQ120" i="2"/>
  <c r="GW120" i="2" s="1"/>
  <c r="GX120" i="2" s="1"/>
  <c r="GT120" i="2"/>
  <c r="GQ119" i="2"/>
  <c r="GX119" i="2" s="1"/>
  <c r="GU119" i="2"/>
  <c r="GT119" i="2"/>
  <c r="GT113" i="2"/>
  <c r="GQ113" i="2"/>
  <c r="GQ112" i="2"/>
  <c r="GW112" i="2" s="1"/>
  <c r="GX112" i="2" s="1"/>
  <c r="GT112" i="2"/>
  <c r="GS111" i="2"/>
  <c r="GU111" i="2"/>
  <c r="GY111" i="2"/>
  <c r="GZ111" i="2" s="1"/>
  <c r="GS107" i="2"/>
  <c r="GU107" i="2"/>
  <c r="GW107" i="2"/>
  <c r="GX107" i="2" s="1"/>
  <c r="GY107" i="2"/>
  <c r="GZ107" i="2" s="1"/>
  <c r="GT104" i="2"/>
  <c r="GQ104" i="2"/>
  <c r="GQ97" i="2"/>
  <c r="GT97" i="2"/>
  <c r="GQ95" i="2"/>
  <c r="GW95" i="2" s="1"/>
  <c r="GX95" i="2" s="1"/>
  <c r="GT95" i="2"/>
  <c r="GT94" i="2"/>
  <c r="GQ94" i="2"/>
  <c r="GW90" i="2"/>
  <c r="GX90" i="2" s="1"/>
  <c r="GS90" i="2"/>
  <c r="GY90" i="2"/>
  <c r="GZ90" i="2" s="1"/>
  <c r="GW88" i="2"/>
  <c r="GX88" i="2" s="1"/>
  <c r="GS88" i="2"/>
  <c r="GY88" i="2"/>
  <c r="GZ88" i="2" s="1"/>
  <c r="GQ88" i="2"/>
  <c r="GT88" i="2"/>
  <c r="GU88" i="2"/>
  <c r="GU87" i="2"/>
  <c r="GS87" i="2"/>
  <c r="GY87" i="2"/>
  <c r="GZ87" i="2" s="1"/>
  <c r="GQ87" i="2"/>
  <c r="GW87" i="2" s="1"/>
  <c r="GX87" i="2" s="1"/>
  <c r="GT87" i="2"/>
  <c r="GW85" i="2"/>
  <c r="GX85" i="2" s="1"/>
  <c r="GY85" i="2"/>
  <c r="GZ85" i="2" s="1"/>
  <c r="GS85" i="2"/>
  <c r="GQ84" i="2"/>
  <c r="GW84" i="2" s="1"/>
  <c r="GX84" i="2" s="1"/>
  <c r="GU84" i="2"/>
  <c r="GT84" i="2"/>
  <c r="GU83" i="2"/>
  <c r="GT83" i="2"/>
  <c r="GQ83" i="2"/>
  <c r="GW83" i="2" s="1"/>
  <c r="GX83" i="2" s="1"/>
  <c r="GT78" i="2"/>
  <c r="GQ78" i="2"/>
  <c r="GW78" i="2" s="1"/>
  <c r="GX78" i="2" s="1"/>
  <c r="GT77" i="2"/>
  <c r="GQ77" i="2"/>
  <c r="GW77" i="2" s="1"/>
  <c r="GX77" i="2" s="1"/>
  <c r="GQ76" i="2"/>
  <c r="GW76" i="2" s="1"/>
  <c r="GX76" i="2" s="1"/>
  <c r="GT76" i="2"/>
  <c r="GU75" i="2"/>
  <c r="GQ75" i="2"/>
  <c r="GT75" i="2"/>
  <c r="GQ73" i="2"/>
  <c r="GT73" i="2"/>
  <c r="GT71" i="2"/>
  <c r="GQ71" i="2"/>
  <c r="GT70" i="2"/>
  <c r="GQ70" i="2"/>
  <c r="GT68" i="2"/>
  <c r="GQ68" i="2"/>
  <c r="GW68" i="2" s="1"/>
  <c r="GX68" i="2" s="1"/>
  <c r="GQ67" i="2"/>
  <c r="GW67" i="2" s="1"/>
  <c r="GX67" i="2" s="1"/>
  <c r="GT67" i="2"/>
  <c r="GQ66" i="2"/>
  <c r="GW66" i="2" s="1"/>
  <c r="GX66" i="2" s="1"/>
  <c r="GT66" i="2"/>
  <c r="GU66" i="2"/>
  <c r="GQ65" i="2"/>
  <c r="GW65" i="2" s="1"/>
  <c r="GX65" i="2" s="1"/>
  <c r="GT65" i="2"/>
  <c r="GY64" i="2"/>
  <c r="GZ64" i="2" s="1"/>
  <c r="GX64" i="2"/>
  <c r="GT63" i="2"/>
  <c r="GQ63" i="2"/>
  <c r="GW63" i="2" s="1"/>
  <c r="GX63" i="2" s="1"/>
  <c r="GU63" i="2"/>
  <c r="GT62" i="2"/>
  <c r="GQ62" i="2"/>
  <c r="GW62" i="2" s="1"/>
  <c r="GX62" i="2" s="1"/>
  <c r="GQ61" i="2"/>
  <c r="GW61" i="2" s="1"/>
  <c r="GX61" i="2" s="1"/>
  <c r="GT61" i="2"/>
  <c r="GU61" i="2"/>
  <c r="GQ60" i="2"/>
  <c r="GW60" i="2" s="1"/>
  <c r="GX60" i="2" s="1"/>
  <c r="GT60" i="2"/>
  <c r="GQ59" i="2"/>
  <c r="GW59" i="2" s="1"/>
  <c r="GX59" i="2" s="1"/>
  <c r="GT59" i="2"/>
  <c r="GT58" i="2"/>
  <c r="GQ58" i="2"/>
  <c r="GW58" i="2" s="1"/>
  <c r="GX58" i="2" s="1"/>
  <c r="GS57" i="2"/>
  <c r="GU57" i="2"/>
  <c r="GY57" i="2"/>
  <c r="GZ57" i="2" s="1"/>
  <c r="GQ57" i="2"/>
  <c r="GT57" i="2"/>
  <c r="GQ56" i="2"/>
  <c r="GW56" i="2" s="1"/>
  <c r="GX56" i="2" s="1"/>
  <c r="GT56" i="2"/>
  <c r="GU55" i="2"/>
  <c r="GY55" i="2"/>
  <c r="GZ55" i="2" s="1"/>
  <c r="GS55" i="2"/>
  <c r="GQ55" i="2"/>
  <c r="GW55" i="2" s="1"/>
  <c r="GX55" i="2" s="1"/>
  <c r="GT55" i="2"/>
  <c r="GQ54" i="2"/>
  <c r="GW54" i="2" s="1"/>
  <c r="GX54" i="2" s="1"/>
  <c r="GT54" i="2"/>
  <c r="GS52" i="2"/>
  <c r="GU52" i="2"/>
  <c r="GW52" i="2"/>
  <c r="GX52" i="2" s="1"/>
  <c r="GY52" i="2"/>
  <c r="GZ52" i="2" s="1"/>
  <c r="GS51" i="2"/>
  <c r="GU51" i="2"/>
  <c r="GY51" i="2"/>
  <c r="GZ51" i="2" s="1"/>
  <c r="GQ51" i="2"/>
  <c r="GW51" i="2" s="1"/>
  <c r="GX51" i="2" s="1"/>
  <c r="GT51" i="2"/>
  <c r="GY50" i="2"/>
  <c r="GZ50" i="2" s="1"/>
  <c r="GU50" i="2"/>
  <c r="GS50" i="2"/>
  <c r="GT50" i="2"/>
  <c r="GQ50" i="2"/>
  <c r="GW50" i="2" s="1"/>
  <c r="GX50" i="2" s="1"/>
  <c r="GT49" i="2"/>
  <c r="GQ49" i="2"/>
  <c r="GW49" i="2" s="1"/>
  <c r="GX49" i="2" s="1"/>
  <c r="GQ48" i="2"/>
  <c r="GW48" i="2" s="1"/>
  <c r="GX48" i="2" s="1"/>
  <c r="GT48" i="2"/>
  <c r="GQ47" i="2"/>
  <c r="GW47" i="2" s="1"/>
  <c r="GX47" i="2" s="1"/>
  <c r="GT47" i="2"/>
  <c r="GQ46" i="2"/>
  <c r="GW46" i="2" s="1"/>
  <c r="GX46" i="2" s="1"/>
  <c r="GT46" i="2"/>
  <c r="GQ45" i="2"/>
  <c r="GW45" i="2" s="1"/>
  <c r="GX45" i="2" s="1"/>
  <c r="GT45" i="2"/>
  <c r="GQ44" i="2"/>
  <c r="GW44" i="2" s="1"/>
  <c r="GX44" i="2" s="1"/>
  <c r="GT44" i="2"/>
  <c r="GQ42" i="2"/>
  <c r="GW42" i="2" s="1"/>
  <c r="GX42" i="2" s="1"/>
  <c r="GT42" i="2"/>
  <c r="GU41" i="2"/>
  <c r="GY41" i="2"/>
  <c r="GZ41" i="2" s="1"/>
  <c r="GS41" i="2"/>
  <c r="GT41" i="2"/>
  <c r="GQ41" i="2"/>
  <c r="GQ40" i="2"/>
  <c r="GW40" i="2" s="1"/>
  <c r="GX40" i="2" s="1"/>
  <c r="GT40" i="2"/>
  <c r="GT37" i="2"/>
  <c r="GQ37" i="2"/>
  <c r="GW37" i="2" s="1"/>
  <c r="GX37" i="2" s="1"/>
  <c r="GQ34" i="2"/>
  <c r="GW34" i="2" s="1"/>
  <c r="GX34" i="2" s="1"/>
  <c r="GT34" i="2"/>
  <c r="GQ33" i="2"/>
  <c r="GW33" i="2" s="1"/>
  <c r="GX33" i="2" s="1"/>
  <c r="GT33" i="2"/>
  <c r="GQ32" i="2"/>
  <c r="GT32" i="2"/>
  <c r="GQ30" i="2"/>
  <c r="GW30" i="2" s="1"/>
  <c r="GX30" i="2" s="1"/>
  <c r="GT30" i="2"/>
  <c r="GQ29" i="2"/>
  <c r="GW29" i="2" s="1"/>
  <c r="GX29" i="2" s="1"/>
  <c r="GT29" i="2"/>
  <c r="GQ28" i="2"/>
  <c r="GW28" i="2" s="1"/>
  <c r="GX28" i="2" s="1"/>
  <c r="GT28" i="2"/>
  <c r="GQ27" i="2"/>
  <c r="GW27" i="2" s="1"/>
  <c r="GX27" i="2" s="1"/>
  <c r="GT27" i="2"/>
  <c r="GQ25" i="2"/>
  <c r="GT25" i="2"/>
  <c r="GQ23" i="2"/>
  <c r="GT23" i="2"/>
  <c r="GQ22" i="2"/>
  <c r="GT22" i="2"/>
  <c r="GQ20" i="2"/>
  <c r="GT20" i="2"/>
  <c r="GQ19" i="2"/>
  <c r="GT19" i="2"/>
  <c r="GS17" i="2"/>
  <c r="GY17" i="2"/>
  <c r="GU17" i="2"/>
  <c r="GR424" i="2"/>
  <c r="D460" i="2" s="1"/>
  <c r="GQ17" i="2"/>
  <c r="GT17" i="2"/>
  <c r="FK424" i="2"/>
  <c r="GX305" i="2"/>
  <c r="GY305" i="2"/>
  <c r="GZ305" i="2" s="1"/>
  <c r="GY163" i="2"/>
  <c r="GZ163" i="2" s="1"/>
  <c r="GX163" i="2"/>
  <c r="GX303" i="2"/>
  <c r="GY303" i="2"/>
  <c r="GZ303" i="2" s="1"/>
  <c r="GX301" i="2"/>
  <c r="GY301" i="2"/>
  <c r="GZ301" i="2" s="1"/>
  <c r="GV326" i="2"/>
  <c r="GW326" i="2" s="1"/>
  <c r="GX326" i="2" s="1"/>
  <c r="GY326" i="2"/>
  <c r="GZ326" i="2" s="1"/>
  <c r="GX300" i="2"/>
  <c r="GY300" i="2"/>
  <c r="GZ300" i="2" s="1"/>
  <c r="GY331" i="2"/>
  <c r="GZ331" i="2" s="1"/>
  <c r="GX331" i="2"/>
  <c r="GW64" i="1"/>
  <c r="GX64" i="1"/>
  <c r="GY64" i="1" s="1"/>
  <c r="GS40" i="1"/>
  <c r="GP40" i="1"/>
  <c r="HM68" i="1"/>
  <c r="GW406" i="2"/>
  <c r="GX406" i="2" s="1"/>
  <c r="GW380" i="2"/>
  <c r="GX380" i="2" s="1"/>
  <c r="GW377" i="2"/>
  <c r="GX377" i="2" s="1"/>
  <c r="GW376" i="2"/>
  <c r="GX376" i="2" s="1"/>
  <c r="GW362" i="2"/>
  <c r="GX362" i="2" s="1"/>
  <c r="GW356" i="2"/>
  <c r="GX356" i="2" s="1"/>
  <c r="GW347" i="2"/>
  <c r="GX347" i="2" s="1"/>
  <c r="GW338" i="2"/>
  <c r="GX338" i="2" s="1"/>
  <c r="GW314" i="2"/>
  <c r="GX314" i="2" s="1"/>
  <c r="GW313" i="2"/>
  <c r="GX313" i="2" s="1"/>
  <c r="GW311" i="2"/>
  <c r="GX311" i="2" s="1"/>
  <c r="GW309" i="2"/>
  <c r="GW278" i="2"/>
  <c r="GX278" i="2" s="1"/>
  <c r="GW258" i="2"/>
  <c r="GW199" i="2"/>
  <c r="GX199" i="2" s="1"/>
  <c r="GW187" i="2"/>
  <c r="GX187" i="2" s="1"/>
  <c r="GW186" i="2"/>
  <c r="GX186" i="2" s="1"/>
  <c r="GW156" i="2"/>
  <c r="GX156" i="2" s="1"/>
  <c r="GW57" i="2"/>
  <c r="GX57" i="2" s="1"/>
  <c r="GX194" i="2"/>
  <c r="GY373" i="2" l="1"/>
  <c r="GZ373" i="2" s="1"/>
  <c r="GX373" i="2"/>
  <c r="GX367" i="2"/>
  <c r="GY367" i="2"/>
  <c r="GZ367" i="2" s="1"/>
  <c r="GX350" i="2"/>
  <c r="GY350" i="2"/>
  <c r="GZ350" i="2" s="1"/>
  <c r="GV350" i="2"/>
  <c r="GY322" i="2"/>
  <c r="GZ322" i="2" s="1"/>
  <c r="GX322" i="2"/>
  <c r="GY315" i="2"/>
  <c r="GZ315" i="2" s="1"/>
  <c r="GX315" i="2"/>
  <c r="GX304" i="2"/>
  <c r="GY304" i="2"/>
  <c r="GZ304" i="2" s="1"/>
  <c r="GY272" i="2"/>
  <c r="GZ272" i="2" s="1"/>
  <c r="GV272" i="2"/>
  <c r="GY182" i="2"/>
  <c r="GZ182" i="2" s="1"/>
  <c r="GX182" i="2"/>
  <c r="GX157" i="2"/>
  <c r="GY157" i="2"/>
  <c r="GZ157" i="2" s="1"/>
  <c r="GY97" i="2"/>
  <c r="GZ97" i="2" s="1"/>
  <c r="GX97" i="2"/>
  <c r="GW75" i="2"/>
  <c r="GX75" i="2" s="1"/>
  <c r="GY75" i="2"/>
  <c r="GZ75" i="2" s="1"/>
  <c r="GX73" i="2"/>
  <c r="GY73" i="2"/>
  <c r="GZ73" i="2" s="1"/>
  <c r="GY71" i="2"/>
  <c r="GZ71" i="2" s="1"/>
  <c r="GX71" i="2"/>
  <c r="GX25" i="2"/>
  <c r="GY25" i="2"/>
  <c r="GZ25" i="2" s="1"/>
  <c r="GY424" i="2"/>
  <c r="D462" i="2" s="1"/>
  <c r="GZ17" i="2"/>
  <c r="GZ424" i="2" s="1"/>
  <c r="D463" i="2" s="1"/>
  <c r="GP67" i="1"/>
  <c r="GW67" i="1" s="1"/>
  <c r="GV40" i="1"/>
  <c r="GW40" i="1" s="1"/>
  <c r="GQ424" i="2"/>
  <c r="GX424" i="2" s="1"/>
  <c r="GX309" i="2"/>
  <c r="GX258" i="2"/>
  <c r="GV424" i="2" l="1"/>
  <c r="D461" i="2" s="1"/>
  <c r="GW272" i="2"/>
  <c r="GX272" i="2" s="1"/>
</calcChain>
</file>

<file path=xl/sharedStrings.xml><?xml version="1.0" encoding="utf-8"?>
<sst xmlns="http://schemas.openxmlformats.org/spreadsheetml/2006/main" count="3342" uniqueCount="1305">
  <si>
    <t>ESTUDIO DE MERCADO</t>
  </si>
  <si>
    <t>SUBRED INTEGRADA DE SERVICIOS DE SALUD NORTE E.S.E.
GESTIÓN DE LA CONTRATACIÓN</t>
  </si>
  <si>
    <t>PÁGINA :  1 DE 1</t>
  </si>
  <si>
    <t>INFORMACIÓN DE LA COMPRA O SERVICIO</t>
  </si>
  <si>
    <t>TIPO DE PROCESO:</t>
  </si>
  <si>
    <t>OBJETO A CONTRATAR:</t>
  </si>
  <si>
    <t>PRECIO No.1</t>
  </si>
  <si>
    <t>PRECIO No.2</t>
  </si>
  <si>
    <t>HISTÓRICO INDEXADO</t>
  </si>
  <si>
    <t>CÁLCULOS MATEMÁTICOS</t>
  </si>
  <si>
    <t>Ítem</t>
  </si>
  <si>
    <t>Código</t>
  </si>
  <si>
    <t>Valor Total</t>
  </si>
  <si>
    <t>Valor Unitario</t>
  </si>
  <si>
    <t>Valor Total Unitario</t>
  </si>
  <si>
    <t>Valor Indexado</t>
  </si>
  <si>
    <t>Cotizante Menor Valor</t>
  </si>
  <si>
    <t>Variación en Pesos</t>
  </si>
  <si>
    <t>Variación Porcentual</t>
  </si>
  <si>
    <t>Valor de Referencia Unitario</t>
  </si>
  <si>
    <t>Valor de Referencia Total</t>
  </si>
  <si>
    <t>TOTAL PRECIO No. 2</t>
  </si>
  <si>
    <t>ITEMS</t>
  </si>
  <si>
    <t>DECRIPCIÓN</t>
  </si>
  <si>
    <t>VALOR</t>
  </si>
  <si>
    <t>ELABORADO POR:</t>
  </si>
  <si>
    <t>CANTIDAD</t>
  </si>
  <si>
    <t>IVA</t>
  </si>
  <si>
    <t>PRECIO No.3</t>
  </si>
  <si>
    <t>TOTAL PRECIO No. 3</t>
  </si>
  <si>
    <t>DETALLADO INFORMACION</t>
  </si>
  <si>
    <t>A.(  )</t>
  </si>
  <si>
    <t>UNIDAD DE MEDIDA</t>
  </si>
  <si>
    <t>ESPECIFICACIÓN TÉCNICA</t>
  </si>
  <si>
    <t>ADICIONES</t>
  </si>
  <si>
    <t>CONTRATO</t>
  </si>
  <si>
    <t>C.(  )</t>
  </si>
  <si>
    <t>GESTIÓN DEL CONOCIMIENTO</t>
  </si>
  <si>
    <t>FECHA ELABORACION</t>
  </si>
  <si>
    <t>VALIDACIÓN TÉCNICA</t>
  </si>
  <si>
    <t>VO BO DIRECTOR ÁREA</t>
  </si>
  <si>
    <t>CÓDIGO: AP-CT-F-12</t>
  </si>
  <si>
    <t>VERSIÓN: 7</t>
  </si>
  <si>
    <t>FECHA:  15/12/2023</t>
  </si>
  <si>
    <t>PRECIO No.4</t>
  </si>
  <si>
    <t>TOTAL PRECIO No. 4</t>
  </si>
  <si>
    <t>PRECIO No.5</t>
  </si>
  <si>
    <t>TOTAL PRECIO No. 1</t>
  </si>
  <si>
    <t>TOTAL PRECIO No. 5</t>
  </si>
  <si>
    <t>PRECIO No.6</t>
  </si>
  <si>
    <t>PRECIO No.7</t>
  </si>
  <si>
    <t>PRECIO No.8</t>
  </si>
  <si>
    <t>TOTAL PRECIO No. 8</t>
  </si>
  <si>
    <t>TOTAL PRECIO No. 7</t>
  </si>
  <si>
    <t>PRECIO No.9</t>
  </si>
  <si>
    <t>TOTAL PRECIO No. 6</t>
  </si>
  <si>
    <t>TOTAL PRECIO No. 9</t>
  </si>
  <si>
    <t>PRECIO No.10</t>
  </si>
  <si>
    <t>PRECIO No.11</t>
  </si>
  <si>
    <t>PRECIO No.12</t>
  </si>
  <si>
    <t>PRECIO No.13</t>
  </si>
  <si>
    <t>PRECIO No.14</t>
  </si>
  <si>
    <t>PRECIO No.15</t>
  </si>
  <si>
    <t>PRECIO No.16</t>
  </si>
  <si>
    <t>PRECIO No.17</t>
  </si>
  <si>
    <t>PRECIO No.18</t>
  </si>
  <si>
    <t>PRECIO No.19</t>
  </si>
  <si>
    <t>PRECIO No.20</t>
  </si>
  <si>
    <t>TOTAL PRECIO No. 10</t>
  </si>
  <si>
    <t>TOTAL PRECIO No. 11</t>
  </si>
  <si>
    <t>TOTAL PRECIO No. 12</t>
  </si>
  <si>
    <t>TOTAL PRECIO No. 13</t>
  </si>
  <si>
    <t>TOTAL PRECIO No. 14</t>
  </si>
  <si>
    <t>TOTAL PRECIO No. 15</t>
  </si>
  <si>
    <t>TOTAL PRECIO No. 16</t>
  </si>
  <si>
    <t>TOTAL PRECIO No. 17</t>
  </si>
  <si>
    <t>TOTAL PRECIO No. 18</t>
  </si>
  <si>
    <t>TOTAL PRECIO No. 19</t>
  </si>
  <si>
    <t>TOTAL PRECIO No. 20</t>
  </si>
  <si>
    <t>PRECIO No.21</t>
  </si>
  <si>
    <t>TOTAL PRECIO No. 21</t>
  </si>
  <si>
    <t>PRECIO No.22</t>
  </si>
  <si>
    <t>TOTAL PRECIO No. 22</t>
  </si>
  <si>
    <t>PRECIO No.23</t>
  </si>
  <si>
    <t>TOTAL PRECIO No. 23</t>
  </si>
  <si>
    <t>PRECIO No.24</t>
  </si>
  <si>
    <t>TOTAL PRECIO No. 24</t>
  </si>
  <si>
    <t>PRECIO No.25</t>
  </si>
  <si>
    <t>TOTAL PRECIO No. 25</t>
  </si>
  <si>
    <t>PRECIO No.26</t>
  </si>
  <si>
    <t>TOTAL PRECIO No. 26</t>
  </si>
  <si>
    <t>PRECIO No.27</t>
  </si>
  <si>
    <t>TOTAL PRECIO No. 27</t>
  </si>
  <si>
    <t>PRECIO No.28</t>
  </si>
  <si>
    <t>TOTAL PRECIO No. 28</t>
  </si>
  <si>
    <t>PRECIO No.29</t>
  </si>
  <si>
    <t>TOTAL PRECIO No. 29</t>
  </si>
  <si>
    <t>PRECIO No.30</t>
  </si>
  <si>
    <t>TOTAL PRECIO No. 30</t>
  </si>
  <si>
    <t>MQ1420</t>
  </si>
  <si>
    <t>ACIDO POLIGLICOLICO 0 AGUJA 1/2 REDONDA DE 37 A 38MM HEBRA DE 90CM (MULTIFILAMENTO NATURAL/ ABSORBIBLE)</t>
  </si>
  <si>
    <t>MQ1421</t>
  </si>
  <si>
    <t>ACIDO POLIGLICOLICO 2/0 AGUJA 1/2 CURVA REDONDA DE 24 A 27MM HEBRA DE 70-75CM (MULTIFILAMENTO NATURAL ABSORBIBLE ESTERILES CON Y SIN AGUJA )</t>
  </si>
  <si>
    <t>MQ1422</t>
  </si>
  <si>
    <t>MQ1424</t>
  </si>
  <si>
    <t>ACIDO POLIGLICOLICO 4/0 AGUJA 1/2 REDONDA DE 19 A 22MM HEBRA DE 70 ACM (MULTIFILAMENTO NATURAL/ ABSORBIBLE)</t>
  </si>
  <si>
    <t>MQ1425</t>
  </si>
  <si>
    <t>ACIDO POLIGLICOLICO 5/0 AGUJA 1/2 REDONDA DE 15 A 17MM HEBRA DE 70 A 75CM (MULTIFILAMENTO NATURAL/ ABSORBIBLE )</t>
  </si>
  <si>
    <t>MQ1426</t>
  </si>
  <si>
    <t>ACIDO POLIGLICOLICO 7/0 DOBLE AGUJA 1/4 ESPATULADA DE 5.5MM HEBRA DE 45CM (MULTIFILAMENTO NATURAL/ ABSORBIBLE )</t>
  </si>
  <si>
    <t>MQ1423</t>
  </si>
  <si>
    <t>ACIDO POLIGLICOLICO ANTIBACTERIAL 3/0 AGUJA CURVA REDONDA 1/2 CIRCULO 24 - 27 MM HEBRA DE 70-75CM(SUTURA SINTETICA ABSORBIBLE)</t>
  </si>
  <si>
    <t>MQ0749</t>
  </si>
  <si>
    <t>ADAPTADOR LÍNEA DE MUESTREO PARA CAPNOGRAFIA  UNIDAD</t>
  </si>
  <si>
    <t>MQ1223</t>
  </si>
  <si>
    <t>AGENTE ESTERILIZANTE PARA SISTEMA DE PEROXIDO DE HIDROGENO VALOR UNITARIO PARA UN CICLO DE ESTERILIZACIÓN  (CASETTE)</t>
  </si>
  <si>
    <t>MQ1267</t>
  </si>
  <si>
    <t xml:space="preserve">AGUJA  BLOQUEO DE NERVIO N° 21G * 100 A 120MM VISIBLES ECOGRAFICAMENTE  UNIDAD </t>
  </si>
  <si>
    <t>MQ0753</t>
  </si>
  <si>
    <t xml:space="preserve">AGUJA  BLOQUEO DE NERVIO N° 22G * 50MM  </t>
  </si>
  <si>
    <t>MQ1396</t>
  </si>
  <si>
    <t xml:space="preserve">AGUJA  BLOQUEO DE NERVIO N° 22G * 80MM  </t>
  </si>
  <si>
    <t>MQ1323</t>
  </si>
  <si>
    <t>AGUJA  DE  BIOPSIA 14G * 13-15 CM. DESECHABLE</t>
  </si>
  <si>
    <t>MQ0024</t>
  </si>
  <si>
    <t>AGUJA DE BIOPSIA N°14G*100MM SEMIAUTOMATICA</t>
  </si>
  <si>
    <t>MQ0027</t>
  </si>
  <si>
    <t xml:space="preserve">AGUJA DE BIOPSIA N° 18G * 15 A 16CM SEMIAUTOMATICA  </t>
  </si>
  <si>
    <t>MQ0755</t>
  </si>
  <si>
    <t xml:space="preserve">AGUJA AUTOMATICA BARD-BD REFERENCIA 18GX 20 CM </t>
  </si>
  <si>
    <t>MQ0752</t>
  </si>
  <si>
    <t>AGUJA AUTOMATICA BARD-BD REFERENCIA 18GX 25 CM UNIDADES</t>
  </si>
  <si>
    <t>MQ0758</t>
  </si>
  <si>
    <t>AGUJA HIPODERMICA DESECHABLE 18G * 1”</t>
  </si>
  <si>
    <t>MQ0031</t>
  </si>
  <si>
    <t>AGUJA HIPODERMICA 18G*1 1/2” DESECHABLE</t>
  </si>
  <si>
    <t>MQ0033</t>
  </si>
  <si>
    <t xml:space="preserve">AGUJA HIPODERMICA  19G*1 1/2” DESECHABLE    </t>
  </si>
  <si>
    <t>MQ0030</t>
  </si>
  <si>
    <t xml:space="preserve">AGUJA HIPODERMICA  20G*1” DESECHABLE </t>
  </si>
  <si>
    <t>MQ0035</t>
  </si>
  <si>
    <t xml:space="preserve">AGUJA HIPODERMICA 21G * 1 1/2" DESECHABLE </t>
  </si>
  <si>
    <t>MQ1523</t>
  </si>
  <si>
    <t xml:space="preserve">AGUJA HIPODERMICA  22G*1 1/2” DESECHABLE  </t>
  </si>
  <si>
    <t>MQ0037</t>
  </si>
  <si>
    <t>AGUJA HIPODERMICA  23G * 1"  DESECHABLE</t>
  </si>
  <si>
    <t>MQ0038</t>
  </si>
  <si>
    <t xml:space="preserve">AGUJA HIPODERMICA  23G*1 1/2” DESECHABLE </t>
  </si>
  <si>
    <t>MQ0039</t>
  </si>
  <si>
    <t xml:space="preserve">AGUJA HIPODERMICA  24G * 1”  DESECHABLE </t>
  </si>
  <si>
    <t>MQ0032</t>
  </si>
  <si>
    <t>AGUJA HIPODERMICA  25G * 5/8"  DESECHABLE</t>
  </si>
  <si>
    <t>MQ0043</t>
  </si>
  <si>
    <t xml:space="preserve">AGUJA PARA ASPIRACION DE MEDULA OSEA N° 16G * 1MM  </t>
  </si>
  <si>
    <t>MQ0040</t>
  </si>
  <si>
    <t>AGUJA PARA PUNCION LUMBAR N° 20G*90MM (3 1/2)</t>
  </si>
  <si>
    <t>MQ0757</t>
  </si>
  <si>
    <t xml:space="preserve">AGUJA PARA PUNCION LUMBAR N° 22G X 90MM </t>
  </si>
  <si>
    <t>MQ0765</t>
  </si>
  <si>
    <t>AGUJA PARA PUNCION LUMBAR N° 25G X 90MM</t>
  </si>
  <si>
    <t>MQ0297</t>
  </si>
  <si>
    <t>ALCOHOL AL ≥70 % Y ACONDICIONADORES DE HUMEDAD PARA HIGIENE DE MANOS SISTEMA PUSH  BOLSA X 800 A 1000 CC</t>
  </si>
  <si>
    <t>MQ0051</t>
  </si>
  <si>
    <t>ALCOHOL AL ≥70 % Y ACONDICIONADORES DE HUMEDAD PARA HIGIENE DE MANOS SISTEMA SENSOR  BOLSA X 800 A 1000 CC</t>
  </si>
  <si>
    <t>MQ0048</t>
  </si>
  <si>
    <t>ALCOHOL ANTISEPTICO 70% 700 - 1000 ML</t>
  </si>
  <si>
    <t>MQ0047</t>
  </si>
  <si>
    <t>ALCOHOL ANTISEPTICO 75% X 345 ML</t>
  </si>
  <si>
    <t>MQ1647</t>
  </si>
  <si>
    <t xml:space="preserve">ALGODON EN TORUNDA BOLSA POR 20 GR </t>
  </si>
  <si>
    <t>MQ1681</t>
  </si>
  <si>
    <t>ALGODON EN TORUNDA BOLSA X 500 G</t>
  </si>
  <si>
    <t>MQ0065</t>
  </si>
  <si>
    <t>APOSITO CON HIDROCOLOIDE DELGADO 15CM * 15CM ESTERIL</t>
  </si>
  <si>
    <t>MQ0056</t>
  </si>
  <si>
    <t>APOSITO CON HIDROCOLOIDE EN GEL 20CM * 20CM ESTERIL</t>
  </si>
  <si>
    <t>MQ0061</t>
  </si>
  <si>
    <t xml:space="preserve">APOSITO DE GASA (ALGODON IMPREGNADO CON PARAFINA Y DIGLUCONATO DE CLORHEXIDINA 0.5%) 10CM * 10CM </t>
  </si>
  <si>
    <t>MQ0062</t>
  </si>
  <si>
    <t xml:space="preserve">APOSITO DE GASA (ALGODON IMPREGNADO CON PARAFINA Y DIGLUCONATO DE CLORHEXIDINA 05%) 15CM * 20CM </t>
  </si>
  <si>
    <t>MQ0063</t>
  </si>
  <si>
    <t>APOSITO DE HIDROCOLOIDE EN GEL TRANSPARENTE 10CM * 10CM (ELECT HYDRO THIN 10 X 10 CM-53HYT1010)</t>
  </si>
  <si>
    <t>MQ0064</t>
  </si>
  <si>
    <t>APOSITO DE POLIURETANO (PELICULA DE POLIURETANO CON PLATA-ALMOHADILLA CON CARBON ACTIVADO) 10CM * 1CM</t>
  </si>
  <si>
    <t>MQ0779</t>
  </si>
  <si>
    <t xml:space="preserve">APOSITO ESTERIL TRANSPARENTE 7 * 9CM  +/-  2CM CON REFUERZO INCORPORADO </t>
  </si>
  <si>
    <t>MQ1665</t>
  </si>
  <si>
    <t>APOSITO ESTERIL TRASPARENTE 5CM * 5CM ON REFUERZO INCORPORADO Y CON TIRILLAS DE FIJACION Y MARCACION – USO NEONATAL</t>
  </si>
  <si>
    <t>MQ0067</t>
  </si>
  <si>
    <t>APOSITO HIDROCOLOIDE CON FORMULA DE GEL CONTROLADA 20CM * 30CM</t>
  </si>
  <si>
    <t>MQ0770</t>
  </si>
  <si>
    <t>APOSITO HIDROFIBRA CON PLATA REFORZADO CON NYLON ANTIMICROBIANO ABSORBENTE 23CM * 30 CM (DURAFIBER AG 20 X 30 CM66800581)</t>
  </si>
  <si>
    <t>MQ0795</t>
  </si>
  <si>
    <t xml:space="preserve">APOSITO PRECORTADO ESTERIL ELABORADO EN GASA TEJIDA Y 100% ALGODON 8CM *20CM  </t>
  </si>
  <si>
    <t>MQ0072</t>
  </si>
  <si>
    <t>APOSITO TRANSPARENTE 15 * 25CM (+/-) POSQUIRURGICO CON ALMOHADILLA ABSORBENTE (OPSITE POST OP 10 X 20 CM 66000714)</t>
  </si>
  <si>
    <t>MQ0071</t>
  </si>
  <si>
    <t xml:space="preserve">APOSITO TRANSPARENTE DE POLIURETANO 18CM HASTA 22CM * 8CM HASTA 12CM CON ALMOHADILLA ABSORBENTE NO TEJIDA POSQUIRURGICO </t>
  </si>
  <si>
    <t>MQ0073</t>
  </si>
  <si>
    <t xml:space="preserve">APOSITO TRANSPARENTE DE POLIURETANO 30CM A 35 CM * 9CM A 10CM. CON ALMOHADILLA ABSORBENTE NO TEJIDA POSQUIRURGICO </t>
  </si>
  <si>
    <t>MQ0796</t>
  </si>
  <si>
    <t xml:space="preserve">APOSITO TRASPARENTE ESTERIL CON ALMOHADILLA ABSORBENTE CON CLORHEXIDINA AL 2% 10CM * 15CM    </t>
  </si>
  <si>
    <t>MQ1558</t>
  </si>
  <si>
    <t xml:space="preserve">APOSITO TRASPARENTE ESTERIL CON ALMOHADILLA ABSORBENTE DE 9 A 12CM 
</t>
  </si>
  <si>
    <t>MQ0800</t>
  </si>
  <si>
    <t xml:space="preserve">APOSITOS DE ESPUMA QUE CONTIENE 100% MIEL DE MANUKA GRADO MEDICO THERAHONEY HD  5.1 * 5.1CM Y 10.2 * 12.7CM   </t>
  </si>
  <si>
    <t>MQ1484</t>
  </si>
  <si>
    <t>APOSITOS DE ESPUMA QUE CONTIENE 100% MIEL DE MANUKA GRADO MEDICO THERAHONEY SHEET 10.2*12.7cms</t>
  </si>
  <si>
    <t>MQ1499</t>
  </si>
  <si>
    <t>BALON DE DILATACION ESOFAGICA DE 11mm A 13mm* 5mmA 15mm/180cm</t>
  </si>
  <si>
    <t>MQ1388</t>
  </si>
  <si>
    <t>BALON DILATACION ESOFAGICA DE 15-16.5-18-55mm-7FR/180cm</t>
  </si>
  <si>
    <t>MQ0082</t>
  </si>
  <si>
    <t>BARRERA CUTANEA NO IRRITANTE EN SPRAY</t>
  </si>
  <si>
    <t>MQ0815</t>
  </si>
  <si>
    <t>BARRERA MAS BOLSA PARA COLOSTOMIA DE 32MM</t>
  </si>
  <si>
    <t>MQ0085</t>
  </si>
  <si>
    <t>BATA DESECHABLE MANGA LARGA PUÑO RESORTADO</t>
  </si>
  <si>
    <t>MQ0086</t>
  </si>
  <si>
    <t>BATA DESECHABLE PARA PACIENTE ADULTO MANGA CORTA</t>
  </si>
  <si>
    <t>MQ0089</t>
  </si>
  <si>
    <t>BOLSA AUTOSELLABLE PARA ESTERILIZACION 135 * 283 MM +/- 1 CM CON INDICADOR PARA VAPOR</t>
  </si>
  <si>
    <t>MQ1485</t>
  </si>
  <si>
    <t>BOLSA COLOSTOMIA+BARRERA NEONATAL</t>
  </si>
  <si>
    <t>MQ1346</t>
  </si>
  <si>
    <t>BOTON GASTROSTOMIA No. 12FR X 1CM</t>
  </si>
  <si>
    <t>MQ1661</t>
  </si>
  <si>
    <t>BOTON GASTROSTOMIA  14FR X 1.2 CM</t>
  </si>
  <si>
    <t>MQ1220</t>
  </si>
  <si>
    <t xml:space="preserve">BOTON GASTROSTOMIA 14 FR. X 0.7 A 1 CM  </t>
  </si>
  <si>
    <t>MQ0095</t>
  </si>
  <si>
    <t xml:space="preserve">BRAZALETE 1 VIA NEONATAL  N° 1 - DESECHABLE  </t>
  </si>
  <si>
    <t>MQ0096</t>
  </si>
  <si>
    <t xml:space="preserve">BRAZALETE 1 VIA NEONATAL N° 2  DESECHABLE        </t>
  </si>
  <si>
    <t>MQ0835</t>
  </si>
  <si>
    <t xml:space="preserve">BRAZALETE 1 VIA NEONATAL N° 3  DESECHABLE  </t>
  </si>
  <si>
    <t>MQ0833</t>
  </si>
  <si>
    <t xml:space="preserve">BRAZALETE 2 VIAS NEONATAL  N° 1  DESECHABLE  </t>
  </si>
  <si>
    <t>MQ0834</t>
  </si>
  <si>
    <t xml:space="preserve">BRAZALETE 2 VIAS NEONATAL  N° 2  DESECHABLE  </t>
  </si>
  <si>
    <t>MQ0097</t>
  </si>
  <si>
    <t xml:space="preserve">BRAZALETE 2 VIAS NEONATAL  N° 3  DESECHABLE  </t>
  </si>
  <si>
    <t>MQ0836</t>
  </si>
  <si>
    <t>BRAZALETE 2 VIAS NEONATAL  N° 4  DESECHABLE</t>
  </si>
  <si>
    <t>MQ0837</t>
  </si>
  <si>
    <t xml:space="preserve">BRAZALETE 2 VIAS NEONATAL  N° 5  DESECHABLE  </t>
  </si>
  <si>
    <t>MQ1580</t>
  </si>
  <si>
    <t>CAMISA DE ACCESO UROLOGICO TIPO AMPLAZT, (CAMISA TIPO AMPLATZ N° 26FR)</t>
  </si>
  <si>
    <t>MQ0109</t>
  </si>
  <si>
    <t>CAMISA URETRAL  NAVIGATOR N° 11 A 13FR * 36CM</t>
  </si>
  <si>
    <t>MQ0110</t>
  </si>
  <si>
    <t>CAMISAS URETERALES FLEXIBLE 11 A 13FR * 45 A 46CM</t>
  </si>
  <si>
    <t>MQ0112</t>
  </si>
  <si>
    <t>CANASTILLA DAKOTA 1.9 * 120CM</t>
  </si>
  <si>
    <t>MQ0113</t>
  </si>
  <si>
    <t>CANASTILLA ZERO 1.9 * 120CM</t>
  </si>
  <si>
    <t>MQ0851</t>
  </si>
  <si>
    <t xml:space="preserve">CANULA  TRAQUEOSTOMIA FENESTRADA No. 7.0 S/B </t>
  </si>
  <si>
    <t>MQ0857</t>
  </si>
  <si>
    <t xml:space="preserve">CANULA GUEDEL N° 00  </t>
  </si>
  <si>
    <t>MQ0129</t>
  </si>
  <si>
    <t>CANULA GUEDELL N° 6</t>
  </si>
  <si>
    <t>MQ1245</t>
  </si>
  <si>
    <t xml:space="preserve">CANULA INTERFAZ NASAL   JUNIOR TALLA M REF. OJR414  </t>
  </si>
  <si>
    <t>MQ1321</t>
  </si>
  <si>
    <t xml:space="preserve">CANULA INTERFAZ NASAL   JUNIOR TALLA S REF. OJR 412  </t>
  </si>
  <si>
    <t>MQ1247</t>
  </si>
  <si>
    <t>CANULA INTERFAZ NASAL   JUNIOR TALLA XL</t>
  </si>
  <si>
    <t>MQ1246</t>
  </si>
  <si>
    <t xml:space="preserve">CANULA INTERFAZ NASAL JUNIOR TALLA L REF. OJR 416  </t>
  </si>
  <si>
    <t>MQ0130</t>
  </si>
  <si>
    <t>CANULA NASAL DE ALTO FLUJO ADULTO T: L</t>
  </si>
  <si>
    <t>MQ0859</t>
  </si>
  <si>
    <t xml:space="preserve">CANULA NASAL DE ALTO FLUJO ADULTO T: M </t>
  </si>
  <si>
    <t>MQ0131</t>
  </si>
  <si>
    <t>CANULA NASAL DE ALTO FLUJO ADULTO T: S</t>
  </si>
  <si>
    <t>MQ1618</t>
  </si>
  <si>
    <t>CANULA TRAQUEOSTOMIA XL FLEXOANILLADA C/B EXTRA LARGA</t>
  </si>
  <si>
    <t>MQ0872</t>
  </si>
  <si>
    <t xml:space="preserve">CATETER DIALISIS  PERITONEAL RECTO N° 15FR * 31CM UN RETEN PEDIATRICO  </t>
  </si>
  <si>
    <t>MQ0881</t>
  </si>
  <si>
    <t xml:space="preserve">CATETER DIALISIS PERITONEAL COLA CERDO N° 15FR * 57.5CM DOS RETENES ADULTOENES ADULTO  </t>
  </si>
  <si>
    <t>MQ0145</t>
  </si>
  <si>
    <t>CATETER DIALISIS PERITONEAL RECTO N° 15FR * 18CM 1 RETEN NEONATAL</t>
  </si>
  <si>
    <t>MQ0147</t>
  </si>
  <si>
    <t>CATETER EMBOLECTOMIA FOGARTY N° 3FR * 40CM MONOLUMEN   SIN LATEX</t>
  </si>
  <si>
    <t>MQ0151</t>
  </si>
  <si>
    <t xml:space="preserve">CATETER EMBOLECTOMIA FOGARTY N° 4FR * 80 cm MONOLUMEN SIN LATEX </t>
  </si>
  <si>
    <t>MQ0152</t>
  </si>
  <si>
    <t>CATETER EMBOLECTOMIA FOGARTY N° 5FR * 80CM MONOLUMEN   SIN LATEX</t>
  </si>
  <si>
    <t>MQ0876</t>
  </si>
  <si>
    <t xml:space="preserve">CATETER EMBOLECTOMIA FOGARTY N° 6FR * 80 cm MONOLUMEN SIN LATEX   </t>
  </si>
  <si>
    <t>MQ1274</t>
  </si>
  <si>
    <t xml:space="preserve">CATETER EMBOLECTOMIA FOGARTY N° 7FR * 80 cm MONOLUMEN SIN LATEX   </t>
  </si>
  <si>
    <t>MQ1218</t>
  </si>
  <si>
    <t xml:space="preserve">CATETER EPICUTANEO CAVA N° 2FR 24G*30CM MARIPOSA  </t>
  </si>
  <si>
    <t>MQ0161</t>
  </si>
  <si>
    <t>CATETER INTRAVENOSO SEGURIDAD N° 16G</t>
  </si>
  <si>
    <t>MQ0158</t>
  </si>
  <si>
    <t>CATETER INTRAVENOSO SEGURIDAD N° 18G</t>
  </si>
  <si>
    <t>MQ0159</t>
  </si>
  <si>
    <t>CATETER INTRAVENOSO SEGURIDAD N° 22G</t>
  </si>
  <si>
    <t>MQ0162</t>
  </si>
  <si>
    <t>CATETER INTRAVENOSO SEGURIDAD N° 24G</t>
  </si>
  <si>
    <t>MQ0878</t>
  </si>
  <si>
    <t>CATETER INTRAVENOSO SEGURIDAD No.20G</t>
  </si>
  <si>
    <t>MQ0882</t>
  </si>
  <si>
    <t xml:space="preserve">CATETER PERITONEAL RECTO SERIE "I" PEDIATRICO UN RETEN DE 15 FR. X 37 CM  </t>
  </si>
  <si>
    <t>MQ0884</t>
  </si>
  <si>
    <t xml:space="preserve">CATETER PERMANENTE RECTO DOBLE LUMEN  N° 14.5FR * 28CM EJE A PUNTA DISTAL, 23CM RETEN A PUNTA DISTAL CON SET PARA INSERCION ADULTO  </t>
  </si>
  <si>
    <t>MQ0883</t>
  </si>
  <si>
    <t xml:space="preserve">CATETER PERMANENTE RECTO DOBLE LUMEN N° 14.5FR *  36CM EJE A PUNTA DISTAL, 31CM RETEN A PUNTA DISTAL CON SET PARA INSERCION ADULTO  </t>
  </si>
  <si>
    <t xml:space="preserve"> MQ1659</t>
  </si>
  <si>
    <t xml:space="preserve">CATETER TEMPORAL PRE-CURVADO  DOBLE LUMEN ADULTO COAXIAL EN POLIURETANO ALTO FLUJO 14FR X 20CM CON KIT DE INSERCCION  </t>
  </si>
  <si>
    <t>MQ0885</t>
  </si>
  <si>
    <t xml:space="preserve">CATETER TEMPORAL PRECURVADO DOBLE LUMEN COAXIAL N° 11.5FR * 15CM ADULTO   </t>
  </si>
  <si>
    <t>MQ0887</t>
  </si>
  <si>
    <t xml:space="preserve">CATETER TEMPORAL PRECURVADO DOBLE LUMEN COAXIAL N° 14FR * 15CM ADULTO  </t>
  </si>
  <si>
    <t>MQ0888</t>
  </si>
  <si>
    <t xml:space="preserve">CATETER TEMPORAL RECTO DOBLE LUMEN TABICADO EN POLIURETANO N° 11FR * 20CM ADULTO  </t>
  </si>
  <si>
    <t>MQ1559</t>
  </si>
  <si>
    <t>CATETER UMBILICAL 3.0</t>
  </si>
  <si>
    <t>MQ0889</t>
  </si>
  <si>
    <t xml:space="preserve">CATETER VENOSO CENTRAL (CVC) ADULTO MONOLUMEN N° 16G * 20CM  </t>
  </si>
  <si>
    <t>MQ0144</t>
  </si>
  <si>
    <t>CATETER VENOSO CENTRAL (CVC) MONOLUMEN N° 18FR * 20CM ADULTO</t>
  </si>
  <si>
    <t>MQ0163</t>
  </si>
  <si>
    <t>CATETER VENOSO CENTRAL (CVC) MONOLUMEN N° 18FR *15CM ADULTO</t>
  </si>
  <si>
    <t>MQ0175</t>
  </si>
  <si>
    <t>CATETER VENOSO CENTRAL BILUMEN # 18FR ADULTO (7FR X 20 CM CV 17702 -DUO S 720)</t>
  </si>
  <si>
    <t>MQ0890</t>
  </si>
  <si>
    <t xml:space="preserve">CATETER VENOSO CENTRAL (CVC) TRILUMEN N° 5.5FR * 13CM   </t>
  </si>
  <si>
    <t>MQ0174</t>
  </si>
  <si>
    <t xml:space="preserve">CATETER VENOSO CENTRAL (CVC) TRILUMEN N°7FR * 20CM ADULTO   </t>
  </si>
  <si>
    <t>MQ0170</t>
  </si>
  <si>
    <t xml:space="preserve">CATETER VENOSO CENTRAL (CVC) BILUMEN N° 22G *4FR *13CM PEDIATRICO  </t>
  </si>
  <si>
    <t>MQ1315</t>
  </si>
  <si>
    <t>CATETER VENOSO CENTRAL DE INSERCION PERIFERICA (PICC) ADULTO 4 FR BILUMEN *50cm</t>
  </si>
  <si>
    <t>MQ0164</t>
  </si>
  <si>
    <t xml:space="preserve">CATETER VENOSO CENTRAL DE INSERCION PERIFERICA (PICC) N° 4.5FR-5FR *(17-18GX 60CM)  BILUMEN ADULTO  </t>
  </si>
  <si>
    <t>MQ0177</t>
  </si>
  <si>
    <t>CATGUT CROMADO 3/0 AGUJA CURVA REDON 1/2 CIRCULO 24 -27 MM HEBRA DE 70-75 CM MONOFILAMENTO NATURAL/ ABSORBIBLE CON COLAGENO INTESTINAL</t>
  </si>
  <si>
    <t>MQ0179</t>
  </si>
  <si>
    <t>CATGUT CROMICO 0 AGUJA REDONDA 1/2 CIRCULO 34-37 MM HEBRA 90CM MONOFILAMENTO NATURAL/ ABSORBIBLE CON COLAGENO INTESTINAL)</t>
  </si>
  <si>
    <t>MQ0181</t>
  </si>
  <si>
    <t>CATGUT CROMICO 1/0 AGUJA REDONDA 1/2CIRCULO 34-37 MM HEBRA 70-75CM(MONOFILAMENTO NATURAL/ ABSORBIBLE CON COLAGENO INTESTINA</t>
  </si>
  <si>
    <t>MQ0182</t>
  </si>
  <si>
    <t>CATGUT CROMICO 2/0 AGUJA REDONDA 1/2 CIRCULO 24- 27 MM HEBRA 70-75CM(MONOFILAMENTO NATURAL/ ABSORBIBLE CON COLAGENO INTESTINAL)</t>
  </si>
  <si>
    <t>MQ0183</t>
  </si>
  <si>
    <t>CATGUT CROMICO 2/0 AGUJA REDONDA 1/2 CIRCULO 34-38 MM HEBRA 90CM(MONOFILAMENTO NATURAL/ ABSORBIBLE CON COLAGENO INTESTINAL)</t>
  </si>
  <si>
    <t>MQ1419</t>
  </si>
  <si>
    <t>CATGUT CROMICO 4/0 AGUJA 1/2 REDONDA DE 19-22MM HEBRA DE 70- 75CM)MONOFILAMENTO NATURAL/ ABSORBIBLE CON COLAGENO INTESTINA</t>
  </si>
  <si>
    <t>MQ0187</t>
  </si>
  <si>
    <t>CATGUT CROMICO 5/0 AGUJA REDONDA 1/2 CIR 15-17 MM HEBRA 70-75 CM MONOFILAMENTO NATURAL/ ABSORBIBLE CON COLAGENO INTESTINAL</t>
  </si>
  <si>
    <t>MQ1616</t>
  </si>
  <si>
    <t>CEPILLO DE LIMPIEZA LARGO COMPATIBLE CON FIBROBRONCOSCOPIO OLYMPUS</t>
  </si>
  <si>
    <t>MQ0287</t>
  </si>
  <si>
    <t xml:space="preserve">CINTA ADHERENTE HIPOALERGENICA 10CM * 10CM IMPERMEABLE Y NO TRANSPARENTE  </t>
  </si>
  <si>
    <t>MQ0893</t>
  </si>
  <si>
    <t>CINTA DE IMPRESION PARA SELLADORA HAWO</t>
  </si>
  <si>
    <t>MQ0189</t>
  </si>
  <si>
    <t>CINTA PARA IMPRESORA DE MAQUINA DE ETIQUETADO (VAPOR, OXIDO DE ETILENO Y PEROXIDO DE HIDROGENO)  0</t>
  </si>
  <si>
    <t>MQ0903</t>
  </si>
  <si>
    <t xml:space="preserve">CIRCUITO ALMA LISA C/VAL ADULTO REF5183064  </t>
  </si>
  <si>
    <t>MQ1206</t>
  </si>
  <si>
    <t xml:space="preserve">CIRCUITO DE ALTA FRECUENCIA NEONATAL DESECHABLE PARA VENTILADOR DRAGER- ALMA LISA P5068810-01  </t>
  </si>
  <si>
    <t>MQ1243</t>
  </si>
  <si>
    <t>CIRCUITO DE VENTILACION MECANICA  NEONATAL</t>
  </si>
  <si>
    <t>MQ0198</t>
  </si>
  <si>
    <t xml:space="preserve">CIRCUITO DE VENTILACION MECANICA PEDIATRICO ALMA LISA </t>
  </si>
  <si>
    <t>MQ0366</t>
  </si>
  <si>
    <t xml:space="preserve">CIRCUITO DESECHABLE PARA SISTEMA DE REANIMACION NEONATAL QUE INCLUYE MANGUERA LISA PARA OXIGENO Y MASCARA DE (35mm)  </t>
  </si>
  <si>
    <t>MQ0367</t>
  </si>
  <si>
    <t xml:space="preserve">CIRCUITO DESECHABLE PARA SISTEMA DE REANIMACION NEONATAL QUE INCLUYE MANGUERA LISA PARA OXIGENO Y MASCARA DE (50MM)  </t>
  </si>
  <si>
    <t>MQ1533</t>
  </si>
  <si>
    <t>CIRCUITO JUNIO NEONATAL INFANTE /PEDIATRICO XA PARA ALTO FLUJO DE O2 CON RAMA RT331</t>
  </si>
  <si>
    <t>MQ0899</t>
  </si>
  <si>
    <t xml:space="preserve">CIRCUITO MAPLESON C PARA VENTILACION PEDIATRICA 1/2L   </t>
  </si>
  <si>
    <t>MQ0195</t>
  </si>
  <si>
    <t xml:space="preserve">CIRCUITO PARA VENTILADOR  ACUTRONIC -DEASDESCHABLE  </t>
  </si>
  <si>
    <t>MQ0196</t>
  </si>
  <si>
    <t>CIRCUITO RESPIRATORIO ADULTO PEDIATRICO PARA USO CON AIRVO INCLUYE 900PT REF:PT561</t>
  </si>
  <si>
    <t>MQ0197</t>
  </si>
  <si>
    <t xml:space="preserve">CIRCUITO RESPIRATORIO ALMA LISA DE VENTILACION MECANICA ADULTO  </t>
  </si>
  <si>
    <t>MQ0542</t>
  </si>
  <si>
    <t xml:space="preserve">CIRCUITO RESUCITADOR PIEZA EN T REF ATOM 60386 RESUCIFLOW ATOM  </t>
  </si>
  <si>
    <t>MQ0216</t>
  </si>
  <si>
    <t>CLORHEXIDINA GLUCONATO JABON 2% X BOLSA 850</t>
  </si>
  <si>
    <t>MQ0908</t>
  </si>
  <si>
    <t xml:space="preserve">CLORHEXIDINA GLUCONATO JABON 4% * BOLSA 850 </t>
  </si>
  <si>
    <t>MQ1324</t>
  </si>
  <si>
    <t>CONECTOR EXPANDIBLE  DOBLE</t>
  </si>
  <si>
    <t>MQ0706</t>
  </si>
  <si>
    <t xml:space="preserve">CONTENEDOR PARA MUESTRAS ESPECIMEN (FRASCO 40CC TAPA TUBO DE SILICONA ADAPTADOR Y TUBO) TRAMPA DE LUKER   </t>
  </si>
  <si>
    <t>MQ0916</t>
  </si>
  <si>
    <t>COTONOIDE 1/2 * 1 in (13*25 mm) SOBRE * 10</t>
  </si>
  <si>
    <t>MQ0925</t>
  </si>
  <si>
    <t xml:space="preserve">CUELLO DE PHILADELPHIA T: L  </t>
  </si>
  <si>
    <t>MQ0226</t>
  </si>
  <si>
    <t xml:space="preserve">CUELLO DE PHILADELPHIA T: M </t>
  </si>
  <si>
    <t>MQ0227</t>
  </si>
  <si>
    <t xml:space="preserve">CUELLO DE PHILADELPHIA T: S  </t>
  </si>
  <si>
    <t>MQ0228</t>
  </si>
  <si>
    <t>CUELLO ORTOPEDICO DE THOMAS BLANDO T: L</t>
  </si>
  <si>
    <t>MQ0229</t>
  </si>
  <si>
    <t>CUELLO ORTOPEDICO DE THOMAS BLANDO T: M</t>
  </si>
  <si>
    <t>MQ0230</t>
  </si>
  <si>
    <t>CUELLO ORTOPEDICO DE THOMAS BLANDO T: S</t>
  </si>
  <si>
    <t>MQ0231</t>
  </si>
  <si>
    <t>CURITA CIRCULAR</t>
  </si>
  <si>
    <t>MQ0234</t>
  </si>
  <si>
    <t>DESINFECTANTE ALTO NIVEL CON ORTOALDEHIDO GALON 3750 CC - 5000 CC  GALON</t>
  </si>
  <si>
    <t>MQ0237</t>
  </si>
  <si>
    <t>DETERGENTE NO IONICO LUBRICANTE ANTICORROSIVO Y CETRIMIDA ESPUMA X500 A 600 ML</t>
  </si>
  <si>
    <t>MQ0927</t>
  </si>
  <si>
    <t>DETERGENTE PENTAENZIMATICO X 1.000 CC</t>
  </si>
  <si>
    <t>MQ0238</t>
  </si>
  <si>
    <t>DETERGENTE POLIENZIMATICO PARA INSTRUMENTAL QUIRURGICO GALON * 3.78 L</t>
  </si>
  <si>
    <t>MQ1310</t>
  </si>
  <si>
    <t xml:space="preserve">DISPOSITIVO PARA CRICOTIROIDOTOMIA PERCUTANEA (CATETER SET DE EMERGENCIAS CRICOTIROIDOTOMIA)  </t>
  </si>
  <si>
    <t>MQ0240</t>
  </si>
  <si>
    <t>DREN DE PENROSE 1 DESECHABLE</t>
  </si>
  <si>
    <t>MQ0241</t>
  </si>
  <si>
    <t>DREN DE PENROSE 1/2 DESECHABLE</t>
  </si>
  <si>
    <t>MQ0242</t>
  </si>
  <si>
    <t>DREN DE PENROSE 1/4 DESECHABLE</t>
  </si>
  <si>
    <t>MQ1534</t>
  </si>
  <si>
    <t>DREN DE PENROSE 3/4" DESECHABLE ESTERI</t>
  </si>
  <si>
    <t>MQ0930</t>
  </si>
  <si>
    <t>ELECTRODO BIPOLAR N° 6FR</t>
  </si>
  <si>
    <t>MQ0243</t>
  </si>
  <si>
    <t xml:space="preserve">ELECTRODO MULTIFUNCIONAL XA MARCAPASO PEDIATRICO </t>
  </si>
  <si>
    <t>MQ0245</t>
  </si>
  <si>
    <t xml:space="preserve">ELECTRODO PEDIATRICO PARA DESFIBRILADOR </t>
  </si>
  <si>
    <t>MQ1086</t>
  </si>
  <si>
    <t xml:space="preserve">ELECTRODOS MULTIFUNCION PARA DEA ADULTO </t>
  </si>
  <si>
    <t>MQ1532</t>
  </si>
  <si>
    <t>ELECTRODOS MULTIFUNCION PARA DEA ADULTO DESFIBRILADOR EXTERNO AUTOMATICO</t>
  </si>
  <si>
    <t>MQ0935</t>
  </si>
  <si>
    <t xml:space="preserve">ELECTRODOS MULTIFUNCION PARA DESFIBRILADOR ADULTO </t>
  </si>
  <si>
    <t>MQ1129</t>
  </si>
  <si>
    <t>EMPAQUE PARA ESTERILIZACION GRADO MEDICO CON INDICADOR QUIMICO PARA VAPOR Y ETO ENTRE 60 Y 70GR/M2 DE  200MM * 5MM * 100MT +/- 1CM CON FUELLE</t>
  </si>
  <si>
    <t>MQ0247</t>
  </si>
  <si>
    <t>EMPAQUE PARA ESTERILIZACION GRADO MEDICO CON INDICADOR QUIMICO PARA VAPOR Y ETO ENTRE 60 Y 70GR/M2 DE  300MM * 5.5MM * 100MT +/- 1CM CON FUELLE</t>
  </si>
  <si>
    <t>MQ1084</t>
  </si>
  <si>
    <t xml:space="preserve">PAPEL GRADO MEDICO Y FILM PARA ESTERILIZACIÒN 38 CM* 200M 60- 70 g/m2 ROLLO PLANO  </t>
  </si>
  <si>
    <t>MQ1233</t>
  </si>
  <si>
    <t>EMPAQUE PARA ESTERILIZACIÓN GRADO MÉDICO CON INDICADOR QUIMICO PARA VAPOR Y ETO ENTRE 60 Y 70GR/M2 DE 200 MM * 200M * 100MT +/- 1CM CON FUELLE</t>
  </si>
  <si>
    <t>MQ1119</t>
  </si>
  <si>
    <t>EMPAQUE PARA ESTERILIZACIÓN GRADO MÉDICO CON INDICADOR QUIMICO PARA VAPOR Y ETO ENTRE 60 Y 70GR/M2 DE 250MM * 5MM - 6.5 * 100M CON FUELLE</t>
  </si>
  <si>
    <t>MQ0938</t>
  </si>
  <si>
    <t>EMPAQUE PARA ESTERILIZACIÓN GRADO MÉDICO CON INDICADOR QUIMICO PARA VAPOR Y ETO, ENTRE 60 A 70GR/M2 DE  100MM * 5MM * 100 MT +/- 1CM CON FUELLE</t>
  </si>
  <si>
    <t>MQ1131</t>
  </si>
  <si>
    <t>EMPAQUE PARA ESTERILIZACIÓN GRADO MÉDICO CON INDICADOR QUIMICO PARA VAPOR Y ETO, ENTRE 60 A 70GR/M2 DE  150MM * 5MM * 100MT +/- 1CM CON FUELLE</t>
  </si>
  <si>
    <t>MQ0944</t>
  </si>
  <si>
    <t xml:space="preserve">ENVOLVEDERA DE TELA NO TEJIDA, CON FIBRAS SINTETICAS DE POLIPROPILENO TRES CAPAS  48 A 60 GR 100 CM X 100 CM  </t>
  </si>
  <si>
    <t>MQ0248</t>
  </si>
  <si>
    <t xml:space="preserve">ENVOLVEDERA DE TELA NO TEJIDA, FIBRAS SINTETICAS DE POLIPROPILENO TRES CAPAS SMS 48 A 60GR 50CM * 50CM  </t>
  </si>
  <si>
    <t>MQ0945</t>
  </si>
  <si>
    <t xml:space="preserve">ENVOLVEDERA DE TELA NO TEJIDAS FIBRAS SINTETICAS DE POLIPROPILENO 48 A 60 GR  75 CM X 75 CM  </t>
  </si>
  <si>
    <t>MQ1278</t>
  </si>
  <si>
    <t xml:space="preserve">ENVOLVEDERA DOBLE CAPA SMS CH 200  -  60CM * 60CM / 480 PLIEGOS SENCILLOS TERMOSELLADOS PARA UN TOTAL DE 240 PLIEGOS DOBLES </t>
  </si>
  <si>
    <t>MQ1279</t>
  </si>
  <si>
    <t xml:space="preserve">ENVOLVEDERA DOBLE CAPA SMS CH100  -  76CM * 76 CM / 288 PLIEGOS SENCILLOS TERMOSELLADOS PARA UN TOTAL DE 144 PLIEGOS DOBLES  </t>
  </si>
  <si>
    <t>MQ1281</t>
  </si>
  <si>
    <t>ENVOLVEDERA DOBLE CAPA SMS CH200  -  121CM * 121CM  / 96 PLIEGOS SENCILLOS TERMOSELLADOS PARA UN TOTAL DE 48 PLIEGOS DOBLES</t>
  </si>
  <si>
    <t>MQ1478</t>
  </si>
  <si>
    <t xml:space="preserve">ENVOLVEDERA DOBLE CAPA SMS CH400 -   121CM * 121CM  / 96 PLIEGOS SENCILLOS TERMOSELLADOS PARA UN TOTAL DE 48 PLIEGOS DOBLES  </t>
  </si>
  <si>
    <t>MQ1309</t>
  </si>
  <si>
    <t>ENVOLVEDERA DOBLE PARA ESTERILIZAR 30CM *30 CM( Fibras de 100 % polipropileno -trilaminado)</t>
  </si>
  <si>
    <t>MQ1308</t>
  </si>
  <si>
    <t>ENVOLVEDERA DOBLE PARA ESTERILIZAR 38CM *38 CM( Fibras de 100 % polipropileno -trilaminado)</t>
  </si>
  <si>
    <t>MQ0256</t>
  </si>
  <si>
    <t xml:space="preserve">EQUIPO DE MACROGOTEO SIN AGUJA </t>
  </si>
  <si>
    <t>MQ0254</t>
  </si>
  <si>
    <t>EQUIPO EN Y TUR PARA IRRIGACION</t>
  </si>
  <si>
    <t>MQ0258</t>
  </si>
  <si>
    <t>EQUIPO PARA ADMINISTRACION DE LIQUIDOS BURETROL</t>
  </si>
  <si>
    <t>MQ0255</t>
  </si>
  <si>
    <t xml:space="preserve">EQUIPO PARA NUTRICION ENTERAL BOLSA CON TAPA DE 1500 ml  </t>
  </si>
  <si>
    <t>MQ0260</t>
  </si>
  <si>
    <t>EQUIPO PARA TRANSFUSION O ADMINISTRACION DE PLAQUETAS</t>
  </si>
  <si>
    <t>MQ0253</t>
  </si>
  <si>
    <t>EQUIPO PARA TRANSFUSION O ADMINISTRACION DE SANGRE</t>
  </si>
  <si>
    <t>MQ0259</t>
  </si>
  <si>
    <t>EQUIPO PERICRANEAL 18 G</t>
  </si>
  <si>
    <t>MQ0262</t>
  </si>
  <si>
    <t xml:space="preserve">ESPARADRAPO DE TELA SIN TEJER AUTOADHESIVO 15CM * 10MT  CAJA </t>
  </si>
  <si>
    <t>MQ0286</t>
  </si>
  <si>
    <t xml:space="preserve">ESPARADRAPO TELA SIN TEJER AUTOADHESIVO 5CM * 10MT  ROLLO </t>
  </si>
  <si>
    <t>MQ1586</t>
  </si>
  <si>
    <t xml:space="preserve">ESPONJA DE GELATINA ABSORBIBLE   7X5X1CM </t>
  </si>
  <si>
    <t>MQ0953</t>
  </si>
  <si>
    <t xml:space="preserve">EXTENSION ANESTESIA PEDIATRICA CON LLAVE DE CLAMPEO  </t>
  </si>
  <si>
    <t>MQ1215</t>
  </si>
  <si>
    <t>FIBRA DE LASER 200-272 PM REUTILIZABLE</t>
  </si>
  <si>
    <t>MQ1219</t>
  </si>
  <si>
    <t xml:space="preserve">FIBRA LASER REUTILIZABLE DE Ø 550 ΜM </t>
  </si>
  <si>
    <t>MQ0275</t>
  </si>
  <si>
    <t xml:space="preserve">FILTRO BACTERIANO EXHALATORIO NEONATAL DESECHABLE </t>
  </si>
  <si>
    <t>MQ0956</t>
  </si>
  <si>
    <t>FILTRO BACTERIOLOGICO PARA VENTILADOR</t>
  </si>
  <si>
    <t>MQ0277</t>
  </si>
  <si>
    <t xml:space="preserve">FILTRO DESLEUCOCITADOR DE GLOBULOS ROJOS </t>
  </si>
  <si>
    <t>MQ0957</t>
  </si>
  <si>
    <t>FILTRO DESLEUCOCITADOR DE PLAQUETAS</t>
  </si>
  <si>
    <t>MQ0958</t>
  </si>
  <si>
    <t xml:space="preserve">FILTRO EXALATORIO VENTILADOR DRAGER SAVINA </t>
  </si>
  <si>
    <t>MQ0279</t>
  </si>
  <si>
    <t xml:space="preserve">FILTRO EXHALATORIO AZUL REUSABLE </t>
  </si>
  <si>
    <t>MQ0961</t>
  </si>
  <si>
    <t>FLEBOEXTRACTOR DESC 3 OLIVAS VASCUTEK</t>
  </si>
  <si>
    <t>MQ0965</t>
  </si>
  <si>
    <t xml:space="preserve">GASA IMPREGNADA EN PARAFINA DE 1MT * 15CM DE ANCHO ESTERIL  </t>
  </si>
  <si>
    <t>MQ0293</t>
  </si>
  <si>
    <t>GASA PRECORTADA 7.5*7.5 SOBRE POR 5 UNID</t>
  </si>
  <si>
    <t>MQ1291</t>
  </si>
  <si>
    <t>GEL HIDROACTIVO DUODERM 0.1GR+3.4GR TUBO X 30 GR (INTRASITE GEL 25 GR-7313)</t>
  </si>
  <si>
    <t>MQ0981</t>
  </si>
  <si>
    <t>GUANTES DE CIRUGIA ESTERIL  No 6  PAR</t>
  </si>
  <si>
    <t>MQ0307</t>
  </si>
  <si>
    <t>GUANTES DE EXAMEN T: L  CAJA X 100 UNIDADES</t>
  </si>
  <si>
    <t>MQ0308</t>
  </si>
  <si>
    <t>GUANTES DE EXAMEN T: M  CAJA X 100 UNIDADES</t>
  </si>
  <si>
    <t>MQ0309</t>
  </si>
  <si>
    <t>GUANTES DE EXAMEN T: S  CAJA X 100 UNIDADES</t>
  </si>
  <si>
    <t>MQ0976</t>
  </si>
  <si>
    <t xml:space="preserve">GUANTES DE NITRILO  TALLA  L AMBIDIESTRO </t>
  </si>
  <si>
    <t>MQ0977</t>
  </si>
  <si>
    <t xml:space="preserve">GUANTES DE NITRILO T: S AMBIDIESTRO </t>
  </si>
  <si>
    <t>MQ0975</t>
  </si>
  <si>
    <t xml:space="preserve">GUANTES DE NITRILO TALLA M AMBIDIESTRO </t>
  </si>
  <si>
    <t>MQ1587</t>
  </si>
  <si>
    <t xml:space="preserve">HEMOSTATICO ABSORBIBLE CELULOSA REGENERADA OXIDAD  5.1X7.6CM ESTÁNDAR </t>
  </si>
  <si>
    <t>MQ0986</t>
  </si>
  <si>
    <t>HIDROGEL ANTIMICROBIANO 86GR (NaCl 0.9% NaClO 0.057% HClO 0.015%)  TUBO</t>
  </si>
  <si>
    <t>MQ0970</t>
  </si>
  <si>
    <t>HIDROGEL CON ALGINATO DE CALCIO * 15GR  ESTERIL  (INTRASITE GEL 15 GR 7311)</t>
  </si>
  <si>
    <t>MQ0322</t>
  </si>
  <si>
    <t xml:space="preserve">HISOPOS PARA ILUMINOMETRO ATP     </t>
  </si>
  <si>
    <t>MQ0323</t>
  </si>
  <si>
    <t>HOJA DE BISTURI N. 11</t>
  </si>
  <si>
    <t>MQ0324</t>
  </si>
  <si>
    <t>HOJA DE BISTURI N. 12</t>
  </si>
  <si>
    <t>MQ0325</t>
  </si>
  <si>
    <t>HOJA DE BISTURI N. 15</t>
  </si>
  <si>
    <t>MQ0326</t>
  </si>
  <si>
    <t>HOJA DE BISTURI N. 20</t>
  </si>
  <si>
    <t>MQ0988</t>
  </si>
  <si>
    <t>HOJA DE BISTURI N. 21</t>
  </si>
  <si>
    <t>MQ0327</t>
  </si>
  <si>
    <t>HOJA DE BISTURI N. 22</t>
  </si>
  <si>
    <t>MQ0328</t>
  </si>
  <si>
    <t>HOJA DE BISTURI N. 23</t>
  </si>
  <si>
    <t>MQ0329</t>
  </si>
  <si>
    <t>HOJA DE BISTURI N. 24</t>
  </si>
  <si>
    <t>MQ0330</t>
  </si>
  <si>
    <t xml:space="preserve">HOJA VIDEOLARINGO DESECHABLE M1 </t>
  </si>
  <si>
    <t>MQ0331</t>
  </si>
  <si>
    <t>HOJA VIDEOLARINGO DESECHABLE M2</t>
  </si>
  <si>
    <t>MQ0332</t>
  </si>
  <si>
    <t xml:space="preserve">HOJA VIDEOLARINGO DESECHABLE M3 </t>
  </si>
  <si>
    <t>MQ0334</t>
  </si>
  <si>
    <t xml:space="preserve">HOJA VIDEOLARINGO DESECHABLE M3D </t>
  </si>
  <si>
    <t>MQ0995</t>
  </si>
  <si>
    <t xml:space="preserve">IMPLANTE PARA EL TRATAMIENTO DE REFLUJO VANTRIS  </t>
  </si>
  <si>
    <t xml:space="preserve">MQ0998 </t>
  </si>
  <si>
    <t>INDICADOR BIOLÓGICO A VAPOR AUTOCLAVES PREVACIO LECTURA RAPIDA MÁXIMA 24 MINUTOS</t>
  </si>
  <si>
    <t>MQ0997</t>
  </si>
  <si>
    <t xml:space="preserve">INDICADOR BIOLOGICO DE LECTURA RAPIDA 3M™ ATTEST™ 1291, PARA ESTERILIZACION POR VAPOR, 50 CADA UNIDAD O/CAJA TAPA AZUL  </t>
  </si>
  <si>
    <t>MQ0996</t>
  </si>
  <si>
    <t>INDICADOR BIOLOGICO LECTURA 1 A 3 HORAS PARA VAPOR REF 1292 CAJA X 50  UNIDADES</t>
  </si>
  <si>
    <t>MQ0336</t>
  </si>
  <si>
    <t xml:space="preserve">INDICADOR BIOLOGICO PARA PEROXIDO DE HIDROGENO, LECTURA RAPIDA MÁXIMO 15 MINUTOS </t>
  </si>
  <si>
    <t>MQ1157</t>
  </si>
  <si>
    <t>INDICADOR QUIMICO PARA SISTEMA DE PEROXIDO DE HIDROGENO</t>
  </si>
  <si>
    <t>MQ0337</t>
  </si>
  <si>
    <t xml:space="preserve">INFUSOR DE LIQUIDOS DESECHABLE 1000 ML  </t>
  </si>
  <si>
    <t>MQ0338</t>
  </si>
  <si>
    <t xml:space="preserve">INFUSOR DE LIQUIDOS DESECHABLE 500 ML  </t>
  </si>
  <si>
    <t>MQ0342</t>
  </si>
  <si>
    <t xml:space="preserve">INMOVILIZADOR DE HOMBRO PEDIATRICO  </t>
  </si>
  <si>
    <t>MQ0343</t>
  </si>
  <si>
    <t xml:space="preserve">INSERTO SE SENSOR DE FLUJO NEONATAL </t>
  </si>
  <si>
    <t>MQ0344</t>
  </si>
  <si>
    <t>INTEGRADOR QUIMICO PAQUETE X 200-250 CLASE 5 A VAPOR PL-732</t>
  </si>
  <si>
    <t>MQ1004</t>
  </si>
  <si>
    <t xml:space="preserve">INTRODUCTOR HEMOSTATICO O CAMISA FR 7.0 *10CM </t>
  </si>
  <si>
    <t>MQ0349</t>
  </si>
  <si>
    <t>JERINGA  1CC INSULINA 30G * ½   ( TRES PARTES ) DESECHABLES</t>
  </si>
  <si>
    <t>MQ0352</t>
  </si>
  <si>
    <t>JERINGA  5ML 21G * 1 1/2" (TRES PARTES) DESECHABLES</t>
  </si>
  <si>
    <t>MQ0350</t>
  </si>
  <si>
    <t>JERINGA  10ML 21G * 1 1/2" (TRES PARTES)  DESECHABLES</t>
  </si>
  <si>
    <t>MQ0345</t>
  </si>
  <si>
    <t>JERINGA  20ML 21G * 1 1/2" (TRES PARTES)  DESECHABLES</t>
  </si>
  <si>
    <t>MQ0354</t>
  </si>
  <si>
    <t>JERINGA  CON PUNTA CATETER 60mL   DESECHABLES</t>
  </si>
  <si>
    <t>MQ1006</t>
  </si>
  <si>
    <t>JERINGA ASEPTO PLASTICA  ESTERIL  X 60ML</t>
  </si>
  <si>
    <t>MQ1634</t>
  </si>
  <si>
    <t>JERINGA VACIA 150ML(ANGIOGRAFICAS DE ALTA PRESIÓN ESTÉRILES PARA UN SOLO USO)</t>
  </si>
  <si>
    <t>MQ1134</t>
  </si>
  <si>
    <t xml:space="preserve">KIT DE ANESTESIA PERIDURAL  No.16G  (AGUJA, JERINGA Y CATETER)    </t>
  </si>
  <si>
    <t>MQ0358</t>
  </si>
  <si>
    <t xml:space="preserve">KIT DE ANESTESIA PERIDURAL N° 18G (AGUJA, JERINGA Y CATETER)  </t>
  </si>
  <si>
    <t>MQ1022</t>
  </si>
  <si>
    <t xml:space="preserve">KIT MASCARA DE VENTILACION MECANICA NO INVASIVA CON ADAPTADOR UNIVERSAL PEDIATRICO  </t>
  </si>
  <si>
    <t>MQ1654</t>
  </si>
  <si>
    <t xml:space="preserve">KIT- REANIMACION CON PIEZA EN T  NEOPUFF DE RESUCITACION-  MASCARA CON MANGUERA DE 42 MM </t>
  </si>
  <si>
    <t>KIT- REANIMACION CON PIEZA EN T  NEOPUFF DE RESUCITACION-  MASCARA CON MANGUERA DE 50 MM (CIRCUITO DESECHABLE )</t>
  </si>
  <si>
    <t>MQ0379</t>
  </si>
  <si>
    <t>KIT VENTURY CON MASCARA ADULTO</t>
  </si>
  <si>
    <t>MQ0380</t>
  </si>
  <si>
    <t>KIT VENTURY CON MASCARA PEDIATRICO</t>
  </si>
  <si>
    <t>MQ0205</t>
  </si>
  <si>
    <t>LIGA CLIP DE TITANIO TAMAÑO, MEDIANO Y GRANDE   LT300</t>
  </si>
  <si>
    <t>MQ0907</t>
  </si>
  <si>
    <t xml:space="preserve">LIGA CLIP PARA LIGADURA EN POLIMERO NO ABSORBIBLE TAMAÑO M Y L (CIERRE DE VASOS DE 3 HASTA 10 CM ) </t>
  </si>
  <si>
    <t>MQ0208</t>
  </si>
  <si>
    <t xml:space="preserve">LIGA CLIP PARA LIGADURA EN POLIMERO NO ABSORBIBLE TAMAÑO M Y L (CIERRE DE VASOS DE 5 HASTA 13 CM ) </t>
  </si>
  <si>
    <t>MQ1038</t>
  </si>
  <si>
    <t>LIGACLIP PARA LIGADURA EN POLIMERO NO ABSORBIBLE TAMAÑO XL (CIERRE DE VASOS DE 7-16cm)</t>
  </si>
  <si>
    <t>MQ0387</t>
  </si>
  <si>
    <t xml:space="preserve">LINEA DE MONITOREO PRESION MACHO/HEMBRA DE 80  </t>
  </si>
  <si>
    <t>MQ0389</t>
  </si>
  <si>
    <t>LINEA MONITOREO PRESION MACHO-MACHO 48</t>
  </si>
  <si>
    <t>MQ0388</t>
  </si>
  <si>
    <t xml:space="preserve">LINEAS DE MUESTREO PARA CAPNOGRAFIA  </t>
  </si>
  <si>
    <t>MQ0402</t>
  </si>
  <si>
    <t>MALLA DE POLIPROPILENO 10CM * 15CM MACROPOROSA DE BAJA DENSIDAD PARCIALMENTE ABSORBIBLE  ULTRAPRO</t>
  </si>
  <si>
    <t>MQ1042</t>
  </si>
  <si>
    <t xml:space="preserve">MALLA SPLENTIS PARA PROLAPSO  </t>
  </si>
  <si>
    <t>MQ1625</t>
  </si>
  <si>
    <t xml:space="preserve">MANIPULADOR UTERINO V CARE TALLA S </t>
  </si>
  <si>
    <t>MQ1044</t>
  </si>
  <si>
    <t xml:space="preserve">MANTA EMERGENCIA ALUMINIZADA TERMICA </t>
  </si>
  <si>
    <t>MQ1045</t>
  </si>
  <si>
    <t xml:space="preserve">MARCADORES NO TOXICOS PARA ESTERILIZACION </t>
  </si>
  <si>
    <t>MQ0411</t>
  </si>
  <si>
    <t xml:space="preserve">MASCARA ANESTESIA TRANSPARENTE N° 3 </t>
  </si>
  <si>
    <t>MQ1047</t>
  </si>
  <si>
    <t>MASCARA  ANESTESIA TRANSPARENTE N° 4</t>
  </si>
  <si>
    <t>MQ0410</t>
  </si>
  <si>
    <t>MASCARA  ANESTESIA  TRANSPARENTE  No. 5</t>
  </si>
  <si>
    <t>MQ1048</t>
  </si>
  <si>
    <t>MASCARA ANESTESIA TRANSPARENTE N° 6   AD</t>
  </si>
  <si>
    <t>MQ0421</t>
  </si>
  <si>
    <t xml:space="preserve">MASCARA LARINGEA N° 1  DESECHABLE  </t>
  </si>
  <si>
    <t>MQ0422</t>
  </si>
  <si>
    <t xml:space="preserve">MASCARA LARINGEA N° 1.5  DESECHABLE </t>
  </si>
  <si>
    <t>MQ0423</t>
  </si>
  <si>
    <t xml:space="preserve">MASCARA LARINGEA N° 2 – DESECHABLE  </t>
  </si>
  <si>
    <t>MQ0424</t>
  </si>
  <si>
    <t xml:space="preserve">MASCARA LARINGEA N° 2.5 – DESECHABLE  </t>
  </si>
  <si>
    <t>MQ1054</t>
  </si>
  <si>
    <t>MASCARA LARINGEA N° 3 – DESECHABLE</t>
  </si>
  <si>
    <t>MQ0425</t>
  </si>
  <si>
    <t xml:space="preserve">MASCARA LARINGEA N° 4 – DESECHABLE  </t>
  </si>
  <si>
    <t>MQ0426</t>
  </si>
  <si>
    <t>MASCARA LARINGEA N° 5 – DESECHABLE</t>
  </si>
  <si>
    <t>MQ1059</t>
  </si>
  <si>
    <t xml:space="preserve">MECHA GINECOLOGIA ESTERIL EN GASA 100% ALGODON, PRECORTADA, CON ELEMENTO RADIOPACO  </t>
  </si>
  <si>
    <t>MQ0909</t>
  </si>
  <si>
    <t>MECHA NASAL ESTERIL EN GASA 100% ALGODON, PRECORTADA,  CON ELEMENTO RADIOPACO</t>
  </si>
  <si>
    <t>MQ0429</t>
  </si>
  <si>
    <t>MICROPORE/ESPARADRAPO DE PAPEL COLOR PIEL  HIPOALERGICO 2.5 cm x 9 metros hasta 10 metros</t>
  </si>
  <si>
    <t>MQ1417</t>
  </si>
  <si>
    <t xml:space="preserve">OLIVAS CLINICAL SINGLE USE EARTIPS   #12    (ROJO 12mm) PAQUETE X 100 UNIDADES </t>
  </si>
  <si>
    <t>MQ1416</t>
  </si>
  <si>
    <t>OLIVAS CLINICAL SINGLE USE EARTIPS   #13    (AZUL 13mm) PAQUETE X 100 UNIDADES</t>
  </si>
  <si>
    <t>MQ1361</t>
  </si>
  <si>
    <t>OLIVAS CLINICAL SINGLE USE EARTIPS  #14    (ROJA 14mm) PAQUETE X 100 UNIDADES</t>
  </si>
  <si>
    <t>MQ0657</t>
  </si>
  <si>
    <t>PAÑO IMPREGNADO CON CLORHEXIDINA AL 2 % Y ALCOHOL ISOPROPILICO AL 70%  SACHET</t>
  </si>
  <si>
    <t>MQ0449</t>
  </si>
  <si>
    <t>PAPEL CREPADO DE 50CM X 100  ROLLO</t>
  </si>
  <si>
    <t>MQ1083</t>
  </si>
  <si>
    <t xml:space="preserve">PAPEL DE IMPRESION TERMICO PARA AUTOCLAVE   </t>
  </si>
  <si>
    <t>MQ1125</t>
  </si>
  <si>
    <t>PAPEL GRADO MÉDICO Y FILM  PARA ESTERILIZACIÓN  CON INDICADORES QUIMICOS VAPOR/ETO ENTRE 5CM * 200MT, 60 A 70GR /M2  ROLLO PLANO</t>
  </si>
  <si>
    <t>MQ1126</t>
  </si>
  <si>
    <t>PAPEL GRADO MÉDICO Y FILM PARA ESTERILIZACIÓN CON INDICADORES QUIMICOS VAPOR/ETO, 7.5CM *200MT 60 A 70 GR/M2 ROLLO PLANO</t>
  </si>
  <si>
    <t>MQ1121</t>
  </si>
  <si>
    <t xml:space="preserve">PAPEL GRADO MÉDICO Y FILM  PARA ESTERILIZACIÓN  CON INDICADORES QUIMICOS VAPOR/ETO 10CM * 200MT, 60 A 70 GR/M2 ROLLO PLANO </t>
  </si>
  <si>
    <t>MQ1127</t>
  </si>
  <si>
    <t>PAPEL GRADO MÉDICO Y FILM PARA ESTERILIZACIÓN CON INDICADORES QUIMICOS VAPOR/ETO, 12.5CM * 200MT, 60 A 70 GR/M2 ROLLO PLANO</t>
  </si>
  <si>
    <t>MQ1122</t>
  </si>
  <si>
    <t>PAPEL GRADO MÉDICO Y FILM PARA ESTERILIZACIÓN CON INDICADORES QUIMICOS VAPOR/ETO, 15CM * 200MT, 60 A70 GR/M2 ROLLO PLANO</t>
  </si>
  <si>
    <t>MQ1128</t>
  </si>
  <si>
    <t>PAPEL GRADO MÉDICO Y FILM PARA ESTERILIZACIÓN CON INDICADORES QUIMICOS VAPOR/ETO, 20CM * 200MT, 60 A 70 GR/M2 ROLLO PLANO</t>
  </si>
  <si>
    <t>MQ1269</t>
  </si>
  <si>
    <t>PAPEL TERMICO IMPRESORA PARA ESTERILIZADOR PEROXIDO DE HIDROGENO</t>
  </si>
  <si>
    <t>MQ1085</t>
  </si>
  <si>
    <t>PAQUETE QUIRURGICO CATETER ESTERIL / GRAMAJE MINIMO 35 GRS  PAQUETE</t>
  </si>
  <si>
    <t>MQ0481</t>
  </si>
  <si>
    <t xml:space="preserve">PAQUETE QUIRURGICO CIRUGIA GENERAL ESTERIL / GRAMAJE MINIMO 35 GRS  </t>
  </si>
  <si>
    <t>MQ1351</t>
  </si>
  <si>
    <t xml:space="preserve">PAQUETE QUIRÚRGICO ORTOPEDIA ESTERIL / GRAMAJE MINIMO 35 GRS  </t>
  </si>
  <si>
    <t>MQ0480</t>
  </si>
  <si>
    <t xml:space="preserve">PAQUETE QUIRURGICO PARA PARTO ESTERIL / GRAMAJE MINIMO SMS 35 GRS  </t>
  </si>
  <si>
    <t>MQ1475</t>
  </si>
  <si>
    <t>PARCHES DEA ADULTO Marca:INSTRAMED. Modelo: ISIS / CARDIOMAX</t>
  </si>
  <si>
    <t>MQ1476</t>
  </si>
  <si>
    <t>PARCHES DEA PEDIATRICO Marca:INSTRAMED. Modelo: ISIS / CARDIOMAX</t>
  </si>
  <si>
    <t>MQ1394</t>
  </si>
  <si>
    <t>PINZA DE BIOPSIA,MANDÍBULAS DE COCODRILO COMPATIBLE CON FIBROBRONCOSCOPIO OLYMPUS</t>
  </si>
  <si>
    <t>MQ1314</t>
  </si>
  <si>
    <t>PISTOLA PARA CIRUGIA LAPAROSCOPICA ARTICULADA  60MM SIN BATERIA</t>
  </si>
  <si>
    <t>MQ1428</t>
  </si>
  <si>
    <t>POLIGLACTINA 910 (RAPID) 0 AGUJA 1/2 REDONDA 27 A 36MM HEBRA DE 75CM (MULTIFILAMENTO SINTETICO/ABSORBIBLE)</t>
  </si>
  <si>
    <t>MQ1435</t>
  </si>
  <si>
    <t>POLIDIOXANONA 1/0 AGUJA 1/2 REDONDA 37 A 38MM HEBRA DE 70- 75CM (MONOFILAMENTO SINTETICO/ABSORBIBLE)</t>
  </si>
  <si>
    <t>MQ1436</t>
  </si>
  <si>
    <t>POLIDIOXANONA CON ANTIBACTERIAL 1/0 AGUJA 1/2 REDONDA 65 A 70MM HEBRA DE 244 A 250CM (MONOFILAMENTO SINTETICO/ABSORBIBLE)</t>
  </si>
  <si>
    <t>MQ1613</t>
  </si>
  <si>
    <t xml:space="preserve">POLIDIOXANONA CON ANCLAS 1-0  AGUJA CURVA REDONDA DE 36 MM, HEBRA  24 CMS(STRATAFIX SPIRAL PDO VIOLET 24CM X24CM CT-1 BIDIRECTIONAL   SXPD2B402)  </t>
  </si>
  <si>
    <t>MQ1437</t>
  </si>
  <si>
    <t>POLIDIOXANONA 3/0 AGUJA 1/2 REDONDA 24 A 27MM HEBRA DE 75CM (MONOFILAMENTO SINTETICO/ABSORBIBLE)</t>
  </si>
  <si>
    <t>MQ1590</t>
  </si>
  <si>
    <t>POLIESTER TRENZADO 5MM 2*HTT-50 DOBLE AGUJA CURVA 1/2 C PUNTA ROMA DE 50MM, 2 HEBRAS DE 5MM DE ANCHO DE 50 CMS (REF5-15 ASTRALEN TAPE)</t>
  </si>
  <si>
    <t>MQ1099</t>
  </si>
  <si>
    <t>POLIGLACTINA VIOLETA TRENZADA CT1 DE 90CM J346H SUTURA ABSORBIBLE VICRYL</t>
  </si>
  <si>
    <t>MQ1619</t>
  </si>
  <si>
    <t xml:space="preserve">POLIGLECAPRONE  2-0  PS-1   AGUJA 24-27MM   CORTANTE HEBRA  70 - 75 CM </t>
  </si>
  <si>
    <t>MQ1427</t>
  </si>
  <si>
    <t>POLIGLECAPRONE 3/0 AGUJA 3/8 CORTANTE 19 A 24MM HEBRA DE 70 A 75CM (MONOFILAMENTO SINTETICO/ ABSORBIBLE)</t>
  </si>
  <si>
    <t>MQ1444</t>
  </si>
  <si>
    <t>POLIGLECAPRONE 4/0 AGUJA 3/8 CORTANTE 19 A 24MM HEBRA DE 70-75CM (MONOFILAMENTO SINTETICO/ ABSORBIBLE)</t>
  </si>
  <si>
    <t>MQ1447</t>
  </si>
  <si>
    <t>POLIGLECAPRONE 5/0 AGUJA 3/8 CORTANTE 11 A 19MM HEBRA DE 70-75CM (MONOFILAMENTO SINTETICO ABSORBIBLE  ESTERILES CON Y SIN AGUJA  )</t>
  </si>
  <si>
    <t>MQ1429</t>
  </si>
  <si>
    <t>POLIPROPILENO  0 AGUJA 1/2 REDONDA 37 A 38MM HEBRA DE 90CM (MONOFILAMENTO SINTETICO/ABSORBIBLE )</t>
  </si>
  <si>
    <t>MQ1431</t>
  </si>
  <si>
    <t>POLIPROPILENO  2/0 AGUJA 1/2 REDONDA 24 A 27MM HEBRA DE 75CM (MONOFILAMENTO SINTETICO/ABSORBIBLE)</t>
  </si>
  <si>
    <t>MQ1430</t>
  </si>
  <si>
    <t>POLIPROPILENO  2/0 AGUJA RECTA CORTANTE 60MM HEBRA DE 75CM (MONOFILAMENTO SINTETICO/ABSORBIBLE )</t>
  </si>
  <si>
    <t>MQ0514</t>
  </si>
  <si>
    <t>POLIPROPILENO  3/0 AGUJA RECTA 60MM HEBRA 70- 75CM SUTURA NO ABSORBIBLE</t>
  </si>
  <si>
    <t>MQ1432</t>
  </si>
  <si>
    <t>POLIPROPILENO  3/0 DOBLE AGUJA 1/2 REDONDA 24 A 27MM HEBRA DE 75CM (MONOFILAMENTO SINTETICO/ABSORBIBLE)</t>
  </si>
  <si>
    <t>MQ1433</t>
  </si>
  <si>
    <t>POLIPROPILENO  4/0 DOBLE AGUJA 1/2 REDONDA 15 A 17MM HEBRA DE 70 A 75CM (MONOFILAMENTO SINTETICO/ABSORBIBLE)</t>
  </si>
  <si>
    <t>MQ1434</t>
  </si>
  <si>
    <t>POLIPROPILENO  5/0 DOBLE AGUJA 1/2 REDONDA 15 A 17MM HEBRA DE 75CM (MONOFILAMENTO SINTETICO/ABSORBIBLE )</t>
  </si>
  <si>
    <t>MQ0531</t>
  </si>
  <si>
    <t xml:space="preserve">PROTECTOR CUTANEO OXIDO DE ZINC Y CALAMINA 30%  </t>
  </si>
  <si>
    <t>MQ1104</t>
  </si>
  <si>
    <t>PROTESIS VASCULAR GELSOFT 18 A22mm DE 9 A 45cm</t>
  </si>
  <si>
    <t>MQ1024</t>
  </si>
  <si>
    <t>REANIMADOR NEONATAL PIEZA EN T</t>
  </si>
  <si>
    <t>MQ0390</t>
  </si>
  <si>
    <t xml:space="preserve">RECIPIENTE (LINER) DE SUCCION FLEXIBLE CAPACIDAD DE 1000ML CON SOLIDIFICANTE </t>
  </si>
  <si>
    <t>MQ1040</t>
  </si>
  <si>
    <t>RECIPIENTE (LINER) DE SUCCION FLEXIBLE CAPACIDAD DE 1500ML CON SOLIDIFICANTE</t>
  </si>
  <si>
    <t>MQ0391</t>
  </si>
  <si>
    <t>RECIPIENTE (LINER) DE SUCCION FLEXIBLE CAPACIDAD DE 2000ML CON SOLIDIFICANTE</t>
  </si>
  <si>
    <t>MQ0392</t>
  </si>
  <si>
    <t>RECIPIENTE (LINER) DE SUCCION FLEXIBLE CAPACIDAD DE 3000ML CON SOLIDIFICANTE</t>
  </si>
  <si>
    <t>MQ1362</t>
  </si>
  <si>
    <t xml:space="preserve">RECOLECTOR DE CORTOPUNZANTES DE 0.5 A 1 lts  </t>
  </si>
  <si>
    <t>MQ1115</t>
  </si>
  <si>
    <t xml:space="preserve">RESERVORIO PARA DREN DE SILICONA REDONDO ACANALADO CON LINEA RADIOPACA N° 19FR  450 a 500ML </t>
  </si>
  <si>
    <t>MQ0543</t>
  </si>
  <si>
    <t>RESUCITADOR PULMONAR ADULTO</t>
  </si>
  <si>
    <t>MQ1116</t>
  </si>
  <si>
    <t>RESUCITADOR PULMONAR NEONATAL</t>
  </si>
  <si>
    <t>MQ0544</t>
  </si>
  <si>
    <t>RESUCITADOR PULMONAR PEDIATRICO</t>
  </si>
  <si>
    <t>MQ0894</t>
  </si>
  <si>
    <t xml:space="preserve">ROLLO CINTA TESTIGO PARA SISTEMA DE PEROXIDO DE HIDROGENO </t>
  </si>
  <si>
    <t>MQ1118</t>
  </si>
  <si>
    <t>ROLLO CON  FUELLE 38  X 8 CM X 100 METROS</t>
  </si>
  <si>
    <t>MQ1204</t>
  </si>
  <si>
    <t>ROLLO PAPEL TYVEK PARA PEROXIDO DE HIDROGENO 200M * 70M</t>
  </si>
  <si>
    <t>MQ1203</t>
  </si>
  <si>
    <t>ROLLO PAPEL TYVEK PARA PEROXIDO DE HIDROGENO 350M * 70M</t>
  </si>
  <si>
    <t>MQ1231</t>
  </si>
  <si>
    <t>ROLLO PAPEL TYVEK PARA PEROXIDO DE HIDROGENO 500M * 70M</t>
  </si>
  <si>
    <t>MQ1239</t>
  </si>
  <si>
    <t>ROLLO PAPEL TYVEK PARA PEROXIDO DE HIDROGENO 75M * 70M</t>
  </si>
  <si>
    <t>MQ0546</t>
  </si>
  <si>
    <t xml:space="preserve">SABANA  AJUSTABLE RESORTADA 0.90CM * 2.10MT DESECHABLE  </t>
  </si>
  <si>
    <t>MQ1439</t>
  </si>
  <si>
    <t>SEDA 0 AGUJA 1/2 REDONDA 24 A 27MM HEBRA 75cm (MULTIFILAMENTO NATURAL/NO ABSORBIBLE )</t>
  </si>
  <si>
    <t>MQ1438</t>
  </si>
  <si>
    <t>SEDA 0 AGUJA 3/8 CORTANTE 24 A 26 MM HEBRA 75cm (MULTIFILAMENTO NATURAL NO ABSORBIBLES  )</t>
  </si>
  <si>
    <t>MQ1440</t>
  </si>
  <si>
    <t>SEDA 2/0 S/A HEBRA 10 X 75cm (MULTIFILAMENTO NATURAL/NO ABSORBIBLE )</t>
  </si>
  <si>
    <t>MQ1442</t>
  </si>
  <si>
    <t>SEDA 3/0 AGUJA 1/2 REDONDA 24 A 27MM HEBRA 75cm (MULTIFILAMENTO NATURAL/NO ABSORBIBLE )</t>
  </si>
  <si>
    <t>MQ1441</t>
  </si>
  <si>
    <t>SEDA 3/0 AGUJA 3/8 CORTANTE 19 A 24 MM HEBRA 45CM (MULTIFILAMENTO NATURAL/NO ABSORBIBLE )</t>
  </si>
  <si>
    <t>MQ1443</t>
  </si>
  <si>
    <t>SEDA 4/0 AGUJA 3/8 CORTANTE 19 A 24 MM HEBRA 45CM (MULTIFILAMENTO NATURAL/NO ABSORBIBLE )</t>
  </si>
  <si>
    <t>MQ0566</t>
  </si>
  <si>
    <t xml:space="preserve">SENSOR DE FLUJO NEONATAL </t>
  </si>
  <si>
    <t>MQ1137</t>
  </si>
  <si>
    <t xml:space="preserve">SISTEMA  ETIQUETADO A VAPOR OXIDO ETILENO Y PERÓXIDO DE HIDROGENO 55X33MM </t>
  </si>
  <si>
    <t>MQ0575</t>
  </si>
  <si>
    <t>SISTEMA DE DRENAJE TORACICO DE 3 CAMARAS</t>
  </si>
  <si>
    <t>MQ0577</t>
  </si>
  <si>
    <t>SISTEMA DE MANEJO INCONTINENCIA FECAL</t>
  </si>
  <si>
    <t>MQ0579</t>
  </si>
  <si>
    <t>SISTEMA DE TRATAMIENTO DE LIMPIEZA ESPUMOSA PARA AUTOCLAVE FRASCO * 500 ML</t>
  </si>
  <si>
    <t>MQ0574</t>
  </si>
  <si>
    <t>SISTEMA ETIQUETADO ADHESIVO PARA PROCESOS DE ESTERILIZACIÓN DE VAPOR, OXIDO ETILENO Y PERÓXIDO DE HIDROGENO</t>
  </si>
  <si>
    <t>MQ1612</t>
  </si>
  <si>
    <t>SOLUCION ANTIMICROBIANA 237ml(NaCl 0.85% NaClO 0.057% HClO 0.015%) CON ATOMIZADOR DE GATILLO</t>
  </si>
  <si>
    <t>MQ1143</t>
  </si>
  <si>
    <t>SOLUCION ANTISEPTICA 237ml(NaCl 0.9%  NaClO 0.057% HClO 0.015%) CON TAPA DISPENSADORA</t>
  </si>
  <si>
    <t>MQ1144</t>
  </si>
  <si>
    <t>SOLUCION ANTISEPTICA 443ml(NaCl 0.9%  NaClO 0.057% HClO 0.015%) TAPA DISPENSADORA</t>
  </si>
  <si>
    <t>MQ0590</t>
  </si>
  <si>
    <t xml:space="preserve">SONDA PARA SUCCION N° 6FR  </t>
  </si>
  <si>
    <t>MQ0591</t>
  </si>
  <si>
    <t xml:space="preserve">SONDA PARA SUCCION N° 8FR  </t>
  </si>
  <si>
    <t>MQ0585</t>
  </si>
  <si>
    <t>SONDA PARA SUCCION N° 10FR</t>
  </si>
  <si>
    <t>MQ0586</t>
  </si>
  <si>
    <t xml:space="preserve">SONDA PARA SUCCION N° 12FR  </t>
  </si>
  <si>
    <t>MQ0587</t>
  </si>
  <si>
    <t xml:space="preserve">SONDA PARA SUCCION N° 14FR </t>
  </si>
  <si>
    <t>MQ0588</t>
  </si>
  <si>
    <t xml:space="preserve">SONDA PARA SUCCION N° 16FR  </t>
  </si>
  <si>
    <t>MQ0589</t>
  </si>
  <si>
    <t xml:space="preserve">SONDA PARA SUCCION N° 18FR  </t>
  </si>
  <si>
    <t>MQ0609</t>
  </si>
  <si>
    <t xml:space="preserve">SONDA SUCCION CERRADA N° 10FR  </t>
  </si>
  <si>
    <t>MQ0607</t>
  </si>
  <si>
    <t xml:space="preserve">SONDA SUCCION CERRADA N° 12FR  </t>
  </si>
  <si>
    <t>MQ0610</t>
  </si>
  <si>
    <t xml:space="preserve">SONDA SUCCION CERRADA N° 14FR </t>
  </si>
  <si>
    <t>MQ0606</t>
  </si>
  <si>
    <t xml:space="preserve">SONDA SUCCION CERRADA N° 14FR MAS TRAQUEOSTOMIA  </t>
  </si>
  <si>
    <t>MQ0592</t>
  </si>
  <si>
    <t xml:space="preserve">SONDA SUCCION CERRADA N° 6FR  </t>
  </si>
  <si>
    <t>MQ0593</t>
  </si>
  <si>
    <t xml:space="preserve">SONDA SUCCION CERRADA N° 8FR  </t>
  </si>
  <si>
    <t>MQ0608</t>
  </si>
  <si>
    <t xml:space="preserve">SONDA SUCCION CERRADA N° 16FR  </t>
  </si>
  <si>
    <t>MQ0617</t>
  </si>
  <si>
    <t xml:space="preserve">SONDA URETRAL N° 5FR (NELATON)  </t>
  </si>
  <si>
    <t>MQ0614</t>
  </si>
  <si>
    <t xml:space="preserve">SONDA URETRAL N° 16FR (NELATON)  </t>
  </si>
  <si>
    <t>MQ1150</t>
  </si>
  <si>
    <t>SONDA VESICAL FOLEY  2 VIAS N° 10FR C/B SILICONADA</t>
  </si>
  <si>
    <t>MQ1155</t>
  </si>
  <si>
    <t xml:space="preserve">SONDA VESICAL FOLEY 2 VIAS N° 10FR LATEX  </t>
  </si>
  <si>
    <t>MQ0618</t>
  </si>
  <si>
    <t xml:space="preserve">SONDA VESICAL FOLEY 2 VIAS N° 12FR DE LATEX     </t>
  </si>
  <si>
    <t>MQ0627</t>
  </si>
  <si>
    <t xml:space="preserve">SONDA VESICAL FOLEY 2 VIAS N° 22FR DE LATEX    </t>
  </si>
  <si>
    <t>MQ1311</t>
  </si>
  <si>
    <t xml:space="preserve">TEST DE LIMPIEZA OLL CLEAN PRUEBAS DE EFECTIVIDAD LACADO CAJA X 100 </t>
  </si>
  <si>
    <t>MQ0967</t>
  </si>
  <si>
    <t xml:space="preserve">THERAHONEY GEL. MIEL DE MANUKA THERAHONEY GEL 1.5 ONZAS (42.5GR)  </t>
  </si>
  <si>
    <t>MQ0652</t>
  </si>
  <si>
    <t xml:space="preserve">TIRA INDICADORA PARA CONTROL DE CONCENTRACION DE GLUTARALDEHIDO Y/0 ORTOFTALDEHIDO COMPATIBLE DESINFECTANTE DE ALTO NIVEL </t>
  </si>
  <si>
    <t>MQ0656</t>
  </si>
  <si>
    <t xml:space="preserve">TIRAS INDICADOR QUIMICO A VAPOR POR UNIDAD TIPO 4 LARGAS  </t>
  </si>
  <si>
    <t>MQ0658</t>
  </si>
  <si>
    <t>TOALLA IMPREGNADA CON ALCOHOL ISOPROPILICO AL 70%  SACHET</t>
  </si>
  <si>
    <t>MQ1372</t>
  </si>
  <si>
    <t xml:space="preserve">TRAJE ANTICHOQUE NO NEUMATICO  </t>
  </si>
  <si>
    <t>MQ0661</t>
  </si>
  <si>
    <t xml:space="preserve">TRAMPA DE CAPNOGRAFIA PARA MONITOR MULTIPARAMETRO  </t>
  </si>
  <si>
    <t>MQ0662</t>
  </si>
  <si>
    <t xml:space="preserve">TRANSDUCTOR DE PRESION INVASIVA DESECHABLE – DOBLE  </t>
  </si>
  <si>
    <t>MQ0378</t>
  </si>
  <si>
    <t xml:space="preserve">TRANSDUCTOR DE PRESION UNA SOLA VIA MEDEX ABBOTT </t>
  </si>
  <si>
    <t>MQ1023</t>
  </si>
  <si>
    <t xml:space="preserve">TRANSDUCTOR DE PRESION UNA SOLA VIA NEONATAL ABBOTT  </t>
  </si>
  <si>
    <t>MQ0681</t>
  </si>
  <si>
    <t xml:space="preserve">TUBO ENDOTRAQUEAL N° 2.5MM C/B  </t>
  </si>
  <si>
    <t>MQ0696</t>
  </si>
  <si>
    <t xml:space="preserve">TUBO ENDOTRAQUEAL N° 6.0MM S/B  </t>
  </si>
  <si>
    <t>MQ1395</t>
  </si>
  <si>
    <t xml:space="preserve">VALVULA DE BIOPSIA DESCARTABLE COMPATIBLE CON FIBROBRONCOSCOPIO  OLYMPUS   </t>
  </si>
  <si>
    <t>MQ0711</t>
  </si>
  <si>
    <t>VALVULA FONATORIA CON PUERTO DE OXIGENO  )</t>
  </si>
  <si>
    <t>MQ1183</t>
  </si>
  <si>
    <t xml:space="preserve">VENDA DE ALGODON 3 X 5 YARDAS ESTERIL  </t>
  </si>
  <si>
    <t>MQ0713</t>
  </si>
  <si>
    <t xml:space="preserve">VENDA DE ALGODON LAMINADO NO ESTERIL.3*5 YARDAS  </t>
  </si>
  <si>
    <t>MQ0714</t>
  </si>
  <si>
    <t xml:space="preserve">VENDA DE ALGODON LAMINADO NO ESTERIL. 4*5 YARDAS  </t>
  </si>
  <si>
    <t>MQ0715</t>
  </si>
  <si>
    <t xml:space="preserve">VENDA DE ALGODON LAMINADO NO ESTERIL.5*5 YARDAS  </t>
  </si>
  <si>
    <t>MQ0716</t>
  </si>
  <si>
    <t xml:space="preserve">VENDA DE ALGODON LAMINADO NO ESTERIL.6*5 YARDAS  </t>
  </si>
  <si>
    <t>MQ0721</t>
  </si>
  <si>
    <t>VENDA ELASTICA 3 * 5 YARDAS</t>
  </si>
  <si>
    <t>MQ1191</t>
  </si>
  <si>
    <t xml:space="preserve">VENDA ELASTICA 3 * 5 YARDAS ESTERIL  </t>
  </si>
  <si>
    <t>MQ1186</t>
  </si>
  <si>
    <t xml:space="preserve">VENDA ESTÈRIL DE GASA 4X5  YARDAS  </t>
  </si>
  <si>
    <t>MQ1480</t>
  </si>
  <si>
    <t>VENDA TUBULAR DE MALLA ELASTICA PARA MANO PEDIATRIO</t>
  </si>
  <si>
    <t>MQ1192</t>
  </si>
  <si>
    <t>VENDA TUBULAR DE MALLA ELASTICA XA MIEMBRO SUPERIOR ADULTO</t>
  </si>
  <si>
    <t>MQ1193</t>
  </si>
  <si>
    <t>VENDA TUBULAR EN MALLA ELESTICA XA MIEMBRO INFERIOR ADULTO</t>
  </si>
  <si>
    <t>MQ1194</t>
  </si>
  <si>
    <t xml:space="preserve">VENDA TUBULAR MALLA ELASTICA </t>
  </si>
  <si>
    <t>MQ1198</t>
  </si>
  <si>
    <t>YODOPOVIDONA ESPUMA  FRASCO * 60ML</t>
  </si>
  <si>
    <t>MQ0725</t>
  </si>
  <si>
    <t>YODOPOVIDONA ESPUMA FRASCO * 120ML</t>
  </si>
  <si>
    <t>COMPATIBLES CON CAPNOGRAFO MARCA SPACELABS</t>
  </si>
  <si>
    <t>CASSETTE STERRAD</t>
  </si>
  <si>
    <t>USO CON NEUROESTIMULADOR</t>
  </si>
  <si>
    <t>PARA BIOPSIA DE TEJIDOS BLANDOS (PROSTATA, HIGADO, RIÑON Y OTROS TEJIDOS DE TUMORES BLANDOS)</t>
  </si>
  <si>
    <t>SISTEMA PUSH</t>
  </si>
  <si>
    <t>SISTEMA SENSOR</t>
  </si>
  <si>
    <t xml:space="preserve"> (ELECT HYDRO THIN 15 X 15 CM-53HYT1515)</t>
  </si>
  <si>
    <t>(BACTIGRAS 10 x 10 CM 7457)</t>
  </si>
  <si>
    <t xml:space="preserve"> (BACTIGRAS  15 x 20 CM7461)</t>
  </si>
  <si>
    <t>(ELECT HYDRO THIN 10 X 10 CM-53HYT1010)</t>
  </si>
  <si>
    <t xml:space="preserve"> (OPSITE IV 3000 7X9 CM-4006)</t>
  </si>
  <si>
    <t>(OPSITE POST OP 10 X 20 CM 66000714)</t>
  </si>
  <si>
    <t>(OPSITE POST OP 10 X20 CM66000713)</t>
  </si>
  <si>
    <t>(OPSITE POST OP 10 X 30 CM66000715)</t>
  </si>
  <si>
    <t>1 KIT COMPUESTO DE 1 BARRERA Y 1 BOLSA COLOSTOMIA</t>
  </si>
  <si>
    <t>MARCA OPTIFLOW</t>
  </si>
  <si>
    <t> CUENTA CON TECNOLOGÍA ANTIMICROBIANA INTEGRADA CON EL PODER DE ELUCIÓN DE LA CLORHEXIDINA Y LA SULFADIAZINA DE PLATA PARA LA PREVENCIÓN DE INFECCIONES.</t>
  </si>
  <si>
    <t xml:space="preserve"> CUENTA CON TECNOLOGÍA ANTIMICROBIANA INTEGRADA CON EL PODER DE ELUCIÓN DE LA CLORHEXIDINA Y LA SULFADIAZINA DE PLATA PARA LA PREVENCIÓN DE INFECCIONES. </t>
  </si>
  <si>
    <t>COMPATIBLE SELLADORA HAWO, REFERENCIA 6.813.104</t>
  </si>
  <si>
    <t>REF5183064</t>
  </si>
  <si>
    <t xml:space="preserve"> PARA VENTILADOR DRAGER- ALMA LISA P5068810-01  </t>
  </si>
  <si>
    <t>RT269 VM SLE6000</t>
  </si>
  <si>
    <t>REFERENCIA 5500</t>
  </si>
  <si>
    <t xml:space="preserve"> REF:154310</t>
  </si>
  <si>
    <t xml:space="preserve"> INTERSURGICAL  REF: 5000</t>
  </si>
  <si>
    <t xml:space="preserve"> CON DOSIFICADOR</t>
  </si>
  <si>
    <t>DESFIBRILADOR ZOLL, MSERIES</t>
  </si>
  <si>
    <t>(COMPATIBLE CON DESFIBRILADORES MINDRAY BENEHEART D3- D6-D1)</t>
  </si>
  <si>
    <t xml:space="preserve">DESFIBRILADOR SHILLER; FRED EASY  </t>
  </si>
  <si>
    <t>COMPATIBLE CON DESFIBRILADORES D3- D6-D1</t>
  </si>
  <si>
    <t xml:space="preserve">DESFIBRILADOR ZOLL- MSERIES </t>
  </si>
  <si>
    <t xml:space="preserve">BURETA CON FILTRO DE AIRE, CAPACIDAD DE 150CM, PUNTO DE INYECCION PARA INFUSION INTERMITENTE ESTERILIZADOS CON OXIDO DE ETILENO DE PVC ATOXICO, FILTRO HIDROFOBICO.                                                                                       </t>
  </si>
  <si>
    <t>(SPONGOSTAN ESTÁNDAR  R.MS0002)</t>
  </si>
  <si>
    <t>REF: 87501200 - 87501272, HASTA 10 USOS</t>
  </si>
  <si>
    <t>REF: 87501550,  HASTA 10 USOS</t>
  </si>
  <si>
    <t>COMPATIBLE CON VENTILADOR PB 840  A8A-070305-00)CON TRAMPA DE AGUA (verde) REF 4076408</t>
  </si>
  <si>
    <t xml:space="preserve"> APIROGENO, RADIOPACO</t>
  </si>
  <si>
    <t>(SURGICEL 1953)</t>
  </si>
  <si>
    <t xml:space="preserve"> (INTRASITE GEL 15 GR 7311)</t>
  </si>
  <si>
    <t>CAJA * 100 UNIDADES</t>
  </si>
  <si>
    <t>COMPATIBLE CON LA DE MARCA "MEDCAPTAIN MODELO VS10H"</t>
  </si>
  <si>
    <t xml:space="preserve"> COMPATIBLE CON LA DE MARCA "MEDCAPTAIN MODELO VS10H"</t>
  </si>
  <si>
    <t>REF BAR-1J</t>
  </si>
  <si>
    <t>3M ATTEST</t>
  </si>
  <si>
    <t>VN500 REF: 8410179</t>
  </si>
  <si>
    <t>MARCA: TUTTNAUER</t>
  </si>
  <si>
    <t>PAQUETE QUIRURGICO DE CATETER ESTERIL EN SMS : 
1 TOALLA PARA SECADO DE  MANOS 
1 BATA QUIRÚRGICA CON TARJETA DE TRANSFERENCIA
2 CAMPOS DE PIEL CON CITA ADHESIVA 76X76 CM +/- 1 CM
1 CAMPO DE OJO FENESTRADO 76X76 CM +/- 1 CM
1 SABANA SENCILLA  2.20 X 1.50  CM +/- 1 CM
1 BOLSA PARA SUTURAS  POLIETILENO
1 INDICADOR QUIMICO
1 CUBIERTA PARA MESA 1X 1  MT +/- 1 CM</t>
  </si>
  <si>
    <t xml:space="preserve">PAQUETE QUIRURGICO PARA CIRUGÍA GENERAL ESTÉRIL:
3 TOALLAS PARA SECADO DE MANOS
3 BATAS QUIRÚRGICAS  
1 INDICADOR QUÍMICO OE
1 FUNDA DE MAYO IMPERMEABLE Y REFORZADA
2 CAMPOS DE PIEL SIN CINTAS ADHESIVAS 76X76 CM +/- 1 CM                                                                                                                  4 CAMPOS DE PIEL CON CINTAS ADHESIVAS 76X76 CM +/- 1 CM
2 SÁBANAS SENCILLAS SIN CINTAS ADHESIVAS 2.20 X 1.50  CM +/- 1 CM
1 BOLSA PARA SUTURA
1 CAMPO QUIRÚRGICO PARA CIRUGÍA GENERAL CON FENESTRACIÓN Y  REFUERZO ABSORBENTE
2  CUBIERTA DE MESA </t>
  </si>
  <si>
    <t>PAQUETE QUIRURGICO PARA PARTO ESTERIL:
1 TOALLA PARA SECADO DE MANOS
1 BATA QUIRÚRGICA CON TARJETA DE TRANSFERENCIA
1 INDICADOR QUÍMICO OE
1 PAR POLAINAS GINECOLÓGICAS
2 CAMPOS DE PIEL CON CINTAS ADHESIVAS 76X76 CM +/- 1 CM
1 CAMPO DE PIEL SIN CINTA ADHESIVA 76X76 CM +/- 1 CM
1 CAMPO PARA BEBE SIN CINTAS ADHESIVAS 100X100 CM +/- 1 CM
1 BOLSA PARA PLACENTA
1 CLAMP UMBILICAL
2 CUBIERTA DE MESA</t>
  </si>
  <si>
    <t xml:space="preserve"> (NEO-TEE)</t>
  </si>
  <si>
    <t>INCLUIR CANISTER CON SOPORTE A PARED  PARA FUNCIONAMIENTO DE LINER EN CALIDAD DE COMODATO</t>
  </si>
  <si>
    <t xml:space="preserve"> CAPACIDAD DE 450 a 500ML </t>
  </si>
  <si>
    <t>REF 2479</t>
  </si>
  <si>
    <t>00LCC012</t>
  </si>
  <si>
    <t xml:space="preserve"> VN 300 DRAGER REF ISO8411130</t>
  </si>
  <si>
    <t>REF: H2O2*1000</t>
  </si>
  <si>
    <t>REF: *345FCT</t>
  </si>
  <si>
    <t>ELABORADO 100% EN SILICONA TRANSPARENTE        </t>
  </si>
  <si>
    <t>EN CAUCHO LÁTEX SILICONADO  -amarillo</t>
  </si>
  <si>
    <t xml:space="preserve"> MARCA: MEDEX ABBOTT</t>
  </si>
  <si>
    <t>(talla B)LOGITUD DE 25mts</t>
  </si>
  <si>
    <t>UNIDAD</t>
  </si>
  <si>
    <t>ROLLO</t>
  </si>
  <si>
    <t>BOLSA</t>
  </si>
  <si>
    <t>FRASCO</t>
  </si>
  <si>
    <t>KIT</t>
  </si>
  <si>
    <t>CAJA</t>
  </si>
  <si>
    <t>SOBRE</t>
  </si>
  <si>
    <t>GALON</t>
  </si>
  <si>
    <t>TUBO</t>
  </si>
  <si>
    <t>PAR</t>
  </si>
  <si>
    <t>PAQUETE</t>
  </si>
  <si>
    <t>A DEMANDA</t>
  </si>
  <si>
    <t>AMAREY NOVA MEDICAL S.A.</t>
  </si>
  <si>
    <t>ARPA MEDICAL S.A.S.</t>
  </si>
  <si>
    <t>AYGPHARMA SAS</t>
  </si>
  <si>
    <t>B BRAUN MEDICAL S.A</t>
  </si>
  <si>
    <t xml:space="preserve">BECTON DICKINSON DE COLOMBIA LTDA. </t>
  </si>
  <si>
    <t>BIOPLAST S.A.S</t>
  </si>
  <si>
    <t>BIOPLUS MEDICAL ACRE SAS</t>
  </si>
  <si>
    <t>COMPAÑIA DE REPRESENTACIONES MEDICAS S.A. C.T.P. MEDICA S.A.</t>
  </si>
  <si>
    <t>COLOMBIAN MEDICARE SAS</t>
  </si>
  <si>
    <t>CONVATEC COLOMBIA LTDA</t>
  </si>
  <si>
    <t>HOSPITECNICA SAS</t>
  </si>
  <si>
    <t>IMCOLMEDICA S.A</t>
  </si>
  <si>
    <t>LABORATORIOS GOTHAPLAST LTDA</t>
  </si>
  <si>
    <t>LM INSTRUMENTS S.A.</t>
  </si>
  <si>
    <t>M&amp;M EQUIPOS MEDICOS SAS</t>
  </si>
  <si>
    <t>MEDICOX LTDA</t>
  </si>
  <si>
    <t>MEQ TECNOLOGIA MEDICA S.A.S</t>
  </si>
  <si>
    <t>MINERVA MEDICAL SAS</t>
  </si>
  <si>
    <t>NIPRO MEDICAL CORPORATION</t>
  </si>
  <si>
    <t>RAFAEL ANTONIO SALAMANCA</t>
  </si>
  <si>
    <t>RP MEDICAS SA</t>
  </si>
  <si>
    <t>SMITH AND NEPHEW COLOMBIA SAS</t>
  </si>
  <si>
    <t xml:space="preserve">SUBIECON LIMITADA SUMINISTRAMOS BIENES Y ELEMENTOS DE CONSUMO </t>
  </si>
  <si>
    <t>SURGICON &amp; CIA S.A.S.</t>
  </si>
  <si>
    <t>Tecnica Electro Medica SA</t>
  </si>
  <si>
    <t>TELEFLEX MEDICAL COLOMBIA S.A.S.</t>
  </si>
  <si>
    <t>UCIPHARMA S.A.</t>
  </si>
  <si>
    <t>ANDRES MAURICIO MOJICA ALAVA
CONTRATISTA PARA LA DIRECCIÓN DE CONTRATACIÓN</t>
  </si>
  <si>
    <t>FRIDEN DE COLOMBIA HOSPITALARIA SAS</t>
  </si>
  <si>
    <t>SUMINISTRO DE DISPOSITIVOS MATERIAL MÉDICO QUIRÚRGICO PARA LA OPORTUNA ATENCION DE LOS PACIENTES DE LAS DIFERENTES UNIDADES ASISTENCIALES DE LA SUBRED INTEGRADA DE SERVICIOS DE SALUD NORTE E.S.E.</t>
  </si>
  <si>
    <t>NOMBRE / DESCRIPCIÓN</t>
  </si>
  <si>
    <t xml:space="preserve"> ESTUDIO DE MERCADO EM-116-2024</t>
  </si>
  <si>
    <t>PRECIOS HISTORICOS</t>
  </si>
  <si>
    <t xml:space="preserve">CONS PROM 
MENSUAL </t>
  </si>
  <si>
    <t>ACIDO POLIGLICOLICO 2/0 AGUJA 1/2 CURVA REDONDA DE 34 A 38MM HEBRA DE 90CM (MULTIFILAMENTO NATURAL ABSORBIBLE  ESTERIL )</t>
  </si>
  <si>
    <t>(TG FIX-TALLA D 25M)*00024253</t>
  </si>
  <si>
    <t>ALFA TRADING S.A.S.</t>
  </si>
  <si>
    <t>B. (  X  )</t>
  </si>
  <si>
    <t>JOHNSON &amp; JOHNSON MEDTECH COLOMBIA S.A.S</t>
  </si>
  <si>
    <t>NO OFERTADO</t>
  </si>
  <si>
    <t>CONTRATOS HISTÓRICOS INDEXADOS</t>
  </si>
  <si>
    <t>No. Contrato</t>
  </si>
  <si>
    <t>083-2023</t>
  </si>
  <si>
    <t>239-2022</t>
  </si>
  <si>
    <t>232-2022</t>
  </si>
  <si>
    <t>NR</t>
  </si>
  <si>
    <t>125-2021</t>
  </si>
  <si>
    <t>230-2022</t>
  </si>
  <si>
    <t>218-2022</t>
  </si>
  <si>
    <t>094-2023</t>
  </si>
  <si>
    <t>181-2022</t>
  </si>
  <si>
    <t>040-2023</t>
  </si>
  <si>
    <t>223-2022</t>
  </si>
  <si>
    <t>260-2022</t>
  </si>
  <si>
    <t>148-2021</t>
  </si>
  <si>
    <t>224-2022</t>
  </si>
  <si>
    <t>228-2022</t>
  </si>
  <si>
    <t>220-2022</t>
  </si>
  <si>
    <t>191-2022</t>
  </si>
  <si>
    <t>222-2022</t>
  </si>
  <si>
    <t>226-2022</t>
  </si>
  <si>
    <t>227-2022</t>
  </si>
  <si>
    <t>139-2023</t>
  </si>
  <si>
    <t>037-2023</t>
  </si>
  <si>
    <t>231-2022</t>
  </si>
  <si>
    <t>093-2023</t>
  </si>
  <si>
    <t>219-2022</t>
  </si>
  <si>
    <t>193-2022</t>
  </si>
  <si>
    <t>178-2022</t>
  </si>
  <si>
    <t>041-2023</t>
  </si>
  <si>
    <t>095-2023</t>
  </si>
  <si>
    <t>221-2022</t>
  </si>
  <si>
    <t>043-2023</t>
  </si>
  <si>
    <t>042-2023</t>
  </si>
  <si>
    <t>051-2023</t>
  </si>
  <si>
    <t>120-2023</t>
  </si>
  <si>
    <t>229-2022</t>
  </si>
  <si>
    <t>231-2021</t>
  </si>
  <si>
    <t>Valor Inicial</t>
  </si>
  <si>
    <t>IPC 2021 5,62%</t>
  </si>
  <si>
    <t>IPC 2022 13,12%</t>
  </si>
  <si>
    <t>IPC 2023 9,28%</t>
  </si>
  <si>
    <t>TOTAL PRECIO HISTÓRICO</t>
  </si>
  <si>
    <t>Histórico Indexado</t>
  </si>
  <si>
    <t>HISTÓRICO</t>
  </si>
  <si>
    <t>Precio tolerancia aceptable. Ofertas en el mercado estan promedio y son acordes. Precio histórico N/A.</t>
  </si>
  <si>
    <t>Desviación &gt; 20% Superior</t>
  </si>
  <si>
    <t>Desviación &lt; 20% Inferior</t>
  </si>
  <si>
    <t xml:space="preserve">Al NR contrato historico se toma base promedio del mercado </t>
  </si>
  <si>
    <t>Variación del mercado</t>
  </si>
  <si>
    <t>Precio dentro del mercado conforme otras cotizaciones</t>
  </si>
  <si>
    <t>No historico precio ofertas del mercado</t>
  </si>
  <si>
    <t>Justificar por precio del mercado</t>
  </si>
  <si>
    <t>Justificar mercado</t>
  </si>
  <si>
    <t>Justificado en precio del mercado</t>
  </si>
  <si>
    <t>Justificado Mercdo</t>
  </si>
  <si>
    <t>promedio mercado</t>
  </si>
  <si>
    <t xml:space="preserve">Se usó el histórico debido a la distorsión en precios de las cotizaciones </t>
  </si>
  <si>
    <t>Justificación Mercado</t>
  </si>
  <si>
    <t>Se referencia el vr histórico ya que las 2 ofertas presentan dispersión. Una mur por encima y otra muy por debajo.</t>
  </si>
  <si>
    <t>Precio ofertado</t>
  </si>
  <si>
    <t>Referencia histórico</t>
  </si>
  <si>
    <t>Justificación mercado</t>
  </si>
  <si>
    <t>Justificación Mercado. No es garante el precio histórico por no registra contrato.</t>
  </si>
  <si>
    <t>Valor Histórico indexado ya que solo se recibió una oferta que supera en un 52%</t>
  </si>
  <si>
    <t>Justificación Mercado. Precio Contrato indexado.</t>
  </si>
  <si>
    <t>Justificación Mercado. Precio histórico indexado.</t>
  </si>
  <si>
    <t>ÍTEMS COTIZADOS</t>
  </si>
  <si>
    <t>RESÚMEN ESTUDIO DE MERCADO EM-116-2024 - TOTAL 407 ÍTEMS MMQX</t>
  </si>
  <si>
    <t>% ÍTEMS COTIZADOS</t>
  </si>
  <si>
    <t>Menor Valor Unitario</t>
  </si>
  <si>
    <t>Promedio Unitario</t>
  </si>
  <si>
    <t>LUIS FERNANDO ANGULO BONILLA
DIRECTOR DE CONTRATACIÓN</t>
  </si>
  <si>
    <t>DIANA HUERTAS MUÑOZ
LIDER ALMACEN GENERAL</t>
  </si>
  <si>
    <t>Valor CDP</t>
  </si>
  <si>
    <t>NO OFERTADOS</t>
  </si>
  <si>
    <t>SALDOS</t>
  </si>
  <si>
    <t>CP</t>
  </si>
  <si>
    <t>CRITICOS</t>
  </si>
  <si>
    <t>*</t>
  </si>
  <si>
    <t>CONSUMO AJUSTADI</t>
  </si>
  <si>
    <t>VALOR AJUSTADO</t>
  </si>
  <si>
    <t>Hospital Regional Alfonso Jaramillo Salazar Empresa Social del Estado Líbano - TOLIMA” 
GESTIÓN DE LA CONTRATACIÓN</t>
  </si>
  <si>
    <t>B. (    )</t>
  </si>
  <si>
    <t xml:space="preserve">"Dotación Equipos Biomédicos Hospital Regional Alfonso Jaramillo Salazar Empresa Social del 
Estado Líbano” </t>
  </si>
  <si>
    <t xml:space="preserve"> ESTUDIO DE MERCADO EM-116-2026</t>
  </si>
  <si>
    <t>PRUEBA DE ESFUERZO</t>
  </si>
  <si>
    <t>ELECTROBISTURI</t>
  </si>
  <si>
    <t>MAQUINA DE ANESTESIA</t>
  </si>
  <si>
    <t>VIDEOLARINGOSCOPIO</t>
  </si>
  <si>
    <t>CRANEOTOMO</t>
  </si>
  <si>
    <t>MICROSCOPIO QUIRURGICO PARA NEUROCIRUGIA</t>
  </si>
  <si>
    <t>MESA DE CIRUGÍA</t>
  </si>
  <si>
    <t>LÁMPARA CIELITICA</t>
  </si>
  <si>
    <t>LAMPARA PIELÍTICA CON BATERÍA</t>
  </si>
  <si>
    <t>MESA QUIRÚRGICA ORTOPÉDICA</t>
  </si>
  <si>
    <t>RX PORTATIL</t>
  </si>
  <si>
    <t>ULTRASONIDO</t>
  </si>
  <si>
    <t>URETEROSCOPIO</t>
  </si>
  <si>
    <t>SISTEMA LASER</t>
  </si>
  <si>
    <t>TORRE PARA ENDOSCOPIA COMPLETA</t>
  </si>
  <si>
    <t>TORRE DE LAPAROSCOPIO COMPLETA</t>
  </si>
  <si>
    <t>TORRE PARA UROLOGIA</t>
  </si>
  <si>
    <t>MONITOR MATERNO FETAL</t>
  </si>
  <si>
    <t>VIDEO COLPOSCOPIO</t>
  </si>
  <si>
    <t>CAMA DE PARTOS</t>
  </si>
  <si>
    <t>MONITOR FETAL</t>
  </si>
  <si>
    <t>CAMILLA DE RECUPERACIÓN Y TRANSPORTE</t>
  </si>
  <si>
    <t>CAMA HOSPITALIZACIÓN</t>
  </si>
  <si>
    <t>ELECTROCARDIOGRAFO</t>
  </si>
  <si>
    <t>DESFIBRILADOR</t>
  </si>
  <si>
    <t>VENTILADOR DE TRANSPORTE</t>
  </si>
  <si>
    <t>MONITOR DE SIGNOS VITALES MULTIPARAMETRICO</t>
  </si>
  <si>
    <t>MONITOR DE SIGNOS VITALES CON 2 IBP, GC</t>
  </si>
  <si>
    <t>BOMBA DE INFUSION</t>
  </si>
  <si>
    <t>MONITOR DE PRESIÓN ARTERIAL AMBULATORIA</t>
  </si>
  <si>
    <t>CUNA PEDIÁTRICA</t>
  </si>
  <si>
    <t>SERVOCUNA</t>
  </si>
  <si>
    <t>INCUBADORA DE TRANSPORTE</t>
  </si>
  <si>
    <t>INCUBADORA</t>
  </si>
  <si>
    <t>UNIDAD DE ODONTOLOGÍA CON COMPRESOR AIRE SECO</t>
  </si>
  <si>
    <t>UNIDAD DE REFRACCIÓN</t>
  </si>
  <si>
    <t>LAMPARA DE HENDIDURAS</t>
  </si>
  <si>
    <t>CÁMARA RETINAL</t>
  </si>
  <si>
    <t>CAMPIMETRO</t>
  </si>
  <si>
    <t>TOPOGRAFO CORNEAL</t>
  </si>
  <si>
    <t>OFTALMOSCOPIO BINOCULAR INDIRECTO</t>
  </si>
  <si>
    <t>BIOMETRO OPTICO</t>
  </si>
  <si>
    <t>ELIPTICA</t>
  </si>
  <si>
    <t>CAMINADORA</t>
  </si>
  <si>
    <t>TANQUE PAQUETES CALIENTES</t>
  </si>
  <si>
    <t>LASER TERAPIA</t>
  </si>
  <si>
    <t>TANQUE REMOLINO PARA EXTREMIDADES</t>
  </si>
  <si>
    <t>UNIDAD DE ONDAS DE CHOQUE</t>
  </si>
  <si>
    <t>ELECTROESTIMULADOR</t>
  </si>
  <si>
    <t>(Ítem sin descripción en listado)</t>
  </si>
  <si>
    <t>Cardiología Diagnóstica</t>
  </si>
  <si>
    <t>Cirugía y Quirófano</t>
  </si>
  <si>
    <t>Diagnóstico por Imágenes</t>
  </si>
  <si>
    <t>Endoscopia y Urología</t>
  </si>
  <si>
    <t>Ginecología y Obstetricia</t>
  </si>
  <si>
    <t>Hospitalización y Apoyo Asistencial</t>
  </si>
  <si>
    <t>Monitoreo y Soporte Vital</t>
  </si>
  <si>
    <t>Neonatal</t>
  </si>
  <si>
    <t>Odontología</t>
  </si>
  <si>
    <t>Oftalmología</t>
  </si>
  <si>
    <t>Rehabilitación y Fisioterapia</t>
  </si>
  <si>
    <t>Sin Clasificación (Revisar)</t>
  </si>
  <si>
    <t>GRUPO</t>
  </si>
  <si>
    <t xml:space="preserve"> IVA</t>
  </si>
  <si>
    <t>ESPACIO DESTINADO PARA EL COTIZANTE</t>
  </si>
  <si>
    <t>REPRESENTANTE LEGAL:</t>
  </si>
  <si>
    <t xml:space="preserve">Notas: </t>
  </si>
  <si>
    <t xml:space="preserve">* Con el diligenciamiento y firma de este formato, el cotizante certifica que cumple con el 100 % de las descripciones técnicas anexas en la presente solicitud de cotización. </t>
  </si>
  <si>
    <t>FIRMA</t>
  </si>
  <si>
    <r>
      <rPr>
        <b/>
        <sz val="12"/>
        <rFont val="Calibri"/>
        <family val="2"/>
        <scheme val="minor"/>
      </rPr>
      <t>CORREO ELECTRÓNICO:</t>
    </r>
    <r>
      <rPr>
        <sz val="12"/>
        <rFont val="Calibri"/>
        <family val="2"/>
        <scheme val="minor"/>
      </rPr>
      <t xml:space="preserve"> </t>
    </r>
  </si>
  <si>
    <t>FORMATO COTIZACION ESTUDIO DE MERCADO</t>
  </si>
  <si>
    <t>"HOSPITAL REGIONAL ALFONSO JARAMILLO SALAZAR EMPRESA SOCIAL DEL ESTADO LÍBANO - TOLIMA” 
GESTIÓN DE LA CONTRATACIÓN</t>
  </si>
  <si>
    <t xml:space="preserve"> Electrocardiógrafo</t>
  </si>
  <si>
    <t xml:space="preserve"> Desfibrilador</t>
  </si>
  <si>
    <t xml:space="preserve"> Electrobisturí</t>
  </si>
  <si>
    <t xml:space="preserve"> Ventilador de transporte</t>
  </si>
  <si>
    <t>Máquina de anestesia</t>
  </si>
  <si>
    <t xml:space="preserve"> Video laringoscopio</t>
  </si>
  <si>
    <t xml:space="preserve"> Monitor materno fetal</t>
  </si>
  <si>
    <t xml:space="preserve"> Prueba de esfuerzo</t>
  </si>
  <si>
    <t xml:space="preserve"> RX portátil</t>
  </si>
  <si>
    <t xml:space="preserve"> Monitor de signos vitales multiparamétrico</t>
  </si>
  <si>
    <t xml:space="preserve"> Monitor de signos vitales con 2 IBP, GC (Gasto Cardíaco)</t>
  </si>
  <si>
    <t xml:space="preserve"> Bomba de infusión</t>
  </si>
  <si>
    <t xml:space="preserve"> Mesa de cirugía</t>
  </si>
  <si>
    <t xml:space="preserve"> Lámpara cielítica</t>
  </si>
  <si>
    <t xml:space="preserve"> Lámpara PIELITICA con batería</t>
  </si>
  <si>
    <t xml:space="preserve"> Servocuna</t>
  </si>
  <si>
    <t xml:space="preserve"> Incubadora de transporte</t>
  </si>
  <si>
    <t xml:space="preserve"> Incubadora</t>
  </si>
  <si>
    <t xml:space="preserve"> Monitor fetal</t>
  </si>
  <si>
    <t xml:space="preserve"> Unidad de odontología con compresor aire seco</t>
  </si>
  <si>
    <t xml:space="preserve"> Monitor de presión arterial ambulatoria (MAPA)</t>
  </si>
  <si>
    <t xml:space="preserve"> Mesa quirúrgica ortopédica</t>
  </si>
  <si>
    <t xml:space="preserve"> Camilla de recuperación y transporte</t>
  </si>
  <si>
    <t xml:space="preserve"> Cama de partos</t>
  </si>
  <si>
    <t xml:space="preserve"> Cama hospitalización</t>
  </si>
  <si>
    <t xml:space="preserve"> Cuna pediátrica</t>
  </si>
  <si>
    <t xml:space="preserve"> Craneotomo</t>
  </si>
  <si>
    <t>  Ureteroscopio</t>
  </si>
  <si>
    <t>  Sistema láser (Generalmente asociado a urología/litotricia)</t>
  </si>
  <si>
    <t>  Torre para endoscopia completa</t>
  </si>
  <si>
    <t>  Torre de laparoscopia completa</t>
  </si>
  <si>
    <t>  Torre para urología</t>
  </si>
  <si>
    <t xml:space="preserve">  Microscopio quirúrgico para neurocirugía</t>
  </si>
  <si>
    <t xml:space="preserve"> Video colposcopio</t>
  </si>
  <si>
    <t xml:space="preserve"> Unidad de refracción</t>
  </si>
  <si>
    <t xml:space="preserve"> Lámpara de hendiduras de 5 aumentos</t>
  </si>
  <si>
    <t xml:space="preserve"> Cámara retinal</t>
  </si>
  <si>
    <t xml:space="preserve"> Campímetro</t>
  </si>
  <si>
    <t xml:space="preserve"> Topógrafo corneal</t>
  </si>
  <si>
    <t xml:space="preserve"> Oftalmoscopio binocular indirecto</t>
  </si>
  <si>
    <t xml:space="preserve"> Biómetro óptico</t>
  </si>
  <si>
    <t xml:space="preserve"> Microscopio oftalmológico</t>
  </si>
  <si>
    <t xml:space="preserve"> Elíptica,</t>
  </si>
  <si>
    <t xml:space="preserve"> Caminadora,</t>
  </si>
  <si>
    <t xml:space="preserve"> Tanque paquetes calientes,</t>
  </si>
  <si>
    <t xml:space="preserve"> Ultrasonido,</t>
  </si>
  <si>
    <t xml:space="preserve"> Láser terapia,</t>
  </si>
  <si>
    <t xml:space="preserve"> Tanque remolino,</t>
  </si>
  <si>
    <t xml:space="preserve"> Unidad de ondas de choque,</t>
  </si>
  <si>
    <t xml:space="preserve"> Electro estimulador</t>
  </si>
  <si>
    <t>Código Interno</t>
  </si>
  <si>
    <t>1.</t>
  </si>
  <si>
    <t>2.</t>
  </si>
  <si>
    <t>3.</t>
  </si>
  <si>
    <t>4.</t>
  </si>
  <si>
    <t>5.</t>
  </si>
  <si>
    <t>6.</t>
  </si>
  <si>
    <t>9.</t>
  </si>
  <si>
    <t>15.</t>
  </si>
  <si>
    <t>16.</t>
  </si>
  <si>
    <t>18.</t>
  </si>
  <si>
    <t>19.</t>
  </si>
  <si>
    <t>20.</t>
  </si>
  <si>
    <t>33.</t>
  </si>
  <si>
    <t>34.</t>
  </si>
  <si>
    <t>35.</t>
  </si>
  <si>
    <t>36.</t>
  </si>
  <si>
    <t>37.</t>
  </si>
  <si>
    <t>38.</t>
  </si>
  <si>
    <t>39.</t>
  </si>
  <si>
    <t>40.</t>
  </si>
  <si>
    <t>49.</t>
  </si>
  <si>
    <t>50.</t>
  </si>
  <si>
    <t>21.</t>
  </si>
  <si>
    <t>22.</t>
  </si>
  <si>
    <t>23.</t>
  </si>
  <si>
    <t>24.</t>
  </si>
  <si>
    <t>7.</t>
  </si>
  <si>
    <t>10.</t>
  </si>
  <si>
    <t>11.</t>
  </si>
  <si>
    <t>12.</t>
  </si>
  <si>
    <t>13.</t>
  </si>
  <si>
    <t>14.</t>
  </si>
  <si>
    <t>8.</t>
  </si>
  <si>
    <t>17.</t>
  </si>
  <si>
    <t>25.</t>
  </si>
  <si>
    <t>26.</t>
  </si>
  <si>
    <t>27.</t>
  </si>
  <si>
    <t>28.</t>
  </si>
  <si>
    <t>29.</t>
  </si>
  <si>
    <t>30.</t>
  </si>
  <si>
    <t>31.</t>
  </si>
  <si>
    <t>32.</t>
  </si>
  <si>
    <t>41.</t>
  </si>
  <si>
    <t>42.</t>
  </si>
  <si>
    <t>43.</t>
  </si>
  <si>
    <t>44.</t>
  </si>
  <si>
    <t>45.</t>
  </si>
  <si>
    <t>46.</t>
  </si>
  <si>
    <t>47.</t>
  </si>
  <si>
    <t>48.</t>
  </si>
  <si>
    <t>TOTAL GRUPO 1: Monitorización, Soporte Vital, Mobiliario Clínico y Hospitalización.</t>
  </si>
  <si>
    <t>TOTAL GRUPO 2: Quirófano y Procedimientos Invasivos.</t>
  </si>
  <si>
    <t>TOTAL GRUPO 3: Torres de Endoscopia y Mínima Invasión.</t>
  </si>
  <si>
    <t>TOTAL GRUPO 4: Oftalmología y Óptica Especializada.</t>
  </si>
  <si>
    <t>TOTAL GRUPO 5: Diagnóstico, Rehabilitación y Otros.</t>
  </si>
  <si>
    <t>TOTAL PROPUESTA</t>
  </si>
  <si>
    <t>PROPUESTA</t>
  </si>
  <si>
    <t xml:space="preserve">COMPRA EQUIPOS </t>
  </si>
  <si>
    <t>PROPUESTA ECONOMICA</t>
  </si>
  <si>
    <t>GRUPO 2</t>
  </si>
  <si>
    <t>GRUPO 3</t>
  </si>
  <si>
    <t>GRUPO 4</t>
  </si>
  <si>
    <t>GRUPO 5</t>
  </si>
  <si>
    <t>VALOR UNITARIO</t>
  </si>
  <si>
    <t>VALOR CON IVA</t>
  </si>
  <si>
    <t>VALOR TOTAL</t>
  </si>
  <si>
    <t>* Diligenciar todos los items por GRUPOS</t>
  </si>
  <si>
    <t>* No puede modificar la formulación del documento .</t>
  </si>
  <si>
    <t>* Si el ítem cotizado no tiene iva por favor borrar el 19% y dejar en 0</t>
  </si>
  <si>
    <t>GRUPO 1</t>
  </si>
  <si>
    <t xml:space="preserve">NOMBRE DEL PROPONENTE </t>
  </si>
  <si>
    <t>NIT DEL PROPONENTE</t>
  </si>
  <si>
    <t>SEÑORES OFERENTE POR FAVOR ANEXAR SU  ODFERTA EN FORMATO EXCEL Y PDF CON LA RESPECTIVA FIRMA, ES DE CARACTER OBLIGATORIO QUE CONTENGAN ESTOS DOS FORMATOS, TENER EN CUENTA ANEXO TECNICO,  Y ADECUACIONES. Y TODAS LAS ESPECIFICACIONES Y CONDCIONES DEL PLIEGO.</t>
  </si>
  <si>
    <t xml:space="preserve">DILGENCIAR UNICAMENTE EL GRUPO AL CUAL SE VA A PRESENTAR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</si>
</sst>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6" formatCode="&quot;$&quot;\ #,##0;[Red]\-&quot;$&quot;\ #,##0"/>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quot;$&quot;\ * #,##0.00_ ;_ &quot;$&quot;\ * \-#,##0.00_ ;_ &quot;$&quot;\ * &quot;-&quot;??_ ;_ @_ "/>
    <numFmt numFmtId="166" formatCode="_(&quot;$&quot;\ * #,##0_);_(&quot;$&quot;\ * \(#,##0\);_(&quot;$&quot;\ * &quot;-&quot;??_);_(@_)"/>
    <numFmt numFmtId="167" formatCode="#,###\ &quot;COP&quot;"/>
    <numFmt numFmtId="168" formatCode="_-&quot;$&quot;* #,##0_-;\-&quot;$&quot;* #,##0_-;_-&quot;$&quot;* &quot;-&quot;_-;_-@_-"/>
    <numFmt numFmtId="169" formatCode="_-* #,##0_-;\-* #,##0_-;_-* &quot;-&quot;??_-;_-@_-"/>
    <numFmt numFmtId="170" formatCode="_-[$$-240A]\ * #,##0.00_-;\-[$$-240A]\ * #,##0.00_-;_-[$$-240A]\ * &quot;-&quot;??_-;_-@_-"/>
    <numFmt numFmtId="171" formatCode="_-[$$-240A]\ * #,##0_-;\-[$$-240A]\ * #,##0_-;_-[$$-240A]\ * &quot;-&quot;??_-;_-@_-"/>
    <numFmt numFmtId="172" formatCode="_-&quot;$&quot;\ * #,##0_-;\-&quot;$&quot;\ * #,##0_-;_-&quot;$&quot;\ * &quot;-&quot;??_-;_-@_-"/>
    <numFmt numFmtId="173" formatCode="_(&quot;$&quot;\ * #,##0.000_);_(&quot;$&quot;\ * \(#,##0.000\);_(&quot;$&quot;\ * &quot;-&quot;??_);_(@_)"/>
    <numFmt numFmtId="174" formatCode="_ &quot;$ &quot;* #,##0.00_ ;_ &quot;$ &quot;* \-#,##0.00_ ;_ &quot;$ &quot;* \-??_ ;_ @_ "/>
    <numFmt numFmtId="175" formatCode="_([$$-240A]\ * #,##0_);_([$$-240A]\ * \(#,##0\);_([$$-240A]\ * \-??_);_(@_)"/>
    <numFmt numFmtId="176" formatCode="_-* #,##0_-;\-* #,##0_-;_-* \-_-;_-@_-"/>
    <numFmt numFmtId="177" formatCode="0\ %"/>
    <numFmt numFmtId="178" formatCode="\$#,##0"/>
  </numFmts>
  <fonts count="41">
    <font>
      <sz val="11"/>
      <color theme="1"/>
      <name val="Calibri"/>
      <family val="2"/>
      <scheme val="minor"/>
    </font>
    <font>
      <sz val="10"/>
      <name val="Arial"/>
      <family val="2"/>
    </font>
    <font>
      <sz val="11"/>
      <color theme="1"/>
      <name val="Calibri"/>
      <family val="2"/>
      <scheme val="minor"/>
    </font>
    <font>
      <sz val="11"/>
      <color theme="1"/>
      <name val="Calibri"/>
      <family val="2"/>
    </font>
    <font>
      <b/>
      <sz val="11"/>
      <color theme="1"/>
      <name val="Calibri"/>
      <family val="2"/>
    </font>
    <font>
      <sz val="11"/>
      <name val="Calibri"/>
      <family val="2"/>
    </font>
    <font>
      <b/>
      <sz val="11"/>
      <color theme="0" tint="-0.499984740745262"/>
      <name val="Calibri"/>
      <family val="2"/>
    </font>
    <font>
      <b/>
      <sz val="11"/>
      <name val="Calibri"/>
      <family val="2"/>
    </font>
    <font>
      <b/>
      <sz val="12"/>
      <color theme="1"/>
      <name val="Calibri"/>
      <family val="2"/>
    </font>
    <font>
      <sz val="12"/>
      <color theme="1"/>
      <name val="Calibri"/>
      <family val="2"/>
    </font>
    <font>
      <sz val="10"/>
      <color theme="1"/>
      <name val="Arial"/>
      <family val="2"/>
    </font>
    <font>
      <sz val="16"/>
      <name val="Calibri"/>
      <family val="2"/>
    </font>
    <font>
      <b/>
      <sz val="11"/>
      <color rgb="FF3F3F3F"/>
      <name val="Calibri"/>
      <family val="2"/>
      <scheme val="minor"/>
    </font>
    <font>
      <sz val="10"/>
      <name val="Arial"/>
      <family val="2"/>
      <charset val="1"/>
    </font>
    <font>
      <sz val="11"/>
      <color rgb="FF000000"/>
      <name val="Calibri"/>
      <family val="2"/>
    </font>
    <font>
      <b/>
      <sz val="11"/>
      <color rgb="FF3F3F3F"/>
      <name val="Calibri"/>
      <family val="2"/>
    </font>
    <font>
      <b/>
      <sz val="16"/>
      <name val="Calibri"/>
      <family val="2"/>
    </font>
    <font>
      <sz val="10"/>
      <color theme="1"/>
      <name val="Calibri"/>
      <family val="2"/>
    </font>
    <font>
      <sz val="11"/>
      <color rgb="FF3F3F3F"/>
      <name val="Calibri"/>
      <family val="2"/>
    </font>
    <font>
      <sz val="12"/>
      <name val="Calibri"/>
      <family val="2"/>
    </font>
    <font>
      <sz val="11"/>
      <color rgb="FFFF0000"/>
      <name val="Calibri"/>
      <family val="2"/>
    </font>
    <font>
      <sz val="12"/>
      <color rgb="FFFF0000"/>
      <name val="Calibri"/>
      <family val="2"/>
    </font>
    <font>
      <b/>
      <sz val="12"/>
      <color rgb="FFFF0000"/>
      <name val="Calibri"/>
      <family val="2"/>
    </font>
    <font>
      <b/>
      <sz val="11"/>
      <color rgb="FFFF0000"/>
      <name val="Calibri"/>
      <family val="2"/>
    </font>
    <font>
      <sz val="14"/>
      <color rgb="FFFF0000"/>
      <name val="Calibri"/>
      <family val="2"/>
    </font>
    <font>
      <b/>
      <sz val="14"/>
      <color rgb="FFFF0000"/>
      <name val="Calibri"/>
      <family val="2"/>
    </font>
    <font>
      <sz val="11"/>
      <color rgb="FF000000"/>
      <name val="Calibri"/>
      <family val="2"/>
      <charset val="1"/>
    </font>
    <font>
      <sz val="10"/>
      <color rgb="FF000000"/>
      <name val="Arial"/>
      <family val="2"/>
      <charset val="1"/>
    </font>
    <font>
      <u/>
      <sz val="11"/>
      <color theme="10"/>
      <name val="Calibri"/>
      <family val="2"/>
      <charset val="1"/>
    </font>
    <font>
      <sz val="9"/>
      <name val="Calibri"/>
      <family val="2"/>
      <scheme val="minor"/>
    </font>
    <font>
      <b/>
      <sz val="9"/>
      <name val="Calibri"/>
      <family val="2"/>
      <scheme val="minor"/>
    </font>
    <font>
      <u/>
      <sz val="9"/>
      <color theme="10"/>
      <name val="Calibri"/>
      <family val="2"/>
      <charset val="1"/>
    </font>
    <font>
      <b/>
      <sz val="12"/>
      <name val="Calibri"/>
      <family val="2"/>
      <scheme val="minor"/>
    </font>
    <font>
      <sz val="12"/>
      <name val="Calibri"/>
      <family val="2"/>
      <scheme val="minor"/>
    </font>
    <font>
      <sz val="11"/>
      <color theme="1"/>
      <name val="MonSERRAT"/>
    </font>
    <font>
      <sz val="11"/>
      <color rgb="FF231F20"/>
      <name val="MonSERRAT"/>
    </font>
    <font>
      <b/>
      <sz val="11"/>
      <color rgb="FF000000"/>
      <name val="MonSERRAT"/>
    </font>
    <font>
      <b/>
      <sz val="11"/>
      <color rgb="FF231F20"/>
      <name val="MonSERRAT"/>
    </font>
    <font>
      <b/>
      <sz val="11"/>
      <color theme="1"/>
      <name val="MonSERRAT"/>
    </font>
    <font>
      <b/>
      <sz val="12"/>
      <name val="Calibri"/>
      <family val="2"/>
    </font>
    <font>
      <b/>
      <sz val="6"/>
      <color rgb="FF000000"/>
      <name val="Arial"/>
      <family val="2"/>
    </font>
  </fonts>
  <fills count="17">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rgb="FFF2F2F2"/>
      </patternFill>
    </fill>
    <fill>
      <patternFill patternType="solid">
        <fgColor rgb="FFFFFF00"/>
        <bgColor indexed="64"/>
      </patternFill>
    </fill>
    <fill>
      <patternFill patternType="solid">
        <fgColor rgb="FFFFFFCC"/>
      </patternFill>
    </fill>
    <fill>
      <patternFill patternType="solid">
        <fgColor theme="5" tint="0.59999389629810485"/>
        <bgColor indexed="64"/>
      </patternFill>
    </fill>
    <fill>
      <patternFill patternType="solid">
        <fgColor theme="0" tint="-0.14999847407452621"/>
        <bgColor indexed="64"/>
      </patternFill>
    </fill>
    <fill>
      <patternFill patternType="solid">
        <fgColor rgb="FFFFFFFF"/>
        <bgColor rgb="FFFFFFCC"/>
      </patternFill>
    </fill>
    <fill>
      <patternFill patternType="solid">
        <fgColor theme="0" tint="-0.249977111117893"/>
        <bgColor rgb="FFFFFFCC"/>
      </patternFill>
    </fill>
    <fill>
      <patternFill patternType="solid">
        <fgColor theme="0" tint="-0.249977111117893"/>
        <bgColor rgb="FFCCCCFF"/>
      </patternFill>
    </fill>
    <fill>
      <patternFill patternType="solid">
        <fgColor theme="0"/>
        <bgColor rgb="FFFFFFCC"/>
      </patternFill>
    </fill>
    <fill>
      <patternFill patternType="solid">
        <fgColor theme="0"/>
        <bgColor rgb="FFCCCCFF"/>
      </patternFill>
    </fill>
    <fill>
      <patternFill patternType="solid">
        <fgColor rgb="FFFFFFFF"/>
        <bgColor indexed="64"/>
      </patternFill>
    </fill>
    <fill>
      <patternFill patternType="solid">
        <fgColor rgb="FFF0F0F0"/>
      </patternFill>
    </fill>
    <fill>
      <patternFill patternType="solid">
        <fgColor theme="4" tint="0.79998168889431442"/>
        <bgColor indexed="64"/>
      </patternFill>
    </fill>
  </fills>
  <borders count="54">
    <border>
      <left/>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medium">
        <color indexed="64"/>
      </left>
      <right/>
      <top/>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style="thin">
        <color indexed="64"/>
      </left>
      <right/>
      <top/>
      <bottom style="thin">
        <color indexed="64"/>
      </bottom>
      <diagonal/>
    </border>
    <border>
      <left/>
      <right/>
      <top style="thin">
        <color indexed="64"/>
      </top>
      <bottom/>
      <diagonal/>
    </border>
    <border>
      <left style="thin">
        <color rgb="FF3F3F3F"/>
      </left>
      <right style="thin">
        <color rgb="FF3F3F3F"/>
      </right>
      <top style="thin">
        <color rgb="FF3F3F3F"/>
      </top>
      <bottom style="thin">
        <color rgb="FF3F3F3F"/>
      </bottom>
      <diagonal/>
    </border>
    <border>
      <left style="thin">
        <color indexed="64"/>
      </left>
      <right/>
      <top/>
      <bottom/>
      <diagonal/>
    </border>
    <border>
      <left style="thin">
        <color indexed="64"/>
      </left>
      <right/>
      <top style="thin">
        <color indexed="64"/>
      </top>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thin">
        <color rgb="FFB2B2B2"/>
      </left>
      <right style="thin">
        <color rgb="FFB2B2B2"/>
      </right>
      <top style="thin">
        <color rgb="FFB2B2B2"/>
      </top>
      <bottom style="thin">
        <color rgb="FFB2B2B2"/>
      </bottom>
      <diagonal/>
    </border>
    <border>
      <left style="thin">
        <color rgb="FFB2B2B2"/>
      </left>
      <right style="thin">
        <color rgb="FFB2B2B2"/>
      </right>
      <top style="thin">
        <color rgb="FFB2B2B2"/>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B2B2B2"/>
      </left>
      <right style="thin">
        <color rgb="FFB2B2B2"/>
      </right>
      <top/>
      <bottom style="thin">
        <color rgb="FFB2B2B2"/>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s>
  <cellStyleXfs count="24">
    <xf numFmtId="0" fontId="0" fillId="0" borderId="0"/>
    <xf numFmtId="0" fontId="1" fillId="0" borderId="0"/>
    <xf numFmtId="165" fontId="1"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10" fillId="0" borderId="0" applyFont="0" applyFill="0" applyBorder="0" applyAlignment="0" applyProtection="0"/>
    <xf numFmtId="0" fontId="12" fillId="4" borderId="13" applyNumberFormat="0" applyAlignment="0" applyProtection="0"/>
    <xf numFmtId="168" fontId="10" fillId="0" borderId="0" applyFont="0" applyFill="0" applyBorder="0" applyAlignment="0" applyProtection="0"/>
    <xf numFmtId="168"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0" fontId="13" fillId="0" borderId="0"/>
    <xf numFmtId="43" fontId="2" fillId="0" borderId="0" applyFont="0" applyFill="0" applyBorder="0" applyAlignment="0" applyProtection="0"/>
    <xf numFmtId="42" fontId="2" fillId="0" borderId="0" applyFont="0" applyFill="0" applyBorder="0" applyAlignment="0" applyProtection="0"/>
    <xf numFmtId="43" fontId="2" fillId="0" borderId="0" applyFont="0" applyFill="0" applyBorder="0" applyAlignment="0" applyProtection="0"/>
    <xf numFmtId="42" fontId="2" fillId="0" borderId="0" applyFont="0" applyFill="0" applyBorder="0" applyAlignment="0" applyProtection="0"/>
    <xf numFmtId="44" fontId="2" fillId="0" borderId="0" applyFont="0" applyFill="0" applyBorder="0" applyAlignment="0" applyProtection="0"/>
    <xf numFmtId="0" fontId="2" fillId="6" borderId="19" applyNumberFormat="0" applyFont="0" applyAlignment="0" applyProtection="0"/>
    <xf numFmtId="0" fontId="26" fillId="0" borderId="0"/>
    <xf numFmtId="174" fontId="26" fillId="0" borderId="0" applyBorder="0" applyProtection="0"/>
    <xf numFmtId="175" fontId="27" fillId="0" borderId="0"/>
    <xf numFmtId="0" fontId="26" fillId="0" borderId="0"/>
    <xf numFmtId="176" fontId="26" fillId="0" borderId="0" applyBorder="0" applyProtection="0"/>
    <xf numFmtId="0" fontId="28" fillId="0" borderId="0" applyNumberFormat="0" applyFill="0" applyBorder="0" applyAlignment="0" applyProtection="0"/>
  </cellStyleXfs>
  <cellXfs count="337">
    <xf numFmtId="0" fontId="0" fillId="0" borderId="0" xfId="0"/>
    <xf numFmtId="0" fontId="4" fillId="2" borderId="0" xfId="0" applyFont="1" applyFill="1" applyAlignment="1">
      <alignment horizontal="center" vertical="center"/>
    </xf>
    <xf numFmtId="0" fontId="4" fillId="2" borderId="0" xfId="0" applyFont="1" applyFill="1" applyAlignment="1">
      <alignment vertical="center" wrapText="1"/>
    </xf>
    <xf numFmtId="0" fontId="4" fillId="2" borderId="4" xfId="0" applyFont="1" applyFill="1" applyBorder="1" applyAlignment="1">
      <alignment horizontal="center" vertical="center" wrapText="1"/>
    </xf>
    <xf numFmtId="0" fontId="4" fillId="2" borderId="0" xfId="0" applyFont="1" applyFill="1" applyAlignment="1">
      <alignment vertical="center"/>
    </xf>
    <xf numFmtId="0" fontId="3" fillId="2" borderId="6" xfId="0" applyFont="1" applyFill="1" applyBorder="1" applyAlignment="1">
      <alignment vertical="center" wrapText="1"/>
    </xf>
    <xf numFmtId="0" fontId="3" fillId="2" borderId="0" xfId="0" applyFont="1" applyFill="1" applyAlignment="1">
      <alignment vertical="center" wrapText="1"/>
    </xf>
    <xf numFmtId="0" fontId="4" fillId="2" borderId="0" xfId="0" applyFont="1" applyFill="1" applyAlignment="1">
      <alignment horizontal="center" vertical="center" wrapText="1"/>
    </xf>
    <xf numFmtId="0" fontId="3" fillId="2" borderId="0" xfId="0" applyFont="1" applyFill="1" applyAlignment="1">
      <alignment vertical="center"/>
    </xf>
    <xf numFmtId="0" fontId="4" fillId="2" borderId="6" xfId="0" applyFont="1" applyFill="1" applyBorder="1" applyAlignment="1">
      <alignment vertical="center" wrapText="1"/>
    </xf>
    <xf numFmtId="0" fontId="3" fillId="2" borderId="4" xfId="0" applyFont="1" applyFill="1" applyBorder="1" applyAlignment="1">
      <alignment horizontal="left" vertical="center" wrapText="1"/>
    </xf>
    <xf numFmtId="0" fontId="5" fillId="2" borderId="4" xfId="0" applyFont="1" applyFill="1" applyBorder="1" applyAlignment="1">
      <alignment horizontal="left" vertical="center" wrapText="1"/>
    </xf>
    <xf numFmtId="0" fontId="3" fillId="2" borderId="6" xfId="0" applyFont="1" applyFill="1" applyBorder="1" applyAlignment="1">
      <alignment vertical="center"/>
    </xf>
    <xf numFmtId="0" fontId="3" fillId="2" borderId="4" xfId="0" applyFont="1" applyFill="1" applyBorder="1" applyAlignment="1">
      <alignment horizontal="center" vertical="center" wrapText="1"/>
    </xf>
    <xf numFmtId="166" fontId="3" fillId="2" borderId="4" xfId="3" applyNumberFormat="1" applyFont="1" applyFill="1" applyBorder="1" applyAlignment="1">
      <alignment horizontal="center" vertical="center"/>
    </xf>
    <xf numFmtId="0" fontId="3" fillId="2" borderId="0" xfId="0" applyFont="1" applyFill="1" applyAlignment="1">
      <alignment horizontal="center" vertical="center"/>
    </xf>
    <xf numFmtId="166" fontId="4" fillId="2" borderId="0" xfId="0" applyNumberFormat="1" applyFont="1" applyFill="1" applyAlignment="1">
      <alignment vertical="center"/>
    </xf>
    <xf numFmtId="0" fontId="14" fillId="0" borderId="4" xfId="0" applyFont="1" applyBorder="1" applyAlignment="1">
      <alignment horizontal="center" vertical="center"/>
    </xf>
    <xf numFmtId="0" fontId="3" fillId="0" borderId="4" xfId="0" applyFont="1" applyBorder="1" applyAlignment="1">
      <alignment horizontal="center" vertical="center"/>
    </xf>
    <xf numFmtId="42" fontId="3" fillId="0" borderId="4" xfId="10" applyFont="1" applyFill="1" applyBorder="1" applyAlignment="1" applyProtection="1">
      <alignment horizontal="center" vertical="center" wrapText="1"/>
    </xf>
    <xf numFmtId="0" fontId="3" fillId="0" borderId="4" xfId="0" applyFont="1" applyBorder="1" applyAlignment="1">
      <alignment horizontal="center" vertical="center" wrapText="1"/>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3" fillId="2" borderId="6"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5" xfId="0" applyFont="1" applyFill="1" applyBorder="1" applyAlignment="1">
      <alignment horizontal="center" vertical="center"/>
    </xf>
    <xf numFmtId="0" fontId="16" fillId="0" borderId="0" xfId="0" applyFont="1" applyAlignment="1">
      <alignment horizontal="center" vertical="center" wrapText="1"/>
    </xf>
    <xf numFmtId="0" fontId="3" fillId="0" borderId="0" xfId="0" applyFont="1" applyAlignment="1">
      <alignment horizontal="center" vertical="center"/>
    </xf>
    <xf numFmtId="0" fontId="11" fillId="0" borderId="0" xfId="0" applyFont="1" applyAlignment="1">
      <alignment horizontal="center" vertical="center" wrapText="1"/>
    </xf>
    <xf numFmtId="0" fontId="8" fillId="0" borderId="0" xfId="0" applyFont="1" applyAlignment="1">
      <alignment vertical="center"/>
    </xf>
    <xf numFmtId="170" fontId="14" fillId="0" borderId="4" xfId="0" applyNumberFormat="1" applyFont="1" applyBorder="1" applyAlignment="1">
      <alignment horizontal="center" vertical="center"/>
    </xf>
    <xf numFmtId="42" fontId="14" fillId="0" borderId="4" xfId="0" applyNumberFormat="1" applyFont="1" applyBorder="1" applyAlignment="1">
      <alignment horizontal="center" vertical="center"/>
    </xf>
    <xf numFmtId="172" fontId="14" fillId="0" borderId="4" xfId="0" applyNumberFormat="1" applyFont="1" applyBorder="1" applyAlignment="1">
      <alignment horizontal="center" vertical="center"/>
    </xf>
    <xf numFmtId="171" fontId="14" fillId="0" borderId="4" xfId="0" applyNumberFormat="1" applyFont="1" applyBorder="1" applyAlignment="1">
      <alignment horizontal="center" vertical="center"/>
    </xf>
    <xf numFmtId="164" fontId="14" fillId="0" borderId="4" xfId="3" applyFont="1" applyBorder="1" applyAlignment="1">
      <alignment horizontal="center" vertical="center"/>
    </xf>
    <xf numFmtId="172" fontId="18" fillId="0" borderId="4" xfId="3" applyNumberFormat="1" applyFont="1" applyFill="1" applyBorder="1" applyAlignment="1">
      <alignment horizontal="center" vertical="center" wrapText="1"/>
    </xf>
    <xf numFmtId="42" fontId="5" fillId="2" borderId="4" xfId="0" applyNumberFormat="1" applyFont="1" applyFill="1" applyBorder="1" applyAlignment="1">
      <alignment horizontal="center" vertical="center"/>
    </xf>
    <xf numFmtId="170" fontId="5" fillId="0" borderId="4" xfId="0" applyNumberFormat="1" applyFont="1" applyBorder="1" applyAlignment="1">
      <alignment horizontal="center" vertical="center"/>
    </xf>
    <xf numFmtId="167" fontId="3" fillId="2" borderId="4" xfId="5" applyNumberFormat="1" applyFont="1" applyFill="1" applyBorder="1" applyAlignment="1">
      <alignment horizontal="center" vertical="center"/>
    </xf>
    <xf numFmtId="42" fontId="18" fillId="0" borderId="4" xfId="6" applyNumberFormat="1" applyFont="1" applyFill="1" applyBorder="1" applyAlignment="1">
      <alignment horizontal="center" vertical="center" wrapText="1"/>
    </xf>
    <xf numFmtId="42" fontId="5" fillId="0" borderId="4" xfId="6" applyNumberFormat="1" applyFont="1" applyFill="1" applyBorder="1" applyAlignment="1">
      <alignment horizontal="center" vertical="center" wrapText="1"/>
    </xf>
    <xf numFmtId="42" fontId="5" fillId="0" borderId="4" xfId="0" applyNumberFormat="1" applyFont="1" applyBorder="1" applyAlignment="1">
      <alignment horizontal="center" vertical="center"/>
    </xf>
    <xf numFmtId="42" fontId="14" fillId="2" borderId="4" xfId="0" applyNumberFormat="1" applyFont="1" applyFill="1" applyBorder="1" applyAlignment="1">
      <alignment horizontal="center" vertical="center"/>
    </xf>
    <xf numFmtId="42" fontId="18" fillId="2" borderId="4" xfId="6" applyNumberFormat="1" applyFont="1" applyFill="1" applyBorder="1" applyAlignment="1">
      <alignment horizontal="center" vertical="center" wrapText="1"/>
    </xf>
    <xf numFmtId="170" fontId="14" fillId="2" borderId="4" xfId="0" applyNumberFormat="1" applyFont="1" applyFill="1" applyBorder="1" applyAlignment="1">
      <alignment horizontal="center" vertical="center"/>
    </xf>
    <xf numFmtId="6" fontId="18" fillId="0" borderId="4" xfId="0" applyNumberFormat="1" applyFont="1" applyBorder="1" applyAlignment="1">
      <alignment horizontal="center" vertical="center" wrapText="1"/>
    </xf>
    <xf numFmtId="0" fontId="18" fillId="0" borderId="4" xfId="0" applyFont="1" applyBorder="1" applyAlignment="1">
      <alignment horizontal="center" vertical="center" wrapText="1"/>
    </xf>
    <xf numFmtId="42" fontId="5" fillId="2" borderId="4" xfId="6" applyNumberFormat="1" applyFont="1" applyFill="1" applyBorder="1" applyAlignment="1">
      <alignment horizontal="center" vertical="center" wrapText="1"/>
    </xf>
    <xf numFmtId="42" fontId="15" fillId="0" borderId="4" xfId="6" applyNumberFormat="1" applyFont="1" applyFill="1" applyBorder="1" applyAlignment="1">
      <alignment horizontal="center" vertical="center" wrapText="1"/>
    </xf>
    <xf numFmtId="172" fontId="18" fillId="0" borderId="4" xfId="6" applyNumberFormat="1" applyFont="1" applyFill="1" applyBorder="1" applyAlignment="1">
      <alignment horizontal="center" vertical="center" wrapText="1"/>
    </xf>
    <xf numFmtId="166" fontId="4" fillId="2" borderId="4" xfId="3" applyNumberFormat="1" applyFont="1" applyFill="1" applyBorder="1" applyAlignment="1">
      <alignment horizontal="center" vertical="center"/>
    </xf>
    <xf numFmtId="169" fontId="3" fillId="0" borderId="4" xfId="9" applyNumberFormat="1" applyFont="1" applyFill="1" applyBorder="1" applyAlignment="1" applyProtection="1">
      <alignment horizontal="center" vertical="center" wrapText="1"/>
    </xf>
    <xf numFmtId="0" fontId="3" fillId="2" borderId="0" xfId="0" applyFont="1" applyFill="1" applyAlignment="1">
      <alignment horizontal="center" vertical="center" wrapText="1"/>
    </xf>
    <xf numFmtId="42" fontId="3" fillId="0" borderId="4" xfId="10" applyFont="1" applyFill="1" applyBorder="1" applyAlignment="1" applyProtection="1">
      <alignment horizontal="left" vertical="center" wrapText="1"/>
    </xf>
    <xf numFmtId="0" fontId="3" fillId="0" borderId="4" xfId="0" applyFont="1" applyBorder="1" applyAlignment="1">
      <alignment horizontal="left" vertical="center" wrapText="1"/>
    </xf>
    <xf numFmtId="0" fontId="18" fillId="0" borderId="4" xfId="6" applyNumberFormat="1" applyFont="1" applyFill="1" applyBorder="1" applyAlignment="1" applyProtection="1">
      <alignment horizontal="left" vertical="center" wrapText="1"/>
    </xf>
    <xf numFmtId="0" fontId="3" fillId="0" borderId="0" xfId="0" applyFont="1" applyAlignment="1">
      <alignment vertical="center"/>
    </xf>
    <xf numFmtId="166" fontId="3" fillId="2" borderId="0" xfId="0" applyNumberFormat="1" applyFont="1" applyFill="1" applyAlignment="1">
      <alignment vertical="center"/>
    </xf>
    <xf numFmtId="166" fontId="3" fillId="2" borderId="0" xfId="0" applyNumberFormat="1" applyFont="1" applyFill="1" applyAlignment="1">
      <alignment horizontal="center" vertical="center"/>
    </xf>
    <xf numFmtId="0" fontId="6" fillId="0" borderId="0" xfId="0" applyFont="1" applyAlignment="1">
      <alignment horizontal="center" vertical="center"/>
    </xf>
    <xf numFmtId="0" fontId="4" fillId="0" borderId="0" xfId="0" applyFont="1" applyAlignment="1">
      <alignment horizontal="center" vertical="center" wrapText="1"/>
    </xf>
    <xf numFmtId="171" fontId="14" fillId="0" borderId="4" xfId="9" applyNumberFormat="1" applyFont="1" applyBorder="1" applyAlignment="1">
      <alignment horizontal="center" vertical="center"/>
    </xf>
    <xf numFmtId="0" fontId="9" fillId="0" borderId="0" xfId="0" applyFont="1" applyAlignment="1">
      <alignment vertical="center"/>
    </xf>
    <xf numFmtId="0" fontId="9" fillId="2" borderId="6" xfId="0" applyFont="1" applyFill="1" applyBorder="1" applyAlignment="1">
      <alignment horizontal="left" vertical="center"/>
    </xf>
    <xf numFmtId="0" fontId="9" fillId="2" borderId="0" xfId="0" applyFont="1" applyFill="1" applyAlignment="1">
      <alignment horizontal="left" vertical="center"/>
    </xf>
    <xf numFmtId="0" fontId="9" fillId="2" borderId="0" xfId="0" applyFont="1" applyFill="1" applyAlignment="1">
      <alignment horizontal="center" vertical="center"/>
    </xf>
    <xf numFmtId="0" fontId="9" fillId="2" borderId="0" xfId="0" applyFont="1" applyFill="1" applyAlignment="1">
      <alignment vertical="center"/>
    </xf>
    <xf numFmtId="0" fontId="9" fillId="0" borderId="0" xfId="0" applyFont="1" applyAlignment="1">
      <alignment horizontal="center" vertical="center"/>
    </xf>
    <xf numFmtId="0" fontId="9" fillId="2" borderId="4" xfId="0" applyFont="1" applyFill="1" applyBorder="1" applyAlignment="1">
      <alignment horizontal="center" vertical="center" wrapText="1"/>
    </xf>
    <xf numFmtId="0" fontId="9" fillId="2" borderId="4" xfId="0" applyFont="1" applyFill="1" applyBorder="1" applyAlignment="1">
      <alignment vertical="center"/>
    </xf>
    <xf numFmtId="0" fontId="9" fillId="0" borderId="4" xfId="0" applyFont="1" applyBorder="1" applyAlignment="1">
      <alignment vertical="center"/>
    </xf>
    <xf numFmtId="0" fontId="9" fillId="0" borderId="0" xfId="0" applyFont="1" applyAlignment="1">
      <alignment horizontal="center" vertical="center" wrapText="1"/>
    </xf>
    <xf numFmtId="0" fontId="9" fillId="2" borderId="6" xfId="0" applyFont="1" applyFill="1" applyBorder="1" applyAlignment="1">
      <alignment horizontal="left" vertical="center" wrapText="1"/>
    </xf>
    <xf numFmtId="0" fontId="9" fillId="2" borderId="0" xfId="0" applyFont="1" applyFill="1" applyAlignment="1">
      <alignment horizontal="left" vertical="center" wrapText="1"/>
    </xf>
    <xf numFmtId="0" fontId="19" fillId="0" borderId="0" xfId="0" applyFont="1" applyAlignment="1">
      <alignment vertical="center" wrapText="1"/>
    </xf>
    <xf numFmtId="0" fontId="9" fillId="2" borderId="6" xfId="0" applyFont="1" applyFill="1" applyBorder="1" applyAlignment="1">
      <alignment vertical="center"/>
    </xf>
    <xf numFmtId="0" fontId="9" fillId="2" borderId="4" xfId="0" applyFont="1" applyFill="1" applyBorder="1" applyAlignment="1">
      <alignment horizontal="left" vertical="center"/>
    </xf>
    <xf numFmtId="0" fontId="4" fillId="2" borderId="5" xfId="0" applyFont="1" applyFill="1" applyBorder="1" applyAlignment="1">
      <alignment vertical="center"/>
    </xf>
    <xf numFmtId="0" fontId="9" fillId="2" borderId="4" xfId="0" applyFont="1" applyFill="1" applyBorder="1" applyAlignment="1">
      <alignment horizontal="center" vertical="center"/>
    </xf>
    <xf numFmtId="0" fontId="4" fillId="0" borderId="4" xfId="0" applyFont="1" applyBorder="1" applyAlignment="1">
      <alignment horizontal="center" vertical="center" wrapText="1"/>
    </xf>
    <xf numFmtId="0" fontId="3" fillId="2" borderId="0" xfId="0" applyFont="1" applyFill="1" applyAlignment="1">
      <alignment horizontal="left" vertical="center"/>
    </xf>
    <xf numFmtId="0" fontId="4" fillId="0" borderId="3" xfId="0" applyFont="1" applyBorder="1" applyAlignment="1">
      <alignment vertical="center"/>
    </xf>
    <xf numFmtId="0" fontId="4" fillId="0" borderId="2" xfId="0" applyFont="1" applyBorder="1" applyAlignment="1">
      <alignment vertical="center"/>
    </xf>
    <xf numFmtId="0" fontId="4" fillId="0" borderId="1" xfId="0" applyFont="1" applyBorder="1" applyAlignment="1">
      <alignment vertical="center"/>
    </xf>
    <xf numFmtId="0" fontId="3" fillId="0" borderId="0" xfId="0" applyFont="1" applyAlignment="1">
      <alignment horizontal="left" vertical="center"/>
    </xf>
    <xf numFmtId="0" fontId="9" fillId="0" borderId="0" xfId="0" applyFont="1" applyAlignment="1">
      <alignment horizontal="left" vertical="center"/>
    </xf>
    <xf numFmtId="0" fontId="8" fillId="0" borderId="0" xfId="0" applyFont="1" applyAlignment="1">
      <alignment horizontal="left" vertical="center"/>
    </xf>
    <xf numFmtId="166" fontId="3" fillId="0" borderId="4" xfId="3" applyNumberFormat="1" applyFont="1" applyFill="1" applyBorder="1" applyAlignment="1">
      <alignment horizontal="center" vertical="center"/>
    </xf>
    <xf numFmtId="9" fontId="5" fillId="0" borderId="4" xfId="4" applyFont="1" applyFill="1" applyBorder="1" applyAlignment="1">
      <alignment horizontal="center" vertical="center"/>
    </xf>
    <xf numFmtId="166" fontId="5" fillId="0" borderId="4" xfId="3" applyNumberFormat="1" applyFont="1" applyFill="1" applyBorder="1" applyAlignment="1">
      <alignment horizontal="center" vertical="center"/>
    </xf>
    <xf numFmtId="167" fontId="3" fillId="0" borderId="4" xfId="5" applyNumberFormat="1" applyFont="1" applyFill="1" applyBorder="1" applyAlignment="1">
      <alignment horizontal="center" vertical="center"/>
    </xf>
    <xf numFmtId="0" fontId="8" fillId="0" borderId="0" xfId="0" applyFont="1" applyAlignment="1">
      <alignment horizontal="center" vertical="center"/>
    </xf>
    <xf numFmtId="0" fontId="8" fillId="0" borderId="4" xfId="0" applyFont="1" applyBorder="1" applyAlignment="1">
      <alignment horizontal="center" vertical="center"/>
    </xf>
    <xf numFmtId="0" fontId="4" fillId="0" borderId="19" xfId="17" applyFont="1" applyFill="1" applyAlignment="1">
      <alignment horizontal="center" vertical="center" wrapText="1"/>
    </xf>
    <xf numFmtId="166" fontId="3" fillId="0" borderId="0" xfId="0" applyNumberFormat="1" applyFont="1" applyAlignment="1">
      <alignment vertical="center"/>
    </xf>
    <xf numFmtId="166" fontId="3" fillId="0" borderId="0" xfId="0" applyNumberFormat="1" applyFont="1" applyAlignment="1">
      <alignment horizontal="center" vertical="center"/>
    </xf>
    <xf numFmtId="166" fontId="3" fillId="0" borderId="4" xfId="0" applyNumberFormat="1" applyFont="1" applyBorder="1" applyAlignment="1">
      <alignment horizontal="center" vertical="center" wrapText="1"/>
    </xf>
    <xf numFmtId="173" fontId="3" fillId="0" borderId="4" xfId="3" applyNumberFormat="1" applyFont="1" applyFill="1" applyBorder="1" applyAlignment="1">
      <alignment horizontal="center" vertical="center"/>
    </xf>
    <xf numFmtId="166" fontId="3" fillId="0" borderId="19" xfId="17" applyNumberFormat="1" applyFont="1" applyFill="1" applyAlignment="1">
      <alignment horizontal="center" vertical="center" wrapText="1"/>
    </xf>
    <xf numFmtId="0" fontId="3" fillId="0" borderId="6" xfId="0" applyFont="1" applyBorder="1" applyAlignment="1">
      <alignment vertical="center"/>
    </xf>
    <xf numFmtId="0" fontId="4" fillId="0" borderId="0" xfId="0" applyFont="1" applyAlignment="1">
      <alignment horizontal="center" vertical="center"/>
    </xf>
    <xf numFmtId="166" fontId="4" fillId="0" borderId="4" xfId="3" applyNumberFormat="1" applyFont="1" applyFill="1" applyBorder="1" applyAlignment="1">
      <alignment horizontal="center" vertical="center"/>
    </xf>
    <xf numFmtId="166" fontId="4" fillId="0" borderId="4" xfId="0" applyNumberFormat="1" applyFont="1" applyBorder="1" applyAlignment="1">
      <alignment horizontal="center" vertical="center"/>
    </xf>
    <xf numFmtId="9" fontId="7" fillId="0" borderId="4" xfId="4" applyFont="1" applyFill="1" applyBorder="1" applyAlignment="1">
      <alignment horizontal="center" vertical="center"/>
    </xf>
    <xf numFmtId="0" fontId="4" fillId="2" borderId="4" xfId="0" applyFont="1" applyFill="1" applyBorder="1" applyAlignment="1">
      <alignment horizontal="center" vertical="center"/>
    </xf>
    <xf numFmtId="0" fontId="7" fillId="2" borderId="4" xfId="1" applyFont="1" applyFill="1" applyBorder="1" applyAlignment="1" applyProtection="1">
      <alignment horizontal="center" vertical="center"/>
      <protection locked="0"/>
    </xf>
    <xf numFmtId="0" fontId="5" fillId="2" borderId="4" xfId="1" applyFont="1" applyFill="1" applyBorder="1" applyAlignment="1" applyProtection="1">
      <alignment horizontal="center" vertical="center"/>
      <protection locked="0"/>
    </xf>
    <xf numFmtId="0" fontId="5" fillId="2" borderId="4" xfId="0" applyFont="1" applyFill="1" applyBorder="1" applyAlignment="1">
      <alignment horizontal="center" vertical="center" wrapText="1"/>
    </xf>
    <xf numFmtId="9" fontId="3" fillId="2" borderId="4" xfId="4" applyFont="1" applyFill="1" applyBorder="1" applyAlignment="1">
      <alignment horizontal="center" vertical="center" wrapText="1"/>
    </xf>
    <xf numFmtId="9" fontId="5" fillId="2" borderId="4" xfId="4" applyFont="1" applyFill="1" applyBorder="1" applyAlignment="1">
      <alignment horizontal="center" vertical="center" wrapText="1"/>
    </xf>
    <xf numFmtId="9" fontId="3" fillId="2" borderId="0" xfId="4" applyFont="1" applyFill="1" applyAlignment="1">
      <alignment vertical="center"/>
    </xf>
    <xf numFmtId="0" fontId="4" fillId="3" borderId="3" xfId="0" applyFont="1" applyFill="1" applyBorder="1" applyAlignment="1">
      <alignment vertical="center" wrapText="1"/>
    </xf>
    <xf numFmtId="0" fontId="4" fillId="3" borderId="3" xfId="0" applyFont="1" applyFill="1" applyBorder="1" applyAlignment="1">
      <alignment vertical="center"/>
    </xf>
    <xf numFmtId="0" fontId="4" fillId="0" borderId="0" xfId="0" applyFont="1" applyAlignment="1">
      <alignment vertical="center"/>
    </xf>
    <xf numFmtId="166" fontId="3" fillId="0" borderId="20" xfId="17" applyNumberFormat="1" applyFont="1" applyFill="1" applyBorder="1" applyAlignment="1">
      <alignment horizontal="center" vertical="center" wrapText="1"/>
    </xf>
    <xf numFmtId="166" fontId="3" fillId="0" borderId="21" xfId="0" applyNumberFormat="1" applyFont="1" applyBorder="1" applyAlignment="1">
      <alignment horizontal="center" vertical="center" wrapText="1"/>
    </xf>
    <xf numFmtId="166" fontId="3" fillId="0" borderId="22" xfId="0" applyNumberFormat="1" applyFont="1" applyBorder="1" applyAlignment="1">
      <alignment horizontal="center" vertical="center" wrapText="1"/>
    </xf>
    <xf numFmtId="166" fontId="3" fillId="0" borderId="23" xfId="17" applyNumberFormat="1" applyFont="1" applyFill="1" applyBorder="1" applyAlignment="1">
      <alignment horizontal="center" vertical="center" wrapText="1"/>
    </xf>
    <xf numFmtId="166" fontId="3" fillId="0" borderId="4" xfId="17" applyNumberFormat="1" applyFont="1" applyFill="1" applyBorder="1" applyAlignment="1">
      <alignment horizontal="center" vertical="center" wrapText="1"/>
    </xf>
    <xf numFmtId="0" fontId="5" fillId="0" borderId="4" xfId="1" applyFont="1" applyBorder="1" applyAlignment="1" applyProtection="1">
      <alignment horizontal="center" vertical="center"/>
      <protection locked="0"/>
    </xf>
    <xf numFmtId="0" fontId="5" fillId="0" borderId="4" xfId="0" applyFont="1" applyBorder="1" applyAlignment="1">
      <alignment horizontal="left" vertical="center" wrapText="1"/>
    </xf>
    <xf numFmtId="0" fontId="5" fillId="0" borderId="4" xfId="0" applyFont="1" applyBorder="1" applyAlignment="1">
      <alignment horizontal="center" vertical="center" wrapText="1"/>
    </xf>
    <xf numFmtId="9" fontId="5" fillId="0" borderId="4" xfId="4" applyFont="1" applyFill="1" applyBorder="1" applyAlignment="1">
      <alignment horizontal="center" vertical="center" wrapText="1"/>
    </xf>
    <xf numFmtId="0" fontId="7" fillId="0" borderId="4" xfId="1" applyFont="1" applyBorder="1" applyAlignment="1" applyProtection="1">
      <alignment horizontal="center" vertical="center"/>
      <protection locked="0"/>
    </xf>
    <xf numFmtId="0" fontId="7" fillId="0" borderId="4" xfId="0" applyFont="1" applyBorder="1" applyAlignment="1">
      <alignment horizontal="left" vertical="center" wrapText="1"/>
    </xf>
    <xf numFmtId="166" fontId="7" fillId="0" borderId="4" xfId="3" applyNumberFormat="1" applyFont="1" applyFill="1" applyBorder="1" applyAlignment="1">
      <alignment horizontal="center" vertical="center"/>
    </xf>
    <xf numFmtId="0" fontId="7" fillId="0" borderId="4" xfId="0" applyFont="1" applyBorder="1" applyAlignment="1">
      <alignment horizontal="center" vertical="center" wrapText="1"/>
    </xf>
    <xf numFmtId="9" fontId="7" fillId="0" borderId="4" xfId="4" applyFont="1" applyFill="1" applyBorder="1" applyAlignment="1">
      <alignment horizontal="center" vertical="center" wrapText="1"/>
    </xf>
    <xf numFmtId="0" fontId="3" fillId="2" borderId="29" xfId="0" applyFont="1" applyFill="1" applyBorder="1" applyAlignment="1">
      <alignment vertical="center"/>
    </xf>
    <xf numFmtId="0" fontId="9" fillId="2" borderId="29" xfId="0" applyFont="1" applyFill="1" applyBorder="1" applyAlignment="1">
      <alignment vertical="center"/>
    </xf>
    <xf numFmtId="0" fontId="3" fillId="2" borderId="2" xfId="0" applyFont="1" applyFill="1" applyBorder="1" applyAlignment="1">
      <alignment vertical="center"/>
    </xf>
    <xf numFmtId="0" fontId="3" fillId="2" borderId="2" xfId="0" applyFont="1" applyFill="1" applyBorder="1" applyAlignment="1">
      <alignment horizontal="center" vertical="center"/>
    </xf>
    <xf numFmtId="0" fontId="3" fillId="2" borderId="1" xfId="0" applyFont="1" applyFill="1" applyBorder="1" applyAlignment="1">
      <alignment vertical="center"/>
    </xf>
    <xf numFmtId="0" fontId="9" fillId="2" borderId="3" xfId="0" applyFont="1" applyFill="1" applyBorder="1" applyAlignment="1">
      <alignment horizontal="center" vertical="center"/>
    </xf>
    <xf numFmtId="0" fontId="20" fillId="0" borderId="0" xfId="0" applyFont="1" applyAlignment="1">
      <alignment horizontal="center" vertical="center"/>
    </xf>
    <xf numFmtId="0" fontId="20" fillId="0" borderId="0" xfId="0" applyFont="1" applyAlignment="1">
      <alignment vertical="center"/>
    </xf>
    <xf numFmtId="0" fontId="21" fillId="0" borderId="0" xfId="0" applyFont="1" applyAlignment="1">
      <alignment vertical="center"/>
    </xf>
    <xf numFmtId="0" fontId="22" fillId="0" borderId="0" xfId="0" applyFont="1" applyAlignment="1">
      <alignment vertical="center"/>
    </xf>
    <xf numFmtId="0" fontId="23" fillId="0" borderId="2" xfId="0" applyFont="1" applyBorder="1" applyAlignment="1">
      <alignment vertical="center"/>
    </xf>
    <xf numFmtId="0" fontId="23" fillId="0" borderId="4" xfId="0" applyFont="1" applyBorder="1" applyAlignment="1">
      <alignment horizontal="center" vertical="center" wrapText="1"/>
    </xf>
    <xf numFmtId="166" fontId="20" fillId="0" borderId="4" xfId="0" applyNumberFormat="1" applyFont="1" applyBorder="1" applyAlignment="1">
      <alignment horizontal="center" vertical="center" wrapText="1"/>
    </xf>
    <xf numFmtId="166" fontId="23" fillId="0" borderId="4" xfId="0" applyNumberFormat="1" applyFont="1" applyBorder="1" applyAlignment="1">
      <alignment horizontal="center" vertical="center"/>
    </xf>
    <xf numFmtId="0" fontId="20" fillId="2" borderId="0" xfId="0" applyFont="1" applyFill="1" applyAlignment="1">
      <alignment vertical="center"/>
    </xf>
    <xf numFmtId="0" fontId="4" fillId="5" borderId="6" xfId="0" applyFont="1" applyFill="1" applyBorder="1" applyAlignment="1">
      <alignment vertical="center" wrapText="1"/>
    </xf>
    <xf numFmtId="0" fontId="4" fillId="5" borderId="0" xfId="0" applyFont="1" applyFill="1" applyAlignment="1">
      <alignment vertical="center" wrapText="1"/>
    </xf>
    <xf numFmtId="0" fontId="4" fillId="5" borderId="0" xfId="0" applyFont="1" applyFill="1" applyAlignment="1">
      <alignment vertical="center"/>
    </xf>
    <xf numFmtId="0" fontId="4" fillId="5" borderId="0" xfId="0" applyFont="1" applyFill="1" applyAlignment="1">
      <alignment horizontal="center" vertical="center"/>
    </xf>
    <xf numFmtId="0" fontId="3" fillId="5" borderId="0" xfId="0" applyFont="1" applyFill="1" applyAlignment="1">
      <alignment vertical="center"/>
    </xf>
    <xf numFmtId="0" fontId="20" fillId="5" borderId="0" xfId="0" applyFont="1" applyFill="1" applyAlignment="1">
      <alignment vertical="center"/>
    </xf>
    <xf numFmtId="0" fontId="3" fillId="5" borderId="0" xfId="0" applyFont="1" applyFill="1" applyAlignment="1">
      <alignment horizontal="center" vertical="center"/>
    </xf>
    <xf numFmtId="166" fontId="3" fillId="5" borderId="0" xfId="0" applyNumberFormat="1" applyFont="1" applyFill="1" applyAlignment="1">
      <alignment horizontal="center" vertical="center"/>
    </xf>
    <xf numFmtId="0" fontId="24" fillId="0" borderId="0" xfId="0" applyFont="1" applyAlignment="1">
      <alignment horizontal="center" vertical="center"/>
    </xf>
    <xf numFmtId="0" fontId="24" fillId="0" borderId="0" xfId="0" applyFont="1" applyAlignment="1">
      <alignment vertical="center"/>
    </xf>
    <xf numFmtId="0" fontId="25" fillId="0" borderId="0" xfId="0" applyFont="1" applyAlignment="1">
      <alignment vertical="center"/>
    </xf>
    <xf numFmtId="0" fontId="24" fillId="2" borderId="0" xfId="0" applyFont="1" applyFill="1" applyAlignment="1">
      <alignment vertical="center"/>
    </xf>
    <xf numFmtId="169" fontId="3" fillId="0" borderId="0" xfId="0" applyNumberFormat="1" applyFont="1" applyAlignment="1">
      <alignment horizontal="center" vertical="center"/>
    </xf>
    <xf numFmtId="166" fontId="20" fillId="5" borderId="0" xfId="0" applyNumberFormat="1" applyFont="1" applyFill="1" applyAlignment="1">
      <alignment horizontal="center" vertical="center"/>
    </xf>
    <xf numFmtId="0" fontId="20" fillId="7" borderId="4" xfId="0" applyFont="1" applyFill="1" applyBorder="1" applyAlignment="1">
      <alignment horizontal="center" vertical="center"/>
    </xf>
    <xf numFmtId="0" fontId="3" fillId="7" borderId="4" xfId="0" applyFont="1" applyFill="1" applyBorder="1" applyAlignment="1">
      <alignment horizontal="center" vertical="center"/>
    </xf>
    <xf numFmtId="0" fontId="24" fillId="7" borderId="4" xfId="0" applyFont="1" applyFill="1" applyBorder="1" applyAlignment="1">
      <alignment horizontal="center" vertical="center"/>
    </xf>
    <xf numFmtId="166" fontId="3" fillId="7" borderId="4" xfId="0" applyNumberFormat="1" applyFont="1" applyFill="1" applyBorder="1" applyAlignment="1">
      <alignment horizontal="center" vertical="center"/>
    </xf>
    <xf numFmtId="0" fontId="24" fillId="7" borderId="4" xfId="0" applyFont="1" applyFill="1" applyBorder="1" applyAlignment="1">
      <alignment vertical="center"/>
    </xf>
    <xf numFmtId="164" fontId="3" fillId="2" borderId="0" xfId="3" applyFont="1" applyFill="1" applyAlignment="1">
      <alignment vertical="center"/>
    </xf>
    <xf numFmtId="0" fontId="0" fillId="0" borderId="0" xfId="0" applyAlignment="1">
      <alignment horizontal="left" vertical="center" wrapText="1"/>
    </xf>
    <xf numFmtId="0" fontId="0" fillId="0" borderId="0" xfId="0" applyAlignment="1">
      <alignment horizontal="center" vertical="center" wrapText="1"/>
    </xf>
    <xf numFmtId="0" fontId="26" fillId="0" borderId="0" xfId="18"/>
    <xf numFmtId="0" fontId="29" fillId="9" borderId="0" xfId="11" applyFont="1" applyFill="1" applyAlignment="1">
      <alignment vertical="center"/>
    </xf>
    <xf numFmtId="0" fontId="30" fillId="13" borderId="3" xfId="11" applyFont="1" applyFill="1" applyBorder="1" applyAlignment="1">
      <alignment horizontal="center" vertical="center"/>
    </xf>
    <xf numFmtId="0" fontId="30" fillId="13" borderId="2" xfId="11" applyFont="1" applyFill="1" applyBorder="1" applyAlignment="1">
      <alignment horizontal="center" vertical="center"/>
    </xf>
    <xf numFmtId="0" fontId="30" fillId="13" borderId="1" xfId="11" applyFont="1" applyFill="1" applyBorder="1" applyAlignment="1">
      <alignment horizontal="center" vertical="center"/>
    </xf>
    <xf numFmtId="0" fontId="29" fillId="12" borderId="2" xfId="11" applyFont="1" applyFill="1" applyBorder="1" applyAlignment="1">
      <alignment horizontal="left" vertical="center" wrapText="1"/>
    </xf>
    <xf numFmtId="0" fontId="29" fillId="12" borderId="1" xfId="11" applyFont="1" applyFill="1" applyBorder="1" applyAlignment="1">
      <alignment horizontal="left" vertical="center" wrapText="1"/>
    </xf>
    <xf numFmtId="0" fontId="30" fillId="12" borderId="3" xfId="11" applyFont="1" applyFill="1" applyBorder="1" applyAlignment="1">
      <alignment horizontal="left" vertical="center"/>
    </xf>
    <xf numFmtId="0" fontId="31" fillId="12" borderId="2" xfId="23" applyFont="1" applyFill="1" applyBorder="1" applyAlignment="1" applyProtection="1">
      <alignment horizontal="left" vertical="center"/>
    </xf>
    <xf numFmtId="0" fontId="31" fillId="12" borderId="1" xfId="23" applyFont="1" applyFill="1" applyBorder="1" applyAlignment="1" applyProtection="1">
      <alignment horizontal="left" vertical="center"/>
    </xf>
    <xf numFmtId="0" fontId="29" fillId="12" borderId="2" xfId="11" applyFont="1" applyFill="1" applyBorder="1" applyAlignment="1">
      <alignment horizontal="left" vertical="center"/>
    </xf>
    <xf numFmtId="0" fontId="30" fillId="12" borderId="2" xfId="11" applyFont="1" applyFill="1" applyBorder="1" applyAlignment="1">
      <alignment horizontal="left" vertical="center"/>
    </xf>
    <xf numFmtId="0" fontId="36" fillId="0" borderId="43" xfId="0" applyFont="1" applyBorder="1" applyAlignment="1">
      <alignment vertical="center"/>
    </xf>
    <xf numFmtId="0" fontId="4" fillId="8" borderId="42" xfId="0" applyFont="1" applyFill="1" applyBorder="1" applyAlignment="1">
      <alignment horizontal="center" vertical="center" wrapText="1"/>
    </xf>
    <xf numFmtId="0" fontId="7" fillId="2" borderId="0" xfId="0" applyFont="1" applyFill="1" applyAlignment="1">
      <alignment horizontal="center" vertical="center"/>
    </xf>
    <xf numFmtId="164" fontId="37" fillId="8" borderId="46" xfId="3" applyFont="1" applyFill="1" applyBorder="1" applyAlignment="1">
      <alignment horizontal="center" vertical="center" shrinkToFit="1"/>
    </xf>
    <xf numFmtId="0" fontId="36" fillId="2" borderId="0" xfId="0" applyFont="1" applyFill="1" applyAlignment="1">
      <alignment horizontal="center" vertical="center" wrapText="1"/>
    </xf>
    <xf numFmtId="1" fontId="37" fillId="2" borderId="0" xfId="0" applyNumberFormat="1" applyFont="1" applyFill="1" applyAlignment="1">
      <alignment horizontal="center" vertical="center" shrinkToFit="1"/>
    </xf>
    <xf numFmtId="42" fontId="38" fillId="2" borderId="0" xfId="10" applyFont="1" applyFill="1" applyBorder="1" applyAlignment="1" applyProtection="1">
      <alignment horizontal="center" vertical="center" wrapText="1"/>
    </xf>
    <xf numFmtId="0" fontId="38" fillId="2" borderId="0" xfId="0" applyFont="1" applyFill="1" applyAlignment="1">
      <alignment horizontal="center" vertical="center" wrapText="1"/>
    </xf>
    <xf numFmtId="164" fontId="37" fillId="2" borderId="0" xfId="3" applyFont="1" applyFill="1" applyBorder="1" applyAlignment="1">
      <alignment horizontal="center" vertical="center" shrinkToFit="1"/>
    </xf>
    <xf numFmtId="0" fontId="4" fillId="8" borderId="38" xfId="0" applyFont="1" applyFill="1" applyBorder="1" applyAlignment="1">
      <alignment horizontal="center" vertical="center" wrapText="1"/>
    </xf>
    <xf numFmtId="0" fontId="4" fillId="8" borderId="49" xfId="0" applyFont="1" applyFill="1" applyBorder="1" applyAlignment="1">
      <alignment horizontal="center" vertical="center" wrapText="1"/>
    </xf>
    <xf numFmtId="0" fontId="4" fillId="8" borderId="42" xfId="17" applyFont="1" applyFill="1" applyBorder="1" applyAlignment="1">
      <alignment horizontal="center" vertical="center" wrapText="1"/>
    </xf>
    <xf numFmtId="0" fontId="4" fillId="8" borderId="34" xfId="0" applyFont="1" applyFill="1" applyBorder="1" applyAlignment="1">
      <alignment horizontal="center" vertical="center" wrapText="1"/>
    </xf>
    <xf numFmtId="0" fontId="4" fillId="8" borderId="36" xfId="0" applyFont="1" applyFill="1" applyBorder="1" applyAlignment="1">
      <alignment horizontal="center" vertical="center" wrapText="1"/>
    </xf>
    <xf numFmtId="0" fontId="4" fillId="8" borderId="37" xfId="0" applyFont="1" applyFill="1" applyBorder="1" applyAlignment="1">
      <alignment horizontal="center" vertical="center" wrapText="1"/>
    </xf>
    <xf numFmtId="178" fontId="35" fillId="15" borderId="1" xfId="0" applyNumberFormat="1" applyFont="1" applyFill="1" applyBorder="1" applyAlignment="1">
      <alignment horizontal="center" vertical="center" shrinkToFit="1"/>
    </xf>
    <xf numFmtId="177" fontId="35" fillId="15" borderId="3" xfId="0" applyNumberFormat="1" applyFont="1" applyFill="1" applyBorder="1" applyAlignment="1">
      <alignment horizontal="center" vertical="center" shrinkToFit="1"/>
    </xf>
    <xf numFmtId="164" fontId="34" fillId="0" borderId="7" xfId="3" applyFont="1" applyBorder="1" applyAlignment="1">
      <alignment horizontal="center" vertical="center" wrapText="1"/>
    </xf>
    <xf numFmtId="166" fontId="34" fillId="0" borderId="43" xfId="0" applyNumberFormat="1" applyFont="1" applyBorder="1" applyAlignment="1">
      <alignment horizontal="center" vertical="center" wrapText="1"/>
    </xf>
    <xf numFmtId="178" fontId="35" fillId="15" borderId="41" xfId="0" applyNumberFormat="1" applyFont="1" applyFill="1" applyBorder="1" applyAlignment="1">
      <alignment horizontal="center" vertical="center" shrinkToFit="1"/>
    </xf>
    <xf numFmtId="177" fontId="35" fillId="15" borderId="45" xfId="0" applyNumberFormat="1" applyFont="1" applyFill="1" applyBorder="1" applyAlignment="1">
      <alignment horizontal="center" vertical="center" shrinkToFit="1"/>
    </xf>
    <xf numFmtId="164" fontId="34" fillId="0" borderId="31" xfId="3" applyFont="1" applyBorder="1" applyAlignment="1">
      <alignment horizontal="center" vertical="center" wrapText="1"/>
    </xf>
    <xf numFmtId="166" fontId="34" fillId="0" borderId="44" xfId="0" applyNumberFormat="1" applyFont="1" applyBorder="1" applyAlignment="1">
      <alignment horizontal="center" vertical="center" wrapText="1"/>
    </xf>
    <xf numFmtId="0" fontId="36" fillId="0" borderId="50" xfId="0" applyFont="1" applyBorder="1" applyAlignment="1">
      <alignment vertical="center"/>
    </xf>
    <xf numFmtId="0" fontId="30" fillId="11" borderId="4" xfId="11" applyFont="1" applyFill="1" applyBorder="1" applyAlignment="1">
      <alignment horizontal="center" vertical="center"/>
    </xf>
    <xf numFmtId="42" fontId="34" fillId="0" borderId="30" xfId="10" applyFont="1" applyFill="1" applyBorder="1" applyAlignment="1" applyProtection="1">
      <alignment horizontal="center" vertical="center" wrapText="1"/>
    </xf>
    <xf numFmtId="42" fontId="34" fillId="0" borderId="33" xfId="10" applyFont="1" applyFill="1" applyBorder="1" applyAlignment="1" applyProtection="1">
      <alignment horizontal="center" vertical="center" wrapText="1"/>
    </xf>
    <xf numFmtId="0" fontId="36" fillId="16" borderId="48" xfId="0" applyFont="1" applyFill="1" applyBorder="1" applyAlignment="1">
      <alignment vertical="center"/>
    </xf>
    <xf numFmtId="42" fontId="34" fillId="16" borderId="51" xfId="10" applyFont="1" applyFill="1" applyBorder="1" applyAlignment="1" applyProtection="1">
      <alignment horizontal="center" vertical="center" wrapText="1"/>
    </xf>
    <xf numFmtId="178" fontId="35" fillId="16" borderId="16" xfId="0" applyNumberFormat="1" applyFont="1" applyFill="1" applyBorder="1" applyAlignment="1">
      <alignment horizontal="center" vertical="center" shrinkToFit="1"/>
    </xf>
    <xf numFmtId="177" fontId="35" fillId="16" borderId="11" xfId="0" applyNumberFormat="1" applyFont="1" applyFill="1" applyBorder="1" applyAlignment="1">
      <alignment horizontal="center" vertical="center" shrinkToFit="1"/>
    </xf>
    <xf numFmtId="164" fontId="34" fillId="16" borderId="10" xfId="3" applyFont="1" applyFill="1" applyBorder="1" applyAlignment="1">
      <alignment horizontal="center" vertical="center" wrapText="1"/>
    </xf>
    <xf numFmtId="166" fontId="34" fillId="16" borderId="48" xfId="0" applyNumberFormat="1" applyFont="1" applyFill="1" applyBorder="1" applyAlignment="1">
      <alignment horizontal="center" vertical="center" wrapText="1"/>
    </xf>
    <xf numFmtId="0" fontId="4" fillId="8" borderId="35" xfId="0" applyFont="1" applyFill="1" applyBorder="1" applyAlignment="1">
      <alignment horizontal="center" vertical="center" wrapText="1"/>
    </xf>
    <xf numFmtId="0" fontId="7" fillId="8" borderId="49" xfId="0" applyFont="1" applyFill="1" applyBorder="1" applyAlignment="1">
      <alignment horizontal="center" vertical="center" wrapText="1"/>
    </xf>
    <xf numFmtId="0" fontId="36" fillId="16" borderId="43" xfId="0" applyFont="1" applyFill="1" applyBorder="1" applyAlignment="1">
      <alignment vertical="center"/>
    </xf>
    <xf numFmtId="42" fontId="34" fillId="16" borderId="30" xfId="10" applyFont="1" applyFill="1" applyBorder="1" applyAlignment="1" applyProtection="1">
      <alignment horizontal="center" vertical="center" wrapText="1"/>
    </xf>
    <xf numFmtId="178" fontId="35" fillId="16" borderId="1" xfId="0" applyNumberFormat="1" applyFont="1" applyFill="1" applyBorder="1" applyAlignment="1">
      <alignment horizontal="center" vertical="center" shrinkToFit="1"/>
    </xf>
    <xf numFmtId="177" fontId="35" fillId="16" borderId="3" xfId="0" applyNumberFormat="1" applyFont="1" applyFill="1" applyBorder="1" applyAlignment="1">
      <alignment horizontal="center" vertical="center" shrinkToFit="1"/>
    </xf>
    <xf numFmtId="164" fontId="34" fillId="16" borderId="7" xfId="3" applyFont="1" applyFill="1" applyBorder="1" applyAlignment="1">
      <alignment horizontal="center" vertical="center" wrapText="1"/>
    </xf>
    <xf numFmtId="166" fontId="34" fillId="16" borderId="43" xfId="0" applyNumberFormat="1" applyFont="1" applyFill="1" applyBorder="1" applyAlignment="1">
      <alignment horizontal="center" vertical="center" wrapText="1"/>
    </xf>
    <xf numFmtId="164" fontId="37" fillId="8" borderId="42" xfId="3" applyFont="1" applyFill="1" applyBorder="1" applyAlignment="1">
      <alignment horizontal="center" vertical="center" shrinkToFit="1"/>
    </xf>
    <xf numFmtId="0" fontId="34" fillId="16" borderId="52" xfId="0" applyFont="1" applyFill="1" applyBorder="1" applyAlignment="1">
      <alignment horizontal="center" vertical="center"/>
    </xf>
    <xf numFmtId="0" fontId="34" fillId="0" borderId="1" xfId="0" applyFont="1" applyBorder="1" applyAlignment="1">
      <alignment horizontal="center" vertical="center"/>
    </xf>
    <xf numFmtId="0" fontId="34" fillId="16" borderId="1" xfId="0" applyFont="1" applyFill="1" applyBorder="1" applyAlignment="1">
      <alignment horizontal="center" vertical="center"/>
    </xf>
    <xf numFmtId="0" fontId="34" fillId="0" borderId="41" xfId="0" applyFont="1" applyBorder="1" applyAlignment="1">
      <alignment horizontal="center" vertical="center"/>
    </xf>
    <xf numFmtId="0" fontId="8" fillId="2" borderId="0" xfId="0" applyFont="1" applyFill="1" applyAlignment="1">
      <alignment vertical="center"/>
    </xf>
    <xf numFmtId="0" fontId="8" fillId="2" borderId="0" xfId="0" applyFont="1" applyFill="1" applyAlignment="1">
      <alignment horizontal="left" vertical="center"/>
    </xf>
    <xf numFmtId="0" fontId="38" fillId="16" borderId="27" xfId="0" applyFont="1" applyFill="1" applyBorder="1" applyAlignment="1">
      <alignment horizontal="center" vertical="center"/>
    </xf>
    <xf numFmtId="0" fontId="38" fillId="0" borderId="28" xfId="0" applyFont="1" applyBorder="1" applyAlignment="1">
      <alignment horizontal="center" vertical="center"/>
    </xf>
    <xf numFmtId="0" fontId="38" fillId="16" borderId="28" xfId="0" applyFont="1" applyFill="1" applyBorder="1" applyAlignment="1">
      <alignment horizontal="center" vertical="center"/>
    </xf>
    <xf numFmtId="0" fontId="38" fillId="0" borderId="39" xfId="0" applyFont="1" applyBorder="1" applyAlignment="1">
      <alignment horizontal="center" vertical="center"/>
    </xf>
    <xf numFmtId="0" fontId="34" fillId="16" borderId="1" xfId="0" applyFont="1" applyFill="1" applyBorder="1" applyAlignment="1">
      <alignment horizontal="center" vertical="center" wrapText="1"/>
    </xf>
    <xf numFmtId="0" fontId="34" fillId="0" borderId="1" xfId="0" applyFont="1" applyBorder="1" applyAlignment="1">
      <alignment horizontal="center" vertical="center" wrapText="1"/>
    </xf>
    <xf numFmtId="0" fontId="8" fillId="2" borderId="0" xfId="0" applyFont="1" applyFill="1" applyAlignment="1">
      <alignment horizontal="center" vertical="center"/>
    </xf>
    <xf numFmtId="0" fontId="34" fillId="16" borderId="52" xfId="0" applyFont="1" applyFill="1" applyBorder="1" applyAlignment="1">
      <alignment horizontal="center" vertical="center" wrapText="1"/>
    </xf>
    <xf numFmtId="0" fontId="38" fillId="16" borderId="47" xfId="0" applyFont="1" applyFill="1" applyBorder="1" applyAlignment="1">
      <alignment horizontal="center" vertical="center" textRotation="255"/>
    </xf>
    <xf numFmtId="0" fontId="38" fillId="16" borderId="53" xfId="0" applyFont="1" applyFill="1" applyBorder="1" applyAlignment="1">
      <alignment horizontal="center" vertical="center" textRotation="255"/>
    </xf>
    <xf numFmtId="0" fontId="38" fillId="16" borderId="46" xfId="0" applyFont="1" applyFill="1" applyBorder="1" applyAlignment="1">
      <alignment horizontal="center" vertical="center" textRotation="255"/>
    </xf>
    <xf numFmtId="0" fontId="38" fillId="16" borderId="47" xfId="0" applyFont="1" applyFill="1" applyBorder="1" applyAlignment="1">
      <alignment horizontal="center" vertical="center" textRotation="255" wrapText="1"/>
    </xf>
    <xf numFmtId="0" fontId="38" fillId="16" borderId="53" xfId="0" applyFont="1" applyFill="1" applyBorder="1" applyAlignment="1">
      <alignment horizontal="center" vertical="center" textRotation="255" wrapText="1"/>
    </xf>
    <xf numFmtId="0" fontId="38" fillId="16" borderId="46" xfId="0" applyFont="1" applyFill="1" applyBorder="1" applyAlignment="1">
      <alignment horizontal="center" vertical="center" textRotation="255" wrapText="1"/>
    </xf>
    <xf numFmtId="0" fontId="36" fillId="8" borderId="34" xfId="0" applyFont="1" applyFill="1" applyBorder="1" applyAlignment="1">
      <alignment horizontal="center" vertical="center" wrapText="1"/>
    </xf>
    <xf numFmtId="0" fontId="36" fillId="8" borderId="35" xfId="0" applyFont="1" applyFill="1" applyBorder="1" applyAlignment="1">
      <alignment horizontal="center" vertical="center" wrapText="1"/>
    </xf>
    <xf numFmtId="0" fontId="36" fillId="8" borderId="36" xfId="0" applyFont="1" applyFill="1" applyBorder="1" applyAlignment="1">
      <alignment horizontal="center" vertical="center" wrapText="1"/>
    </xf>
    <xf numFmtId="0" fontId="33" fillId="10" borderId="4" xfId="11" applyFont="1" applyFill="1" applyBorder="1" applyAlignment="1">
      <alignment horizontal="center" vertical="center"/>
    </xf>
    <xf numFmtId="0" fontId="30" fillId="11" borderId="4" xfId="11" applyFont="1" applyFill="1" applyBorder="1" applyAlignment="1">
      <alignment horizontal="center" vertical="center"/>
    </xf>
    <xf numFmtId="0" fontId="30" fillId="11" borderId="21" xfId="11" applyFont="1" applyFill="1" applyBorder="1" applyAlignment="1">
      <alignment horizontal="center" vertical="center"/>
    </xf>
    <xf numFmtId="0" fontId="32" fillId="10" borderId="4" xfId="11" applyFont="1" applyFill="1" applyBorder="1" applyAlignment="1">
      <alignment horizontal="center" vertical="center"/>
    </xf>
    <xf numFmtId="0" fontId="32" fillId="11" borderId="4" xfId="11" applyFont="1" applyFill="1" applyBorder="1" applyAlignment="1">
      <alignment horizontal="center" vertical="center"/>
    </xf>
    <xf numFmtId="0" fontId="8" fillId="3" borderId="7"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39" fillId="0" borderId="4" xfId="0" applyFont="1" applyBorder="1" applyAlignment="1">
      <alignment horizontal="center" vertical="center" wrapText="1"/>
    </xf>
    <xf numFmtId="0" fontId="8" fillId="2" borderId="3"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16" fillId="2" borderId="14" xfId="0" applyFont="1" applyFill="1" applyBorder="1" applyAlignment="1">
      <alignment horizontal="center" vertical="center" wrapText="1"/>
    </xf>
    <xf numFmtId="0" fontId="16" fillId="2" borderId="0" xfId="0" applyFont="1" applyFill="1" applyAlignment="1">
      <alignment horizontal="center" vertical="center" wrapText="1"/>
    </xf>
    <xf numFmtId="0" fontId="16" fillId="2" borderId="17"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6" fillId="2" borderId="5" xfId="0" applyFont="1" applyFill="1" applyBorder="1" applyAlignment="1">
      <alignment horizontal="center" vertical="center" wrapText="1"/>
    </xf>
    <xf numFmtId="0" fontId="16" fillId="2" borderId="16" xfId="0" applyFont="1" applyFill="1" applyBorder="1" applyAlignment="1">
      <alignment horizontal="center" vertical="center" wrapText="1"/>
    </xf>
    <xf numFmtId="0" fontId="19" fillId="2" borderId="15" xfId="0" applyFont="1" applyFill="1" applyBorder="1" applyAlignment="1">
      <alignment horizontal="center" vertical="center" wrapText="1"/>
    </xf>
    <xf numFmtId="0" fontId="19" fillId="2" borderId="12" xfId="0" applyFont="1" applyFill="1" applyBorder="1" applyAlignment="1">
      <alignment horizontal="center" vertical="center" wrapText="1"/>
    </xf>
    <xf numFmtId="0" fontId="19" fillId="2" borderId="18" xfId="0" applyFont="1" applyFill="1" applyBorder="1" applyAlignment="1">
      <alignment horizontal="center" vertical="center" wrapText="1"/>
    </xf>
    <xf numFmtId="0" fontId="19" fillId="2" borderId="11"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16" xfId="0" applyFont="1" applyFill="1" applyBorder="1" applyAlignment="1">
      <alignment horizontal="center" vertical="center" wrapText="1"/>
    </xf>
    <xf numFmtId="0" fontId="7" fillId="8" borderId="34" xfId="0" applyFont="1" applyFill="1" applyBorder="1" applyAlignment="1">
      <alignment horizontal="center" vertical="center"/>
    </xf>
    <xf numFmtId="0" fontId="7" fillId="8" borderId="35" xfId="0" applyFont="1" applyFill="1" applyBorder="1" applyAlignment="1">
      <alignment horizontal="center" vertical="center"/>
    </xf>
    <xf numFmtId="0" fontId="7" fillId="8" borderId="40" xfId="0" applyFont="1" applyFill="1" applyBorder="1" applyAlignment="1">
      <alignment horizontal="center" vertical="center"/>
    </xf>
    <xf numFmtId="0" fontId="40" fillId="14" borderId="0" xfId="0" applyFont="1" applyFill="1" applyAlignment="1">
      <alignment horizontal="left" vertical="center" wrapText="1"/>
    </xf>
    <xf numFmtId="0" fontId="8" fillId="3" borderId="3" xfId="0" applyFont="1" applyFill="1" applyBorder="1" applyAlignment="1">
      <alignment horizontal="center" vertical="center"/>
    </xf>
    <xf numFmtId="0" fontId="8" fillId="3" borderId="2" xfId="0" applyFont="1" applyFill="1" applyBorder="1" applyAlignment="1">
      <alignment horizontal="center" vertical="center"/>
    </xf>
    <xf numFmtId="0" fontId="8" fillId="3" borderId="1" xfId="0" applyFont="1" applyFill="1" applyBorder="1" applyAlignment="1">
      <alignment horizontal="center" vertical="center"/>
    </xf>
    <xf numFmtId="0" fontId="29" fillId="9" borderId="0" xfId="11" applyFont="1" applyFill="1" applyAlignment="1">
      <alignment horizontal="left" vertical="center" wrapText="1"/>
    </xf>
    <xf numFmtId="0" fontId="39" fillId="3" borderId="34" xfId="0" applyFont="1" applyFill="1" applyBorder="1" applyAlignment="1">
      <alignment horizontal="center" vertical="center"/>
    </xf>
    <xf numFmtId="0" fontId="39" fillId="3" borderId="35" xfId="0" applyFont="1" applyFill="1" applyBorder="1" applyAlignment="1">
      <alignment horizontal="center" vertical="center"/>
    </xf>
    <xf numFmtId="0" fontId="39" fillId="3" borderId="36" xfId="0" applyFont="1" applyFill="1" applyBorder="1" applyAlignment="1">
      <alignment horizontal="center" vertical="center"/>
    </xf>
    <xf numFmtId="0" fontId="4" fillId="8" borderId="37" xfId="0" applyFont="1" applyFill="1" applyBorder="1" applyAlignment="1">
      <alignment horizontal="center" vertical="center"/>
    </xf>
    <xf numFmtId="0" fontId="4" fillId="8" borderId="38" xfId="0" applyFont="1" applyFill="1" applyBorder="1" applyAlignment="1">
      <alignment horizontal="center" vertical="center"/>
    </xf>
    <xf numFmtId="0" fontId="4" fillId="8" borderId="49" xfId="0" applyFont="1" applyFill="1" applyBorder="1" applyAlignment="1">
      <alignment horizontal="center" vertical="center"/>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2" borderId="4" xfId="0" applyFont="1" applyFill="1" applyBorder="1" applyAlignment="1">
      <alignment horizontal="center" vertical="center"/>
    </xf>
    <xf numFmtId="0" fontId="22" fillId="3" borderId="3" xfId="0" applyFont="1" applyFill="1" applyBorder="1" applyAlignment="1">
      <alignment horizontal="center" vertical="center"/>
    </xf>
    <xf numFmtId="0" fontId="22" fillId="3" borderId="2" xfId="0" applyFont="1" applyFill="1" applyBorder="1" applyAlignment="1">
      <alignment horizontal="center" vertical="center"/>
    </xf>
    <xf numFmtId="0" fontId="22" fillId="3" borderId="1" xfId="0" applyFont="1" applyFill="1" applyBorder="1" applyAlignment="1">
      <alignment horizontal="center" vertical="center"/>
    </xf>
    <xf numFmtId="0" fontId="4" fillId="2" borderId="0" xfId="0" applyFont="1" applyFill="1" applyAlignment="1">
      <alignment horizontal="center" vertical="center"/>
    </xf>
    <xf numFmtId="0" fontId="5" fillId="5" borderId="4" xfId="1" applyFont="1" applyFill="1" applyBorder="1" applyAlignment="1">
      <alignment horizontal="left" vertical="center"/>
    </xf>
    <xf numFmtId="0" fontId="3" fillId="5" borderId="4" xfId="0" applyFont="1" applyFill="1" applyBorder="1" applyAlignment="1">
      <alignment horizontal="left" vertical="center"/>
    </xf>
    <xf numFmtId="0" fontId="7" fillId="0" borderId="4" xfId="1" applyFont="1" applyBorder="1" applyAlignment="1">
      <alignment horizontal="center" vertical="center" wrapText="1"/>
    </xf>
    <xf numFmtId="0" fontId="7" fillId="5" borderId="4" xfId="1" applyFont="1" applyFill="1" applyBorder="1" applyAlignment="1">
      <alignment horizontal="center" vertical="center" wrapText="1"/>
    </xf>
    <xf numFmtId="0" fontId="7" fillId="0" borderId="4" xfId="0" applyFont="1" applyBorder="1" applyAlignment="1">
      <alignment horizontal="center" vertical="center"/>
    </xf>
    <xf numFmtId="0" fontId="4" fillId="0" borderId="0" xfId="0" applyFont="1" applyAlignment="1">
      <alignment horizontal="center" vertical="center" wrapText="1"/>
    </xf>
    <xf numFmtId="0" fontId="4" fillId="3" borderId="4" xfId="0" applyFont="1" applyFill="1" applyBorder="1" applyAlignment="1">
      <alignment horizontal="center" vertical="center"/>
    </xf>
    <xf numFmtId="0" fontId="4" fillId="0" borderId="3" xfId="0" applyFont="1" applyBorder="1" applyAlignment="1">
      <alignment horizontal="center" vertical="center"/>
    </xf>
    <xf numFmtId="0" fontId="4" fillId="3" borderId="2" xfId="0" applyFont="1" applyFill="1" applyBorder="1" applyAlignment="1">
      <alignment horizontal="center" vertical="center"/>
    </xf>
    <xf numFmtId="0" fontId="4" fillId="3" borderId="1" xfId="0" applyFont="1" applyFill="1" applyBorder="1" applyAlignment="1">
      <alignment horizontal="center" vertical="center"/>
    </xf>
    <xf numFmtId="0" fontId="7" fillId="3" borderId="4" xfId="1" applyFont="1" applyFill="1" applyBorder="1" applyAlignment="1" applyProtection="1">
      <alignment horizontal="center" vertical="center"/>
      <protection locked="0"/>
    </xf>
    <xf numFmtId="0" fontId="9" fillId="0" borderId="0" xfId="0" applyFont="1" applyAlignment="1">
      <alignment horizontal="center" vertical="center"/>
    </xf>
    <xf numFmtId="0" fontId="9" fillId="2" borderId="4" xfId="0" applyFont="1" applyFill="1" applyBorder="1" applyAlignment="1">
      <alignment horizontal="center" vertical="center"/>
    </xf>
    <xf numFmtId="0" fontId="19" fillId="0" borderId="3" xfId="0" applyFont="1" applyBorder="1" applyAlignment="1">
      <alignment horizontal="center" vertical="center" wrapText="1"/>
    </xf>
    <xf numFmtId="0" fontId="19" fillId="0" borderId="2" xfId="0" applyFont="1" applyBorder="1" applyAlignment="1">
      <alignment horizontal="center" vertical="center" wrapText="1"/>
    </xf>
    <xf numFmtId="0" fontId="19" fillId="0" borderId="1" xfId="0" applyFont="1" applyBorder="1" applyAlignment="1">
      <alignment horizontal="center" vertical="center" wrapText="1"/>
    </xf>
    <xf numFmtId="0" fontId="8" fillId="0" borderId="4" xfId="0" applyFont="1" applyBorder="1" applyAlignment="1">
      <alignment horizontal="center" vertical="center"/>
    </xf>
    <xf numFmtId="0" fontId="8" fillId="3" borderId="4" xfId="0" applyFont="1" applyFill="1" applyBorder="1" applyAlignment="1">
      <alignment horizontal="center" vertical="center"/>
    </xf>
    <xf numFmtId="0" fontId="7" fillId="0" borderId="4" xfId="11" applyFont="1" applyBorder="1" applyAlignment="1">
      <alignment horizontal="center" vertical="center" wrapText="1"/>
    </xf>
    <xf numFmtId="0" fontId="17" fillId="2" borderId="0" xfId="0" applyFont="1" applyFill="1" applyAlignment="1">
      <alignment horizontal="center" vertical="center"/>
    </xf>
    <xf numFmtId="0" fontId="3" fillId="2" borderId="0" xfId="0" applyFont="1" applyFill="1" applyAlignment="1">
      <alignment horizontal="center" vertical="center"/>
    </xf>
    <xf numFmtId="14" fontId="3" fillId="0" borderId="4" xfId="0" applyNumberFormat="1" applyFont="1" applyBorder="1" applyAlignment="1">
      <alignment horizontal="center" vertical="center"/>
    </xf>
    <xf numFmtId="0" fontId="3" fillId="0" borderId="4" xfId="0" applyFont="1" applyBorder="1" applyAlignment="1">
      <alignment horizontal="center" vertical="center"/>
    </xf>
    <xf numFmtId="0" fontId="4" fillId="0" borderId="4" xfId="0" applyFont="1" applyBorder="1" applyAlignment="1">
      <alignment vertical="center" wrapText="1"/>
    </xf>
    <xf numFmtId="0" fontId="4" fillId="0" borderId="4" xfId="0" applyFont="1" applyBorder="1" applyAlignment="1">
      <alignment vertical="center"/>
    </xf>
    <xf numFmtId="0" fontId="3" fillId="2" borderId="4" xfId="0" applyFont="1" applyFill="1" applyBorder="1" applyAlignment="1">
      <alignment vertical="center"/>
    </xf>
    <xf numFmtId="0" fontId="4" fillId="0" borderId="4" xfId="0" applyFont="1" applyBorder="1" applyAlignment="1">
      <alignment horizontal="center" vertical="center" wrapText="1"/>
    </xf>
    <xf numFmtId="0" fontId="4" fillId="2" borderId="5" xfId="0" applyFont="1" applyFill="1" applyBorder="1" applyAlignment="1">
      <alignment horizontal="center" vertical="center"/>
    </xf>
    <xf numFmtId="0" fontId="19" fillId="0" borderId="30" xfId="0" applyFont="1" applyBorder="1" applyAlignment="1">
      <alignment horizontal="center" vertical="center" wrapText="1"/>
    </xf>
    <xf numFmtId="0" fontId="8" fillId="3" borderId="31" xfId="0" applyFont="1" applyFill="1" applyBorder="1" applyAlignment="1">
      <alignment horizontal="center" vertical="center"/>
    </xf>
    <xf numFmtId="0" fontId="8" fillId="3" borderId="32" xfId="0" applyFont="1" applyFill="1" applyBorder="1" applyAlignment="1">
      <alignment horizontal="center" vertical="center"/>
    </xf>
    <xf numFmtId="0" fontId="8" fillId="3" borderId="33" xfId="0" applyFont="1" applyFill="1" applyBorder="1" applyAlignment="1">
      <alignment horizontal="center" vertical="center"/>
    </xf>
    <xf numFmtId="0" fontId="8" fillId="3" borderId="7" xfId="0" applyFont="1" applyFill="1" applyBorder="1" applyAlignment="1">
      <alignment horizontal="center" vertical="center"/>
    </xf>
    <xf numFmtId="0" fontId="8" fillId="3" borderId="30"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1" xfId="0" applyFont="1" applyFill="1" applyBorder="1" applyAlignment="1">
      <alignment horizontal="center" vertical="center"/>
    </xf>
    <xf numFmtId="0" fontId="9" fillId="2" borderId="2" xfId="0" applyFont="1" applyFill="1" applyBorder="1" applyAlignment="1">
      <alignment horizontal="center" vertical="center"/>
    </xf>
    <xf numFmtId="0" fontId="9" fillId="2" borderId="30" xfId="0" applyFont="1" applyFill="1" applyBorder="1" applyAlignment="1">
      <alignment horizontal="center" vertical="center"/>
    </xf>
    <xf numFmtId="0" fontId="16" fillId="2" borderId="24" xfId="0" applyFont="1" applyFill="1" applyBorder="1" applyAlignment="1">
      <alignment horizontal="center" vertical="center" wrapText="1"/>
    </xf>
    <xf numFmtId="0" fontId="16" fillId="2" borderId="9" xfId="0" applyFont="1" applyFill="1" applyBorder="1" applyAlignment="1">
      <alignment horizontal="center" vertical="center" wrapText="1"/>
    </xf>
    <xf numFmtId="0" fontId="16" fillId="2" borderId="25" xfId="0" applyFont="1" applyFill="1" applyBorder="1" applyAlignment="1">
      <alignment horizontal="center" vertical="center" wrapText="1"/>
    </xf>
    <xf numFmtId="0" fontId="5" fillId="2" borderId="26" xfId="1" applyFont="1" applyFill="1" applyBorder="1" applyAlignment="1">
      <alignment horizontal="left" vertical="center"/>
    </xf>
    <xf numFmtId="0" fontId="5" fillId="2" borderId="27" xfId="1" applyFont="1" applyFill="1" applyBorder="1" applyAlignment="1">
      <alignment horizontal="left" vertical="center"/>
    </xf>
    <xf numFmtId="0" fontId="3" fillId="2" borderId="4" xfId="0" applyFont="1" applyFill="1" applyBorder="1" applyAlignment="1">
      <alignment horizontal="left" vertical="center"/>
    </xf>
    <xf numFmtId="0" fontId="3" fillId="2" borderId="28" xfId="0" applyFont="1" applyFill="1" applyBorder="1" applyAlignment="1">
      <alignment horizontal="left" vertical="center"/>
    </xf>
    <xf numFmtId="0" fontId="3" fillId="2" borderId="2" xfId="0" applyFont="1" applyFill="1" applyBorder="1" applyAlignment="1">
      <alignment horizontal="center" vertical="center"/>
    </xf>
    <xf numFmtId="0" fontId="5" fillId="2" borderId="4" xfId="1" applyFont="1" applyFill="1" applyBorder="1" applyAlignment="1">
      <alignment horizontal="left" vertical="center"/>
    </xf>
    <xf numFmtId="0" fontId="30" fillId="11" borderId="15" xfId="11" applyFont="1" applyFill="1" applyBorder="1" applyAlignment="1">
      <alignment horizontal="center" vertical="center"/>
    </xf>
    <xf numFmtId="0" fontId="30" fillId="11" borderId="12" xfId="11" applyFont="1" applyFill="1" applyBorder="1" applyAlignment="1">
      <alignment horizontal="center" vertical="center"/>
    </xf>
    <xf numFmtId="0" fontId="30" fillId="11" borderId="18" xfId="11" applyFont="1" applyFill="1" applyBorder="1" applyAlignment="1">
      <alignment horizontal="center" vertical="center"/>
    </xf>
  </cellXfs>
  <cellStyles count="24">
    <cellStyle name="Currency" xfId="5" xr:uid="{00000000-0005-0000-0000-000000000000}"/>
    <cellStyle name="Excel Built-in Comma [0]" xfId="22" xr:uid="{70491F72-AA07-443C-B360-9978129C366F}"/>
    <cellStyle name="Hipervínculo 2" xfId="23" xr:uid="{167FAEBC-8FEB-48A6-B390-0AB06148153B}"/>
    <cellStyle name="Millares" xfId="9" builtinId="3"/>
    <cellStyle name="Millares 2" xfId="12" xr:uid="{00000000-0005-0000-0000-000002000000}"/>
    <cellStyle name="Millares 3" xfId="14" xr:uid="{00000000-0005-0000-0000-000003000000}"/>
    <cellStyle name="Moneda" xfId="3" builtinId="4"/>
    <cellStyle name="Moneda [0]" xfId="10" builtinId="7"/>
    <cellStyle name="Moneda [0] 2" xfId="8" xr:uid="{00000000-0005-0000-0000-000006000000}"/>
    <cellStyle name="Moneda [0] 3" xfId="7" xr:uid="{00000000-0005-0000-0000-000007000000}"/>
    <cellStyle name="Moneda [0] 4" xfId="13" xr:uid="{00000000-0005-0000-0000-000008000000}"/>
    <cellStyle name="Moneda [0] 5" xfId="15" xr:uid="{00000000-0005-0000-0000-000009000000}"/>
    <cellStyle name="Moneda 2" xfId="2" xr:uid="{00000000-0005-0000-0000-00000A000000}"/>
    <cellStyle name="Moneda 2 2" xfId="19" xr:uid="{44F64586-506C-49AE-816B-E939A5EF0D73}"/>
    <cellStyle name="Moneda 3" xfId="16" xr:uid="{00000000-0005-0000-0000-00000B000000}"/>
    <cellStyle name="Normal" xfId="0" builtinId="0"/>
    <cellStyle name="Normal 2" xfId="1" xr:uid="{00000000-0005-0000-0000-00000D000000}"/>
    <cellStyle name="Normal 2 2" xfId="11" xr:uid="{00000000-0005-0000-0000-00000E000000}"/>
    <cellStyle name="Normal 2 2 2" xfId="20" xr:uid="{75581D68-F608-43E0-9F01-76FFE6A3BE81}"/>
    <cellStyle name="Normal 3" xfId="18" xr:uid="{93EF13B3-0987-4C63-BECC-FCA3C052BDB3}"/>
    <cellStyle name="Normal 3 4" xfId="21" xr:uid="{4AF3B79C-F060-455D-A1CC-211A1C4A846B}"/>
    <cellStyle name="Notas" xfId="17" builtinId="10"/>
    <cellStyle name="Porcentaje" xfId="4" builtinId="5"/>
    <cellStyle name="Salida" xfId="6" builtinId="2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1.emf"/><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2</xdr:col>
      <xdr:colOff>0</xdr:colOff>
      <xdr:row>26</xdr:row>
      <xdr:rowOff>0</xdr:rowOff>
    </xdr:from>
    <xdr:ext cx="304800" cy="438151"/>
    <xdr:sp macro="" textlink="">
      <xdr:nvSpPr>
        <xdr:cNvPr id="2" name="AutoShape 1" descr="blob:https://web.whatsapp.com/40ff642d-46c7-4d59-a890-3e34f8a11e68">
          <a:extLst>
            <a:ext uri="{FF2B5EF4-FFF2-40B4-BE49-F238E27FC236}">
              <a16:creationId xmlns:a16="http://schemas.microsoft.com/office/drawing/2014/main" id="{087AC145-892B-4EF2-88B4-8CD000FCDC95}"/>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 name="AutoShape 1" descr="blob:https://web.whatsapp.com/40ff642d-46c7-4d59-a890-3e34f8a11e68">
          <a:extLst>
            <a:ext uri="{FF2B5EF4-FFF2-40B4-BE49-F238E27FC236}">
              <a16:creationId xmlns:a16="http://schemas.microsoft.com/office/drawing/2014/main" id="{699B3CA3-0F9D-40B5-A69D-DE68F3AA204B}"/>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4" name="AutoShape 1" descr="blob:https://web.whatsapp.com/40ff642d-46c7-4d59-a890-3e34f8a11e68">
          <a:extLst>
            <a:ext uri="{FF2B5EF4-FFF2-40B4-BE49-F238E27FC236}">
              <a16:creationId xmlns:a16="http://schemas.microsoft.com/office/drawing/2014/main" id="{D3EF77E3-88DA-43B1-B2B4-65046F45FAE2}"/>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5" name="AutoShape 1" descr="blob:https://web.whatsapp.com/40ff642d-46c7-4d59-a890-3e34f8a11e68">
          <a:extLst>
            <a:ext uri="{FF2B5EF4-FFF2-40B4-BE49-F238E27FC236}">
              <a16:creationId xmlns:a16="http://schemas.microsoft.com/office/drawing/2014/main" id="{7812886E-86E3-4883-9112-D79C87E283EA}"/>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6" name="AutoShape 1" descr="blob:https://web.whatsapp.com/40ff642d-46c7-4d59-a890-3e34f8a11e68">
          <a:extLst>
            <a:ext uri="{FF2B5EF4-FFF2-40B4-BE49-F238E27FC236}">
              <a16:creationId xmlns:a16="http://schemas.microsoft.com/office/drawing/2014/main" id="{C4472A5C-9791-4F79-9EAD-A56F8F1E1372}"/>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7" name="AutoShape 1" descr="blob:https://web.whatsapp.com/40ff642d-46c7-4d59-a890-3e34f8a11e68">
          <a:extLst>
            <a:ext uri="{FF2B5EF4-FFF2-40B4-BE49-F238E27FC236}">
              <a16:creationId xmlns:a16="http://schemas.microsoft.com/office/drawing/2014/main" id="{9CED21F3-9186-4D95-95E5-D92C92B96C27}"/>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8" name="AutoShape 1" descr="blob:https://web.whatsapp.com/40ff642d-46c7-4d59-a890-3e34f8a11e68">
          <a:extLst>
            <a:ext uri="{FF2B5EF4-FFF2-40B4-BE49-F238E27FC236}">
              <a16:creationId xmlns:a16="http://schemas.microsoft.com/office/drawing/2014/main" id="{DDD67A0D-30BE-49A9-B9F9-C9497CAE3275}"/>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9" name="AutoShape 1" descr="blob:https://web.whatsapp.com/40ff642d-46c7-4d59-a890-3e34f8a11e68">
          <a:extLst>
            <a:ext uri="{FF2B5EF4-FFF2-40B4-BE49-F238E27FC236}">
              <a16:creationId xmlns:a16="http://schemas.microsoft.com/office/drawing/2014/main" id="{02152B8D-3148-4356-BB69-8C2BA00927E1}"/>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0" name="AutoShape 1" descr="blob:https://web.whatsapp.com/40ff642d-46c7-4d59-a890-3e34f8a11e68">
          <a:extLst>
            <a:ext uri="{FF2B5EF4-FFF2-40B4-BE49-F238E27FC236}">
              <a16:creationId xmlns:a16="http://schemas.microsoft.com/office/drawing/2014/main" id="{0D917D43-BF6A-4F83-BB9C-F4A78F095C8B}"/>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1" name="AutoShape 1" descr="blob:https://web.whatsapp.com/40ff642d-46c7-4d59-a890-3e34f8a11e68">
          <a:extLst>
            <a:ext uri="{FF2B5EF4-FFF2-40B4-BE49-F238E27FC236}">
              <a16:creationId xmlns:a16="http://schemas.microsoft.com/office/drawing/2014/main" id="{FA8630AC-CD2A-4E1D-B66E-3FBAA971A531}"/>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2" name="AutoShape 1" descr="blob:https://web.whatsapp.com/40ff642d-46c7-4d59-a890-3e34f8a11e68">
          <a:extLst>
            <a:ext uri="{FF2B5EF4-FFF2-40B4-BE49-F238E27FC236}">
              <a16:creationId xmlns:a16="http://schemas.microsoft.com/office/drawing/2014/main" id="{9AC0B880-7DF1-411F-8EFA-E54799F9399C}"/>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3" name="AutoShape 1" descr="blob:https://web.whatsapp.com/40ff642d-46c7-4d59-a890-3e34f8a11e68">
          <a:extLst>
            <a:ext uri="{FF2B5EF4-FFF2-40B4-BE49-F238E27FC236}">
              <a16:creationId xmlns:a16="http://schemas.microsoft.com/office/drawing/2014/main" id="{E70D5C31-0EEF-4857-8EAE-3662CC3C572D}"/>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4" name="AutoShape 1" descr="blob:https://web.whatsapp.com/40ff642d-46c7-4d59-a890-3e34f8a11e68">
          <a:extLst>
            <a:ext uri="{FF2B5EF4-FFF2-40B4-BE49-F238E27FC236}">
              <a16:creationId xmlns:a16="http://schemas.microsoft.com/office/drawing/2014/main" id="{2D1BC21E-A79A-4798-8E61-388C65A923DD}"/>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 name="AutoShape 1" descr="blob:https://web.whatsapp.com/40ff642d-46c7-4d59-a890-3e34f8a11e68">
          <a:extLst>
            <a:ext uri="{FF2B5EF4-FFF2-40B4-BE49-F238E27FC236}">
              <a16:creationId xmlns:a16="http://schemas.microsoft.com/office/drawing/2014/main" id="{3041A7FF-2C50-4258-8BD5-3C1E5CA7F527}"/>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6" name="AutoShape 1" descr="blob:https://web.whatsapp.com/40ff642d-46c7-4d59-a890-3e34f8a11e68">
          <a:extLst>
            <a:ext uri="{FF2B5EF4-FFF2-40B4-BE49-F238E27FC236}">
              <a16:creationId xmlns:a16="http://schemas.microsoft.com/office/drawing/2014/main" id="{A916AF8E-4C4D-4960-A81E-3C56C0E2A8AD}"/>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7" name="AutoShape 1" descr="blob:https://web.whatsapp.com/40ff642d-46c7-4d59-a890-3e34f8a11e68">
          <a:extLst>
            <a:ext uri="{FF2B5EF4-FFF2-40B4-BE49-F238E27FC236}">
              <a16:creationId xmlns:a16="http://schemas.microsoft.com/office/drawing/2014/main" id="{CA97D135-2BFF-438C-B25A-1782E6D32D50}"/>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8" name="AutoShape 1" descr="blob:https://web.whatsapp.com/40ff642d-46c7-4d59-a890-3e34f8a11e68">
          <a:extLst>
            <a:ext uri="{FF2B5EF4-FFF2-40B4-BE49-F238E27FC236}">
              <a16:creationId xmlns:a16="http://schemas.microsoft.com/office/drawing/2014/main" id="{16E091CE-F06C-4FB5-91CF-ACBF3BA9F632}"/>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9" name="AutoShape 1" descr="blob:https://web.whatsapp.com/40ff642d-46c7-4d59-a890-3e34f8a11e68">
          <a:extLst>
            <a:ext uri="{FF2B5EF4-FFF2-40B4-BE49-F238E27FC236}">
              <a16:creationId xmlns:a16="http://schemas.microsoft.com/office/drawing/2014/main" id="{31C036CE-C433-4252-89B8-08539B1FE980}"/>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0" name="AutoShape 1" descr="blob:https://web.whatsapp.com/40ff642d-46c7-4d59-a890-3e34f8a11e68">
          <a:extLst>
            <a:ext uri="{FF2B5EF4-FFF2-40B4-BE49-F238E27FC236}">
              <a16:creationId xmlns:a16="http://schemas.microsoft.com/office/drawing/2014/main" id="{7CF36C69-BBB2-486E-AE65-ADE720C8906D}"/>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1" name="AutoShape 1" descr="blob:https://web.whatsapp.com/40ff642d-46c7-4d59-a890-3e34f8a11e68">
          <a:extLst>
            <a:ext uri="{FF2B5EF4-FFF2-40B4-BE49-F238E27FC236}">
              <a16:creationId xmlns:a16="http://schemas.microsoft.com/office/drawing/2014/main" id="{F8FF2141-8BF9-4D15-9012-9D32C095F732}"/>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2" name="AutoShape 1" descr="blob:https://web.whatsapp.com/40ff642d-46c7-4d59-a890-3e34f8a11e68">
          <a:extLst>
            <a:ext uri="{FF2B5EF4-FFF2-40B4-BE49-F238E27FC236}">
              <a16:creationId xmlns:a16="http://schemas.microsoft.com/office/drawing/2014/main" id="{8AA9844A-DC6E-4424-B294-0C249C0C3CDC}"/>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3" name="AutoShape 1" descr="blob:https://web.whatsapp.com/40ff642d-46c7-4d59-a890-3e34f8a11e68">
          <a:extLst>
            <a:ext uri="{FF2B5EF4-FFF2-40B4-BE49-F238E27FC236}">
              <a16:creationId xmlns:a16="http://schemas.microsoft.com/office/drawing/2014/main" id="{19AEFE9D-BD55-49D8-BC63-A83101483DBB}"/>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4" name="AutoShape 1" descr="blob:https://web.whatsapp.com/40ff642d-46c7-4d59-a890-3e34f8a11e68">
          <a:extLst>
            <a:ext uri="{FF2B5EF4-FFF2-40B4-BE49-F238E27FC236}">
              <a16:creationId xmlns:a16="http://schemas.microsoft.com/office/drawing/2014/main" id="{AAFB1014-9579-44D8-8106-ADCED9D55BBA}"/>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5" name="AutoShape 1" descr="blob:https://web.whatsapp.com/40ff642d-46c7-4d59-a890-3e34f8a11e68">
          <a:extLst>
            <a:ext uri="{FF2B5EF4-FFF2-40B4-BE49-F238E27FC236}">
              <a16:creationId xmlns:a16="http://schemas.microsoft.com/office/drawing/2014/main" id="{1AC82573-F9C5-47F9-B16B-096A9085E3E0}"/>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 name="AutoShape 1" descr="blob:https://web.whatsapp.com/40ff642d-46c7-4d59-a890-3e34f8a11e68">
          <a:extLst>
            <a:ext uri="{FF2B5EF4-FFF2-40B4-BE49-F238E27FC236}">
              <a16:creationId xmlns:a16="http://schemas.microsoft.com/office/drawing/2014/main" id="{0529F710-14A6-439A-A79A-DD18C9F20FF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 name="AutoShape 1" descr="blob:https://web.whatsapp.com/40ff642d-46c7-4d59-a890-3e34f8a11e68">
          <a:extLst>
            <a:ext uri="{FF2B5EF4-FFF2-40B4-BE49-F238E27FC236}">
              <a16:creationId xmlns:a16="http://schemas.microsoft.com/office/drawing/2014/main" id="{788B399A-4354-4EF6-B8F8-FFEDD66364F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8" name="AutoShape 1" descr="blob:https://web.whatsapp.com/40ff642d-46c7-4d59-a890-3e34f8a11e68">
          <a:extLst>
            <a:ext uri="{FF2B5EF4-FFF2-40B4-BE49-F238E27FC236}">
              <a16:creationId xmlns:a16="http://schemas.microsoft.com/office/drawing/2014/main" id="{7EC32631-5355-47D1-B9FF-FC60A36675C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9" name="AutoShape 1" descr="blob:https://web.whatsapp.com/40ff642d-46c7-4d59-a890-3e34f8a11e68">
          <a:extLst>
            <a:ext uri="{FF2B5EF4-FFF2-40B4-BE49-F238E27FC236}">
              <a16:creationId xmlns:a16="http://schemas.microsoft.com/office/drawing/2014/main" id="{5B9FAC29-D42B-46EE-8ECA-428874E54EB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0" name="AutoShape 1" descr="blob:https://web.whatsapp.com/40ff642d-46c7-4d59-a890-3e34f8a11e68">
          <a:extLst>
            <a:ext uri="{FF2B5EF4-FFF2-40B4-BE49-F238E27FC236}">
              <a16:creationId xmlns:a16="http://schemas.microsoft.com/office/drawing/2014/main" id="{35CA2002-91C7-4DF4-9CD3-E79285F9B96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 name="AutoShape 1" descr="blob:https://web.whatsapp.com/40ff642d-46c7-4d59-a890-3e34f8a11e68">
          <a:extLst>
            <a:ext uri="{FF2B5EF4-FFF2-40B4-BE49-F238E27FC236}">
              <a16:creationId xmlns:a16="http://schemas.microsoft.com/office/drawing/2014/main" id="{53473768-B118-4ADB-8BCA-6B9912ACD93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 name="AutoShape 1" descr="blob:https://web.whatsapp.com/40ff642d-46c7-4d59-a890-3e34f8a11e68">
          <a:extLst>
            <a:ext uri="{FF2B5EF4-FFF2-40B4-BE49-F238E27FC236}">
              <a16:creationId xmlns:a16="http://schemas.microsoft.com/office/drawing/2014/main" id="{8E39D92C-D3E5-4E6D-8769-2E96C4B0068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 name="AutoShape 1" descr="blob:https://web.whatsapp.com/40ff642d-46c7-4d59-a890-3e34f8a11e68">
          <a:extLst>
            <a:ext uri="{FF2B5EF4-FFF2-40B4-BE49-F238E27FC236}">
              <a16:creationId xmlns:a16="http://schemas.microsoft.com/office/drawing/2014/main" id="{3BDCC16C-4AF1-4956-B4B8-D898BE7A392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 name="AutoShape 1" descr="blob:https://web.whatsapp.com/40ff642d-46c7-4d59-a890-3e34f8a11e68">
          <a:extLst>
            <a:ext uri="{FF2B5EF4-FFF2-40B4-BE49-F238E27FC236}">
              <a16:creationId xmlns:a16="http://schemas.microsoft.com/office/drawing/2014/main" id="{17E01739-D60E-4FA2-AF17-43C4E7C12E6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 name="AutoShape 1" descr="blob:https://web.whatsapp.com/40ff642d-46c7-4d59-a890-3e34f8a11e68">
          <a:extLst>
            <a:ext uri="{FF2B5EF4-FFF2-40B4-BE49-F238E27FC236}">
              <a16:creationId xmlns:a16="http://schemas.microsoft.com/office/drawing/2014/main" id="{46537258-C468-4CB8-ADAB-410C3F43180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 name="AutoShape 1" descr="blob:https://web.whatsapp.com/40ff642d-46c7-4d59-a890-3e34f8a11e68">
          <a:extLst>
            <a:ext uri="{FF2B5EF4-FFF2-40B4-BE49-F238E27FC236}">
              <a16:creationId xmlns:a16="http://schemas.microsoft.com/office/drawing/2014/main" id="{3910F5D5-3B9E-4A03-9AE6-F97CBE08EFB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 name="AutoShape 1" descr="blob:https://web.whatsapp.com/40ff642d-46c7-4d59-a890-3e34f8a11e68">
          <a:extLst>
            <a:ext uri="{FF2B5EF4-FFF2-40B4-BE49-F238E27FC236}">
              <a16:creationId xmlns:a16="http://schemas.microsoft.com/office/drawing/2014/main" id="{8F380F54-C1AC-4FF8-B9D7-F3E9CEA0554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 name="AutoShape 1" descr="blob:https://web.whatsapp.com/40ff642d-46c7-4d59-a890-3e34f8a11e68">
          <a:extLst>
            <a:ext uri="{FF2B5EF4-FFF2-40B4-BE49-F238E27FC236}">
              <a16:creationId xmlns:a16="http://schemas.microsoft.com/office/drawing/2014/main" id="{D0719046-5C13-4249-A66A-34709ACA330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 name="AutoShape 1" descr="blob:https://web.whatsapp.com/40ff642d-46c7-4d59-a890-3e34f8a11e68">
          <a:extLst>
            <a:ext uri="{FF2B5EF4-FFF2-40B4-BE49-F238E27FC236}">
              <a16:creationId xmlns:a16="http://schemas.microsoft.com/office/drawing/2014/main" id="{05D0247B-5392-46B8-8B41-22AFA0C5A27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 name="AutoShape 1" descr="blob:https://web.whatsapp.com/40ff642d-46c7-4d59-a890-3e34f8a11e68">
          <a:extLst>
            <a:ext uri="{FF2B5EF4-FFF2-40B4-BE49-F238E27FC236}">
              <a16:creationId xmlns:a16="http://schemas.microsoft.com/office/drawing/2014/main" id="{C519C85D-8B70-42D0-9B73-8B0A3870A90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 name="AutoShape 1" descr="blob:https://web.whatsapp.com/40ff642d-46c7-4d59-a890-3e34f8a11e68">
          <a:extLst>
            <a:ext uri="{FF2B5EF4-FFF2-40B4-BE49-F238E27FC236}">
              <a16:creationId xmlns:a16="http://schemas.microsoft.com/office/drawing/2014/main" id="{B92E521E-B4A7-41B5-828F-DDA57783D85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 name="AutoShape 1" descr="blob:https://web.whatsapp.com/40ff642d-46c7-4d59-a890-3e34f8a11e68">
          <a:extLst>
            <a:ext uri="{FF2B5EF4-FFF2-40B4-BE49-F238E27FC236}">
              <a16:creationId xmlns:a16="http://schemas.microsoft.com/office/drawing/2014/main" id="{3E8694D7-CC75-45C3-98F7-92DA371700F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3" name="AutoShape 1" descr="blob:https://web.whatsapp.com/40ff642d-46c7-4d59-a890-3e34f8a11e68">
          <a:extLst>
            <a:ext uri="{FF2B5EF4-FFF2-40B4-BE49-F238E27FC236}">
              <a16:creationId xmlns:a16="http://schemas.microsoft.com/office/drawing/2014/main" id="{C3051D38-2BC7-4369-A438-DE7117DCE57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4" name="AutoShape 1" descr="blob:https://web.whatsapp.com/40ff642d-46c7-4d59-a890-3e34f8a11e68">
          <a:extLst>
            <a:ext uri="{FF2B5EF4-FFF2-40B4-BE49-F238E27FC236}">
              <a16:creationId xmlns:a16="http://schemas.microsoft.com/office/drawing/2014/main" id="{2369E746-44F2-47B9-A5BD-99CB3BB0C95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5" name="AutoShape 1" descr="blob:https://web.whatsapp.com/40ff642d-46c7-4d59-a890-3e34f8a11e68">
          <a:extLst>
            <a:ext uri="{FF2B5EF4-FFF2-40B4-BE49-F238E27FC236}">
              <a16:creationId xmlns:a16="http://schemas.microsoft.com/office/drawing/2014/main" id="{5F49A30C-2957-4AF3-8225-2AA6EFAC475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6" name="AutoShape 1" descr="blob:https://web.whatsapp.com/40ff642d-46c7-4d59-a890-3e34f8a11e68">
          <a:extLst>
            <a:ext uri="{FF2B5EF4-FFF2-40B4-BE49-F238E27FC236}">
              <a16:creationId xmlns:a16="http://schemas.microsoft.com/office/drawing/2014/main" id="{77AC58C1-4422-4AD5-9A75-5A5041A3EC4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7" name="AutoShape 1" descr="blob:https://web.whatsapp.com/40ff642d-46c7-4d59-a890-3e34f8a11e68">
          <a:extLst>
            <a:ext uri="{FF2B5EF4-FFF2-40B4-BE49-F238E27FC236}">
              <a16:creationId xmlns:a16="http://schemas.microsoft.com/office/drawing/2014/main" id="{B2D84B95-58A8-42FA-8841-83633DA229A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8" name="AutoShape 1" descr="blob:https://web.whatsapp.com/40ff642d-46c7-4d59-a890-3e34f8a11e68">
          <a:extLst>
            <a:ext uri="{FF2B5EF4-FFF2-40B4-BE49-F238E27FC236}">
              <a16:creationId xmlns:a16="http://schemas.microsoft.com/office/drawing/2014/main" id="{C76A1F98-F125-40CC-9C71-F1E5BDB74AC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9" name="AutoShape 1" descr="blob:https://web.whatsapp.com/40ff642d-46c7-4d59-a890-3e34f8a11e68">
          <a:extLst>
            <a:ext uri="{FF2B5EF4-FFF2-40B4-BE49-F238E27FC236}">
              <a16:creationId xmlns:a16="http://schemas.microsoft.com/office/drawing/2014/main" id="{10DCAE22-3EEC-4460-AF37-9E8088FE260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0" name="AutoShape 1" descr="blob:https://web.whatsapp.com/40ff642d-46c7-4d59-a890-3e34f8a11e68">
          <a:extLst>
            <a:ext uri="{FF2B5EF4-FFF2-40B4-BE49-F238E27FC236}">
              <a16:creationId xmlns:a16="http://schemas.microsoft.com/office/drawing/2014/main" id="{F44300AA-4F1A-4CCD-B366-EF05C53194C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1" name="AutoShape 1" descr="blob:https://web.whatsapp.com/40ff642d-46c7-4d59-a890-3e34f8a11e68">
          <a:extLst>
            <a:ext uri="{FF2B5EF4-FFF2-40B4-BE49-F238E27FC236}">
              <a16:creationId xmlns:a16="http://schemas.microsoft.com/office/drawing/2014/main" id="{DE9E5F84-CA00-4EB5-89B9-AB37F9EE4DD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2" name="AutoShape 1" descr="blob:https://web.whatsapp.com/40ff642d-46c7-4d59-a890-3e34f8a11e68">
          <a:extLst>
            <a:ext uri="{FF2B5EF4-FFF2-40B4-BE49-F238E27FC236}">
              <a16:creationId xmlns:a16="http://schemas.microsoft.com/office/drawing/2014/main" id="{C55A71BA-6FFF-48CE-BA59-B9AD4AA9C2A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3" name="AutoShape 1" descr="blob:https://web.whatsapp.com/40ff642d-46c7-4d59-a890-3e34f8a11e68">
          <a:extLst>
            <a:ext uri="{FF2B5EF4-FFF2-40B4-BE49-F238E27FC236}">
              <a16:creationId xmlns:a16="http://schemas.microsoft.com/office/drawing/2014/main" id="{CC8BA048-2815-4E32-95D2-71444DA24FC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4" name="AutoShape 1" descr="blob:https://web.whatsapp.com/40ff642d-46c7-4d59-a890-3e34f8a11e68">
          <a:extLst>
            <a:ext uri="{FF2B5EF4-FFF2-40B4-BE49-F238E27FC236}">
              <a16:creationId xmlns:a16="http://schemas.microsoft.com/office/drawing/2014/main" id="{DE8AF357-903D-459C-B9D6-59BC4BF16D4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5" name="AutoShape 1" descr="blob:https://web.whatsapp.com/40ff642d-46c7-4d59-a890-3e34f8a11e68">
          <a:extLst>
            <a:ext uri="{FF2B5EF4-FFF2-40B4-BE49-F238E27FC236}">
              <a16:creationId xmlns:a16="http://schemas.microsoft.com/office/drawing/2014/main" id="{EEE3BDBF-42C8-4904-9A03-E17950B738C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6" name="AutoShape 1" descr="blob:https://web.whatsapp.com/40ff642d-46c7-4d59-a890-3e34f8a11e68">
          <a:extLst>
            <a:ext uri="{FF2B5EF4-FFF2-40B4-BE49-F238E27FC236}">
              <a16:creationId xmlns:a16="http://schemas.microsoft.com/office/drawing/2014/main" id="{64DDD2E6-6ADF-43B7-9C77-C36C639E3F7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7" name="AutoShape 1" descr="blob:https://web.whatsapp.com/40ff642d-46c7-4d59-a890-3e34f8a11e68">
          <a:extLst>
            <a:ext uri="{FF2B5EF4-FFF2-40B4-BE49-F238E27FC236}">
              <a16:creationId xmlns:a16="http://schemas.microsoft.com/office/drawing/2014/main" id="{5AA97750-2F58-4A0E-BC3C-C9835536CD0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8" name="AutoShape 1" descr="blob:https://web.whatsapp.com/40ff642d-46c7-4d59-a890-3e34f8a11e68">
          <a:extLst>
            <a:ext uri="{FF2B5EF4-FFF2-40B4-BE49-F238E27FC236}">
              <a16:creationId xmlns:a16="http://schemas.microsoft.com/office/drawing/2014/main" id="{427856E0-87E6-45FD-9B25-34E5DAE1B3C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59" name="AutoShape 1" descr="blob:https://web.whatsapp.com/40ff642d-46c7-4d59-a890-3e34f8a11e68">
          <a:extLst>
            <a:ext uri="{FF2B5EF4-FFF2-40B4-BE49-F238E27FC236}">
              <a16:creationId xmlns:a16="http://schemas.microsoft.com/office/drawing/2014/main" id="{4BFD66D7-64D6-40C3-9C80-958A2BB2760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0" name="AutoShape 1" descr="blob:https://web.whatsapp.com/40ff642d-46c7-4d59-a890-3e34f8a11e68">
          <a:extLst>
            <a:ext uri="{FF2B5EF4-FFF2-40B4-BE49-F238E27FC236}">
              <a16:creationId xmlns:a16="http://schemas.microsoft.com/office/drawing/2014/main" id="{E82129EF-090B-4E96-876E-3889631A644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1" name="AutoShape 1" descr="blob:https://web.whatsapp.com/40ff642d-46c7-4d59-a890-3e34f8a11e68">
          <a:extLst>
            <a:ext uri="{FF2B5EF4-FFF2-40B4-BE49-F238E27FC236}">
              <a16:creationId xmlns:a16="http://schemas.microsoft.com/office/drawing/2014/main" id="{CF75985A-17AA-4E13-BBE6-912D05DEED4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2" name="AutoShape 1" descr="blob:https://web.whatsapp.com/40ff642d-46c7-4d59-a890-3e34f8a11e68">
          <a:extLst>
            <a:ext uri="{FF2B5EF4-FFF2-40B4-BE49-F238E27FC236}">
              <a16:creationId xmlns:a16="http://schemas.microsoft.com/office/drawing/2014/main" id="{D14C4E5C-8783-40F6-AFFA-7F19FC584A0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3" name="AutoShape 1" descr="blob:https://web.whatsapp.com/40ff642d-46c7-4d59-a890-3e34f8a11e68">
          <a:extLst>
            <a:ext uri="{FF2B5EF4-FFF2-40B4-BE49-F238E27FC236}">
              <a16:creationId xmlns:a16="http://schemas.microsoft.com/office/drawing/2014/main" id="{9A24442F-E474-4BCF-A3E2-0614AA5F7C1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4" name="AutoShape 1" descr="blob:https://web.whatsapp.com/40ff642d-46c7-4d59-a890-3e34f8a11e68">
          <a:extLst>
            <a:ext uri="{FF2B5EF4-FFF2-40B4-BE49-F238E27FC236}">
              <a16:creationId xmlns:a16="http://schemas.microsoft.com/office/drawing/2014/main" id="{F6DD8A8D-8F85-4F07-BF1F-059CF47B2A1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5" name="AutoShape 1" descr="blob:https://web.whatsapp.com/40ff642d-46c7-4d59-a890-3e34f8a11e68">
          <a:extLst>
            <a:ext uri="{FF2B5EF4-FFF2-40B4-BE49-F238E27FC236}">
              <a16:creationId xmlns:a16="http://schemas.microsoft.com/office/drawing/2014/main" id="{639C9CD3-8569-478B-BE62-DA8F8EF78BD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6" name="AutoShape 1" descr="blob:https://web.whatsapp.com/40ff642d-46c7-4d59-a890-3e34f8a11e68">
          <a:extLst>
            <a:ext uri="{FF2B5EF4-FFF2-40B4-BE49-F238E27FC236}">
              <a16:creationId xmlns:a16="http://schemas.microsoft.com/office/drawing/2014/main" id="{440BBC0B-6624-4616-9484-05DF3E949BC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7" name="AutoShape 1" descr="blob:https://web.whatsapp.com/40ff642d-46c7-4d59-a890-3e34f8a11e68">
          <a:extLst>
            <a:ext uri="{FF2B5EF4-FFF2-40B4-BE49-F238E27FC236}">
              <a16:creationId xmlns:a16="http://schemas.microsoft.com/office/drawing/2014/main" id="{7030E6BB-A378-4F7C-8A23-F402FCDBA0D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8" name="AutoShape 1" descr="blob:https://web.whatsapp.com/40ff642d-46c7-4d59-a890-3e34f8a11e68">
          <a:extLst>
            <a:ext uri="{FF2B5EF4-FFF2-40B4-BE49-F238E27FC236}">
              <a16:creationId xmlns:a16="http://schemas.microsoft.com/office/drawing/2014/main" id="{F5CAFE47-D9C8-49AC-A772-37870F9AC16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69" name="AutoShape 1" descr="blob:https://web.whatsapp.com/40ff642d-46c7-4d59-a890-3e34f8a11e68">
          <a:extLst>
            <a:ext uri="{FF2B5EF4-FFF2-40B4-BE49-F238E27FC236}">
              <a16:creationId xmlns:a16="http://schemas.microsoft.com/office/drawing/2014/main" id="{0CC61744-7709-4231-80D2-A3198B42B6C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0" name="AutoShape 1" descr="blob:https://web.whatsapp.com/40ff642d-46c7-4d59-a890-3e34f8a11e68">
          <a:extLst>
            <a:ext uri="{FF2B5EF4-FFF2-40B4-BE49-F238E27FC236}">
              <a16:creationId xmlns:a16="http://schemas.microsoft.com/office/drawing/2014/main" id="{6194A18B-0A8E-4386-BD37-728F30BA338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1" name="AutoShape 1" descr="blob:https://web.whatsapp.com/40ff642d-46c7-4d59-a890-3e34f8a11e68">
          <a:extLst>
            <a:ext uri="{FF2B5EF4-FFF2-40B4-BE49-F238E27FC236}">
              <a16:creationId xmlns:a16="http://schemas.microsoft.com/office/drawing/2014/main" id="{2A7B573D-1EA6-42DC-9114-161391A8136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2" name="AutoShape 1" descr="blob:https://web.whatsapp.com/40ff642d-46c7-4d59-a890-3e34f8a11e68">
          <a:extLst>
            <a:ext uri="{FF2B5EF4-FFF2-40B4-BE49-F238E27FC236}">
              <a16:creationId xmlns:a16="http://schemas.microsoft.com/office/drawing/2014/main" id="{B931CD30-E64E-4294-B6EA-FB4DFAE8D7F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3" name="AutoShape 1" descr="blob:https://web.whatsapp.com/40ff642d-46c7-4d59-a890-3e34f8a11e68">
          <a:extLst>
            <a:ext uri="{FF2B5EF4-FFF2-40B4-BE49-F238E27FC236}">
              <a16:creationId xmlns:a16="http://schemas.microsoft.com/office/drawing/2014/main" id="{D18A9D09-6F6E-4297-9AFB-2A2ABFB4DAF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4" name="AutoShape 1" descr="blob:https://web.whatsapp.com/40ff642d-46c7-4d59-a890-3e34f8a11e68">
          <a:extLst>
            <a:ext uri="{FF2B5EF4-FFF2-40B4-BE49-F238E27FC236}">
              <a16:creationId xmlns:a16="http://schemas.microsoft.com/office/drawing/2014/main" id="{7B471DA0-2883-4699-8BBB-C9CEF8E52D1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5" name="AutoShape 1" descr="blob:https://web.whatsapp.com/40ff642d-46c7-4d59-a890-3e34f8a11e68">
          <a:extLst>
            <a:ext uri="{FF2B5EF4-FFF2-40B4-BE49-F238E27FC236}">
              <a16:creationId xmlns:a16="http://schemas.microsoft.com/office/drawing/2014/main" id="{BA3C622F-BAEB-4221-8320-17DD566DDC3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6" name="AutoShape 1" descr="blob:https://web.whatsapp.com/40ff642d-46c7-4d59-a890-3e34f8a11e68">
          <a:extLst>
            <a:ext uri="{FF2B5EF4-FFF2-40B4-BE49-F238E27FC236}">
              <a16:creationId xmlns:a16="http://schemas.microsoft.com/office/drawing/2014/main" id="{84269072-8032-4DAE-8D25-9F2AC2C98E5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7" name="AutoShape 1" descr="blob:https://web.whatsapp.com/40ff642d-46c7-4d59-a890-3e34f8a11e68">
          <a:extLst>
            <a:ext uri="{FF2B5EF4-FFF2-40B4-BE49-F238E27FC236}">
              <a16:creationId xmlns:a16="http://schemas.microsoft.com/office/drawing/2014/main" id="{8F4B30B4-75F7-47BF-A662-0A74F134FEC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8" name="AutoShape 1" descr="blob:https://web.whatsapp.com/40ff642d-46c7-4d59-a890-3e34f8a11e68">
          <a:extLst>
            <a:ext uri="{FF2B5EF4-FFF2-40B4-BE49-F238E27FC236}">
              <a16:creationId xmlns:a16="http://schemas.microsoft.com/office/drawing/2014/main" id="{50C48627-79F9-4633-BC8D-95789E9CC6A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79" name="AutoShape 1" descr="blob:https://web.whatsapp.com/40ff642d-46c7-4d59-a890-3e34f8a11e68">
          <a:extLst>
            <a:ext uri="{FF2B5EF4-FFF2-40B4-BE49-F238E27FC236}">
              <a16:creationId xmlns:a16="http://schemas.microsoft.com/office/drawing/2014/main" id="{BAE99285-7FB4-4B1A-881F-116C87D8CD5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0" name="AutoShape 1" descr="blob:https://web.whatsapp.com/40ff642d-46c7-4d59-a890-3e34f8a11e68">
          <a:extLst>
            <a:ext uri="{FF2B5EF4-FFF2-40B4-BE49-F238E27FC236}">
              <a16:creationId xmlns:a16="http://schemas.microsoft.com/office/drawing/2014/main" id="{6F2FE2C7-3B0D-4F34-B19C-EC59CF3DFDB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1" name="AutoShape 1" descr="blob:https://web.whatsapp.com/40ff642d-46c7-4d59-a890-3e34f8a11e68">
          <a:extLst>
            <a:ext uri="{FF2B5EF4-FFF2-40B4-BE49-F238E27FC236}">
              <a16:creationId xmlns:a16="http://schemas.microsoft.com/office/drawing/2014/main" id="{BBE8FBB8-D2E7-497B-9C0F-EF6FCFF1E7B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2" name="AutoShape 1" descr="blob:https://web.whatsapp.com/40ff642d-46c7-4d59-a890-3e34f8a11e68">
          <a:extLst>
            <a:ext uri="{FF2B5EF4-FFF2-40B4-BE49-F238E27FC236}">
              <a16:creationId xmlns:a16="http://schemas.microsoft.com/office/drawing/2014/main" id="{2DA9B148-4233-4268-A3EA-78A71A21380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3" name="AutoShape 1" descr="blob:https://web.whatsapp.com/40ff642d-46c7-4d59-a890-3e34f8a11e68">
          <a:extLst>
            <a:ext uri="{FF2B5EF4-FFF2-40B4-BE49-F238E27FC236}">
              <a16:creationId xmlns:a16="http://schemas.microsoft.com/office/drawing/2014/main" id="{9FDF755F-A268-4F8D-9F6C-BBC3DDE7368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4" name="AutoShape 1" descr="blob:https://web.whatsapp.com/40ff642d-46c7-4d59-a890-3e34f8a11e68">
          <a:extLst>
            <a:ext uri="{FF2B5EF4-FFF2-40B4-BE49-F238E27FC236}">
              <a16:creationId xmlns:a16="http://schemas.microsoft.com/office/drawing/2014/main" id="{A53AE23A-7A00-49F3-9EF7-494135EB02E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5" name="AutoShape 1" descr="blob:https://web.whatsapp.com/40ff642d-46c7-4d59-a890-3e34f8a11e68">
          <a:extLst>
            <a:ext uri="{FF2B5EF4-FFF2-40B4-BE49-F238E27FC236}">
              <a16:creationId xmlns:a16="http://schemas.microsoft.com/office/drawing/2014/main" id="{50901CAF-8350-443B-B91D-2B79EBC6C92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6" name="AutoShape 1" descr="blob:https://web.whatsapp.com/40ff642d-46c7-4d59-a890-3e34f8a11e68">
          <a:extLst>
            <a:ext uri="{FF2B5EF4-FFF2-40B4-BE49-F238E27FC236}">
              <a16:creationId xmlns:a16="http://schemas.microsoft.com/office/drawing/2014/main" id="{875391BE-E7A1-4950-9A3F-2FCBE1260F6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7" name="AutoShape 1" descr="blob:https://web.whatsapp.com/40ff642d-46c7-4d59-a890-3e34f8a11e68">
          <a:extLst>
            <a:ext uri="{FF2B5EF4-FFF2-40B4-BE49-F238E27FC236}">
              <a16:creationId xmlns:a16="http://schemas.microsoft.com/office/drawing/2014/main" id="{0F37DCF1-4C61-4B8B-BB81-990C25851EA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8" name="AutoShape 1" descr="blob:https://web.whatsapp.com/40ff642d-46c7-4d59-a890-3e34f8a11e68">
          <a:extLst>
            <a:ext uri="{FF2B5EF4-FFF2-40B4-BE49-F238E27FC236}">
              <a16:creationId xmlns:a16="http://schemas.microsoft.com/office/drawing/2014/main" id="{606A39BE-5527-441B-BB26-F22DFA478AD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89" name="AutoShape 1" descr="blob:https://web.whatsapp.com/40ff642d-46c7-4d59-a890-3e34f8a11e68">
          <a:extLst>
            <a:ext uri="{FF2B5EF4-FFF2-40B4-BE49-F238E27FC236}">
              <a16:creationId xmlns:a16="http://schemas.microsoft.com/office/drawing/2014/main" id="{99D98857-B9D5-4230-91D6-03D587DEBB8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0" name="AutoShape 1" descr="blob:https://web.whatsapp.com/40ff642d-46c7-4d59-a890-3e34f8a11e68">
          <a:extLst>
            <a:ext uri="{FF2B5EF4-FFF2-40B4-BE49-F238E27FC236}">
              <a16:creationId xmlns:a16="http://schemas.microsoft.com/office/drawing/2014/main" id="{3021844A-1897-4AA7-866F-8141481F4A4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1" name="AutoShape 1" descr="blob:https://web.whatsapp.com/40ff642d-46c7-4d59-a890-3e34f8a11e68">
          <a:extLst>
            <a:ext uri="{FF2B5EF4-FFF2-40B4-BE49-F238E27FC236}">
              <a16:creationId xmlns:a16="http://schemas.microsoft.com/office/drawing/2014/main" id="{CA4997D7-652E-472F-8CBA-A032CC81C6E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2" name="AutoShape 1" descr="blob:https://web.whatsapp.com/40ff642d-46c7-4d59-a890-3e34f8a11e68">
          <a:extLst>
            <a:ext uri="{FF2B5EF4-FFF2-40B4-BE49-F238E27FC236}">
              <a16:creationId xmlns:a16="http://schemas.microsoft.com/office/drawing/2014/main" id="{D070BD17-1322-4E3D-B13C-1FD89620780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3" name="AutoShape 1" descr="blob:https://web.whatsapp.com/40ff642d-46c7-4d59-a890-3e34f8a11e68">
          <a:extLst>
            <a:ext uri="{FF2B5EF4-FFF2-40B4-BE49-F238E27FC236}">
              <a16:creationId xmlns:a16="http://schemas.microsoft.com/office/drawing/2014/main" id="{6B1B581C-0753-430C-9F51-700D8CA9F43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4" name="AutoShape 1" descr="blob:https://web.whatsapp.com/40ff642d-46c7-4d59-a890-3e34f8a11e68">
          <a:extLst>
            <a:ext uri="{FF2B5EF4-FFF2-40B4-BE49-F238E27FC236}">
              <a16:creationId xmlns:a16="http://schemas.microsoft.com/office/drawing/2014/main" id="{5C4233F9-8915-4124-91D5-90FEEDB4046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5" name="AutoShape 1" descr="blob:https://web.whatsapp.com/40ff642d-46c7-4d59-a890-3e34f8a11e68">
          <a:extLst>
            <a:ext uri="{FF2B5EF4-FFF2-40B4-BE49-F238E27FC236}">
              <a16:creationId xmlns:a16="http://schemas.microsoft.com/office/drawing/2014/main" id="{2C97665B-23D6-4AEC-8E8C-FDB572B27E5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6" name="AutoShape 1" descr="blob:https://web.whatsapp.com/40ff642d-46c7-4d59-a890-3e34f8a11e68">
          <a:extLst>
            <a:ext uri="{FF2B5EF4-FFF2-40B4-BE49-F238E27FC236}">
              <a16:creationId xmlns:a16="http://schemas.microsoft.com/office/drawing/2014/main" id="{A95531F0-DACE-4EB2-B010-4DAA32F58D6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7" name="AutoShape 1" descr="blob:https://web.whatsapp.com/40ff642d-46c7-4d59-a890-3e34f8a11e68">
          <a:extLst>
            <a:ext uri="{FF2B5EF4-FFF2-40B4-BE49-F238E27FC236}">
              <a16:creationId xmlns:a16="http://schemas.microsoft.com/office/drawing/2014/main" id="{9747BDFB-DDA4-4537-96FD-D2116766243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8" name="AutoShape 1" descr="blob:https://web.whatsapp.com/40ff642d-46c7-4d59-a890-3e34f8a11e68">
          <a:extLst>
            <a:ext uri="{FF2B5EF4-FFF2-40B4-BE49-F238E27FC236}">
              <a16:creationId xmlns:a16="http://schemas.microsoft.com/office/drawing/2014/main" id="{1425CD15-D400-4040-8E4A-3649695CECE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99" name="AutoShape 1" descr="blob:https://web.whatsapp.com/40ff642d-46c7-4d59-a890-3e34f8a11e68">
          <a:extLst>
            <a:ext uri="{FF2B5EF4-FFF2-40B4-BE49-F238E27FC236}">
              <a16:creationId xmlns:a16="http://schemas.microsoft.com/office/drawing/2014/main" id="{22EA7D7F-07F5-4561-A5A5-30627251500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0" name="AutoShape 1" descr="blob:https://web.whatsapp.com/40ff642d-46c7-4d59-a890-3e34f8a11e68">
          <a:extLst>
            <a:ext uri="{FF2B5EF4-FFF2-40B4-BE49-F238E27FC236}">
              <a16:creationId xmlns:a16="http://schemas.microsoft.com/office/drawing/2014/main" id="{7864497B-A793-40DB-BF0C-A36246500B1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1" name="AutoShape 1" descr="blob:https://web.whatsapp.com/40ff642d-46c7-4d59-a890-3e34f8a11e68">
          <a:extLst>
            <a:ext uri="{FF2B5EF4-FFF2-40B4-BE49-F238E27FC236}">
              <a16:creationId xmlns:a16="http://schemas.microsoft.com/office/drawing/2014/main" id="{2B0B0AC6-01F4-4C6B-8717-DA25EBCA910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2" name="AutoShape 1" descr="blob:https://web.whatsapp.com/40ff642d-46c7-4d59-a890-3e34f8a11e68">
          <a:extLst>
            <a:ext uri="{FF2B5EF4-FFF2-40B4-BE49-F238E27FC236}">
              <a16:creationId xmlns:a16="http://schemas.microsoft.com/office/drawing/2014/main" id="{C1116540-FF25-4174-AE15-FFD2550774B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3" name="AutoShape 1" descr="blob:https://web.whatsapp.com/40ff642d-46c7-4d59-a890-3e34f8a11e68">
          <a:extLst>
            <a:ext uri="{FF2B5EF4-FFF2-40B4-BE49-F238E27FC236}">
              <a16:creationId xmlns:a16="http://schemas.microsoft.com/office/drawing/2014/main" id="{EDE51FF9-52B6-421D-8BE3-D00AC3EE977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4" name="AutoShape 1" descr="blob:https://web.whatsapp.com/40ff642d-46c7-4d59-a890-3e34f8a11e68">
          <a:extLst>
            <a:ext uri="{FF2B5EF4-FFF2-40B4-BE49-F238E27FC236}">
              <a16:creationId xmlns:a16="http://schemas.microsoft.com/office/drawing/2014/main" id="{66D21B15-5FB5-4C30-BACC-B2C8A18C3B0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5" name="AutoShape 1" descr="blob:https://web.whatsapp.com/40ff642d-46c7-4d59-a890-3e34f8a11e68">
          <a:extLst>
            <a:ext uri="{FF2B5EF4-FFF2-40B4-BE49-F238E27FC236}">
              <a16:creationId xmlns:a16="http://schemas.microsoft.com/office/drawing/2014/main" id="{67BAAAF3-09D1-4959-9439-06ABB5E4586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6" name="AutoShape 1" descr="blob:https://web.whatsapp.com/40ff642d-46c7-4d59-a890-3e34f8a11e68">
          <a:extLst>
            <a:ext uri="{FF2B5EF4-FFF2-40B4-BE49-F238E27FC236}">
              <a16:creationId xmlns:a16="http://schemas.microsoft.com/office/drawing/2014/main" id="{1B481098-C847-4E34-8D39-800A496F143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7" name="AutoShape 1" descr="blob:https://web.whatsapp.com/40ff642d-46c7-4d59-a890-3e34f8a11e68">
          <a:extLst>
            <a:ext uri="{FF2B5EF4-FFF2-40B4-BE49-F238E27FC236}">
              <a16:creationId xmlns:a16="http://schemas.microsoft.com/office/drawing/2014/main" id="{D3058351-6851-47A4-88B8-009C08B2DF0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8" name="AutoShape 1" descr="blob:https://web.whatsapp.com/40ff642d-46c7-4d59-a890-3e34f8a11e68">
          <a:extLst>
            <a:ext uri="{FF2B5EF4-FFF2-40B4-BE49-F238E27FC236}">
              <a16:creationId xmlns:a16="http://schemas.microsoft.com/office/drawing/2014/main" id="{FC35F5CB-59D6-4666-8103-75E435CCC94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09" name="AutoShape 1" descr="blob:https://web.whatsapp.com/40ff642d-46c7-4d59-a890-3e34f8a11e68">
          <a:extLst>
            <a:ext uri="{FF2B5EF4-FFF2-40B4-BE49-F238E27FC236}">
              <a16:creationId xmlns:a16="http://schemas.microsoft.com/office/drawing/2014/main" id="{15A7249F-A926-4741-8AC2-48E68B01284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0" name="AutoShape 1" descr="blob:https://web.whatsapp.com/40ff642d-46c7-4d59-a890-3e34f8a11e68">
          <a:extLst>
            <a:ext uri="{FF2B5EF4-FFF2-40B4-BE49-F238E27FC236}">
              <a16:creationId xmlns:a16="http://schemas.microsoft.com/office/drawing/2014/main" id="{4732875D-5141-4F61-AD81-BD943FA1B31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1" name="AutoShape 1" descr="blob:https://web.whatsapp.com/40ff642d-46c7-4d59-a890-3e34f8a11e68">
          <a:extLst>
            <a:ext uri="{FF2B5EF4-FFF2-40B4-BE49-F238E27FC236}">
              <a16:creationId xmlns:a16="http://schemas.microsoft.com/office/drawing/2014/main" id="{87B9D5DC-6BF0-4B4C-A839-7786EE44B08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2" name="AutoShape 1" descr="blob:https://web.whatsapp.com/40ff642d-46c7-4d59-a890-3e34f8a11e68">
          <a:extLst>
            <a:ext uri="{FF2B5EF4-FFF2-40B4-BE49-F238E27FC236}">
              <a16:creationId xmlns:a16="http://schemas.microsoft.com/office/drawing/2014/main" id="{8F24028A-82FF-45F2-A776-1BBC87F1BEA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3" name="AutoShape 1" descr="blob:https://web.whatsapp.com/40ff642d-46c7-4d59-a890-3e34f8a11e68">
          <a:extLst>
            <a:ext uri="{FF2B5EF4-FFF2-40B4-BE49-F238E27FC236}">
              <a16:creationId xmlns:a16="http://schemas.microsoft.com/office/drawing/2014/main" id="{55274688-7F73-4E1A-A655-F9C8714C083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4" name="AutoShape 1" descr="blob:https://web.whatsapp.com/40ff642d-46c7-4d59-a890-3e34f8a11e68">
          <a:extLst>
            <a:ext uri="{FF2B5EF4-FFF2-40B4-BE49-F238E27FC236}">
              <a16:creationId xmlns:a16="http://schemas.microsoft.com/office/drawing/2014/main" id="{DA556A86-6EEC-4702-A798-CA1F4128710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5" name="AutoShape 1" descr="blob:https://web.whatsapp.com/40ff642d-46c7-4d59-a890-3e34f8a11e68">
          <a:extLst>
            <a:ext uri="{FF2B5EF4-FFF2-40B4-BE49-F238E27FC236}">
              <a16:creationId xmlns:a16="http://schemas.microsoft.com/office/drawing/2014/main" id="{0197BD11-1E6B-4566-80CE-6C771357E0C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6" name="AutoShape 1" descr="blob:https://web.whatsapp.com/40ff642d-46c7-4d59-a890-3e34f8a11e68">
          <a:extLst>
            <a:ext uri="{FF2B5EF4-FFF2-40B4-BE49-F238E27FC236}">
              <a16:creationId xmlns:a16="http://schemas.microsoft.com/office/drawing/2014/main" id="{2B9FAFFB-9C89-419F-A607-FADFB1A9DD4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7" name="AutoShape 1" descr="blob:https://web.whatsapp.com/40ff642d-46c7-4d59-a890-3e34f8a11e68">
          <a:extLst>
            <a:ext uri="{FF2B5EF4-FFF2-40B4-BE49-F238E27FC236}">
              <a16:creationId xmlns:a16="http://schemas.microsoft.com/office/drawing/2014/main" id="{F72F561C-39AE-410C-95E7-3BD7884C97C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8" name="AutoShape 1" descr="blob:https://web.whatsapp.com/40ff642d-46c7-4d59-a890-3e34f8a11e68">
          <a:extLst>
            <a:ext uri="{FF2B5EF4-FFF2-40B4-BE49-F238E27FC236}">
              <a16:creationId xmlns:a16="http://schemas.microsoft.com/office/drawing/2014/main" id="{2D19E97D-EF24-49B2-83DD-C4D7EA8B3E8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19" name="AutoShape 1" descr="blob:https://web.whatsapp.com/40ff642d-46c7-4d59-a890-3e34f8a11e68">
          <a:extLst>
            <a:ext uri="{FF2B5EF4-FFF2-40B4-BE49-F238E27FC236}">
              <a16:creationId xmlns:a16="http://schemas.microsoft.com/office/drawing/2014/main" id="{E6DD1A62-0F82-4AC7-847B-1B500FD8D07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0" name="AutoShape 1" descr="blob:https://web.whatsapp.com/40ff642d-46c7-4d59-a890-3e34f8a11e68">
          <a:extLst>
            <a:ext uri="{FF2B5EF4-FFF2-40B4-BE49-F238E27FC236}">
              <a16:creationId xmlns:a16="http://schemas.microsoft.com/office/drawing/2014/main" id="{B9C53C53-76FC-4CB1-A352-22A928DE43C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1" name="AutoShape 1" descr="blob:https://web.whatsapp.com/40ff642d-46c7-4d59-a890-3e34f8a11e68">
          <a:extLst>
            <a:ext uri="{FF2B5EF4-FFF2-40B4-BE49-F238E27FC236}">
              <a16:creationId xmlns:a16="http://schemas.microsoft.com/office/drawing/2014/main" id="{3E001F01-57CB-491D-8102-03300446583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2" name="AutoShape 1" descr="blob:https://web.whatsapp.com/40ff642d-46c7-4d59-a890-3e34f8a11e68">
          <a:extLst>
            <a:ext uri="{FF2B5EF4-FFF2-40B4-BE49-F238E27FC236}">
              <a16:creationId xmlns:a16="http://schemas.microsoft.com/office/drawing/2014/main" id="{F1367204-0CBB-42DA-8C21-8092C4A5758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3" name="AutoShape 1" descr="blob:https://web.whatsapp.com/40ff642d-46c7-4d59-a890-3e34f8a11e68">
          <a:extLst>
            <a:ext uri="{FF2B5EF4-FFF2-40B4-BE49-F238E27FC236}">
              <a16:creationId xmlns:a16="http://schemas.microsoft.com/office/drawing/2014/main" id="{75FA7B73-7FF8-4392-AEE1-6E1ABC60B06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4" name="AutoShape 1" descr="blob:https://web.whatsapp.com/40ff642d-46c7-4d59-a890-3e34f8a11e68">
          <a:extLst>
            <a:ext uri="{FF2B5EF4-FFF2-40B4-BE49-F238E27FC236}">
              <a16:creationId xmlns:a16="http://schemas.microsoft.com/office/drawing/2014/main" id="{B68B1631-418D-4167-87FE-3FF0C611BC1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5" name="AutoShape 1" descr="blob:https://web.whatsapp.com/40ff642d-46c7-4d59-a890-3e34f8a11e68">
          <a:extLst>
            <a:ext uri="{FF2B5EF4-FFF2-40B4-BE49-F238E27FC236}">
              <a16:creationId xmlns:a16="http://schemas.microsoft.com/office/drawing/2014/main" id="{A11CEDC1-C835-405A-8B47-06908F10CBE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6" name="AutoShape 1" descr="blob:https://web.whatsapp.com/40ff642d-46c7-4d59-a890-3e34f8a11e68">
          <a:extLst>
            <a:ext uri="{FF2B5EF4-FFF2-40B4-BE49-F238E27FC236}">
              <a16:creationId xmlns:a16="http://schemas.microsoft.com/office/drawing/2014/main" id="{DBF6A310-5B82-46E5-B328-CEB87EF2F8A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7" name="AutoShape 1" descr="blob:https://web.whatsapp.com/40ff642d-46c7-4d59-a890-3e34f8a11e68">
          <a:extLst>
            <a:ext uri="{FF2B5EF4-FFF2-40B4-BE49-F238E27FC236}">
              <a16:creationId xmlns:a16="http://schemas.microsoft.com/office/drawing/2014/main" id="{92CE0393-E941-4D27-B4AD-32984F3A1E6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8" name="AutoShape 1" descr="blob:https://web.whatsapp.com/40ff642d-46c7-4d59-a890-3e34f8a11e68">
          <a:extLst>
            <a:ext uri="{FF2B5EF4-FFF2-40B4-BE49-F238E27FC236}">
              <a16:creationId xmlns:a16="http://schemas.microsoft.com/office/drawing/2014/main" id="{8F87806D-34F6-429F-AB14-2DDB3B49A66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29" name="AutoShape 1" descr="blob:https://web.whatsapp.com/40ff642d-46c7-4d59-a890-3e34f8a11e68">
          <a:extLst>
            <a:ext uri="{FF2B5EF4-FFF2-40B4-BE49-F238E27FC236}">
              <a16:creationId xmlns:a16="http://schemas.microsoft.com/office/drawing/2014/main" id="{CF0F9B20-3645-4182-8D5C-99CA8FA0E60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0" name="AutoShape 1" descr="blob:https://web.whatsapp.com/40ff642d-46c7-4d59-a890-3e34f8a11e68">
          <a:extLst>
            <a:ext uri="{FF2B5EF4-FFF2-40B4-BE49-F238E27FC236}">
              <a16:creationId xmlns:a16="http://schemas.microsoft.com/office/drawing/2014/main" id="{B0B07A01-C3CD-49BB-8896-99177E5E5A7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1" name="AutoShape 1" descr="blob:https://web.whatsapp.com/40ff642d-46c7-4d59-a890-3e34f8a11e68">
          <a:extLst>
            <a:ext uri="{FF2B5EF4-FFF2-40B4-BE49-F238E27FC236}">
              <a16:creationId xmlns:a16="http://schemas.microsoft.com/office/drawing/2014/main" id="{D4DB7A69-730B-4446-B1FD-4F8B4655E49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2" name="AutoShape 1" descr="blob:https://web.whatsapp.com/40ff642d-46c7-4d59-a890-3e34f8a11e68">
          <a:extLst>
            <a:ext uri="{FF2B5EF4-FFF2-40B4-BE49-F238E27FC236}">
              <a16:creationId xmlns:a16="http://schemas.microsoft.com/office/drawing/2014/main" id="{C3B9A820-E43E-4C3D-A940-C387F6C1A9E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3" name="AutoShape 1" descr="blob:https://web.whatsapp.com/40ff642d-46c7-4d59-a890-3e34f8a11e68">
          <a:extLst>
            <a:ext uri="{FF2B5EF4-FFF2-40B4-BE49-F238E27FC236}">
              <a16:creationId xmlns:a16="http://schemas.microsoft.com/office/drawing/2014/main" id="{F3762561-952B-4E29-8BA7-70C55AD042C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4" name="AutoShape 1" descr="blob:https://web.whatsapp.com/40ff642d-46c7-4d59-a890-3e34f8a11e68">
          <a:extLst>
            <a:ext uri="{FF2B5EF4-FFF2-40B4-BE49-F238E27FC236}">
              <a16:creationId xmlns:a16="http://schemas.microsoft.com/office/drawing/2014/main" id="{72D42BDA-ED4D-4A66-8BAB-4CF0B679B75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5" name="AutoShape 1" descr="blob:https://web.whatsapp.com/40ff642d-46c7-4d59-a890-3e34f8a11e68">
          <a:extLst>
            <a:ext uri="{FF2B5EF4-FFF2-40B4-BE49-F238E27FC236}">
              <a16:creationId xmlns:a16="http://schemas.microsoft.com/office/drawing/2014/main" id="{7FDB9506-5B34-4285-AAB9-01837F47577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6" name="AutoShape 1" descr="blob:https://web.whatsapp.com/40ff642d-46c7-4d59-a890-3e34f8a11e68">
          <a:extLst>
            <a:ext uri="{FF2B5EF4-FFF2-40B4-BE49-F238E27FC236}">
              <a16:creationId xmlns:a16="http://schemas.microsoft.com/office/drawing/2014/main" id="{1DF98C91-8C37-4D9F-9EBB-E75F796EB15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7" name="AutoShape 1" descr="blob:https://web.whatsapp.com/40ff642d-46c7-4d59-a890-3e34f8a11e68">
          <a:extLst>
            <a:ext uri="{FF2B5EF4-FFF2-40B4-BE49-F238E27FC236}">
              <a16:creationId xmlns:a16="http://schemas.microsoft.com/office/drawing/2014/main" id="{476AF122-CC00-4C4C-B892-61E7EE89937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8" name="AutoShape 1" descr="blob:https://web.whatsapp.com/40ff642d-46c7-4d59-a890-3e34f8a11e68">
          <a:extLst>
            <a:ext uri="{FF2B5EF4-FFF2-40B4-BE49-F238E27FC236}">
              <a16:creationId xmlns:a16="http://schemas.microsoft.com/office/drawing/2014/main" id="{CDCD15DA-7272-42DD-8CD3-18AA3BF4DBA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39" name="AutoShape 1" descr="blob:https://web.whatsapp.com/40ff642d-46c7-4d59-a890-3e34f8a11e68">
          <a:extLst>
            <a:ext uri="{FF2B5EF4-FFF2-40B4-BE49-F238E27FC236}">
              <a16:creationId xmlns:a16="http://schemas.microsoft.com/office/drawing/2014/main" id="{A10744DA-5594-444B-989A-079477C4DA6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40" name="AutoShape 1" descr="blob:https://web.whatsapp.com/40ff642d-46c7-4d59-a890-3e34f8a11e68">
          <a:extLst>
            <a:ext uri="{FF2B5EF4-FFF2-40B4-BE49-F238E27FC236}">
              <a16:creationId xmlns:a16="http://schemas.microsoft.com/office/drawing/2014/main" id="{07AF825A-52D1-487D-8F65-DBB96849B67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41" name="AutoShape 1" descr="blob:https://web.whatsapp.com/40ff642d-46c7-4d59-a890-3e34f8a11e68">
          <a:extLst>
            <a:ext uri="{FF2B5EF4-FFF2-40B4-BE49-F238E27FC236}">
              <a16:creationId xmlns:a16="http://schemas.microsoft.com/office/drawing/2014/main" id="{4288853C-63F6-4A13-B3E1-170F2BA78EA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42" name="AutoShape 1" descr="blob:https://web.whatsapp.com/40ff642d-46c7-4d59-a890-3e34f8a11e68">
          <a:extLst>
            <a:ext uri="{FF2B5EF4-FFF2-40B4-BE49-F238E27FC236}">
              <a16:creationId xmlns:a16="http://schemas.microsoft.com/office/drawing/2014/main" id="{E969D479-5563-490C-8851-40633C1A558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43" name="AutoShape 1" descr="blob:https://web.whatsapp.com/40ff642d-46c7-4d59-a890-3e34f8a11e68">
          <a:extLst>
            <a:ext uri="{FF2B5EF4-FFF2-40B4-BE49-F238E27FC236}">
              <a16:creationId xmlns:a16="http://schemas.microsoft.com/office/drawing/2014/main" id="{2E13FEA0-A8D9-4071-9BFA-663C406E33BC}"/>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44" name="AutoShape 1" descr="blob:https://web.whatsapp.com/40ff642d-46c7-4d59-a890-3e34f8a11e68">
          <a:extLst>
            <a:ext uri="{FF2B5EF4-FFF2-40B4-BE49-F238E27FC236}">
              <a16:creationId xmlns:a16="http://schemas.microsoft.com/office/drawing/2014/main" id="{DA58905C-B2E5-4C3E-B360-F3D124470A03}"/>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45" name="AutoShape 1" descr="blob:https://web.whatsapp.com/40ff642d-46c7-4d59-a890-3e34f8a11e68">
          <a:extLst>
            <a:ext uri="{FF2B5EF4-FFF2-40B4-BE49-F238E27FC236}">
              <a16:creationId xmlns:a16="http://schemas.microsoft.com/office/drawing/2014/main" id="{95B852DD-397D-4B0F-9846-669800FD0A35}"/>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46" name="AutoShape 1" descr="blob:https://web.whatsapp.com/40ff642d-46c7-4d59-a890-3e34f8a11e68">
          <a:extLst>
            <a:ext uri="{FF2B5EF4-FFF2-40B4-BE49-F238E27FC236}">
              <a16:creationId xmlns:a16="http://schemas.microsoft.com/office/drawing/2014/main" id="{F32FA237-C81E-487C-90EC-DB2519FD7469}"/>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47" name="AutoShape 1" descr="blob:https://web.whatsapp.com/40ff642d-46c7-4d59-a890-3e34f8a11e68">
          <a:extLst>
            <a:ext uri="{FF2B5EF4-FFF2-40B4-BE49-F238E27FC236}">
              <a16:creationId xmlns:a16="http://schemas.microsoft.com/office/drawing/2014/main" id="{70188192-83ED-4EA1-83CA-E1086E26139E}"/>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48" name="AutoShape 1" descr="blob:https://web.whatsapp.com/40ff642d-46c7-4d59-a890-3e34f8a11e68">
          <a:extLst>
            <a:ext uri="{FF2B5EF4-FFF2-40B4-BE49-F238E27FC236}">
              <a16:creationId xmlns:a16="http://schemas.microsoft.com/office/drawing/2014/main" id="{8CA9F8ED-6846-4F98-A275-7D9F8AD4FC6E}"/>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49" name="AutoShape 1" descr="blob:https://web.whatsapp.com/40ff642d-46c7-4d59-a890-3e34f8a11e68">
          <a:extLst>
            <a:ext uri="{FF2B5EF4-FFF2-40B4-BE49-F238E27FC236}">
              <a16:creationId xmlns:a16="http://schemas.microsoft.com/office/drawing/2014/main" id="{ACC1C541-C6D9-4003-903C-050695E20C56}"/>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0" name="AutoShape 1" descr="blob:https://web.whatsapp.com/40ff642d-46c7-4d59-a890-3e34f8a11e68">
          <a:extLst>
            <a:ext uri="{FF2B5EF4-FFF2-40B4-BE49-F238E27FC236}">
              <a16:creationId xmlns:a16="http://schemas.microsoft.com/office/drawing/2014/main" id="{4A211F96-502E-448E-9C28-089549BD68B3}"/>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1" name="AutoShape 1" descr="blob:https://web.whatsapp.com/40ff642d-46c7-4d59-a890-3e34f8a11e68">
          <a:extLst>
            <a:ext uri="{FF2B5EF4-FFF2-40B4-BE49-F238E27FC236}">
              <a16:creationId xmlns:a16="http://schemas.microsoft.com/office/drawing/2014/main" id="{D4455C63-895E-4ABA-92C8-6F98D54939C7}"/>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2" name="AutoShape 1" descr="blob:https://web.whatsapp.com/40ff642d-46c7-4d59-a890-3e34f8a11e68">
          <a:extLst>
            <a:ext uri="{FF2B5EF4-FFF2-40B4-BE49-F238E27FC236}">
              <a16:creationId xmlns:a16="http://schemas.microsoft.com/office/drawing/2014/main" id="{D6F7B6C0-9DCC-48D6-907F-78D0647F5F51}"/>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3" name="AutoShape 1" descr="blob:https://web.whatsapp.com/40ff642d-46c7-4d59-a890-3e34f8a11e68">
          <a:extLst>
            <a:ext uri="{FF2B5EF4-FFF2-40B4-BE49-F238E27FC236}">
              <a16:creationId xmlns:a16="http://schemas.microsoft.com/office/drawing/2014/main" id="{F803A889-2E75-4C12-8A2C-03EE6414D581}"/>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4" name="AutoShape 1" descr="blob:https://web.whatsapp.com/40ff642d-46c7-4d59-a890-3e34f8a11e68">
          <a:extLst>
            <a:ext uri="{FF2B5EF4-FFF2-40B4-BE49-F238E27FC236}">
              <a16:creationId xmlns:a16="http://schemas.microsoft.com/office/drawing/2014/main" id="{163EB6AF-3BA2-498B-A791-791C8E66B8D3}"/>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5" name="AutoShape 1" descr="blob:https://web.whatsapp.com/40ff642d-46c7-4d59-a890-3e34f8a11e68">
          <a:extLst>
            <a:ext uri="{FF2B5EF4-FFF2-40B4-BE49-F238E27FC236}">
              <a16:creationId xmlns:a16="http://schemas.microsoft.com/office/drawing/2014/main" id="{4E546FCD-3B3B-4C61-B571-C5AE7287D781}"/>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6" name="AutoShape 1" descr="blob:https://web.whatsapp.com/40ff642d-46c7-4d59-a890-3e34f8a11e68">
          <a:extLst>
            <a:ext uri="{FF2B5EF4-FFF2-40B4-BE49-F238E27FC236}">
              <a16:creationId xmlns:a16="http://schemas.microsoft.com/office/drawing/2014/main" id="{B9A3E603-76D2-4F97-83FB-68582A98EF70}"/>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7" name="AutoShape 1" descr="blob:https://web.whatsapp.com/40ff642d-46c7-4d59-a890-3e34f8a11e68">
          <a:extLst>
            <a:ext uri="{FF2B5EF4-FFF2-40B4-BE49-F238E27FC236}">
              <a16:creationId xmlns:a16="http://schemas.microsoft.com/office/drawing/2014/main" id="{30BD491B-3246-4F00-ABE3-36449040FD42}"/>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8" name="AutoShape 1" descr="blob:https://web.whatsapp.com/40ff642d-46c7-4d59-a890-3e34f8a11e68">
          <a:extLst>
            <a:ext uri="{FF2B5EF4-FFF2-40B4-BE49-F238E27FC236}">
              <a16:creationId xmlns:a16="http://schemas.microsoft.com/office/drawing/2014/main" id="{08B5F18C-0723-43E7-9C69-42D20A00019C}"/>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59" name="AutoShape 1" descr="blob:https://web.whatsapp.com/40ff642d-46c7-4d59-a890-3e34f8a11e68">
          <a:extLst>
            <a:ext uri="{FF2B5EF4-FFF2-40B4-BE49-F238E27FC236}">
              <a16:creationId xmlns:a16="http://schemas.microsoft.com/office/drawing/2014/main" id="{4183D6B6-E215-4418-BE33-EE397C7A0E33}"/>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60" name="AutoShape 1" descr="blob:https://web.whatsapp.com/40ff642d-46c7-4d59-a890-3e34f8a11e68">
          <a:extLst>
            <a:ext uri="{FF2B5EF4-FFF2-40B4-BE49-F238E27FC236}">
              <a16:creationId xmlns:a16="http://schemas.microsoft.com/office/drawing/2014/main" id="{DC8EDD1E-BE5F-4FDB-9DFB-8D495B30B598}"/>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61" name="AutoShape 1" descr="blob:https://web.whatsapp.com/40ff642d-46c7-4d59-a890-3e34f8a11e68">
          <a:extLst>
            <a:ext uri="{FF2B5EF4-FFF2-40B4-BE49-F238E27FC236}">
              <a16:creationId xmlns:a16="http://schemas.microsoft.com/office/drawing/2014/main" id="{D6E02360-68AD-493E-AADF-7E91369388A2}"/>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62" name="AutoShape 1" descr="blob:https://web.whatsapp.com/40ff642d-46c7-4d59-a890-3e34f8a11e68">
          <a:extLst>
            <a:ext uri="{FF2B5EF4-FFF2-40B4-BE49-F238E27FC236}">
              <a16:creationId xmlns:a16="http://schemas.microsoft.com/office/drawing/2014/main" id="{65D39E2F-9F7D-4B9E-8A8A-1AAB610650EC}"/>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63" name="AutoShape 1" descr="blob:https://web.whatsapp.com/40ff642d-46c7-4d59-a890-3e34f8a11e68">
          <a:extLst>
            <a:ext uri="{FF2B5EF4-FFF2-40B4-BE49-F238E27FC236}">
              <a16:creationId xmlns:a16="http://schemas.microsoft.com/office/drawing/2014/main" id="{65BA3AD4-7E68-430B-8B08-514FA1CA0D74}"/>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64" name="AutoShape 1" descr="blob:https://web.whatsapp.com/40ff642d-46c7-4d59-a890-3e34f8a11e68">
          <a:extLst>
            <a:ext uri="{FF2B5EF4-FFF2-40B4-BE49-F238E27FC236}">
              <a16:creationId xmlns:a16="http://schemas.microsoft.com/office/drawing/2014/main" id="{7F39643F-D997-45E3-991F-1745D1E5B08A}"/>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65" name="AutoShape 1" descr="blob:https://web.whatsapp.com/40ff642d-46c7-4d59-a890-3e34f8a11e68">
          <a:extLst>
            <a:ext uri="{FF2B5EF4-FFF2-40B4-BE49-F238E27FC236}">
              <a16:creationId xmlns:a16="http://schemas.microsoft.com/office/drawing/2014/main" id="{2622FE3C-6B8C-4256-997D-D575BE9AD042}"/>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166" name="AutoShape 1" descr="blob:https://web.whatsapp.com/40ff642d-46c7-4d59-a890-3e34f8a11e68">
          <a:extLst>
            <a:ext uri="{FF2B5EF4-FFF2-40B4-BE49-F238E27FC236}">
              <a16:creationId xmlns:a16="http://schemas.microsoft.com/office/drawing/2014/main" id="{40661A8A-81B9-46F6-B6CE-DF5C6A3E750B}"/>
            </a:ext>
          </a:extLst>
        </xdr:cNvPr>
        <xdr:cNvSpPr>
          <a:spLocks noChangeAspect="1" noChangeArrowheads="1"/>
        </xdr:cNvSpPr>
      </xdr:nvSpPr>
      <xdr:spPr bwMode="auto">
        <a:xfrm>
          <a:off x="1263650" y="7213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67" name="AutoShape 1" descr="blob:https://web.whatsapp.com/40ff642d-46c7-4d59-a890-3e34f8a11e68">
          <a:extLst>
            <a:ext uri="{FF2B5EF4-FFF2-40B4-BE49-F238E27FC236}">
              <a16:creationId xmlns:a16="http://schemas.microsoft.com/office/drawing/2014/main" id="{65303BFF-AD54-4E35-B88E-CB1FDA08E1D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68" name="AutoShape 1" descr="blob:https://web.whatsapp.com/40ff642d-46c7-4d59-a890-3e34f8a11e68">
          <a:extLst>
            <a:ext uri="{FF2B5EF4-FFF2-40B4-BE49-F238E27FC236}">
              <a16:creationId xmlns:a16="http://schemas.microsoft.com/office/drawing/2014/main" id="{C104F3E5-BF5D-4799-99E2-405539FD0A5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69" name="AutoShape 1" descr="blob:https://web.whatsapp.com/40ff642d-46c7-4d59-a890-3e34f8a11e68">
          <a:extLst>
            <a:ext uri="{FF2B5EF4-FFF2-40B4-BE49-F238E27FC236}">
              <a16:creationId xmlns:a16="http://schemas.microsoft.com/office/drawing/2014/main" id="{4D2A2DC2-2ECB-4B83-B5A8-765B61B81E3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0" name="AutoShape 1" descr="blob:https://web.whatsapp.com/40ff642d-46c7-4d59-a890-3e34f8a11e68">
          <a:extLst>
            <a:ext uri="{FF2B5EF4-FFF2-40B4-BE49-F238E27FC236}">
              <a16:creationId xmlns:a16="http://schemas.microsoft.com/office/drawing/2014/main" id="{C8E7D76B-B5B3-430D-ACF4-DB1C3B8D157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1" name="AutoShape 1" descr="blob:https://web.whatsapp.com/40ff642d-46c7-4d59-a890-3e34f8a11e68">
          <a:extLst>
            <a:ext uri="{FF2B5EF4-FFF2-40B4-BE49-F238E27FC236}">
              <a16:creationId xmlns:a16="http://schemas.microsoft.com/office/drawing/2014/main" id="{D86A16CC-E450-4B23-92A8-419F5B8A94A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2" name="AutoShape 1" descr="blob:https://web.whatsapp.com/40ff642d-46c7-4d59-a890-3e34f8a11e68">
          <a:extLst>
            <a:ext uri="{FF2B5EF4-FFF2-40B4-BE49-F238E27FC236}">
              <a16:creationId xmlns:a16="http://schemas.microsoft.com/office/drawing/2014/main" id="{4F73244B-4E94-4A95-A2A7-4DCE4691353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3" name="AutoShape 1" descr="blob:https://web.whatsapp.com/40ff642d-46c7-4d59-a890-3e34f8a11e68">
          <a:extLst>
            <a:ext uri="{FF2B5EF4-FFF2-40B4-BE49-F238E27FC236}">
              <a16:creationId xmlns:a16="http://schemas.microsoft.com/office/drawing/2014/main" id="{20616E3F-8378-4E96-9468-4E5D47334DC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4" name="AutoShape 1" descr="blob:https://web.whatsapp.com/40ff642d-46c7-4d59-a890-3e34f8a11e68">
          <a:extLst>
            <a:ext uri="{FF2B5EF4-FFF2-40B4-BE49-F238E27FC236}">
              <a16:creationId xmlns:a16="http://schemas.microsoft.com/office/drawing/2014/main" id="{AB88614C-91AA-47FB-9445-9F30D60C80B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5" name="AutoShape 1" descr="blob:https://web.whatsapp.com/40ff642d-46c7-4d59-a890-3e34f8a11e68">
          <a:extLst>
            <a:ext uri="{FF2B5EF4-FFF2-40B4-BE49-F238E27FC236}">
              <a16:creationId xmlns:a16="http://schemas.microsoft.com/office/drawing/2014/main" id="{84EF3E81-F613-4387-93D5-A9259F0E12D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6" name="AutoShape 1" descr="blob:https://web.whatsapp.com/40ff642d-46c7-4d59-a890-3e34f8a11e68">
          <a:extLst>
            <a:ext uri="{FF2B5EF4-FFF2-40B4-BE49-F238E27FC236}">
              <a16:creationId xmlns:a16="http://schemas.microsoft.com/office/drawing/2014/main" id="{6BB3508F-01DA-40F3-9649-099359AE59C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7" name="AutoShape 1" descr="blob:https://web.whatsapp.com/40ff642d-46c7-4d59-a890-3e34f8a11e68">
          <a:extLst>
            <a:ext uri="{FF2B5EF4-FFF2-40B4-BE49-F238E27FC236}">
              <a16:creationId xmlns:a16="http://schemas.microsoft.com/office/drawing/2014/main" id="{ACE6F0E6-5C74-4B90-8038-C49227EC920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8" name="AutoShape 1" descr="blob:https://web.whatsapp.com/40ff642d-46c7-4d59-a890-3e34f8a11e68">
          <a:extLst>
            <a:ext uri="{FF2B5EF4-FFF2-40B4-BE49-F238E27FC236}">
              <a16:creationId xmlns:a16="http://schemas.microsoft.com/office/drawing/2014/main" id="{A117EC3E-C225-4EA0-9F93-D221E2D7DF9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79" name="AutoShape 1" descr="blob:https://web.whatsapp.com/40ff642d-46c7-4d59-a890-3e34f8a11e68">
          <a:extLst>
            <a:ext uri="{FF2B5EF4-FFF2-40B4-BE49-F238E27FC236}">
              <a16:creationId xmlns:a16="http://schemas.microsoft.com/office/drawing/2014/main" id="{83FB9B00-22A3-4DEA-B07A-EE81FED115C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0" name="AutoShape 1" descr="blob:https://web.whatsapp.com/40ff642d-46c7-4d59-a890-3e34f8a11e68">
          <a:extLst>
            <a:ext uri="{FF2B5EF4-FFF2-40B4-BE49-F238E27FC236}">
              <a16:creationId xmlns:a16="http://schemas.microsoft.com/office/drawing/2014/main" id="{420D5F33-E6C7-4A3D-B126-E0A2F5B1E24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1" name="AutoShape 1" descr="blob:https://web.whatsapp.com/40ff642d-46c7-4d59-a890-3e34f8a11e68">
          <a:extLst>
            <a:ext uri="{FF2B5EF4-FFF2-40B4-BE49-F238E27FC236}">
              <a16:creationId xmlns:a16="http://schemas.microsoft.com/office/drawing/2014/main" id="{1E059240-9898-4E64-A692-CE7D670B1F4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2" name="AutoShape 1" descr="blob:https://web.whatsapp.com/40ff642d-46c7-4d59-a890-3e34f8a11e68">
          <a:extLst>
            <a:ext uri="{FF2B5EF4-FFF2-40B4-BE49-F238E27FC236}">
              <a16:creationId xmlns:a16="http://schemas.microsoft.com/office/drawing/2014/main" id="{0CD55381-B335-492A-BB29-1AB4F4B7A6F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3" name="AutoShape 1" descr="blob:https://web.whatsapp.com/40ff642d-46c7-4d59-a890-3e34f8a11e68">
          <a:extLst>
            <a:ext uri="{FF2B5EF4-FFF2-40B4-BE49-F238E27FC236}">
              <a16:creationId xmlns:a16="http://schemas.microsoft.com/office/drawing/2014/main" id="{6F140604-DEE6-4F76-9308-271A74E8783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4" name="AutoShape 1" descr="blob:https://web.whatsapp.com/40ff642d-46c7-4d59-a890-3e34f8a11e68">
          <a:extLst>
            <a:ext uri="{FF2B5EF4-FFF2-40B4-BE49-F238E27FC236}">
              <a16:creationId xmlns:a16="http://schemas.microsoft.com/office/drawing/2014/main" id="{A57CB452-3B88-43BA-9C20-166B5A56311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5" name="AutoShape 1" descr="blob:https://web.whatsapp.com/40ff642d-46c7-4d59-a890-3e34f8a11e68">
          <a:extLst>
            <a:ext uri="{FF2B5EF4-FFF2-40B4-BE49-F238E27FC236}">
              <a16:creationId xmlns:a16="http://schemas.microsoft.com/office/drawing/2014/main" id="{E9BA0680-9A2E-4C2B-BE01-BAF202D561F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6" name="AutoShape 1" descr="blob:https://web.whatsapp.com/40ff642d-46c7-4d59-a890-3e34f8a11e68">
          <a:extLst>
            <a:ext uri="{FF2B5EF4-FFF2-40B4-BE49-F238E27FC236}">
              <a16:creationId xmlns:a16="http://schemas.microsoft.com/office/drawing/2014/main" id="{EF5CA7AE-9A53-481A-9F8D-0BA5C3DD7A3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7" name="AutoShape 1" descr="blob:https://web.whatsapp.com/40ff642d-46c7-4d59-a890-3e34f8a11e68">
          <a:extLst>
            <a:ext uri="{FF2B5EF4-FFF2-40B4-BE49-F238E27FC236}">
              <a16:creationId xmlns:a16="http://schemas.microsoft.com/office/drawing/2014/main" id="{74825D3D-2761-49A7-AF41-C259932D061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8" name="AutoShape 1" descr="blob:https://web.whatsapp.com/40ff642d-46c7-4d59-a890-3e34f8a11e68">
          <a:extLst>
            <a:ext uri="{FF2B5EF4-FFF2-40B4-BE49-F238E27FC236}">
              <a16:creationId xmlns:a16="http://schemas.microsoft.com/office/drawing/2014/main" id="{38310378-94F7-4AE4-8843-3D7D78BC761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89" name="AutoShape 1" descr="blob:https://web.whatsapp.com/40ff642d-46c7-4d59-a890-3e34f8a11e68">
          <a:extLst>
            <a:ext uri="{FF2B5EF4-FFF2-40B4-BE49-F238E27FC236}">
              <a16:creationId xmlns:a16="http://schemas.microsoft.com/office/drawing/2014/main" id="{84AEAA83-1E26-4574-B00F-7C3FBCF2240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0" name="AutoShape 1" descr="blob:https://web.whatsapp.com/40ff642d-46c7-4d59-a890-3e34f8a11e68">
          <a:extLst>
            <a:ext uri="{FF2B5EF4-FFF2-40B4-BE49-F238E27FC236}">
              <a16:creationId xmlns:a16="http://schemas.microsoft.com/office/drawing/2014/main" id="{FE149FC4-EF1E-41D2-A115-B899B60B302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1" name="AutoShape 1" descr="blob:https://web.whatsapp.com/40ff642d-46c7-4d59-a890-3e34f8a11e68">
          <a:extLst>
            <a:ext uri="{FF2B5EF4-FFF2-40B4-BE49-F238E27FC236}">
              <a16:creationId xmlns:a16="http://schemas.microsoft.com/office/drawing/2014/main" id="{D5A41FC2-0210-4FA4-A889-068457E0639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2" name="AutoShape 1" descr="blob:https://web.whatsapp.com/40ff642d-46c7-4d59-a890-3e34f8a11e68">
          <a:extLst>
            <a:ext uri="{FF2B5EF4-FFF2-40B4-BE49-F238E27FC236}">
              <a16:creationId xmlns:a16="http://schemas.microsoft.com/office/drawing/2014/main" id="{27FE0C13-8945-4EC6-88C2-F361A5D9F57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3" name="AutoShape 1" descr="blob:https://web.whatsapp.com/40ff642d-46c7-4d59-a890-3e34f8a11e68">
          <a:extLst>
            <a:ext uri="{FF2B5EF4-FFF2-40B4-BE49-F238E27FC236}">
              <a16:creationId xmlns:a16="http://schemas.microsoft.com/office/drawing/2014/main" id="{B9CCD4B1-9F63-4A60-9D7E-AE83BEF99F3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4" name="AutoShape 1" descr="blob:https://web.whatsapp.com/40ff642d-46c7-4d59-a890-3e34f8a11e68">
          <a:extLst>
            <a:ext uri="{FF2B5EF4-FFF2-40B4-BE49-F238E27FC236}">
              <a16:creationId xmlns:a16="http://schemas.microsoft.com/office/drawing/2014/main" id="{F90BD472-5D25-4668-88B1-B311796830C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5" name="AutoShape 1" descr="blob:https://web.whatsapp.com/40ff642d-46c7-4d59-a890-3e34f8a11e68">
          <a:extLst>
            <a:ext uri="{FF2B5EF4-FFF2-40B4-BE49-F238E27FC236}">
              <a16:creationId xmlns:a16="http://schemas.microsoft.com/office/drawing/2014/main" id="{5749C363-3D14-491B-8A97-44FC13F4968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6" name="AutoShape 1" descr="blob:https://web.whatsapp.com/40ff642d-46c7-4d59-a890-3e34f8a11e68">
          <a:extLst>
            <a:ext uri="{FF2B5EF4-FFF2-40B4-BE49-F238E27FC236}">
              <a16:creationId xmlns:a16="http://schemas.microsoft.com/office/drawing/2014/main" id="{E21366B8-7316-4B47-850D-64E295CB263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7" name="AutoShape 1" descr="blob:https://web.whatsapp.com/40ff642d-46c7-4d59-a890-3e34f8a11e68">
          <a:extLst>
            <a:ext uri="{FF2B5EF4-FFF2-40B4-BE49-F238E27FC236}">
              <a16:creationId xmlns:a16="http://schemas.microsoft.com/office/drawing/2014/main" id="{A0837DD1-04EA-41B8-BA21-638D50E787B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8" name="AutoShape 1" descr="blob:https://web.whatsapp.com/40ff642d-46c7-4d59-a890-3e34f8a11e68">
          <a:extLst>
            <a:ext uri="{FF2B5EF4-FFF2-40B4-BE49-F238E27FC236}">
              <a16:creationId xmlns:a16="http://schemas.microsoft.com/office/drawing/2014/main" id="{E98CE3F1-B5C8-471A-958C-7BBFEA50358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199" name="AutoShape 1" descr="blob:https://web.whatsapp.com/40ff642d-46c7-4d59-a890-3e34f8a11e68">
          <a:extLst>
            <a:ext uri="{FF2B5EF4-FFF2-40B4-BE49-F238E27FC236}">
              <a16:creationId xmlns:a16="http://schemas.microsoft.com/office/drawing/2014/main" id="{BDC997E5-0D15-45D2-B204-6C90E286B2C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0" name="AutoShape 1" descr="blob:https://web.whatsapp.com/40ff642d-46c7-4d59-a890-3e34f8a11e68">
          <a:extLst>
            <a:ext uri="{FF2B5EF4-FFF2-40B4-BE49-F238E27FC236}">
              <a16:creationId xmlns:a16="http://schemas.microsoft.com/office/drawing/2014/main" id="{BBA0F48E-2FE2-46F7-B253-7B913B4B5AB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1" name="AutoShape 1" descr="blob:https://web.whatsapp.com/40ff642d-46c7-4d59-a890-3e34f8a11e68">
          <a:extLst>
            <a:ext uri="{FF2B5EF4-FFF2-40B4-BE49-F238E27FC236}">
              <a16:creationId xmlns:a16="http://schemas.microsoft.com/office/drawing/2014/main" id="{81194869-BF13-4D98-BE89-CE1260D7AF9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2" name="AutoShape 1" descr="blob:https://web.whatsapp.com/40ff642d-46c7-4d59-a890-3e34f8a11e68">
          <a:extLst>
            <a:ext uri="{FF2B5EF4-FFF2-40B4-BE49-F238E27FC236}">
              <a16:creationId xmlns:a16="http://schemas.microsoft.com/office/drawing/2014/main" id="{A2E709E2-A880-46D3-8D77-0EDA64EE41B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3" name="AutoShape 1" descr="blob:https://web.whatsapp.com/40ff642d-46c7-4d59-a890-3e34f8a11e68">
          <a:extLst>
            <a:ext uri="{FF2B5EF4-FFF2-40B4-BE49-F238E27FC236}">
              <a16:creationId xmlns:a16="http://schemas.microsoft.com/office/drawing/2014/main" id="{9B4D7DF4-8FE3-47D7-AC35-ACA90DFE831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4" name="AutoShape 1" descr="blob:https://web.whatsapp.com/40ff642d-46c7-4d59-a890-3e34f8a11e68">
          <a:extLst>
            <a:ext uri="{FF2B5EF4-FFF2-40B4-BE49-F238E27FC236}">
              <a16:creationId xmlns:a16="http://schemas.microsoft.com/office/drawing/2014/main" id="{68211388-7171-4830-9AEE-E07D75291B0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5" name="AutoShape 1" descr="blob:https://web.whatsapp.com/40ff642d-46c7-4d59-a890-3e34f8a11e68">
          <a:extLst>
            <a:ext uri="{FF2B5EF4-FFF2-40B4-BE49-F238E27FC236}">
              <a16:creationId xmlns:a16="http://schemas.microsoft.com/office/drawing/2014/main" id="{9A73F4B6-0532-44CB-8C21-4BAFEC88A58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6" name="AutoShape 1" descr="blob:https://web.whatsapp.com/40ff642d-46c7-4d59-a890-3e34f8a11e68">
          <a:extLst>
            <a:ext uri="{FF2B5EF4-FFF2-40B4-BE49-F238E27FC236}">
              <a16:creationId xmlns:a16="http://schemas.microsoft.com/office/drawing/2014/main" id="{BD578B72-97C8-452C-939F-53CDEF3BD9B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7" name="AutoShape 1" descr="blob:https://web.whatsapp.com/40ff642d-46c7-4d59-a890-3e34f8a11e68">
          <a:extLst>
            <a:ext uri="{FF2B5EF4-FFF2-40B4-BE49-F238E27FC236}">
              <a16:creationId xmlns:a16="http://schemas.microsoft.com/office/drawing/2014/main" id="{608318B5-3412-45FB-A87C-07C61E01FFC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8" name="AutoShape 1" descr="blob:https://web.whatsapp.com/40ff642d-46c7-4d59-a890-3e34f8a11e68">
          <a:extLst>
            <a:ext uri="{FF2B5EF4-FFF2-40B4-BE49-F238E27FC236}">
              <a16:creationId xmlns:a16="http://schemas.microsoft.com/office/drawing/2014/main" id="{C8205CD6-BAF3-4719-89D9-A3FCF82E74C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09" name="AutoShape 1" descr="blob:https://web.whatsapp.com/40ff642d-46c7-4d59-a890-3e34f8a11e68">
          <a:extLst>
            <a:ext uri="{FF2B5EF4-FFF2-40B4-BE49-F238E27FC236}">
              <a16:creationId xmlns:a16="http://schemas.microsoft.com/office/drawing/2014/main" id="{5D1432D7-B511-4658-9617-46EA4608BE4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0" name="AutoShape 1" descr="blob:https://web.whatsapp.com/40ff642d-46c7-4d59-a890-3e34f8a11e68">
          <a:extLst>
            <a:ext uri="{FF2B5EF4-FFF2-40B4-BE49-F238E27FC236}">
              <a16:creationId xmlns:a16="http://schemas.microsoft.com/office/drawing/2014/main" id="{2F165C68-D26E-4A5F-A27E-19710C7810B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1" name="AutoShape 1" descr="blob:https://web.whatsapp.com/40ff642d-46c7-4d59-a890-3e34f8a11e68">
          <a:extLst>
            <a:ext uri="{FF2B5EF4-FFF2-40B4-BE49-F238E27FC236}">
              <a16:creationId xmlns:a16="http://schemas.microsoft.com/office/drawing/2014/main" id="{5E254C89-5709-4287-8B1F-98613BC8985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2" name="AutoShape 1" descr="blob:https://web.whatsapp.com/40ff642d-46c7-4d59-a890-3e34f8a11e68">
          <a:extLst>
            <a:ext uri="{FF2B5EF4-FFF2-40B4-BE49-F238E27FC236}">
              <a16:creationId xmlns:a16="http://schemas.microsoft.com/office/drawing/2014/main" id="{0EEEAC61-E20F-48FB-85C6-8D1B6E2DF11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3" name="AutoShape 1" descr="blob:https://web.whatsapp.com/40ff642d-46c7-4d59-a890-3e34f8a11e68">
          <a:extLst>
            <a:ext uri="{FF2B5EF4-FFF2-40B4-BE49-F238E27FC236}">
              <a16:creationId xmlns:a16="http://schemas.microsoft.com/office/drawing/2014/main" id="{961518CA-CA25-4032-9638-FCCF07C408F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4" name="AutoShape 1" descr="blob:https://web.whatsapp.com/40ff642d-46c7-4d59-a890-3e34f8a11e68">
          <a:extLst>
            <a:ext uri="{FF2B5EF4-FFF2-40B4-BE49-F238E27FC236}">
              <a16:creationId xmlns:a16="http://schemas.microsoft.com/office/drawing/2014/main" id="{A91B6FD4-E482-49C3-8AB8-F6A10BDF2F3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5" name="AutoShape 1" descr="blob:https://web.whatsapp.com/40ff642d-46c7-4d59-a890-3e34f8a11e68">
          <a:extLst>
            <a:ext uri="{FF2B5EF4-FFF2-40B4-BE49-F238E27FC236}">
              <a16:creationId xmlns:a16="http://schemas.microsoft.com/office/drawing/2014/main" id="{493C8A87-C7CE-48DF-AF20-3433CAE4A3D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6" name="AutoShape 1" descr="blob:https://web.whatsapp.com/40ff642d-46c7-4d59-a890-3e34f8a11e68">
          <a:extLst>
            <a:ext uri="{FF2B5EF4-FFF2-40B4-BE49-F238E27FC236}">
              <a16:creationId xmlns:a16="http://schemas.microsoft.com/office/drawing/2014/main" id="{C0229B8A-11D0-48B3-A3A2-19D757CE9FB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7" name="AutoShape 1" descr="blob:https://web.whatsapp.com/40ff642d-46c7-4d59-a890-3e34f8a11e68">
          <a:extLst>
            <a:ext uri="{FF2B5EF4-FFF2-40B4-BE49-F238E27FC236}">
              <a16:creationId xmlns:a16="http://schemas.microsoft.com/office/drawing/2014/main" id="{F5F2813B-BCB6-4EB2-915C-4EAFE4B40E1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8" name="AutoShape 1" descr="blob:https://web.whatsapp.com/40ff642d-46c7-4d59-a890-3e34f8a11e68">
          <a:extLst>
            <a:ext uri="{FF2B5EF4-FFF2-40B4-BE49-F238E27FC236}">
              <a16:creationId xmlns:a16="http://schemas.microsoft.com/office/drawing/2014/main" id="{AF7CB7AC-54FB-4B5C-8403-76D7380555B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19" name="AutoShape 1" descr="blob:https://web.whatsapp.com/40ff642d-46c7-4d59-a890-3e34f8a11e68">
          <a:extLst>
            <a:ext uri="{FF2B5EF4-FFF2-40B4-BE49-F238E27FC236}">
              <a16:creationId xmlns:a16="http://schemas.microsoft.com/office/drawing/2014/main" id="{33A7D56E-B571-4BDF-AE79-B0F8B4B15FE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0" name="AutoShape 1" descr="blob:https://web.whatsapp.com/40ff642d-46c7-4d59-a890-3e34f8a11e68">
          <a:extLst>
            <a:ext uri="{FF2B5EF4-FFF2-40B4-BE49-F238E27FC236}">
              <a16:creationId xmlns:a16="http://schemas.microsoft.com/office/drawing/2014/main" id="{492FFD1E-B90B-4257-A353-9946BB025CF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1" name="AutoShape 1" descr="blob:https://web.whatsapp.com/40ff642d-46c7-4d59-a890-3e34f8a11e68">
          <a:extLst>
            <a:ext uri="{FF2B5EF4-FFF2-40B4-BE49-F238E27FC236}">
              <a16:creationId xmlns:a16="http://schemas.microsoft.com/office/drawing/2014/main" id="{036FF7B5-972C-468A-BDCE-AFB7A4CC95C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2" name="AutoShape 1" descr="blob:https://web.whatsapp.com/40ff642d-46c7-4d59-a890-3e34f8a11e68">
          <a:extLst>
            <a:ext uri="{FF2B5EF4-FFF2-40B4-BE49-F238E27FC236}">
              <a16:creationId xmlns:a16="http://schemas.microsoft.com/office/drawing/2014/main" id="{AF3C90A2-B969-4E9B-8B0D-5E8131F512F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3" name="AutoShape 1" descr="blob:https://web.whatsapp.com/40ff642d-46c7-4d59-a890-3e34f8a11e68">
          <a:extLst>
            <a:ext uri="{FF2B5EF4-FFF2-40B4-BE49-F238E27FC236}">
              <a16:creationId xmlns:a16="http://schemas.microsoft.com/office/drawing/2014/main" id="{C50FEADE-BA38-440B-BD8A-63734B32D9E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4" name="AutoShape 1" descr="blob:https://web.whatsapp.com/40ff642d-46c7-4d59-a890-3e34f8a11e68">
          <a:extLst>
            <a:ext uri="{FF2B5EF4-FFF2-40B4-BE49-F238E27FC236}">
              <a16:creationId xmlns:a16="http://schemas.microsoft.com/office/drawing/2014/main" id="{BE5E8DCD-FA54-43D9-AFD9-43C3BBD066F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5" name="AutoShape 1" descr="blob:https://web.whatsapp.com/40ff642d-46c7-4d59-a890-3e34f8a11e68">
          <a:extLst>
            <a:ext uri="{FF2B5EF4-FFF2-40B4-BE49-F238E27FC236}">
              <a16:creationId xmlns:a16="http://schemas.microsoft.com/office/drawing/2014/main" id="{0B25D46C-8CE8-41C7-984A-E882856A78B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6" name="AutoShape 1" descr="blob:https://web.whatsapp.com/40ff642d-46c7-4d59-a890-3e34f8a11e68">
          <a:extLst>
            <a:ext uri="{FF2B5EF4-FFF2-40B4-BE49-F238E27FC236}">
              <a16:creationId xmlns:a16="http://schemas.microsoft.com/office/drawing/2014/main" id="{D0F690C3-3CD5-4704-9AD1-D25467E6A11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7" name="AutoShape 1" descr="blob:https://web.whatsapp.com/40ff642d-46c7-4d59-a890-3e34f8a11e68">
          <a:extLst>
            <a:ext uri="{FF2B5EF4-FFF2-40B4-BE49-F238E27FC236}">
              <a16:creationId xmlns:a16="http://schemas.microsoft.com/office/drawing/2014/main" id="{7064E5F1-4CDF-4BEB-B0CD-B43CAA0F00E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8" name="AutoShape 1" descr="blob:https://web.whatsapp.com/40ff642d-46c7-4d59-a890-3e34f8a11e68">
          <a:extLst>
            <a:ext uri="{FF2B5EF4-FFF2-40B4-BE49-F238E27FC236}">
              <a16:creationId xmlns:a16="http://schemas.microsoft.com/office/drawing/2014/main" id="{F7D2F902-07B7-4807-BF02-659CE836352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29" name="AutoShape 1" descr="blob:https://web.whatsapp.com/40ff642d-46c7-4d59-a890-3e34f8a11e68">
          <a:extLst>
            <a:ext uri="{FF2B5EF4-FFF2-40B4-BE49-F238E27FC236}">
              <a16:creationId xmlns:a16="http://schemas.microsoft.com/office/drawing/2014/main" id="{35BECBD3-C2D0-4B22-BAC8-654C30B112C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0" name="AutoShape 1" descr="blob:https://web.whatsapp.com/40ff642d-46c7-4d59-a890-3e34f8a11e68">
          <a:extLst>
            <a:ext uri="{FF2B5EF4-FFF2-40B4-BE49-F238E27FC236}">
              <a16:creationId xmlns:a16="http://schemas.microsoft.com/office/drawing/2014/main" id="{0C113545-07E0-4F2D-B116-DC6E1925548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1" name="AutoShape 1" descr="blob:https://web.whatsapp.com/40ff642d-46c7-4d59-a890-3e34f8a11e68">
          <a:extLst>
            <a:ext uri="{FF2B5EF4-FFF2-40B4-BE49-F238E27FC236}">
              <a16:creationId xmlns:a16="http://schemas.microsoft.com/office/drawing/2014/main" id="{C8CC8CEA-DF04-40F9-888E-2992885190A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2" name="AutoShape 1" descr="blob:https://web.whatsapp.com/40ff642d-46c7-4d59-a890-3e34f8a11e68">
          <a:extLst>
            <a:ext uri="{FF2B5EF4-FFF2-40B4-BE49-F238E27FC236}">
              <a16:creationId xmlns:a16="http://schemas.microsoft.com/office/drawing/2014/main" id="{E01FB012-5149-46AD-AAEE-03A6C5C0B6A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3" name="AutoShape 1" descr="blob:https://web.whatsapp.com/40ff642d-46c7-4d59-a890-3e34f8a11e68">
          <a:extLst>
            <a:ext uri="{FF2B5EF4-FFF2-40B4-BE49-F238E27FC236}">
              <a16:creationId xmlns:a16="http://schemas.microsoft.com/office/drawing/2014/main" id="{41EB1AA4-E817-41A6-90EA-DB98336966C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4" name="AutoShape 1" descr="blob:https://web.whatsapp.com/40ff642d-46c7-4d59-a890-3e34f8a11e68">
          <a:extLst>
            <a:ext uri="{FF2B5EF4-FFF2-40B4-BE49-F238E27FC236}">
              <a16:creationId xmlns:a16="http://schemas.microsoft.com/office/drawing/2014/main" id="{A5870E9A-6A7B-4372-9BDE-C1B9497CFDC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5" name="AutoShape 1" descr="blob:https://web.whatsapp.com/40ff642d-46c7-4d59-a890-3e34f8a11e68">
          <a:extLst>
            <a:ext uri="{FF2B5EF4-FFF2-40B4-BE49-F238E27FC236}">
              <a16:creationId xmlns:a16="http://schemas.microsoft.com/office/drawing/2014/main" id="{15BD9712-2182-4067-9B21-67481C64C89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6" name="AutoShape 1" descr="blob:https://web.whatsapp.com/40ff642d-46c7-4d59-a890-3e34f8a11e68">
          <a:extLst>
            <a:ext uri="{FF2B5EF4-FFF2-40B4-BE49-F238E27FC236}">
              <a16:creationId xmlns:a16="http://schemas.microsoft.com/office/drawing/2014/main" id="{AFC50C71-8114-47D0-9B38-3F50CA3D081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7" name="AutoShape 1" descr="blob:https://web.whatsapp.com/40ff642d-46c7-4d59-a890-3e34f8a11e68">
          <a:extLst>
            <a:ext uri="{FF2B5EF4-FFF2-40B4-BE49-F238E27FC236}">
              <a16:creationId xmlns:a16="http://schemas.microsoft.com/office/drawing/2014/main" id="{2E04F789-4133-4E87-B811-E175D2DCC8E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8" name="AutoShape 1" descr="blob:https://web.whatsapp.com/40ff642d-46c7-4d59-a890-3e34f8a11e68">
          <a:extLst>
            <a:ext uri="{FF2B5EF4-FFF2-40B4-BE49-F238E27FC236}">
              <a16:creationId xmlns:a16="http://schemas.microsoft.com/office/drawing/2014/main" id="{D1D21618-CCC4-487F-87A1-4D250C30C87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39" name="AutoShape 1" descr="blob:https://web.whatsapp.com/40ff642d-46c7-4d59-a890-3e34f8a11e68">
          <a:extLst>
            <a:ext uri="{FF2B5EF4-FFF2-40B4-BE49-F238E27FC236}">
              <a16:creationId xmlns:a16="http://schemas.microsoft.com/office/drawing/2014/main" id="{A7814443-8DC6-446A-9174-5BFF86F8BE0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0" name="AutoShape 1" descr="blob:https://web.whatsapp.com/40ff642d-46c7-4d59-a890-3e34f8a11e68">
          <a:extLst>
            <a:ext uri="{FF2B5EF4-FFF2-40B4-BE49-F238E27FC236}">
              <a16:creationId xmlns:a16="http://schemas.microsoft.com/office/drawing/2014/main" id="{B2A3673D-E880-4809-B9C0-203BE851A50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1" name="AutoShape 1" descr="blob:https://web.whatsapp.com/40ff642d-46c7-4d59-a890-3e34f8a11e68">
          <a:extLst>
            <a:ext uri="{FF2B5EF4-FFF2-40B4-BE49-F238E27FC236}">
              <a16:creationId xmlns:a16="http://schemas.microsoft.com/office/drawing/2014/main" id="{82A516B5-AF8F-43AE-8347-ED742BC421A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2" name="AutoShape 1" descr="blob:https://web.whatsapp.com/40ff642d-46c7-4d59-a890-3e34f8a11e68">
          <a:extLst>
            <a:ext uri="{FF2B5EF4-FFF2-40B4-BE49-F238E27FC236}">
              <a16:creationId xmlns:a16="http://schemas.microsoft.com/office/drawing/2014/main" id="{050E269E-806A-47D5-B6F6-CB3014EE69D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3" name="AutoShape 1" descr="blob:https://web.whatsapp.com/40ff642d-46c7-4d59-a890-3e34f8a11e68">
          <a:extLst>
            <a:ext uri="{FF2B5EF4-FFF2-40B4-BE49-F238E27FC236}">
              <a16:creationId xmlns:a16="http://schemas.microsoft.com/office/drawing/2014/main" id="{B9547BE7-75C8-479D-B913-B6B61F44AD1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4" name="AutoShape 1" descr="blob:https://web.whatsapp.com/40ff642d-46c7-4d59-a890-3e34f8a11e68">
          <a:extLst>
            <a:ext uri="{FF2B5EF4-FFF2-40B4-BE49-F238E27FC236}">
              <a16:creationId xmlns:a16="http://schemas.microsoft.com/office/drawing/2014/main" id="{B3A8CCD6-1303-4A57-9636-7559B623876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5" name="AutoShape 1" descr="blob:https://web.whatsapp.com/40ff642d-46c7-4d59-a890-3e34f8a11e68">
          <a:extLst>
            <a:ext uri="{FF2B5EF4-FFF2-40B4-BE49-F238E27FC236}">
              <a16:creationId xmlns:a16="http://schemas.microsoft.com/office/drawing/2014/main" id="{AE8E2F4D-68C8-442D-978A-92A6558B8E4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6" name="AutoShape 1" descr="blob:https://web.whatsapp.com/40ff642d-46c7-4d59-a890-3e34f8a11e68">
          <a:extLst>
            <a:ext uri="{FF2B5EF4-FFF2-40B4-BE49-F238E27FC236}">
              <a16:creationId xmlns:a16="http://schemas.microsoft.com/office/drawing/2014/main" id="{EBBE82E5-EE92-4E19-9E0D-87EF1D543DA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7" name="AutoShape 1" descr="blob:https://web.whatsapp.com/40ff642d-46c7-4d59-a890-3e34f8a11e68">
          <a:extLst>
            <a:ext uri="{FF2B5EF4-FFF2-40B4-BE49-F238E27FC236}">
              <a16:creationId xmlns:a16="http://schemas.microsoft.com/office/drawing/2014/main" id="{1A8D2E0F-C3CC-4F96-8222-A276A4DC416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8" name="AutoShape 1" descr="blob:https://web.whatsapp.com/40ff642d-46c7-4d59-a890-3e34f8a11e68">
          <a:extLst>
            <a:ext uri="{FF2B5EF4-FFF2-40B4-BE49-F238E27FC236}">
              <a16:creationId xmlns:a16="http://schemas.microsoft.com/office/drawing/2014/main" id="{A163B224-D65A-42A4-B105-3284AEFC3BF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49" name="AutoShape 1" descr="blob:https://web.whatsapp.com/40ff642d-46c7-4d59-a890-3e34f8a11e68">
          <a:extLst>
            <a:ext uri="{FF2B5EF4-FFF2-40B4-BE49-F238E27FC236}">
              <a16:creationId xmlns:a16="http://schemas.microsoft.com/office/drawing/2014/main" id="{60B6C8C9-E586-49D9-B5A8-4CF091A99A7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0" name="AutoShape 1" descr="blob:https://web.whatsapp.com/40ff642d-46c7-4d59-a890-3e34f8a11e68">
          <a:extLst>
            <a:ext uri="{FF2B5EF4-FFF2-40B4-BE49-F238E27FC236}">
              <a16:creationId xmlns:a16="http://schemas.microsoft.com/office/drawing/2014/main" id="{568A9637-D6F4-477A-BCC9-2EA508A05A8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1" name="AutoShape 1" descr="blob:https://web.whatsapp.com/40ff642d-46c7-4d59-a890-3e34f8a11e68">
          <a:extLst>
            <a:ext uri="{FF2B5EF4-FFF2-40B4-BE49-F238E27FC236}">
              <a16:creationId xmlns:a16="http://schemas.microsoft.com/office/drawing/2014/main" id="{871D9967-22BA-4FF5-9D12-33FDAFF0F2A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2" name="AutoShape 1" descr="blob:https://web.whatsapp.com/40ff642d-46c7-4d59-a890-3e34f8a11e68">
          <a:extLst>
            <a:ext uri="{FF2B5EF4-FFF2-40B4-BE49-F238E27FC236}">
              <a16:creationId xmlns:a16="http://schemas.microsoft.com/office/drawing/2014/main" id="{C6619484-F6A2-4A1A-A176-C5164C5AA10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3" name="AutoShape 1" descr="blob:https://web.whatsapp.com/40ff642d-46c7-4d59-a890-3e34f8a11e68">
          <a:extLst>
            <a:ext uri="{FF2B5EF4-FFF2-40B4-BE49-F238E27FC236}">
              <a16:creationId xmlns:a16="http://schemas.microsoft.com/office/drawing/2014/main" id="{3A5DDC6D-99F4-40D4-8E07-64C9C649B14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4" name="AutoShape 1" descr="blob:https://web.whatsapp.com/40ff642d-46c7-4d59-a890-3e34f8a11e68">
          <a:extLst>
            <a:ext uri="{FF2B5EF4-FFF2-40B4-BE49-F238E27FC236}">
              <a16:creationId xmlns:a16="http://schemas.microsoft.com/office/drawing/2014/main" id="{D069E115-B04B-4176-A988-FFAA0B790A0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5" name="AutoShape 1" descr="blob:https://web.whatsapp.com/40ff642d-46c7-4d59-a890-3e34f8a11e68">
          <a:extLst>
            <a:ext uri="{FF2B5EF4-FFF2-40B4-BE49-F238E27FC236}">
              <a16:creationId xmlns:a16="http://schemas.microsoft.com/office/drawing/2014/main" id="{23017CCA-69B6-474B-9413-7AC114B8A78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6" name="AutoShape 1" descr="blob:https://web.whatsapp.com/40ff642d-46c7-4d59-a890-3e34f8a11e68">
          <a:extLst>
            <a:ext uri="{FF2B5EF4-FFF2-40B4-BE49-F238E27FC236}">
              <a16:creationId xmlns:a16="http://schemas.microsoft.com/office/drawing/2014/main" id="{3B05D2C9-1E7F-4F6C-90B3-F201182C228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7" name="AutoShape 1" descr="blob:https://web.whatsapp.com/40ff642d-46c7-4d59-a890-3e34f8a11e68">
          <a:extLst>
            <a:ext uri="{FF2B5EF4-FFF2-40B4-BE49-F238E27FC236}">
              <a16:creationId xmlns:a16="http://schemas.microsoft.com/office/drawing/2014/main" id="{F43CCCF7-63AE-451F-AEA4-357BB308F87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8" name="AutoShape 1" descr="blob:https://web.whatsapp.com/40ff642d-46c7-4d59-a890-3e34f8a11e68">
          <a:extLst>
            <a:ext uri="{FF2B5EF4-FFF2-40B4-BE49-F238E27FC236}">
              <a16:creationId xmlns:a16="http://schemas.microsoft.com/office/drawing/2014/main" id="{3BB1C087-126A-431A-B5BA-1DCE0120117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59" name="AutoShape 1" descr="blob:https://web.whatsapp.com/40ff642d-46c7-4d59-a890-3e34f8a11e68">
          <a:extLst>
            <a:ext uri="{FF2B5EF4-FFF2-40B4-BE49-F238E27FC236}">
              <a16:creationId xmlns:a16="http://schemas.microsoft.com/office/drawing/2014/main" id="{9B01FFE3-60B0-43C8-ABED-4A03B74752A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0" name="AutoShape 1" descr="blob:https://web.whatsapp.com/40ff642d-46c7-4d59-a890-3e34f8a11e68">
          <a:extLst>
            <a:ext uri="{FF2B5EF4-FFF2-40B4-BE49-F238E27FC236}">
              <a16:creationId xmlns:a16="http://schemas.microsoft.com/office/drawing/2014/main" id="{3EF57B11-1951-4C57-8ABF-7E291EDF60A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1" name="AutoShape 1" descr="blob:https://web.whatsapp.com/40ff642d-46c7-4d59-a890-3e34f8a11e68">
          <a:extLst>
            <a:ext uri="{FF2B5EF4-FFF2-40B4-BE49-F238E27FC236}">
              <a16:creationId xmlns:a16="http://schemas.microsoft.com/office/drawing/2014/main" id="{B8DB0A27-485B-40EF-893F-B00DC594787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2" name="AutoShape 1" descr="blob:https://web.whatsapp.com/40ff642d-46c7-4d59-a890-3e34f8a11e68">
          <a:extLst>
            <a:ext uri="{FF2B5EF4-FFF2-40B4-BE49-F238E27FC236}">
              <a16:creationId xmlns:a16="http://schemas.microsoft.com/office/drawing/2014/main" id="{9C31C48D-503F-4F99-BDB7-A8D17A61874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3" name="AutoShape 1" descr="blob:https://web.whatsapp.com/40ff642d-46c7-4d59-a890-3e34f8a11e68">
          <a:extLst>
            <a:ext uri="{FF2B5EF4-FFF2-40B4-BE49-F238E27FC236}">
              <a16:creationId xmlns:a16="http://schemas.microsoft.com/office/drawing/2014/main" id="{978F90B9-D9DC-4B92-BBED-C357F7298C7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4" name="AutoShape 1" descr="blob:https://web.whatsapp.com/40ff642d-46c7-4d59-a890-3e34f8a11e68">
          <a:extLst>
            <a:ext uri="{FF2B5EF4-FFF2-40B4-BE49-F238E27FC236}">
              <a16:creationId xmlns:a16="http://schemas.microsoft.com/office/drawing/2014/main" id="{291A8411-9D40-460B-ABBF-F6B9CBD409A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5" name="AutoShape 1" descr="blob:https://web.whatsapp.com/40ff642d-46c7-4d59-a890-3e34f8a11e68">
          <a:extLst>
            <a:ext uri="{FF2B5EF4-FFF2-40B4-BE49-F238E27FC236}">
              <a16:creationId xmlns:a16="http://schemas.microsoft.com/office/drawing/2014/main" id="{DB21AEA9-852D-4C39-9DFA-E80AE5D3411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6" name="AutoShape 1" descr="blob:https://web.whatsapp.com/40ff642d-46c7-4d59-a890-3e34f8a11e68">
          <a:extLst>
            <a:ext uri="{FF2B5EF4-FFF2-40B4-BE49-F238E27FC236}">
              <a16:creationId xmlns:a16="http://schemas.microsoft.com/office/drawing/2014/main" id="{438DDE5E-9B83-4531-9B3C-262AB75A19B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7" name="AutoShape 1" descr="blob:https://web.whatsapp.com/40ff642d-46c7-4d59-a890-3e34f8a11e68">
          <a:extLst>
            <a:ext uri="{FF2B5EF4-FFF2-40B4-BE49-F238E27FC236}">
              <a16:creationId xmlns:a16="http://schemas.microsoft.com/office/drawing/2014/main" id="{A46DF162-2C3D-4296-A0C5-206E06BBB1B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8" name="AutoShape 1" descr="blob:https://web.whatsapp.com/40ff642d-46c7-4d59-a890-3e34f8a11e68">
          <a:extLst>
            <a:ext uri="{FF2B5EF4-FFF2-40B4-BE49-F238E27FC236}">
              <a16:creationId xmlns:a16="http://schemas.microsoft.com/office/drawing/2014/main" id="{62B9C9C7-7498-4EAC-8CF0-D29F5F35FED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69" name="AutoShape 1" descr="blob:https://web.whatsapp.com/40ff642d-46c7-4d59-a890-3e34f8a11e68">
          <a:extLst>
            <a:ext uri="{FF2B5EF4-FFF2-40B4-BE49-F238E27FC236}">
              <a16:creationId xmlns:a16="http://schemas.microsoft.com/office/drawing/2014/main" id="{B531C795-28FE-435E-99E2-09EAB0B0FED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0" name="AutoShape 1" descr="blob:https://web.whatsapp.com/40ff642d-46c7-4d59-a890-3e34f8a11e68">
          <a:extLst>
            <a:ext uri="{FF2B5EF4-FFF2-40B4-BE49-F238E27FC236}">
              <a16:creationId xmlns:a16="http://schemas.microsoft.com/office/drawing/2014/main" id="{9A0C0C0C-4430-446C-AD6A-AD45F7381DA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1" name="AutoShape 1" descr="blob:https://web.whatsapp.com/40ff642d-46c7-4d59-a890-3e34f8a11e68">
          <a:extLst>
            <a:ext uri="{FF2B5EF4-FFF2-40B4-BE49-F238E27FC236}">
              <a16:creationId xmlns:a16="http://schemas.microsoft.com/office/drawing/2014/main" id="{649968E5-5800-4977-AF1B-A05A9348940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2" name="AutoShape 1" descr="blob:https://web.whatsapp.com/40ff642d-46c7-4d59-a890-3e34f8a11e68">
          <a:extLst>
            <a:ext uri="{FF2B5EF4-FFF2-40B4-BE49-F238E27FC236}">
              <a16:creationId xmlns:a16="http://schemas.microsoft.com/office/drawing/2014/main" id="{7AA65B79-4F52-462C-B059-D77AA0F3658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3" name="AutoShape 1" descr="blob:https://web.whatsapp.com/40ff642d-46c7-4d59-a890-3e34f8a11e68">
          <a:extLst>
            <a:ext uri="{FF2B5EF4-FFF2-40B4-BE49-F238E27FC236}">
              <a16:creationId xmlns:a16="http://schemas.microsoft.com/office/drawing/2014/main" id="{35CCFFFB-6B5B-4CF9-B5B9-EED39A2FB50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4" name="AutoShape 1" descr="blob:https://web.whatsapp.com/40ff642d-46c7-4d59-a890-3e34f8a11e68">
          <a:extLst>
            <a:ext uri="{FF2B5EF4-FFF2-40B4-BE49-F238E27FC236}">
              <a16:creationId xmlns:a16="http://schemas.microsoft.com/office/drawing/2014/main" id="{D79A689E-2B06-4BDC-A527-818684B0068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5" name="AutoShape 1" descr="blob:https://web.whatsapp.com/40ff642d-46c7-4d59-a890-3e34f8a11e68">
          <a:extLst>
            <a:ext uri="{FF2B5EF4-FFF2-40B4-BE49-F238E27FC236}">
              <a16:creationId xmlns:a16="http://schemas.microsoft.com/office/drawing/2014/main" id="{34D76C71-75AE-49E6-9560-FECAA2A6084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6" name="AutoShape 1" descr="blob:https://web.whatsapp.com/40ff642d-46c7-4d59-a890-3e34f8a11e68">
          <a:extLst>
            <a:ext uri="{FF2B5EF4-FFF2-40B4-BE49-F238E27FC236}">
              <a16:creationId xmlns:a16="http://schemas.microsoft.com/office/drawing/2014/main" id="{72ECDA3D-9A06-4BEA-ACB0-4BE8F4A0677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7" name="AutoShape 1" descr="blob:https://web.whatsapp.com/40ff642d-46c7-4d59-a890-3e34f8a11e68">
          <a:extLst>
            <a:ext uri="{FF2B5EF4-FFF2-40B4-BE49-F238E27FC236}">
              <a16:creationId xmlns:a16="http://schemas.microsoft.com/office/drawing/2014/main" id="{6ABF63FB-B067-4BAF-BD61-7342E22E82D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8" name="AutoShape 1" descr="blob:https://web.whatsapp.com/40ff642d-46c7-4d59-a890-3e34f8a11e68">
          <a:extLst>
            <a:ext uri="{FF2B5EF4-FFF2-40B4-BE49-F238E27FC236}">
              <a16:creationId xmlns:a16="http://schemas.microsoft.com/office/drawing/2014/main" id="{2AAD3D05-82D3-47B2-B50F-A9291A98B39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79" name="AutoShape 1" descr="blob:https://web.whatsapp.com/40ff642d-46c7-4d59-a890-3e34f8a11e68">
          <a:extLst>
            <a:ext uri="{FF2B5EF4-FFF2-40B4-BE49-F238E27FC236}">
              <a16:creationId xmlns:a16="http://schemas.microsoft.com/office/drawing/2014/main" id="{3783434A-4714-4F7B-9180-46C9B03C4C3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80" name="AutoShape 1" descr="blob:https://web.whatsapp.com/40ff642d-46c7-4d59-a890-3e34f8a11e68">
          <a:extLst>
            <a:ext uri="{FF2B5EF4-FFF2-40B4-BE49-F238E27FC236}">
              <a16:creationId xmlns:a16="http://schemas.microsoft.com/office/drawing/2014/main" id="{34A3A49F-F0C3-4AF1-A2B1-AA18F36605B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81" name="AutoShape 1" descr="blob:https://web.whatsapp.com/40ff642d-46c7-4d59-a890-3e34f8a11e68">
          <a:extLst>
            <a:ext uri="{FF2B5EF4-FFF2-40B4-BE49-F238E27FC236}">
              <a16:creationId xmlns:a16="http://schemas.microsoft.com/office/drawing/2014/main" id="{949BE4E5-C532-43C6-AC8E-63AF50699A6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82" name="AutoShape 1" descr="blob:https://web.whatsapp.com/40ff642d-46c7-4d59-a890-3e34f8a11e68">
          <a:extLst>
            <a:ext uri="{FF2B5EF4-FFF2-40B4-BE49-F238E27FC236}">
              <a16:creationId xmlns:a16="http://schemas.microsoft.com/office/drawing/2014/main" id="{5BD7C9AD-0723-49DB-9182-9C2F53780F2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83" name="AutoShape 1" descr="blob:https://web.whatsapp.com/40ff642d-46c7-4d59-a890-3e34f8a11e68">
          <a:extLst>
            <a:ext uri="{FF2B5EF4-FFF2-40B4-BE49-F238E27FC236}">
              <a16:creationId xmlns:a16="http://schemas.microsoft.com/office/drawing/2014/main" id="{585403DE-CAF8-474D-8B22-ECDA83ECD6B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84" name="AutoShape 1" descr="blob:https://web.whatsapp.com/40ff642d-46c7-4d59-a890-3e34f8a11e68">
          <a:extLst>
            <a:ext uri="{FF2B5EF4-FFF2-40B4-BE49-F238E27FC236}">
              <a16:creationId xmlns:a16="http://schemas.microsoft.com/office/drawing/2014/main" id="{9420ACDA-84B4-483E-A721-E99AB15085D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285" name="AutoShape 1" descr="blob:https://web.whatsapp.com/40ff642d-46c7-4d59-a890-3e34f8a11e68">
          <a:extLst>
            <a:ext uri="{FF2B5EF4-FFF2-40B4-BE49-F238E27FC236}">
              <a16:creationId xmlns:a16="http://schemas.microsoft.com/office/drawing/2014/main" id="{E7BFABC8-F2BF-473E-B51F-F35DF22847A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86" name="AutoShape 1" descr="blob:https://web.whatsapp.com/40ff642d-46c7-4d59-a890-3e34f8a11e68">
          <a:extLst>
            <a:ext uri="{FF2B5EF4-FFF2-40B4-BE49-F238E27FC236}">
              <a16:creationId xmlns:a16="http://schemas.microsoft.com/office/drawing/2014/main" id="{ECC1EB57-5969-44A1-B30C-99C88A2EDCC9}"/>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87" name="AutoShape 1" descr="blob:https://web.whatsapp.com/40ff642d-46c7-4d59-a890-3e34f8a11e68">
          <a:extLst>
            <a:ext uri="{FF2B5EF4-FFF2-40B4-BE49-F238E27FC236}">
              <a16:creationId xmlns:a16="http://schemas.microsoft.com/office/drawing/2014/main" id="{D175F28D-DB25-4426-9DC0-F78A39CE11FA}"/>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88" name="AutoShape 1" descr="blob:https://web.whatsapp.com/40ff642d-46c7-4d59-a890-3e34f8a11e68">
          <a:extLst>
            <a:ext uri="{FF2B5EF4-FFF2-40B4-BE49-F238E27FC236}">
              <a16:creationId xmlns:a16="http://schemas.microsoft.com/office/drawing/2014/main" id="{475A8F32-A4C2-4302-803B-E22ACD46E547}"/>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89" name="AutoShape 1" descr="blob:https://web.whatsapp.com/40ff642d-46c7-4d59-a890-3e34f8a11e68">
          <a:extLst>
            <a:ext uri="{FF2B5EF4-FFF2-40B4-BE49-F238E27FC236}">
              <a16:creationId xmlns:a16="http://schemas.microsoft.com/office/drawing/2014/main" id="{E6F098FE-105B-42F1-90EA-71CB99C5692F}"/>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0" name="AutoShape 1" descr="blob:https://web.whatsapp.com/40ff642d-46c7-4d59-a890-3e34f8a11e68">
          <a:extLst>
            <a:ext uri="{FF2B5EF4-FFF2-40B4-BE49-F238E27FC236}">
              <a16:creationId xmlns:a16="http://schemas.microsoft.com/office/drawing/2014/main" id="{8BFB462A-8D0F-4248-8B49-411C1605EF74}"/>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1" name="AutoShape 1" descr="blob:https://web.whatsapp.com/40ff642d-46c7-4d59-a890-3e34f8a11e68">
          <a:extLst>
            <a:ext uri="{FF2B5EF4-FFF2-40B4-BE49-F238E27FC236}">
              <a16:creationId xmlns:a16="http://schemas.microsoft.com/office/drawing/2014/main" id="{D2ED7B79-0D38-4DF4-8F7C-0D837F32F8D9}"/>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2" name="AutoShape 1" descr="blob:https://web.whatsapp.com/40ff642d-46c7-4d59-a890-3e34f8a11e68">
          <a:extLst>
            <a:ext uri="{FF2B5EF4-FFF2-40B4-BE49-F238E27FC236}">
              <a16:creationId xmlns:a16="http://schemas.microsoft.com/office/drawing/2014/main" id="{A2593B92-C590-4A90-A4FD-963E457049EC}"/>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3" name="AutoShape 1" descr="blob:https://web.whatsapp.com/40ff642d-46c7-4d59-a890-3e34f8a11e68">
          <a:extLst>
            <a:ext uri="{FF2B5EF4-FFF2-40B4-BE49-F238E27FC236}">
              <a16:creationId xmlns:a16="http://schemas.microsoft.com/office/drawing/2014/main" id="{A6BC18CE-92DD-4386-BB89-5621770E088E}"/>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4" name="AutoShape 1" descr="blob:https://web.whatsapp.com/40ff642d-46c7-4d59-a890-3e34f8a11e68">
          <a:extLst>
            <a:ext uri="{FF2B5EF4-FFF2-40B4-BE49-F238E27FC236}">
              <a16:creationId xmlns:a16="http://schemas.microsoft.com/office/drawing/2014/main" id="{9D154755-285E-498A-A149-1BB8762B2970}"/>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5" name="AutoShape 1" descr="blob:https://web.whatsapp.com/40ff642d-46c7-4d59-a890-3e34f8a11e68">
          <a:extLst>
            <a:ext uri="{FF2B5EF4-FFF2-40B4-BE49-F238E27FC236}">
              <a16:creationId xmlns:a16="http://schemas.microsoft.com/office/drawing/2014/main" id="{76097C84-E96E-45F6-9C40-BE59012B70C9}"/>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6" name="AutoShape 1" descr="blob:https://web.whatsapp.com/40ff642d-46c7-4d59-a890-3e34f8a11e68">
          <a:extLst>
            <a:ext uri="{FF2B5EF4-FFF2-40B4-BE49-F238E27FC236}">
              <a16:creationId xmlns:a16="http://schemas.microsoft.com/office/drawing/2014/main" id="{397391DE-353E-4374-B1F4-9E3072BDFBBC}"/>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7" name="AutoShape 1" descr="blob:https://web.whatsapp.com/40ff642d-46c7-4d59-a890-3e34f8a11e68">
          <a:extLst>
            <a:ext uri="{FF2B5EF4-FFF2-40B4-BE49-F238E27FC236}">
              <a16:creationId xmlns:a16="http://schemas.microsoft.com/office/drawing/2014/main" id="{5988122F-2213-409B-A68D-BEECCFA3B9BD}"/>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8" name="AutoShape 1" descr="blob:https://web.whatsapp.com/40ff642d-46c7-4d59-a890-3e34f8a11e68">
          <a:extLst>
            <a:ext uri="{FF2B5EF4-FFF2-40B4-BE49-F238E27FC236}">
              <a16:creationId xmlns:a16="http://schemas.microsoft.com/office/drawing/2014/main" id="{A0064443-843F-477E-B1AE-38662E6E6EAD}"/>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299" name="AutoShape 1" descr="blob:https://web.whatsapp.com/40ff642d-46c7-4d59-a890-3e34f8a11e68">
          <a:extLst>
            <a:ext uri="{FF2B5EF4-FFF2-40B4-BE49-F238E27FC236}">
              <a16:creationId xmlns:a16="http://schemas.microsoft.com/office/drawing/2014/main" id="{0300A080-7F61-4AB8-8326-71C4F3228756}"/>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0" name="AutoShape 1" descr="blob:https://web.whatsapp.com/40ff642d-46c7-4d59-a890-3e34f8a11e68">
          <a:extLst>
            <a:ext uri="{FF2B5EF4-FFF2-40B4-BE49-F238E27FC236}">
              <a16:creationId xmlns:a16="http://schemas.microsoft.com/office/drawing/2014/main" id="{ADEA641E-822C-437D-B4A1-E9164AF91C6E}"/>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1" name="AutoShape 1" descr="blob:https://web.whatsapp.com/40ff642d-46c7-4d59-a890-3e34f8a11e68">
          <a:extLst>
            <a:ext uri="{FF2B5EF4-FFF2-40B4-BE49-F238E27FC236}">
              <a16:creationId xmlns:a16="http://schemas.microsoft.com/office/drawing/2014/main" id="{FED87B0F-3E0F-483D-977D-27F15ACC52B6}"/>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2" name="AutoShape 1" descr="blob:https://web.whatsapp.com/40ff642d-46c7-4d59-a890-3e34f8a11e68">
          <a:extLst>
            <a:ext uri="{FF2B5EF4-FFF2-40B4-BE49-F238E27FC236}">
              <a16:creationId xmlns:a16="http://schemas.microsoft.com/office/drawing/2014/main" id="{01F7F1FF-633C-46F0-8D95-BF40E7C729ED}"/>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3" name="AutoShape 1" descr="blob:https://web.whatsapp.com/40ff642d-46c7-4d59-a890-3e34f8a11e68">
          <a:extLst>
            <a:ext uri="{FF2B5EF4-FFF2-40B4-BE49-F238E27FC236}">
              <a16:creationId xmlns:a16="http://schemas.microsoft.com/office/drawing/2014/main" id="{95FDE403-742E-4D85-8934-B3767A5CE88C}"/>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4" name="AutoShape 1" descr="blob:https://web.whatsapp.com/40ff642d-46c7-4d59-a890-3e34f8a11e68">
          <a:extLst>
            <a:ext uri="{FF2B5EF4-FFF2-40B4-BE49-F238E27FC236}">
              <a16:creationId xmlns:a16="http://schemas.microsoft.com/office/drawing/2014/main" id="{6C1B8612-C58D-41C6-8732-5D7D951BBB80}"/>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5" name="AutoShape 1" descr="blob:https://web.whatsapp.com/40ff642d-46c7-4d59-a890-3e34f8a11e68">
          <a:extLst>
            <a:ext uri="{FF2B5EF4-FFF2-40B4-BE49-F238E27FC236}">
              <a16:creationId xmlns:a16="http://schemas.microsoft.com/office/drawing/2014/main" id="{28561817-CB14-4E8D-B2C0-BC02074502DC}"/>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6" name="AutoShape 1" descr="blob:https://web.whatsapp.com/40ff642d-46c7-4d59-a890-3e34f8a11e68">
          <a:extLst>
            <a:ext uri="{FF2B5EF4-FFF2-40B4-BE49-F238E27FC236}">
              <a16:creationId xmlns:a16="http://schemas.microsoft.com/office/drawing/2014/main" id="{2398E9C1-0C35-41AE-B8BB-43311EB34319}"/>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7" name="AutoShape 1" descr="blob:https://web.whatsapp.com/40ff642d-46c7-4d59-a890-3e34f8a11e68">
          <a:extLst>
            <a:ext uri="{FF2B5EF4-FFF2-40B4-BE49-F238E27FC236}">
              <a16:creationId xmlns:a16="http://schemas.microsoft.com/office/drawing/2014/main" id="{8DF29ECE-F127-4E72-9FDA-31E421C1E8AA}"/>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8" name="AutoShape 1" descr="blob:https://web.whatsapp.com/40ff642d-46c7-4d59-a890-3e34f8a11e68">
          <a:extLst>
            <a:ext uri="{FF2B5EF4-FFF2-40B4-BE49-F238E27FC236}">
              <a16:creationId xmlns:a16="http://schemas.microsoft.com/office/drawing/2014/main" id="{82AE44C5-AA15-403A-B144-DF7A8AE4E1C6}"/>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27</xdr:row>
      <xdr:rowOff>0</xdr:rowOff>
    </xdr:from>
    <xdr:ext cx="304800" cy="438151"/>
    <xdr:sp macro="" textlink="">
      <xdr:nvSpPr>
        <xdr:cNvPr id="309" name="AutoShape 1" descr="blob:https://web.whatsapp.com/40ff642d-46c7-4d59-a890-3e34f8a11e68">
          <a:extLst>
            <a:ext uri="{FF2B5EF4-FFF2-40B4-BE49-F238E27FC236}">
              <a16:creationId xmlns:a16="http://schemas.microsoft.com/office/drawing/2014/main" id="{79473D50-5673-4A6B-A155-46ACB1DB5A14}"/>
            </a:ext>
          </a:extLst>
        </xdr:cNvPr>
        <xdr:cNvSpPr>
          <a:spLocks noChangeAspect="1" noChangeArrowheads="1"/>
        </xdr:cNvSpPr>
      </xdr:nvSpPr>
      <xdr:spPr bwMode="auto">
        <a:xfrm>
          <a:off x="1263650" y="759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0" name="AutoShape 1" descr="blob:https://web.whatsapp.com/40ff642d-46c7-4d59-a890-3e34f8a11e68">
          <a:extLst>
            <a:ext uri="{FF2B5EF4-FFF2-40B4-BE49-F238E27FC236}">
              <a16:creationId xmlns:a16="http://schemas.microsoft.com/office/drawing/2014/main" id="{CDBF12E3-D152-460D-AA31-FD3C282D18C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1" name="AutoShape 1" descr="blob:https://web.whatsapp.com/40ff642d-46c7-4d59-a890-3e34f8a11e68">
          <a:extLst>
            <a:ext uri="{FF2B5EF4-FFF2-40B4-BE49-F238E27FC236}">
              <a16:creationId xmlns:a16="http://schemas.microsoft.com/office/drawing/2014/main" id="{5BEBCBC4-CD44-4553-8FAC-6877335A79A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2" name="AutoShape 1" descr="blob:https://web.whatsapp.com/40ff642d-46c7-4d59-a890-3e34f8a11e68">
          <a:extLst>
            <a:ext uri="{FF2B5EF4-FFF2-40B4-BE49-F238E27FC236}">
              <a16:creationId xmlns:a16="http://schemas.microsoft.com/office/drawing/2014/main" id="{9345425B-DB08-41C8-A60F-668EFF8BB5A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3" name="AutoShape 1" descr="blob:https://web.whatsapp.com/40ff642d-46c7-4d59-a890-3e34f8a11e68">
          <a:extLst>
            <a:ext uri="{FF2B5EF4-FFF2-40B4-BE49-F238E27FC236}">
              <a16:creationId xmlns:a16="http://schemas.microsoft.com/office/drawing/2014/main" id="{008DD706-AB22-4D76-A194-90466B37C9B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4" name="AutoShape 1" descr="blob:https://web.whatsapp.com/40ff642d-46c7-4d59-a890-3e34f8a11e68">
          <a:extLst>
            <a:ext uri="{FF2B5EF4-FFF2-40B4-BE49-F238E27FC236}">
              <a16:creationId xmlns:a16="http://schemas.microsoft.com/office/drawing/2014/main" id="{ADD4FBCA-D3C6-44DF-BF84-90E18EA630F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5" name="AutoShape 1" descr="blob:https://web.whatsapp.com/40ff642d-46c7-4d59-a890-3e34f8a11e68">
          <a:extLst>
            <a:ext uri="{FF2B5EF4-FFF2-40B4-BE49-F238E27FC236}">
              <a16:creationId xmlns:a16="http://schemas.microsoft.com/office/drawing/2014/main" id="{69008F2B-C5E3-4156-BBF4-533244ED7DD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6" name="AutoShape 1" descr="blob:https://web.whatsapp.com/40ff642d-46c7-4d59-a890-3e34f8a11e68">
          <a:extLst>
            <a:ext uri="{FF2B5EF4-FFF2-40B4-BE49-F238E27FC236}">
              <a16:creationId xmlns:a16="http://schemas.microsoft.com/office/drawing/2014/main" id="{020DE3E2-8E7A-4B62-A915-1785C92A6ED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7" name="AutoShape 1" descr="blob:https://web.whatsapp.com/40ff642d-46c7-4d59-a890-3e34f8a11e68">
          <a:extLst>
            <a:ext uri="{FF2B5EF4-FFF2-40B4-BE49-F238E27FC236}">
              <a16:creationId xmlns:a16="http://schemas.microsoft.com/office/drawing/2014/main" id="{1CB6A5B8-D531-4109-A06C-315C1415C2B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8" name="AutoShape 1" descr="blob:https://web.whatsapp.com/40ff642d-46c7-4d59-a890-3e34f8a11e68">
          <a:extLst>
            <a:ext uri="{FF2B5EF4-FFF2-40B4-BE49-F238E27FC236}">
              <a16:creationId xmlns:a16="http://schemas.microsoft.com/office/drawing/2014/main" id="{90EDFF9F-D350-4FD6-8450-89EFE87B5A6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19" name="AutoShape 1" descr="blob:https://web.whatsapp.com/40ff642d-46c7-4d59-a890-3e34f8a11e68">
          <a:extLst>
            <a:ext uri="{FF2B5EF4-FFF2-40B4-BE49-F238E27FC236}">
              <a16:creationId xmlns:a16="http://schemas.microsoft.com/office/drawing/2014/main" id="{CB77368E-1070-4A42-BCD3-67AE24C4578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0" name="AutoShape 1" descr="blob:https://web.whatsapp.com/40ff642d-46c7-4d59-a890-3e34f8a11e68">
          <a:extLst>
            <a:ext uri="{FF2B5EF4-FFF2-40B4-BE49-F238E27FC236}">
              <a16:creationId xmlns:a16="http://schemas.microsoft.com/office/drawing/2014/main" id="{3EF2E4D7-00C2-4576-A403-7DE2EC528A0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1" name="AutoShape 1" descr="blob:https://web.whatsapp.com/40ff642d-46c7-4d59-a890-3e34f8a11e68">
          <a:extLst>
            <a:ext uri="{FF2B5EF4-FFF2-40B4-BE49-F238E27FC236}">
              <a16:creationId xmlns:a16="http://schemas.microsoft.com/office/drawing/2014/main" id="{59BCAF6C-47BD-4FDF-A33B-EB97A7408AA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2" name="AutoShape 1" descr="blob:https://web.whatsapp.com/40ff642d-46c7-4d59-a890-3e34f8a11e68">
          <a:extLst>
            <a:ext uri="{FF2B5EF4-FFF2-40B4-BE49-F238E27FC236}">
              <a16:creationId xmlns:a16="http://schemas.microsoft.com/office/drawing/2014/main" id="{51276ADA-A778-4932-8050-C7FD47B0A2C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3" name="AutoShape 1" descr="blob:https://web.whatsapp.com/40ff642d-46c7-4d59-a890-3e34f8a11e68">
          <a:extLst>
            <a:ext uri="{FF2B5EF4-FFF2-40B4-BE49-F238E27FC236}">
              <a16:creationId xmlns:a16="http://schemas.microsoft.com/office/drawing/2014/main" id="{65E709B4-477E-4D97-968F-DA8DDC3AE59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4" name="AutoShape 1" descr="blob:https://web.whatsapp.com/40ff642d-46c7-4d59-a890-3e34f8a11e68">
          <a:extLst>
            <a:ext uri="{FF2B5EF4-FFF2-40B4-BE49-F238E27FC236}">
              <a16:creationId xmlns:a16="http://schemas.microsoft.com/office/drawing/2014/main" id="{FD864C9A-CFBE-4AFF-8623-25A155E524E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5" name="AutoShape 1" descr="blob:https://web.whatsapp.com/40ff642d-46c7-4d59-a890-3e34f8a11e68">
          <a:extLst>
            <a:ext uri="{FF2B5EF4-FFF2-40B4-BE49-F238E27FC236}">
              <a16:creationId xmlns:a16="http://schemas.microsoft.com/office/drawing/2014/main" id="{C76578AE-0060-4DEF-88F7-F7B224D87BD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6" name="AutoShape 1" descr="blob:https://web.whatsapp.com/40ff642d-46c7-4d59-a890-3e34f8a11e68">
          <a:extLst>
            <a:ext uri="{FF2B5EF4-FFF2-40B4-BE49-F238E27FC236}">
              <a16:creationId xmlns:a16="http://schemas.microsoft.com/office/drawing/2014/main" id="{13683F87-0989-4326-8584-6D91E97DB54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7" name="AutoShape 1" descr="blob:https://web.whatsapp.com/40ff642d-46c7-4d59-a890-3e34f8a11e68">
          <a:extLst>
            <a:ext uri="{FF2B5EF4-FFF2-40B4-BE49-F238E27FC236}">
              <a16:creationId xmlns:a16="http://schemas.microsoft.com/office/drawing/2014/main" id="{3025ACAF-B012-4426-9068-3D86BB87420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8" name="AutoShape 1" descr="blob:https://web.whatsapp.com/40ff642d-46c7-4d59-a890-3e34f8a11e68">
          <a:extLst>
            <a:ext uri="{FF2B5EF4-FFF2-40B4-BE49-F238E27FC236}">
              <a16:creationId xmlns:a16="http://schemas.microsoft.com/office/drawing/2014/main" id="{AA8BBA39-04FF-49C7-89E4-3245D9AB863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29" name="AutoShape 1" descr="blob:https://web.whatsapp.com/40ff642d-46c7-4d59-a890-3e34f8a11e68">
          <a:extLst>
            <a:ext uri="{FF2B5EF4-FFF2-40B4-BE49-F238E27FC236}">
              <a16:creationId xmlns:a16="http://schemas.microsoft.com/office/drawing/2014/main" id="{545171EB-D0CB-4CD7-8E64-E515DB7CB7C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0" name="AutoShape 1" descr="blob:https://web.whatsapp.com/40ff642d-46c7-4d59-a890-3e34f8a11e68">
          <a:extLst>
            <a:ext uri="{FF2B5EF4-FFF2-40B4-BE49-F238E27FC236}">
              <a16:creationId xmlns:a16="http://schemas.microsoft.com/office/drawing/2014/main" id="{06F052CE-8C60-4F1F-9696-DA1A7100749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1" name="AutoShape 1" descr="blob:https://web.whatsapp.com/40ff642d-46c7-4d59-a890-3e34f8a11e68">
          <a:extLst>
            <a:ext uri="{FF2B5EF4-FFF2-40B4-BE49-F238E27FC236}">
              <a16:creationId xmlns:a16="http://schemas.microsoft.com/office/drawing/2014/main" id="{2D307BD4-AFE0-459E-B9FE-9E9AD66B9DF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2" name="AutoShape 1" descr="blob:https://web.whatsapp.com/40ff642d-46c7-4d59-a890-3e34f8a11e68">
          <a:extLst>
            <a:ext uri="{FF2B5EF4-FFF2-40B4-BE49-F238E27FC236}">
              <a16:creationId xmlns:a16="http://schemas.microsoft.com/office/drawing/2014/main" id="{458CB082-F1C8-402D-86C8-9985AA2D396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3" name="AutoShape 1" descr="blob:https://web.whatsapp.com/40ff642d-46c7-4d59-a890-3e34f8a11e68">
          <a:extLst>
            <a:ext uri="{FF2B5EF4-FFF2-40B4-BE49-F238E27FC236}">
              <a16:creationId xmlns:a16="http://schemas.microsoft.com/office/drawing/2014/main" id="{774B111C-E8CC-4DB4-B652-03233B4CCFA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4" name="AutoShape 1" descr="blob:https://web.whatsapp.com/40ff642d-46c7-4d59-a890-3e34f8a11e68">
          <a:extLst>
            <a:ext uri="{FF2B5EF4-FFF2-40B4-BE49-F238E27FC236}">
              <a16:creationId xmlns:a16="http://schemas.microsoft.com/office/drawing/2014/main" id="{22581DF5-DE8D-4B32-A4C4-1294542434A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5" name="AutoShape 1" descr="blob:https://web.whatsapp.com/40ff642d-46c7-4d59-a890-3e34f8a11e68">
          <a:extLst>
            <a:ext uri="{FF2B5EF4-FFF2-40B4-BE49-F238E27FC236}">
              <a16:creationId xmlns:a16="http://schemas.microsoft.com/office/drawing/2014/main" id="{EBA25B8E-F9BF-4F37-90B1-4A5B0B7ADB1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6" name="AutoShape 1" descr="blob:https://web.whatsapp.com/40ff642d-46c7-4d59-a890-3e34f8a11e68">
          <a:extLst>
            <a:ext uri="{FF2B5EF4-FFF2-40B4-BE49-F238E27FC236}">
              <a16:creationId xmlns:a16="http://schemas.microsoft.com/office/drawing/2014/main" id="{1585D939-2041-4F42-B2C5-5E17E104C8E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7" name="AutoShape 1" descr="blob:https://web.whatsapp.com/40ff642d-46c7-4d59-a890-3e34f8a11e68">
          <a:extLst>
            <a:ext uri="{FF2B5EF4-FFF2-40B4-BE49-F238E27FC236}">
              <a16:creationId xmlns:a16="http://schemas.microsoft.com/office/drawing/2014/main" id="{E9694C06-27FC-433B-8195-87E20783F5A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8" name="AutoShape 1" descr="blob:https://web.whatsapp.com/40ff642d-46c7-4d59-a890-3e34f8a11e68">
          <a:extLst>
            <a:ext uri="{FF2B5EF4-FFF2-40B4-BE49-F238E27FC236}">
              <a16:creationId xmlns:a16="http://schemas.microsoft.com/office/drawing/2014/main" id="{E5683395-202E-4BF9-89FB-6AAF16CC0F4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39" name="AutoShape 1" descr="blob:https://web.whatsapp.com/40ff642d-46c7-4d59-a890-3e34f8a11e68">
          <a:extLst>
            <a:ext uri="{FF2B5EF4-FFF2-40B4-BE49-F238E27FC236}">
              <a16:creationId xmlns:a16="http://schemas.microsoft.com/office/drawing/2014/main" id="{C25D9720-246B-4409-A63B-19ECFD89A5D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0" name="AutoShape 1" descr="blob:https://web.whatsapp.com/40ff642d-46c7-4d59-a890-3e34f8a11e68">
          <a:extLst>
            <a:ext uri="{FF2B5EF4-FFF2-40B4-BE49-F238E27FC236}">
              <a16:creationId xmlns:a16="http://schemas.microsoft.com/office/drawing/2014/main" id="{4EE1A119-B330-4F05-8E44-6AE9D345477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1" name="AutoShape 1" descr="blob:https://web.whatsapp.com/40ff642d-46c7-4d59-a890-3e34f8a11e68">
          <a:extLst>
            <a:ext uri="{FF2B5EF4-FFF2-40B4-BE49-F238E27FC236}">
              <a16:creationId xmlns:a16="http://schemas.microsoft.com/office/drawing/2014/main" id="{7CF6EFD7-50D3-469A-B215-247A59B35D5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2" name="AutoShape 1" descr="blob:https://web.whatsapp.com/40ff642d-46c7-4d59-a890-3e34f8a11e68">
          <a:extLst>
            <a:ext uri="{FF2B5EF4-FFF2-40B4-BE49-F238E27FC236}">
              <a16:creationId xmlns:a16="http://schemas.microsoft.com/office/drawing/2014/main" id="{B1F4F1AD-DA26-4905-8177-9BCB946E9CC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3" name="AutoShape 1" descr="blob:https://web.whatsapp.com/40ff642d-46c7-4d59-a890-3e34f8a11e68">
          <a:extLst>
            <a:ext uri="{FF2B5EF4-FFF2-40B4-BE49-F238E27FC236}">
              <a16:creationId xmlns:a16="http://schemas.microsoft.com/office/drawing/2014/main" id="{20B889DD-698C-4E21-A500-F8C62AD99A9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4" name="AutoShape 1" descr="blob:https://web.whatsapp.com/40ff642d-46c7-4d59-a890-3e34f8a11e68">
          <a:extLst>
            <a:ext uri="{FF2B5EF4-FFF2-40B4-BE49-F238E27FC236}">
              <a16:creationId xmlns:a16="http://schemas.microsoft.com/office/drawing/2014/main" id="{D02D74AB-F8FF-444E-99FC-44604669494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5" name="AutoShape 1" descr="blob:https://web.whatsapp.com/40ff642d-46c7-4d59-a890-3e34f8a11e68">
          <a:extLst>
            <a:ext uri="{FF2B5EF4-FFF2-40B4-BE49-F238E27FC236}">
              <a16:creationId xmlns:a16="http://schemas.microsoft.com/office/drawing/2014/main" id="{AFB7184B-0880-4E2A-93B5-F5EF5E50448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6" name="AutoShape 1" descr="blob:https://web.whatsapp.com/40ff642d-46c7-4d59-a890-3e34f8a11e68">
          <a:extLst>
            <a:ext uri="{FF2B5EF4-FFF2-40B4-BE49-F238E27FC236}">
              <a16:creationId xmlns:a16="http://schemas.microsoft.com/office/drawing/2014/main" id="{BD709E07-0045-434F-97CA-E9C5B6A5383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7" name="AutoShape 1" descr="blob:https://web.whatsapp.com/40ff642d-46c7-4d59-a890-3e34f8a11e68">
          <a:extLst>
            <a:ext uri="{FF2B5EF4-FFF2-40B4-BE49-F238E27FC236}">
              <a16:creationId xmlns:a16="http://schemas.microsoft.com/office/drawing/2014/main" id="{F2EDAD93-D454-4232-A548-4B997CADEEB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8" name="AutoShape 1" descr="blob:https://web.whatsapp.com/40ff642d-46c7-4d59-a890-3e34f8a11e68">
          <a:extLst>
            <a:ext uri="{FF2B5EF4-FFF2-40B4-BE49-F238E27FC236}">
              <a16:creationId xmlns:a16="http://schemas.microsoft.com/office/drawing/2014/main" id="{8B346EBF-F3D7-47D9-9094-8AD058D63BE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49" name="AutoShape 1" descr="blob:https://web.whatsapp.com/40ff642d-46c7-4d59-a890-3e34f8a11e68">
          <a:extLst>
            <a:ext uri="{FF2B5EF4-FFF2-40B4-BE49-F238E27FC236}">
              <a16:creationId xmlns:a16="http://schemas.microsoft.com/office/drawing/2014/main" id="{4945588A-E336-49C4-A403-75917C88552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0" name="AutoShape 1" descr="blob:https://web.whatsapp.com/40ff642d-46c7-4d59-a890-3e34f8a11e68">
          <a:extLst>
            <a:ext uri="{FF2B5EF4-FFF2-40B4-BE49-F238E27FC236}">
              <a16:creationId xmlns:a16="http://schemas.microsoft.com/office/drawing/2014/main" id="{611AB652-539B-4543-8AEA-4D8A4E79D1F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1" name="AutoShape 1" descr="blob:https://web.whatsapp.com/40ff642d-46c7-4d59-a890-3e34f8a11e68">
          <a:extLst>
            <a:ext uri="{FF2B5EF4-FFF2-40B4-BE49-F238E27FC236}">
              <a16:creationId xmlns:a16="http://schemas.microsoft.com/office/drawing/2014/main" id="{6A94032F-4E28-4F6F-BFDA-DFFEBD6BEBA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2" name="AutoShape 1" descr="blob:https://web.whatsapp.com/40ff642d-46c7-4d59-a890-3e34f8a11e68">
          <a:extLst>
            <a:ext uri="{FF2B5EF4-FFF2-40B4-BE49-F238E27FC236}">
              <a16:creationId xmlns:a16="http://schemas.microsoft.com/office/drawing/2014/main" id="{6B4051C1-D8D1-42B7-A738-7354F7D2EBD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3" name="AutoShape 1" descr="blob:https://web.whatsapp.com/40ff642d-46c7-4d59-a890-3e34f8a11e68">
          <a:extLst>
            <a:ext uri="{FF2B5EF4-FFF2-40B4-BE49-F238E27FC236}">
              <a16:creationId xmlns:a16="http://schemas.microsoft.com/office/drawing/2014/main" id="{9F3F8546-514F-43AB-9367-0D2835710F2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4" name="AutoShape 1" descr="blob:https://web.whatsapp.com/40ff642d-46c7-4d59-a890-3e34f8a11e68">
          <a:extLst>
            <a:ext uri="{FF2B5EF4-FFF2-40B4-BE49-F238E27FC236}">
              <a16:creationId xmlns:a16="http://schemas.microsoft.com/office/drawing/2014/main" id="{09CACF46-4B65-43A5-87AD-6C2A63FAC3F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5" name="AutoShape 1" descr="blob:https://web.whatsapp.com/40ff642d-46c7-4d59-a890-3e34f8a11e68">
          <a:extLst>
            <a:ext uri="{FF2B5EF4-FFF2-40B4-BE49-F238E27FC236}">
              <a16:creationId xmlns:a16="http://schemas.microsoft.com/office/drawing/2014/main" id="{861C2F29-2318-40E6-B148-9F5E1A95589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6" name="AutoShape 1" descr="blob:https://web.whatsapp.com/40ff642d-46c7-4d59-a890-3e34f8a11e68">
          <a:extLst>
            <a:ext uri="{FF2B5EF4-FFF2-40B4-BE49-F238E27FC236}">
              <a16:creationId xmlns:a16="http://schemas.microsoft.com/office/drawing/2014/main" id="{890A15F4-6601-429D-AA04-6524EF9FA4B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7" name="AutoShape 1" descr="blob:https://web.whatsapp.com/40ff642d-46c7-4d59-a890-3e34f8a11e68">
          <a:extLst>
            <a:ext uri="{FF2B5EF4-FFF2-40B4-BE49-F238E27FC236}">
              <a16:creationId xmlns:a16="http://schemas.microsoft.com/office/drawing/2014/main" id="{909CB0CD-F65A-490C-9573-524FE76515B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8" name="AutoShape 1" descr="blob:https://web.whatsapp.com/40ff642d-46c7-4d59-a890-3e34f8a11e68">
          <a:extLst>
            <a:ext uri="{FF2B5EF4-FFF2-40B4-BE49-F238E27FC236}">
              <a16:creationId xmlns:a16="http://schemas.microsoft.com/office/drawing/2014/main" id="{57BB2457-784C-4E35-9134-D594077F714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59" name="AutoShape 1" descr="blob:https://web.whatsapp.com/40ff642d-46c7-4d59-a890-3e34f8a11e68">
          <a:extLst>
            <a:ext uri="{FF2B5EF4-FFF2-40B4-BE49-F238E27FC236}">
              <a16:creationId xmlns:a16="http://schemas.microsoft.com/office/drawing/2014/main" id="{83399A5D-420B-4AB8-8D50-4DF132BB971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0" name="AutoShape 1" descr="blob:https://web.whatsapp.com/40ff642d-46c7-4d59-a890-3e34f8a11e68">
          <a:extLst>
            <a:ext uri="{FF2B5EF4-FFF2-40B4-BE49-F238E27FC236}">
              <a16:creationId xmlns:a16="http://schemas.microsoft.com/office/drawing/2014/main" id="{AF120A6B-5C69-444A-A094-E606985CBD6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1" name="AutoShape 1" descr="blob:https://web.whatsapp.com/40ff642d-46c7-4d59-a890-3e34f8a11e68">
          <a:extLst>
            <a:ext uri="{FF2B5EF4-FFF2-40B4-BE49-F238E27FC236}">
              <a16:creationId xmlns:a16="http://schemas.microsoft.com/office/drawing/2014/main" id="{BB722C01-77E1-4ADA-B70E-D06FB7319BF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2" name="AutoShape 1" descr="blob:https://web.whatsapp.com/40ff642d-46c7-4d59-a890-3e34f8a11e68">
          <a:extLst>
            <a:ext uri="{FF2B5EF4-FFF2-40B4-BE49-F238E27FC236}">
              <a16:creationId xmlns:a16="http://schemas.microsoft.com/office/drawing/2014/main" id="{D5B8DC73-1EC0-4AB1-860F-2DE1DF3BADA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3" name="AutoShape 1" descr="blob:https://web.whatsapp.com/40ff642d-46c7-4d59-a890-3e34f8a11e68">
          <a:extLst>
            <a:ext uri="{FF2B5EF4-FFF2-40B4-BE49-F238E27FC236}">
              <a16:creationId xmlns:a16="http://schemas.microsoft.com/office/drawing/2014/main" id="{8B1D4CAF-BFD1-4E06-B544-2D5D5525442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4" name="AutoShape 1" descr="blob:https://web.whatsapp.com/40ff642d-46c7-4d59-a890-3e34f8a11e68">
          <a:extLst>
            <a:ext uri="{FF2B5EF4-FFF2-40B4-BE49-F238E27FC236}">
              <a16:creationId xmlns:a16="http://schemas.microsoft.com/office/drawing/2014/main" id="{D2202467-A7D8-428E-979E-8B9F04C17FF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5" name="AutoShape 1" descr="blob:https://web.whatsapp.com/40ff642d-46c7-4d59-a890-3e34f8a11e68">
          <a:extLst>
            <a:ext uri="{FF2B5EF4-FFF2-40B4-BE49-F238E27FC236}">
              <a16:creationId xmlns:a16="http://schemas.microsoft.com/office/drawing/2014/main" id="{0C293FC5-F1F4-451E-93F2-21F74E0DEAD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6" name="AutoShape 1" descr="blob:https://web.whatsapp.com/40ff642d-46c7-4d59-a890-3e34f8a11e68">
          <a:extLst>
            <a:ext uri="{FF2B5EF4-FFF2-40B4-BE49-F238E27FC236}">
              <a16:creationId xmlns:a16="http://schemas.microsoft.com/office/drawing/2014/main" id="{93448FBC-F9BB-4019-ADC7-2AF6D51E895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7" name="AutoShape 1" descr="blob:https://web.whatsapp.com/40ff642d-46c7-4d59-a890-3e34f8a11e68">
          <a:extLst>
            <a:ext uri="{FF2B5EF4-FFF2-40B4-BE49-F238E27FC236}">
              <a16:creationId xmlns:a16="http://schemas.microsoft.com/office/drawing/2014/main" id="{AE159C82-773B-4ACF-8F31-1A13CAE743B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8" name="AutoShape 1" descr="blob:https://web.whatsapp.com/40ff642d-46c7-4d59-a890-3e34f8a11e68">
          <a:extLst>
            <a:ext uri="{FF2B5EF4-FFF2-40B4-BE49-F238E27FC236}">
              <a16:creationId xmlns:a16="http://schemas.microsoft.com/office/drawing/2014/main" id="{4AC16AAA-F888-420A-8531-C20CF392901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69" name="AutoShape 1" descr="blob:https://web.whatsapp.com/40ff642d-46c7-4d59-a890-3e34f8a11e68">
          <a:extLst>
            <a:ext uri="{FF2B5EF4-FFF2-40B4-BE49-F238E27FC236}">
              <a16:creationId xmlns:a16="http://schemas.microsoft.com/office/drawing/2014/main" id="{77AD2E52-87CE-4222-997A-0EEF57526B5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0" name="AutoShape 1" descr="blob:https://web.whatsapp.com/40ff642d-46c7-4d59-a890-3e34f8a11e68">
          <a:extLst>
            <a:ext uri="{FF2B5EF4-FFF2-40B4-BE49-F238E27FC236}">
              <a16:creationId xmlns:a16="http://schemas.microsoft.com/office/drawing/2014/main" id="{0AA2EEAA-216D-4363-8221-D86644EFD7B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1" name="AutoShape 1" descr="blob:https://web.whatsapp.com/40ff642d-46c7-4d59-a890-3e34f8a11e68">
          <a:extLst>
            <a:ext uri="{FF2B5EF4-FFF2-40B4-BE49-F238E27FC236}">
              <a16:creationId xmlns:a16="http://schemas.microsoft.com/office/drawing/2014/main" id="{069D0805-DB82-4F97-A852-47A8E2A3B8E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2" name="AutoShape 1" descr="blob:https://web.whatsapp.com/40ff642d-46c7-4d59-a890-3e34f8a11e68">
          <a:extLst>
            <a:ext uri="{FF2B5EF4-FFF2-40B4-BE49-F238E27FC236}">
              <a16:creationId xmlns:a16="http://schemas.microsoft.com/office/drawing/2014/main" id="{3078D938-F179-48CD-9A50-9AC67FC6BDC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3" name="AutoShape 1" descr="blob:https://web.whatsapp.com/40ff642d-46c7-4d59-a890-3e34f8a11e68">
          <a:extLst>
            <a:ext uri="{FF2B5EF4-FFF2-40B4-BE49-F238E27FC236}">
              <a16:creationId xmlns:a16="http://schemas.microsoft.com/office/drawing/2014/main" id="{8D4972B5-3828-47E6-82AC-ED1864DBD82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4" name="AutoShape 1" descr="blob:https://web.whatsapp.com/40ff642d-46c7-4d59-a890-3e34f8a11e68">
          <a:extLst>
            <a:ext uri="{FF2B5EF4-FFF2-40B4-BE49-F238E27FC236}">
              <a16:creationId xmlns:a16="http://schemas.microsoft.com/office/drawing/2014/main" id="{FA4E8426-3647-499C-B77C-9F21A22AA7F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5" name="AutoShape 1" descr="blob:https://web.whatsapp.com/40ff642d-46c7-4d59-a890-3e34f8a11e68">
          <a:extLst>
            <a:ext uri="{FF2B5EF4-FFF2-40B4-BE49-F238E27FC236}">
              <a16:creationId xmlns:a16="http://schemas.microsoft.com/office/drawing/2014/main" id="{497CF86E-B3C9-4704-98E8-772A47647AB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6" name="AutoShape 1" descr="blob:https://web.whatsapp.com/40ff642d-46c7-4d59-a890-3e34f8a11e68">
          <a:extLst>
            <a:ext uri="{FF2B5EF4-FFF2-40B4-BE49-F238E27FC236}">
              <a16:creationId xmlns:a16="http://schemas.microsoft.com/office/drawing/2014/main" id="{8FF5437D-F367-4451-A0C9-BFF5E317B03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7" name="AutoShape 1" descr="blob:https://web.whatsapp.com/40ff642d-46c7-4d59-a890-3e34f8a11e68">
          <a:extLst>
            <a:ext uri="{FF2B5EF4-FFF2-40B4-BE49-F238E27FC236}">
              <a16:creationId xmlns:a16="http://schemas.microsoft.com/office/drawing/2014/main" id="{7F203EFF-1EDE-4666-9D8B-F1B5FA14F38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8" name="AutoShape 1" descr="blob:https://web.whatsapp.com/40ff642d-46c7-4d59-a890-3e34f8a11e68">
          <a:extLst>
            <a:ext uri="{FF2B5EF4-FFF2-40B4-BE49-F238E27FC236}">
              <a16:creationId xmlns:a16="http://schemas.microsoft.com/office/drawing/2014/main" id="{879D1403-B56B-45F0-B3F1-EB00E5A955A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79" name="AutoShape 1" descr="blob:https://web.whatsapp.com/40ff642d-46c7-4d59-a890-3e34f8a11e68">
          <a:extLst>
            <a:ext uri="{FF2B5EF4-FFF2-40B4-BE49-F238E27FC236}">
              <a16:creationId xmlns:a16="http://schemas.microsoft.com/office/drawing/2014/main" id="{C01EB691-D9E3-436E-879A-D31093AE0B5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0" name="AutoShape 1" descr="blob:https://web.whatsapp.com/40ff642d-46c7-4d59-a890-3e34f8a11e68">
          <a:extLst>
            <a:ext uri="{FF2B5EF4-FFF2-40B4-BE49-F238E27FC236}">
              <a16:creationId xmlns:a16="http://schemas.microsoft.com/office/drawing/2014/main" id="{0CB03B4C-9DC0-406F-AC9F-A4BDF662461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1" name="AutoShape 1" descr="blob:https://web.whatsapp.com/40ff642d-46c7-4d59-a890-3e34f8a11e68">
          <a:extLst>
            <a:ext uri="{FF2B5EF4-FFF2-40B4-BE49-F238E27FC236}">
              <a16:creationId xmlns:a16="http://schemas.microsoft.com/office/drawing/2014/main" id="{81290F12-B018-46AD-89DA-E98ADAAF1E0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2" name="AutoShape 1" descr="blob:https://web.whatsapp.com/40ff642d-46c7-4d59-a890-3e34f8a11e68">
          <a:extLst>
            <a:ext uri="{FF2B5EF4-FFF2-40B4-BE49-F238E27FC236}">
              <a16:creationId xmlns:a16="http://schemas.microsoft.com/office/drawing/2014/main" id="{B0432C1F-688D-4FC1-BA38-43C0F10D5A3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3" name="AutoShape 1" descr="blob:https://web.whatsapp.com/40ff642d-46c7-4d59-a890-3e34f8a11e68">
          <a:extLst>
            <a:ext uri="{FF2B5EF4-FFF2-40B4-BE49-F238E27FC236}">
              <a16:creationId xmlns:a16="http://schemas.microsoft.com/office/drawing/2014/main" id="{734C290B-F153-4ED3-A519-9E26A140B7D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4" name="AutoShape 1" descr="blob:https://web.whatsapp.com/40ff642d-46c7-4d59-a890-3e34f8a11e68">
          <a:extLst>
            <a:ext uri="{FF2B5EF4-FFF2-40B4-BE49-F238E27FC236}">
              <a16:creationId xmlns:a16="http://schemas.microsoft.com/office/drawing/2014/main" id="{46BFF560-2CF9-4BB3-BD9A-30505C48DBA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5" name="AutoShape 1" descr="blob:https://web.whatsapp.com/40ff642d-46c7-4d59-a890-3e34f8a11e68">
          <a:extLst>
            <a:ext uri="{FF2B5EF4-FFF2-40B4-BE49-F238E27FC236}">
              <a16:creationId xmlns:a16="http://schemas.microsoft.com/office/drawing/2014/main" id="{408F7B51-C43A-4837-9CB6-F34733FEB6D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6" name="AutoShape 1" descr="blob:https://web.whatsapp.com/40ff642d-46c7-4d59-a890-3e34f8a11e68">
          <a:extLst>
            <a:ext uri="{FF2B5EF4-FFF2-40B4-BE49-F238E27FC236}">
              <a16:creationId xmlns:a16="http://schemas.microsoft.com/office/drawing/2014/main" id="{A6718831-3B76-465C-9DDA-B290F74F3F1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7" name="AutoShape 1" descr="blob:https://web.whatsapp.com/40ff642d-46c7-4d59-a890-3e34f8a11e68">
          <a:extLst>
            <a:ext uri="{FF2B5EF4-FFF2-40B4-BE49-F238E27FC236}">
              <a16:creationId xmlns:a16="http://schemas.microsoft.com/office/drawing/2014/main" id="{EEA9E9B2-6F70-408F-BBE4-F95CF9886D1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8" name="AutoShape 1" descr="blob:https://web.whatsapp.com/40ff642d-46c7-4d59-a890-3e34f8a11e68">
          <a:extLst>
            <a:ext uri="{FF2B5EF4-FFF2-40B4-BE49-F238E27FC236}">
              <a16:creationId xmlns:a16="http://schemas.microsoft.com/office/drawing/2014/main" id="{DD3FFDE3-EAC6-486C-AFB2-2FA6C44B4E0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89" name="AutoShape 1" descr="blob:https://web.whatsapp.com/40ff642d-46c7-4d59-a890-3e34f8a11e68">
          <a:extLst>
            <a:ext uri="{FF2B5EF4-FFF2-40B4-BE49-F238E27FC236}">
              <a16:creationId xmlns:a16="http://schemas.microsoft.com/office/drawing/2014/main" id="{4B91618E-2B90-41C7-8839-85CE7EE61FDE}"/>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0" name="AutoShape 1" descr="blob:https://web.whatsapp.com/40ff642d-46c7-4d59-a890-3e34f8a11e68">
          <a:extLst>
            <a:ext uri="{FF2B5EF4-FFF2-40B4-BE49-F238E27FC236}">
              <a16:creationId xmlns:a16="http://schemas.microsoft.com/office/drawing/2014/main" id="{8EAF2A95-1DCD-4177-B1E6-158A997F8145}"/>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1" name="AutoShape 1" descr="blob:https://web.whatsapp.com/40ff642d-46c7-4d59-a890-3e34f8a11e68">
          <a:extLst>
            <a:ext uri="{FF2B5EF4-FFF2-40B4-BE49-F238E27FC236}">
              <a16:creationId xmlns:a16="http://schemas.microsoft.com/office/drawing/2014/main" id="{AA07DAC3-79FC-4CAE-94A1-7243A82A26B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2" name="AutoShape 1" descr="blob:https://web.whatsapp.com/40ff642d-46c7-4d59-a890-3e34f8a11e68">
          <a:extLst>
            <a:ext uri="{FF2B5EF4-FFF2-40B4-BE49-F238E27FC236}">
              <a16:creationId xmlns:a16="http://schemas.microsoft.com/office/drawing/2014/main" id="{322DC60C-4ECC-4D22-AFA8-D8AA6BDB1F3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3" name="AutoShape 1" descr="blob:https://web.whatsapp.com/40ff642d-46c7-4d59-a890-3e34f8a11e68">
          <a:extLst>
            <a:ext uri="{FF2B5EF4-FFF2-40B4-BE49-F238E27FC236}">
              <a16:creationId xmlns:a16="http://schemas.microsoft.com/office/drawing/2014/main" id="{6DC874F0-F6E8-44B7-A3D7-A64DA620CB6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4" name="AutoShape 1" descr="blob:https://web.whatsapp.com/40ff642d-46c7-4d59-a890-3e34f8a11e68">
          <a:extLst>
            <a:ext uri="{FF2B5EF4-FFF2-40B4-BE49-F238E27FC236}">
              <a16:creationId xmlns:a16="http://schemas.microsoft.com/office/drawing/2014/main" id="{314EA64A-DDBC-424D-9023-D39A5E7942BA}"/>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5" name="AutoShape 1" descr="blob:https://web.whatsapp.com/40ff642d-46c7-4d59-a890-3e34f8a11e68">
          <a:extLst>
            <a:ext uri="{FF2B5EF4-FFF2-40B4-BE49-F238E27FC236}">
              <a16:creationId xmlns:a16="http://schemas.microsoft.com/office/drawing/2014/main" id="{CBA41883-4693-4836-98E5-3B666586B28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6" name="AutoShape 1" descr="blob:https://web.whatsapp.com/40ff642d-46c7-4d59-a890-3e34f8a11e68">
          <a:extLst>
            <a:ext uri="{FF2B5EF4-FFF2-40B4-BE49-F238E27FC236}">
              <a16:creationId xmlns:a16="http://schemas.microsoft.com/office/drawing/2014/main" id="{C1230319-1C25-40ED-89C3-46957E9B4777}"/>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7" name="AutoShape 1" descr="blob:https://web.whatsapp.com/40ff642d-46c7-4d59-a890-3e34f8a11e68">
          <a:extLst>
            <a:ext uri="{FF2B5EF4-FFF2-40B4-BE49-F238E27FC236}">
              <a16:creationId xmlns:a16="http://schemas.microsoft.com/office/drawing/2014/main" id="{65F21AE3-D99E-47E9-A49D-5CAD4BE9EEA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8" name="AutoShape 1" descr="blob:https://web.whatsapp.com/40ff642d-46c7-4d59-a890-3e34f8a11e68">
          <a:extLst>
            <a:ext uri="{FF2B5EF4-FFF2-40B4-BE49-F238E27FC236}">
              <a16:creationId xmlns:a16="http://schemas.microsoft.com/office/drawing/2014/main" id="{376EC4B8-784D-4173-8D8F-06A4C52BA12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399" name="AutoShape 1" descr="blob:https://web.whatsapp.com/40ff642d-46c7-4d59-a890-3e34f8a11e68">
          <a:extLst>
            <a:ext uri="{FF2B5EF4-FFF2-40B4-BE49-F238E27FC236}">
              <a16:creationId xmlns:a16="http://schemas.microsoft.com/office/drawing/2014/main" id="{2EFF8C2A-DB35-49B5-B4B0-F08FD189CC4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0" name="AutoShape 1" descr="blob:https://web.whatsapp.com/40ff642d-46c7-4d59-a890-3e34f8a11e68">
          <a:extLst>
            <a:ext uri="{FF2B5EF4-FFF2-40B4-BE49-F238E27FC236}">
              <a16:creationId xmlns:a16="http://schemas.microsoft.com/office/drawing/2014/main" id="{F49E8E06-3336-4AE5-8E9B-862957CE6B4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1" name="AutoShape 1" descr="blob:https://web.whatsapp.com/40ff642d-46c7-4d59-a890-3e34f8a11e68">
          <a:extLst>
            <a:ext uri="{FF2B5EF4-FFF2-40B4-BE49-F238E27FC236}">
              <a16:creationId xmlns:a16="http://schemas.microsoft.com/office/drawing/2014/main" id="{B2B28605-609A-4651-AAC7-E15144164C9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2" name="AutoShape 1" descr="blob:https://web.whatsapp.com/40ff642d-46c7-4d59-a890-3e34f8a11e68">
          <a:extLst>
            <a:ext uri="{FF2B5EF4-FFF2-40B4-BE49-F238E27FC236}">
              <a16:creationId xmlns:a16="http://schemas.microsoft.com/office/drawing/2014/main" id="{5803D662-4BBB-4071-AED7-4E07E261AF8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3" name="AutoShape 1" descr="blob:https://web.whatsapp.com/40ff642d-46c7-4d59-a890-3e34f8a11e68">
          <a:extLst>
            <a:ext uri="{FF2B5EF4-FFF2-40B4-BE49-F238E27FC236}">
              <a16:creationId xmlns:a16="http://schemas.microsoft.com/office/drawing/2014/main" id="{78C200E3-BE79-4E10-A0B3-EBF57E3CE0EF}"/>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4" name="AutoShape 1" descr="blob:https://web.whatsapp.com/40ff642d-46c7-4d59-a890-3e34f8a11e68">
          <a:extLst>
            <a:ext uri="{FF2B5EF4-FFF2-40B4-BE49-F238E27FC236}">
              <a16:creationId xmlns:a16="http://schemas.microsoft.com/office/drawing/2014/main" id="{64CA770C-6831-4C16-A01B-C32C06BBDB8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5" name="AutoShape 1" descr="blob:https://web.whatsapp.com/40ff642d-46c7-4d59-a890-3e34f8a11e68">
          <a:extLst>
            <a:ext uri="{FF2B5EF4-FFF2-40B4-BE49-F238E27FC236}">
              <a16:creationId xmlns:a16="http://schemas.microsoft.com/office/drawing/2014/main" id="{F3E71FC6-9EB3-4B56-8766-72F10FB4541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6" name="AutoShape 1" descr="blob:https://web.whatsapp.com/40ff642d-46c7-4d59-a890-3e34f8a11e68">
          <a:extLst>
            <a:ext uri="{FF2B5EF4-FFF2-40B4-BE49-F238E27FC236}">
              <a16:creationId xmlns:a16="http://schemas.microsoft.com/office/drawing/2014/main" id="{2A1D74D8-D5C5-4A7C-82C5-95C44999916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7" name="AutoShape 1" descr="blob:https://web.whatsapp.com/40ff642d-46c7-4d59-a890-3e34f8a11e68">
          <a:extLst>
            <a:ext uri="{FF2B5EF4-FFF2-40B4-BE49-F238E27FC236}">
              <a16:creationId xmlns:a16="http://schemas.microsoft.com/office/drawing/2014/main" id="{C2C2D93E-2B2D-4F81-A4DE-DBBF8024C44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8" name="AutoShape 1" descr="blob:https://web.whatsapp.com/40ff642d-46c7-4d59-a890-3e34f8a11e68">
          <a:extLst>
            <a:ext uri="{FF2B5EF4-FFF2-40B4-BE49-F238E27FC236}">
              <a16:creationId xmlns:a16="http://schemas.microsoft.com/office/drawing/2014/main" id="{EDB9DA6A-8FE1-4C5D-8198-41CEDAC9486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09" name="AutoShape 1" descr="blob:https://web.whatsapp.com/40ff642d-46c7-4d59-a890-3e34f8a11e68">
          <a:extLst>
            <a:ext uri="{FF2B5EF4-FFF2-40B4-BE49-F238E27FC236}">
              <a16:creationId xmlns:a16="http://schemas.microsoft.com/office/drawing/2014/main" id="{A113CD79-E2BA-43A4-88A4-D71E1976457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0" name="AutoShape 1" descr="blob:https://web.whatsapp.com/40ff642d-46c7-4d59-a890-3e34f8a11e68">
          <a:extLst>
            <a:ext uri="{FF2B5EF4-FFF2-40B4-BE49-F238E27FC236}">
              <a16:creationId xmlns:a16="http://schemas.microsoft.com/office/drawing/2014/main" id="{5DF8080A-DFA9-4D07-B1B0-7AEB279B180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1" name="AutoShape 1" descr="blob:https://web.whatsapp.com/40ff642d-46c7-4d59-a890-3e34f8a11e68">
          <a:extLst>
            <a:ext uri="{FF2B5EF4-FFF2-40B4-BE49-F238E27FC236}">
              <a16:creationId xmlns:a16="http://schemas.microsoft.com/office/drawing/2014/main" id="{6AFB716A-17C2-4E2D-B659-1C47BAD55A6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2" name="AutoShape 1" descr="blob:https://web.whatsapp.com/40ff642d-46c7-4d59-a890-3e34f8a11e68">
          <a:extLst>
            <a:ext uri="{FF2B5EF4-FFF2-40B4-BE49-F238E27FC236}">
              <a16:creationId xmlns:a16="http://schemas.microsoft.com/office/drawing/2014/main" id="{938B4A6F-29AD-426C-AB90-2CB4547DA7B2}"/>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3" name="AutoShape 1" descr="blob:https://web.whatsapp.com/40ff642d-46c7-4d59-a890-3e34f8a11e68">
          <a:extLst>
            <a:ext uri="{FF2B5EF4-FFF2-40B4-BE49-F238E27FC236}">
              <a16:creationId xmlns:a16="http://schemas.microsoft.com/office/drawing/2014/main" id="{BA25B63F-BFB2-453F-973A-E42A5881EF89}"/>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4" name="AutoShape 1" descr="blob:https://web.whatsapp.com/40ff642d-46c7-4d59-a890-3e34f8a11e68">
          <a:extLst>
            <a:ext uri="{FF2B5EF4-FFF2-40B4-BE49-F238E27FC236}">
              <a16:creationId xmlns:a16="http://schemas.microsoft.com/office/drawing/2014/main" id="{19E20C57-6008-48A4-9282-260D93BE48A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5" name="AutoShape 1" descr="blob:https://web.whatsapp.com/40ff642d-46c7-4d59-a890-3e34f8a11e68">
          <a:extLst>
            <a:ext uri="{FF2B5EF4-FFF2-40B4-BE49-F238E27FC236}">
              <a16:creationId xmlns:a16="http://schemas.microsoft.com/office/drawing/2014/main" id="{D16C2FEC-62DE-4820-AEB6-666ED7D13B0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6" name="AutoShape 1" descr="blob:https://web.whatsapp.com/40ff642d-46c7-4d59-a890-3e34f8a11e68">
          <a:extLst>
            <a:ext uri="{FF2B5EF4-FFF2-40B4-BE49-F238E27FC236}">
              <a16:creationId xmlns:a16="http://schemas.microsoft.com/office/drawing/2014/main" id="{6A14A8D2-5DBB-4A27-9511-68A9327F343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7" name="AutoShape 1" descr="blob:https://web.whatsapp.com/40ff642d-46c7-4d59-a890-3e34f8a11e68">
          <a:extLst>
            <a:ext uri="{FF2B5EF4-FFF2-40B4-BE49-F238E27FC236}">
              <a16:creationId xmlns:a16="http://schemas.microsoft.com/office/drawing/2014/main" id="{C76887E7-B7DB-4548-9CC6-FCEE66E9086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8" name="AutoShape 1" descr="blob:https://web.whatsapp.com/40ff642d-46c7-4d59-a890-3e34f8a11e68">
          <a:extLst>
            <a:ext uri="{FF2B5EF4-FFF2-40B4-BE49-F238E27FC236}">
              <a16:creationId xmlns:a16="http://schemas.microsoft.com/office/drawing/2014/main" id="{1EE15C3C-2E7F-4F4C-AA1C-CAF9922397B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19" name="AutoShape 1" descr="blob:https://web.whatsapp.com/40ff642d-46c7-4d59-a890-3e34f8a11e68">
          <a:extLst>
            <a:ext uri="{FF2B5EF4-FFF2-40B4-BE49-F238E27FC236}">
              <a16:creationId xmlns:a16="http://schemas.microsoft.com/office/drawing/2014/main" id="{1F17997A-15FC-464F-8F05-4B126D518B51}"/>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0" name="AutoShape 1" descr="blob:https://web.whatsapp.com/40ff642d-46c7-4d59-a890-3e34f8a11e68">
          <a:extLst>
            <a:ext uri="{FF2B5EF4-FFF2-40B4-BE49-F238E27FC236}">
              <a16:creationId xmlns:a16="http://schemas.microsoft.com/office/drawing/2014/main" id="{4E4EDA83-F846-4EA9-9366-56A57998CFBC}"/>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1" name="AutoShape 1" descr="blob:https://web.whatsapp.com/40ff642d-46c7-4d59-a890-3e34f8a11e68">
          <a:extLst>
            <a:ext uri="{FF2B5EF4-FFF2-40B4-BE49-F238E27FC236}">
              <a16:creationId xmlns:a16="http://schemas.microsoft.com/office/drawing/2014/main" id="{7C562620-4F54-4953-9313-D78054459A83}"/>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2" name="AutoShape 1" descr="blob:https://web.whatsapp.com/40ff642d-46c7-4d59-a890-3e34f8a11e68">
          <a:extLst>
            <a:ext uri="{FF2B5EF4-FFF2-40B4-BE49-F238E27FC236}">
              <a16:creationId xmlns:a16="http://schemas.microsoft.com/office/drawing/2014/main" id="{105AAF5B-961C-4CC1-8D8B-EDCF623A56C8}"/>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3" name="AutoShape 1" descr="blob:https://web.whatsapp.com/40ff642d-46c7-4d59-a890-3e34f8a11e68">
          <a:extLst>
            <a:ext uri="{FF2B5EF4-FFF2-40B4-BE49-F238E27FC236}">
              <a16:creationId xmlns:a16="http://schemas.microsoft.com/office/drawing/2014/main" id="{F26BAF8E-946B-46E1-8FEF-50407BA1F150}"/>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4" name="AutoShape 1" descr="blob:https://web.whatsapp.com/40ff642d-46c7-4d59-a890-3e34f8a11e68">
          <a:extLst>
            <a:ext uri="{FF2B5EF4-FFF2-40B4-BE49-F238E27FC236}">
              <a16:creationId xmlns:a16="http://schemas.microsoft.com/office/drawing/2014/main" id="{AADC1C94-01E4-4B35-960A-F90AF95DBADB}"/>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5" name="AutoShape 1" descr="blob:https://web.whatsapp.com/40ff642d-46c7-4d59-a890-3e34f8a11e68">
          <a:extLst>
            <a:ext uri="{FF2B5EF4-FFF2-40B4-BE49-F238E27FC236}">
              <a16:creationId xmlns:a16="http://schemas.microsoft.com/office/drawing/2014/main" id="{9D6E564C-ACC3-4E73-84C8-0FF12AE4566D}"/>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6" name="AutoShape 1" descr="blob:https://web.whatsapp.com/40ff642d-46c7-4d59-a890-3e34f8a11e68">
          <a:extLst>
            <a:ext uri="{FF2B5EF4-FFF2-40B4-BE49-F238E27FC236}">
              <a16:creationId xmlns:a16="http://schemas.microsoft.com/office/drawing/2014/main" id="{420AE136-A9E1-414B-8941-3FB2AB26AC56}"/>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7" name="AutoShape 1" descr="blob:https://web.whatsapp.com/40ff642d-46c7-4d59-a890-3e34f8a11e68">
          <a:extLst>
            <a:ext uri="{FF2B5EF4-FFF2-40B4-BE49-F238E27FC236}">
              <a16:creationId xmlns:a16="http://schemas.microsoft.com/office/drawing/2014/main" id="{2FC08DB6-7726-4E19-8728-6B44ED016F7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82</xdr:row>
      <xdr:rowOff>0</xdr:rowOff>
    </xdr:from>
    <xdr:ext cx="304800" cy="438151"/>
    <xdr:sp macro="" textlink="">
      <xdr:nvSpPr>
        <xdr:cNvPr id="428" name="AutoShape 1" descr="blob:https://web.whatsapp.com/40ff642d-46c7-4d59-a890-3e34f8a11e68">
          <a:extLst>
            <a:ext uri="{FF2B5EF4-FFF2-40B4-BE49-F238E27FC236}">
              <a16:creationId xmlns:a16="http://schemas.microsoft.com/office/drawing/2014/main" id="{F77C9E08-2EBF-4BF0-900C-C140F8CAD204}"/>
            </a:ext>
          </a:extLst>
        </xdr:cNvPr>
        <xdr:cNvSpPr>
          <a:spLocks noChangeAspect="1" noChangeArrowheads="1"/>
        </xdr:cNvSpPr>
      </xdr:nvSpPr>
      <xdr:spPr bwMode="auto">
        <a:xfrm>
          <a:off x="1263650" y="22834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29" name="AutoShape 1" descr="blob:https://web.whatsapp.com/40ff642d-46c7-4d59-a890-3e34f8a11e68">
          <a:extLst>
            <a:ext uri="{FF2B5EF4-FFF2-40B4-BE49-F238E27FC236}">
              <a16:creationId xmlns:a16="http://schemas.microsoft.com/office/drawing/2014/main" id="{3FCC7145-DA3F-4A3B-BB30-82C86D5CF239}"/>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0" name="AutoShape 1" descr="blob:https://web.whatsapp.com/40ff642d-46c7-4d59-a890-3e34f8a11e68">
          <a:extLst>
            <a:ext uri="{FF2B5EF4-FFF2-40B4-BE49-F238E27FC236}">
              <a16:creationId xmlns:a16="http://schemas.microsoft.com/office/drawing/2014/main" id="{9C802E5B-7D96-47A1-8AE2-CF4C921250B2}"/>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1" name="AutoShape 1" descr="blob:https://web.whatsapp.com/40ff642d-46c7-4d59-a890-3e34f8a11e68">
          <a:extLst>
            <a:ext uri="{FF2B5EF4-FFF2-40B4-BE49-F238E27FC236}">
              <a16:creationId xmlns:a16="http://schemas.microsoft.com/office/drawing/2014/main" id="{D55E0983-604F-4720-A97F-FC37A1DB3D6F}"/>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2" name="AutoShape 1" descr="blob:https://web.whatsapp.com/40ff642d-46c7-4d59-a890-3e34f8a11e68">
          <a:extLst>
            <a:ext uri="{FF2B5EF4-FFF2-40B4-BE49-F238E27FC236}">
              <a16:creationId xmlns:a16="http://schemas.microsoft.com/office/drawing/2014/main" id="{DF9A1507-2533-4C5B-9167-63F72E8517BD}"/>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3" name="AutoShape 1" descr="blob:https://web.whatsapp.com/40ff642d-46c7-4d59-a890-3e34f8a11e68">
          <a:extLst>
            <a:ext uri="{FF2B5EF4-FFF2-40B4-BE49-F238E27FC236}">
              <a16:creationId xmlns:a16="http://schemas.microsoft.com/office/drawing/2014/main" id="{6903ABA8-9964-469F-A72F-51E7071F56D8}"/>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4" name="AutoShape 1" descr="blob:https://web.whatsapp.com/40ff642d-46c7-4d59-a890-3e34f8a11e68">
          <a:extLst>
            <a:ext uri="{FF2B5EF4-FFF2-40B4-BE49-F238E27FC236}">
              <a16:creationId xmlns:a16="http://schemas.microsoft.com/office/drawing/2014/main" id="{F41F1CB1-C6C7-4CDA-AB34-8EF26979459C}"/>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5" name="AutoShape 1" descr="blob:https://web.whatsapp.com/40ff642d-46c7-4d59-a890-3e34f8a11e68">
          <a:extLst>
            <a:ext uri="{FF2B5EF4-FFF2-40B4-BE49-F238E27FC236}">
              <a16:creationId xmlns:a16="http://schemas.microsoft.com/office/drawing/2014/main" id="{CD9E1E49-F1DD-49F9-86AB-A79E347B59C7}"/>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6" name="AutoShape 1" descr="blob:https://web.whatsapp.com/40ff642d-46c7-4d59-a890-3e34f8a11e68">
          <a:extLst>
            <a:ext uri="{FF2B5EF4-FFF2-40B4-BE49-F238E27FC236}">
              <a16:creationId xmlns:a16="http://schemas.microsoft.com/office/drawing/2014/main" id="{6501CEDE-0CF9-4214-907B-87BB6817278F}"/>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7" name="AutoShape 1" descr="blob:https://web.whatsapp.com/40ff642d-46c7-4d59-a890-3e34f8a11e68">
          <a:extLst>
            <a:ext uri="{FF2B5EF4-FFF2-40B4-BE49-F238E27FC236}">
              <a16:creationId xmlns:a16="http://schemas.microsoft.com/office/drawing/2014/main" id="{B05A1B55-FA7B-457E-BC55-60185307C680}"/>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8" name="AutoShape 1" descr="blob:https://web.whatsapp.com/40ff642d-46c7-4d59-a890-3e34f8a11e68">
          <a:extLst>
            <a:ext uri="{FF2B5EF4-FFF2-40B4-BE49-F238E27FC236}">
              <a16:creationId xmlns:a16="http://schemas.microsoft.com/office/drawing/2014/main" id="{4737C8D5-7565-4CF1-8D2A-5FA8481E79DB}"/>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39" name="AutoShape 1" descr="blob:https://web.whatsapp.com/40ff642d-46c7-4d59-a890-3e34f8a11e68">
          <a:extLst>
            <a:ext uri="{FF2B5EF4-FFF2-40B4-BE49-F238E27FC236}">
              <a16:creationId xmlns:a16="http://schemas.microsoft.com/office/drawing/2014/main" id="{6D62AC32-B87D-4DCB-B12B-2855D6EAC2C2}"/>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0" name="AutoShape 1" descr="blob:https://web.whatsapp.com/40ff642d-46c7-4d59-a890-3e34f8a11e68">
          <a:extLst>
            <a:ext uri="{FF2B5EF4-FFF2-40B4-BE49-F238E27FC236}">
              <a16:creationId xmlns:a16="http://schemas.microsoft.com/office/drawing/2014/main" id="{8AB56C8F-630F-4AE6-A67E-764260B708CC}"/>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1" name="AutoShape 1" descr="blob:https://web.whatsapp.com/40ff642d-46c7-4d59-a890-3e34f8a11e68">
          <a:extLst>
            <a:ext uri="{FF2B5EF4-FFF2-40B4-BE49-F238E27FC236}">
              <a16:creationId xmlns:a16="http://schemas.microsoft.com/office/drawing/2014/main" id="{FC66D129-CC5E-425F-BED1-01CD4A905397}"/>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2" name="AutoShape 1" descr="blob:https://web.whatsapp.com/40ff642d-46c7-4d59-a890-3e34f8a11e68">
          <a:extLst>
            <a:ext uri="{FF2B5EF4-FFF2-40B4-BE49-F238E27FC236}">
              <a16:creationId xmlns:a16="http://schemas.microsoft.com/office/drawing/2014/main" id="{56715D36-3E28-43D2-9AA1-2AFA83B5D220}"/>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3" name="AutoShape 1" descr="blob:https://web.whatsapp.com/40ff642d-46c7-4d59-a890-3e34f8a11e68">
          <a:extLst>
            <a:ext uri="{FF2B5EF4-FFF2-40B4-BE49-F238E27FC236}">
              <a16:creationId xmlns:a16="http://schemas.microsoft.com/office/drawing/2014/main" id="{E4139B10-F93A-4F3B-B969-6004C398DC8E}"/>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4" name="AutoShape 1" descr="blob:https://web.whatsapp.com/40ff642d-46c7-4d59-a890-3e34f8a11e68">
          <a:extLst>
            <a:ext uri="{FF2B5EF4-FFF2-40B4-BE49-F238E27FC236}">
              <a16:creationId xmlns:a16="http://schemas.microsoft.com/office/drawing/2014/main" id="{642B547D-8F08-45A4-A437-CC488A3CE73A}"/>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5" name="AutoShape 1" descr="blob:https://web.whatsapp.com/40ff642d-46c7-4d59-a890-3e34f8a11e68">
          <a:extLst>
            <a:ext uri="{FF2B5EF4-FFF2-40B4-BE49-F238E27FC236}">
              <a16:creationId xmlns:a16="http://schemas.microsoft.com/office/drawing/2014/main" id="{E528BCA8-4D16-4BE7-9E8F-4A7F59828103}"/>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6" name="AutoShape 1" descr="blob:https://web.whatsapp.com/40ff642d-46c7-4d59-a890-3e34f8a11e68">
          <a:extLst>
            <a:ext uri="{FF2B5EF4-FFF2-40B4-BE49-F238E27FC236}">
              <a16:creationId xmlns:a16="http://schemas.microsoft.com/office/drawing/2014/main" id="{25ED5DB3-874C-4C52-A9A4-DFD065059A32}"/>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7" name="AutoShape 1" descr="blob:https://web.whatsapp.com/40ff642d-46c7-4d59-a890-3e34f8a11e68">
          <a:extLst>
            <a:ext uri="{FF2B5EF4-FFF2-40B4-BE49-F238E27FC236}">
              <a16:creationId xmlns:a16="http://schemas.microsoft.com/office/drawing/2014/main" id="{800EFC23-FBD9-4278-8D3B-ED8C2702FA6D}"/>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8" name="AutoShape 1" descr="blob:https://web.whatsapp.com/40ff642d-46c7-4d59-a890-3e34f8a11e68">
          <a:extLst>
            <a:ext uri="{FF2B5EF4-FFF2-40B4-BE49-F238E27FC236}">
              <a16:creationId xmlns:a16="http://schemas.microsoft.com/office/drawing/2014/main" id="{FCF8DB83-B737-4413-927F-031BA1A45C4F}"/>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49" name="AutoShape 1" descr="blob:https://web.whatsapp.com/40ff642d-46c7-4d59-a890-3e34f8a11e68">
          <a:extLst>
            <a:ext uri="{FF2B5EF4-FFF2-40B4-BE49-F238E27FC236}">
              <a16:creationId xmlns:a16="http://schemas.microsoft.com/office/drawing/2014/main" id="{A3B0BEFE-1CE9-4B08-A839-B0FA5CD6CD44}"/>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0" name="AutoShape 1" descr="blob:https://web.whatsapp.com/40ff642d-46c7-4d59-a890-3e34f8a11e68">
          <a:extLst>
            <a:ext uri="{FF2B5EF4-FFF2-40B4-BE49-F238E27FC236}">
              <a16:creationId xmlns:a16="http://schemas.microsoft.com/office/drawing/2014/main" id="{5E222280-187C-4CF3-864A-4980BDC0E537}"/>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1" name="AutoShape 1" descr="blob:https://web.whatsapp.com/40ff642d-46c7-4d59-a890-3e34f8a11e68">
          <a:extLst>
            <a:ext uri="{FF2B5EF4-FFF2-40B4-BE49-F238E27FC236}">
              <a16:creationId xmlns:a16="http://schemas.microsoft.com/office/drawing/2014/main" id="{DA41AF82-7E7C-4009-8F81-614312D0F9F3}"/>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2" name="AutoShape 1" descr="blob:https://web.whatsapp.com/40ff642d-46c7-4d59-a890-3e34f8a11e68">
          <a:extLst>
            <a:ext uri="{FF2B5EF4-FFF2-40B4-BE49-F238E27FC236}">
              <a16:creationId xmlns:a16="http://schemas.microsoft.com/office/drawing/2014/main" id="{3672E019-E321-48F4-A87D-5909D5FBE8C8}"/>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3" name="AutoShape 1" descr="blob:https://web.whatsapp.com/40ff642d-46c7-4d59-a890-3e34f8a11e68">
          <a:extLst>
            <a:ext uri="{FF2B5EF4-FFF2-40B4-BE49-F238E27FC236}">
              <a16:creationId xmlns:a16="http://schemas.microsoft.com/office/drawing/2014/main" id="{858B4609-F12F-4D8E-BE0F-669A3CE1A0F8}"/>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4" name="AutoShape 1" descr="blob:https://web.whatsapp.com/40ff642d-46c7-4d59-a890-3e34f8a11e68">
          <a:extLst>
            <a:ext uri="{FF2B5EF4-FFF2-40B4-BE49-F238E27FC236}">
              <a16:creationId xmlns:a16="http://schemas.microsoft.com/office/drawing/2014/main" id="{A9AB02F3-DA97-4D68-8801-A8BE709CA97F}"/>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5" name="AutoShape 1" descr="blob:https://web.whatsapp.com/40ff642d-46c7-4d59-a890-3e34f8a11e68">
          <a:extLst>
            <a:ext uri="{FF2B5EF4-FFF2-40B4-BE49-F238E27FC236}">
              <a16:creationId xmlns:a16="http://schemas.microsoft.com/office/drawing/2014/main" id="{EFA5037F-E828-452D-87EA-5A166BB9451E}"/>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6" name="AutoShape 1" descr="blob:https://web.whatsapp.com/40ff642d-46c7-4d59-a890-3e34f8a11e68">
          <a:extLst>
            <a:ext uri="{FF2B5EF4-FFF2-40B4-BE49-F238E27FC236}">
              <a16:creationId xmlns:a16="http://schemas.microsoft.com/office/drawing/2014/main" id="{18DE79A1-1915-4352-829F-3E3271F4169B}"/>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7" name="AutoShape 1" descr="blob:https://web.whatsapp.com/40ff642d-46c7-4d59-a890-3e34f8a11e68">
          <a:extLst>
            <a:ext uri="{FF2B5EF4-FFF2-40B4-BE49-F238E27FC236}">
              <a16:creationId xmlns:a16="http://schemas.microsoft.com/office/drawing/2014/main" id="{B132DEC2-1C99-4389-8070-A925C6134464}"/>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8" name="AutoShape 1" descr="blob:https://web.whatsapp.com/40ff642d-46c7-4d59-a890-3e34f8a11e68">
          <a:extLst>
            <a:ext uri="{FF2B5EF4-FFF2-40B4-BE49-F238E27FC236}">
              <a16:creationId xmlns:a16="http://schemas.microsoft.com/office/drawing/2014/main" id="{25D28BC0-5815-4987-AFFA-CBA7E1683406}"/>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59" name="AutoShape 1" descr="blob:https://web.whatsapp.com/40ff642d-46c7-4d59-a890-3e34f8a11e68">
          <a:extLst>
            <a:ext uri="{FF2B5EF4-FFF2-40B4-BE49-F238E27FC236}">
              <a16:creationId xmlns:a16="http://schemas.microsoft.com/office/drawing/2014/main" id="{7378D3C9-B171-449F-90B8-4CEB0DCD26B9}"/>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0" name="AutoShape 1" descr="blob:https://web.whatsapp.com/40ff642d-46c7-4d59-a890-3e34f8a11e68">
          <a:extLst>
            <a:ext uri="{FF2B5EF4-FFF2-40B4-BE49-F238E27FC236}">
              <a16:creationId xmlns:a16="http://schemas.microsoft.com/office/drawing/2014/main" id="{6F90324B-0006-40EF-A71E-01FD97F53A51}"/>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1" name="AutoShape 1" descr="blob:https://web.whatsapp.com/40ff642d-46c7-4d59-a890-3e34f8a11e68">
          <a:extLst>
            <a:ext uri="{FF2B5EF4-FFF2-40B4-BE49-F238E27FC236}">
              <a16:creationId xmlns:a16="http://schemas.microsoft.com/office/drawing/2014/main" id="{5D9B1002-6EC9-40EF-A548-26059AC5F366}"/>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2" name="AutoShape 1" descr="blob:https://web.whatsapp.com/40ff642d-46c7-4d59-a890-3e34f8a11e68">
          <a:extLst>
            <a:ext uri="{FF2B5EF4-FFF2-40B4-BE49-F238E27FC236}">
              <a16:creationId xmlns:a16="http://schemas.microsoft.com/office/drawing/2014/main" id="{742CA5D0-F12F-43F9-B444-AD60251C13C1}"/>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3" name="AutoShape 1" descr="blob:https://web.whatsapp.com/40ff642d-46c7-4d59-a890-3e34f8a11e68">
          <a:extLst>
            <a:ext uri="{FF2B5EF4-FFF2-40B4-BE49-F238E27FC236}">
              <a16:creationId xmlns:a16="http://schemas.microsoft.com/office/drawing/2014/main" id="{88A7644F-6FF6-480E-B9C9-6A41285006EA}"/>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4" name="AutoShape 1" descr="blob:https://web.whatsapp.com/40ff642d-46c7-4d59-a890-3e34f8a11e68">
          <a:extLst>
            <a:ext uri="{FF2B5EF4-FFF2-40B4-BE49-F238E27FC236}">
              <a16:creationId xmlns:a16="http://schemas.microsoft.com/office/drawing/2014/main" id="{F265DE82-67C4-4B69-A11C-DB88E16D37CA}"/>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5" name="AutoShape 1" descr="blob:https://web.whatsapp.com/40ff642d-46c7-4d59-a890-3e34f8a11e68">
          <a:extLst>
            <a:ext uri="{FF2B5EF4-FFF2-40B4-BE49-F238E27FC236}">
              <a16:creationId xmlns:a16="http://schemas.microsoft.com/office/drawing/2014/main" id="{87EF3AE1-D801-4075-8F3A-CBADBFD6BBF5}"/>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6" name="AutoShape 1" descr="blob:https://web.whatsapp.com/40ff642d-46c7-4d59-a890-3e34f8a11e68">
          <a:extLst>
            <a:ext uri="{FF2B5EF4-FFF2-40B4-BE49-F238E27FC236}">
              <a16:creationId xmlns:a16="http://schemas.microsoft.com/office/drawing/2014/main" id="{7E1E9BA9-C616-4C20-B297-0DD8CB5E3F6B}"/>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7" name="AutoShape 1" descr="blob:https://web.whatsapp.com/40ff642d-46c7-4d59-a890-3e34f8a11e68">
          <a:extLst>
            <a:ext uri="{FF2B5EF4-FFF2-40B4-BE49-F238E27FC236}">
              <a16:creationId xmlns:a16="http://schemas.microsoft.com/office/drawing/2014/main" id="{33D15773-662C-457B-8F93-38736883718F}"/>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8" name="AutoShape 1" descr="blob:https://web.whatsapp.com/40ff642d-46c7-4d59-a890-3e34f8a11e68">
          <a:extLst>
            <a:ext uri="{FF2B5EF4-FFF2-40B4-BE49-F238E27FC236}">
              <a16:creationId xmlns:a16="http://schemas.microsoft.com/office/drawing/2014/main" id="{E1B917E3-25AE-4D24-AB92-62C9E316A6A4}"/>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69" name="AutoShape 1" descr="blob:https://web.whatsapp.com/40ff642d-46c7-4d59-a890-3e34f8a11e68">
          <a:extLst>
            <a:ext uri="{FF2B5EF4-FFF2-40B4-BE49-F238E27FC236}">
              <a16:creationId xmlns:a16="http://schemas.microsoft.com/office/drawing/2014/main" id="{88D84571-5215-4B50-9DDF-D878D9FDDA0F}"/>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70" name="AutoShape 1" descr="blob:https://web.whatsapp.com/40ff642d-46c7-4d59-a890-3e34f8a11e68">
          <a:extLst>
            <a:ext uri="{FF2B5EF4-FFF2-40B4-BE49-F238E27FC236}">
              <a16:creationId xmlns:a16="http://schemas.microsoft.com/office/drawing/2014/main" id="{4E4A2B65-9335-41C4-B182-BE64F79A729E}"/>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71" name="AutoShape 1" descr="blob:https://web.whatsapp.com/40ff642d-46c7-4d59-a890-3e34f8a11e68">
          <a:extLst>
            <a:ext uri="{FF2B5EF4-FFF2-40B4-BE49-F238E27FC236}">
              <a16:creationId xmlns:a16="http://schemas.microsoft.com/office/drawing/2014/main" id="{FAC57E6B-D98D-4BE7-8C9F-81181D37D8B5}"/>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72" name="AutoShape 1" descr="blob:https://web.whatsapp.com/40ff642d-46c7-4d59-a890-3e34f8a11e68">
          <a:extLst>
            <a:ext uri="{FF2B5EF4-FFF2-40B4-BE49-F238E27FC236}">
              <a16:creationId xmlns:a16="http://schemas.microsoft.com/office/drawing/2014/main" id="{5C6F25F7-8CFD-4003-AA48-91DF25F5C864}"/>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73" name="AutoShape 1" descr="blob:https://web.whatsapp.com/40ff642d-46c7-4d59-a890-3e34f8a11e68">
          <a:extLst>
            <a:ext uri="{FF2B5EF4-FFF2-40B4-BE49-F238E27FC236}">
              <a16:creationId xmlns:a16="http://schemas.microsoft.com/office/drawing/2014/main" id="{FA0B1544-E26B-460D-9EA3-278ED18DB834}"/>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71</xdr:row>
      <xdr:rowOff>0</xdr:rowOff>
    </xdr:from>
    <xdr:ext cx="304800" cy="438151"/>
    <xdr:sp macro="" textlink="">
      <xdr:nvSpPr>
        <xdr:cNvPr id="474" name="AutoShape 1" descr="blob:https://web.whatsapp.com/40ff642d-46c7-4d59-a890-3e34f8a11e68">
          <a:extLst>
            <a:ext uri="{FF2B5EF4-FFF2-40B4-BE49-F238E27FC236}">
              <a16:creationId xmlns:a16="http://schemas.microsoft.com/office/drawing/2014/main" id="{80423F18-7C4C-4D73-B398-BB4CA17F6B6F}"/>
            </a:ext>
          </a:extLst>
        </xdr:cNvPr>
        <xdr:cNvSpPr>
          <a:spLocks noChangeAspect="1" noChangeArrowheads="1"/>
        </xdr:cNvSpPr>
      </xdr:nvSpPr>
      <xdr:spPr bwMode="auto">
        <a:xfrm>
          <a:off x="0" y="317373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77" name="AutoShape 1" descr="blob:https://web.whatsapp.com/40ff642d-46c7-4d59-a890-3e34f8a11e68">
          <a:extLst>
            <a:ext uri="{FF2B5EF4-FFF2-40B4-BE49-F238E27FC236}">
              <a16:creationId xmlns:a16="http://schemas.microsoft.com/office/drawing/2014/main" id="{AF131D2F-02F2-4782-971D-FE49EA493654}"/>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78" name="AutoShape 1" descr="blob:https://web.whatsapp.com/40ff642d-46c7-4d59-a890-3e34f8a11e68">
          <a:extLst>
            <a:ext uri="{FF2B5EF4-FFF2-40B4-BE49-F238E27FC236}">
              <a16:creationId xmlns:a16="http://schemas.microsoft.com/office/drawing/2014/main" id="{4B6E2E31-C252-4DE7-89B7-7D5DEB7567F5}"/>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79" name="AutoShape 1" descr="blob:https://web.whatsapp.com/40ff642d-46c7-4d59-a890-3e34f8a11e68">
          <a:extLst>
            <a:ext uri="{FF2B5EF4-FFF2-40B4-BE49-F238E27FC236}">
              <a16:creationId xmlns:a16="http://schemas.microsoft.com/office/drawing/2014/main" id="{2C3D202F-5E5F-4271-B4DF-F13E3DE4CD4A}"/>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0" name="AutoShape 1" descr="blob:https://web.whatsapp.com/40ff642d-46c7-4d59-a890-3e34f8a11e68">
          <a:extLst>
            <a:ext uri="{FF2B5EF4-FFF2-40B4-BE49-F238E27FC236}">
              <a16:creationId xmlns:a16="http://schemas.microsoft.com/office/drawing/2014/main" id="{64932B66-C051-4F5B-9757-FD23289EA973}"/>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1" name="AutoShape 1" descr="blob:https://web.whatsapp.com/40ff642d-46c7-4d59-a890-3e34f8a11e68">
          <a:extLst>
            <a:ext uri="{FF2B5EF4-FFF2-40B4-BE49-F238E27FC236}">
              <a16:creationId xmlns:a16="http://schemas.microsoft.com/office/drawing/2014/main" id="{90D06A26-CD49-4117-9249-9C2C069AA499}"/>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2" name="AutoShape 1" descr="blob:https://web.whatsapp.com/40ff642d-46c7-4d59-a890-3e34f8a11e68">
          <a:extLst>
            <a:ext uri="{FF2B5EF4-FFF2-40B4-BE49-F238E27FC236}">
              <a16:creationId xmlns:a16="http://schemas.microsoft.com/office/drawing/2014/main" id="{7333A5A9-9230-441B-9B6A-494B0BB758D3}"/>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3" name="AutoShape 1" descr="blob:https://web.whatsapp.com/40ff642d-46c7-4d59-a890-3e34f8a11e68">
          <a:extLst>
            <a:ext uri="{FF2B5EF4-FFF2-40B4-BE49-F238E27FC236}">
              <a16:creationId xmlns:a16="http://schemas.microsoft.com/office/drawing/2014/main" id="{B9D39474-0F36-4988-BB39-BFB2EB066126}"/>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4" name="AutoShape 1" descr="blob:https://web.whatsapp.com/40ff642d-46c7-4d59-a890-3e34f8a11e68">
          <a:extLst>
            <a:ext uri="{FF2B5EF4-FFF2-40B4-BE49-F238E27FC236}">
              <a16:creationId xmlns:a16="http://schemas.microsoft.com/office/drawing/2014/main" id="{8EC5E295-CAAB-4E2B-99BA-C85D995CBF23}"/>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5" name="AutoShape 1" descr="blob:https://web.whatsapp.com/40ff642d-46c7-4d59-a890-3e34f8a11e68">
          <a:extLst>
            <a:ext uri="{FF2B5EF4-FFF2-40B4-BE49-F238E27FC236}">
              <a16:creationId xmlns:a16="http://schemas.microsoft.com/office/drawing/2014/main" id="{61D55020-662C-4982-A10B-765D9BEED316}"/>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6" name="AutoShape 1" descr="blob:https://web.whatsapp.com/40ff642d-46c7-4d59-a890-3e34f8a11e68">
          <a:extLst>
            <a:ext uri="{FF2B5EF4-FFF2-40B4-BE49-F238E27FC236}">
              <a16:creationId xmlns:a16="http://schemas.microsoft.com/office/drawing/2014/main" id="{7503C0CD-C890-4035-846C-0EB3DF683A08}"/>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7" name="AutoShape 1" descr="blob:https://web.whatsapp.com/40ff642d-46c7-4d59-a890-3e34f8a11e68">
          <a:extLst>
            <a:ext uri="{FF2B5EF4-FFF2-40B4-BE49-F238E27FC236}">
              <a16:creationId xmlns:a16="http://schemas.microsoft.com/office/drawing/2014/main" id="{4267309C-32BB-4E31-9A2D-A7FB26E4CDD8}"/>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8" name="AutoShape 1" descr="blob:https://web.whatsapp.com/40ff642d-46c7-4d59-a890-3e34f8a11e68">
          <a:extLst>
            <a:ext uri="{FF2B5EF4-FFF2-40B4-BE49-F238E27FC236}">
              <a16:creationId xmlns:a16="http://schemas.microsoft.com/office/drawing/2014/main" id="{A2ABB50E-61A2-49AC-8AF9-02A39C978DA6}"/>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89" name="AutoShape 1" descr="blob:https://web.whatsapp.com/40ff642d-46c7-4d59-a890-3e34f8a11e68">
          <a:extLst>
            <a:ext uri="{FF2B5EF4-FFF2-40B4-BE49-F238E27FC236}">
              <a16:creationId xmlns:a16="http://schemas.microsoft.com/office/drawing/2014/main" id="{B20D6405-645D-4C9E-91CD-2C167910B0CB}"/>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0" name="AutoShape 1" descr="blob:https://web.whatsapp.com/40ff642d-46c7-4d59-a890-3e34f8a11e68">
          <a:extLst>
            <a:ext uri="{FF2B5EF4-FFF2-40B4-BE49-F238E27FC236}">
              <a16:creationId xmlns:a16="http://schemas.microsoft.com/office/drawing/2014/main" id="{A3364F74-E3BB-434B-8B72-3E1D0CF8B98C}"/>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1" name="AutoShape 1" descr="blob:https://web.whatsapp.com/40ff642d-46c7-4d59-a890-3e34f8a11e68">
          <a:extLst>
            <a:ext uri="{FF2B5EF4-FFF2-40B4-BE49-F238E27FC236}">
              <a16:creationId xmlns:a16="http://schemas.microsoft.com/office/drawing/2014/main" id="{B40F6089-5061-42B0-AF4C-50A0C1E93C15}"/>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2" name="AutoShape 1" descr="blob:https://web.whatsapp.com/40ff642d-46c7-4d59-a890-3e34f8a11e68">
          <a:extLst>
            <a:ext uri="{FF2B5EF4-FFF2-40B4-BE49-F238E27FC236}">
              <a16:creationId xmlns:a16="http://schemas.microsoft.com/office/drawing/2014/main" id="{ED9AFCDF-8CFD-418A-BABB-D2E60F2C62C0}"/>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3" name="AutoShape 1" descr="blob:https://web.whatsapp.com/40ff642d-46c7-4d59-a890-3e34f8a11e68">
          <a:extLst>
            <a:ext uri="{FF2B5EF4-FFF2-40B4-BE49-F238E27FC236}">
              <a16:creationId xmlns:a16="http://schemas.microsoft.com/office/drawing/2014/main" id="{EF2CE9D5-3B7D-47B5-A44F-43604423FCC2}"/>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4" name="AutoShape 1" descr="blob:https://web.whatsapp.com/40ff642d-46c7-4d59-a890-3e34f8a11e68">
          <a:extLst>
            <a:ext uri="{FF2B5EF4-FFF2-40B4-BE49-F238E27FC236}">
              <a16:creationId xmlns:a16="http://schemas.microsoft.com/office/drawing/2014/main" id="{65FA3738-1FB6-48E7-9477-ACEAB23C2849}"/>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5" name="AutoShape 1" descr="blob:https://web.whatsapp.com/40ff642d-46c7-4d59-a890-3e34f8a11e68">
          <a:extLst>
            <a:ext uri="{FF2B5EF4-FFF2-40B4-BE49-F238E27FC236}">
              <a16:creationId xmlns:a16="http://schemas.microsoft.com/office/drawing/2014/main" id="{427883EC-E12C-429B-B007-C2EDF896E24A}"/>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6" name="AutoShape 1" descr="blob:https://web.whatsapp.com/40ff642d-46c7-4d59-a890-3e34f8a11e68">
          <a:extLst>
            <a:ext uri="{FF2B5EF4-FFF2-40B4-BE49-F238E27FC236}">
              <a16:creationId xmlns:a16="http://schemas.microsoft.com/office/drawing/2014/main" id="{E440DC76-AD89-4B65-908B-FE4C107E69C1}"/>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7" name="AutoShape 1" descr="blob:https://web.whatsapp.com/40ff642d-46c7-4d59-a890-3e34f8a11e68">
          <a:extLst>
            <a:ext uri="{FF2B5EF4-FFF2-40B4-BE49-F238E27FC236}">
              <a16:creationId xmlns:a16="http://schemas.microsoft.com/office/drawing/2014/main" id="{04024D5B-80E8-4280-8284-2D634931A7E4}"/>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8" name="AutoShape 1" descr="blob:https://web.whatsapp.com/40ff642d-46c7-4d59-a890-3e34f8a11e68">
          <a:extLst>
            <a:ext uri="{FF2B5EF4-FFF2-40B4-BE49-F238E27FC236}">
              <a16:creationId xmlns:a16="http://schemas.microsoft.com/office/drawing/2014/main" id="{A52C3DAF-A927-4EA8-8FDF-6E84307564B8}"/>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58</xdr:row>
      <xdr:rowOff>0</xdr:rowOff>
    </xdr:from>
    <xdr:ext cx="304800" cy="438151"/>
    <xdr:sp macro="" textlink="">
      <xdr:nvSpPr>
        <xdr:cNvPr id="499" name="AutoShape 1" descr="blob:https://web.whatsapp.com/40ff642d-46c7-4d59-a890-3e34f8a11e68">
          <a:extLst>
            <a:ext uri="{FF2B5EF4-FFF2-40B4-BE49-F238E27FC236}">
              <a16:creationId xmlns:a16="http://schemas.microsoft.com/office/drawing/2014/main" id="{447C30EB-573B-41AB-8448-80EBA615EE8C}"/>
            </a:ext>
          </a:extLst>
        </xdr:cNvPr>
        <xdr:cNvSpPr>
          <a:spLocks noChangeAspect="1" noChangeArrowheads="1"/>
        </xdr:cNvSpPr>
      </xdr:nvSpPr>
      <xdr:spPr bwMode="auto">
        <a:xfrm>
          <a:off x="0" y="235585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25</xdr:row>
      <xdr:rowOff>0</xdr:rowOff>
    </xdr:from>
    <xdr:ext cx="304800" cy="438151"/>
    <xdr:sp macro="" textlink="">
      <xdr:nvSpPr>
        <xdr:cNvPr id="4" name="AutoShape 1" descr="blob:https://web.whatsapp.com/40ff642d-46c7-4d59-a890-3e34f8a11e68">
          <a:extLst>
            <a:ext uri="{FF2B5EF4-FFF2-40B4-BE49-F238E27FC236}">
              <a16:creationId xmlns:a16="http://schemas.microsoft.com/office/drawing/2014/main" id="{FC3C0430-ECBF-45C9-858B-3050A569A8FF}"/>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5" name="AutoShape 1" descr="blob:https://web.whatsapp.com/40ff642d-46c7-4d59-a890-3e34f8a11e68">
          <a:extLst>
            <a:ext uri="{FF2B5EF4-FFF2-40B4-BE49-F238E27FC236}">
              <a16:creationId xmlns:a16="http://schemas.microsoft.com/office/drawing/2014/main" id="{278F466B-957F-4D48-AB4B-AFF6FF361A67}"/>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7" name="AutoShape 1" descr="blob:https://web.whatsapp.com/40ff642d-46c7-4d59-a890-3e34f8a11e68">
          <a:extLst>
            <a:ext uri="{FF2B5EF4-FFF2-40B4-BE49-F238E27FC236}">
              <a16:creationId xmlns:a16="http://schemas.microsoft.com/office/drawing/2014/main" id="{345938CF-2B1B-40AA-AFB1-9367AEE3333F}"/>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8" name="AutoShape 1" descr="blob:https://web.whatsapp.com/40ff642d-46c7-4d59-a890-3e34f8a11e68">
          <a:extLst>
            <a:ext uri="{FF2B5EF4-FFF2-40B4-BE49-F238E27FC236}">
              <a16:creationId xmlns:a16="http://schemas.microsoft.com/office/drawing/2014/main" id="{0DF1C866-AF1A-46E1-9E73-83B2543034C4}"/>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9" name="AutoShape 1" descr="blob:https://web.whatsapp.com/40ff642d-46c7-4d59-a890-3e34f8a11e68">
          <a:extLst>
            <a:ext uri="{FF2B5EF4-FFF2-40B4-BE49-F238E27FC236}">
              <a16:creationId xmlns:a16="http://schemas.microsoft.com/office/drawing/2014/main" id="{474E181A-19F9-4781-A149-5E50F6471E23}"/>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0" name="AutoShape 1" descr="blob:https://web.whatsapp.com/40ff642d-46c7-4d59-a890-3e34f8a11e68">
          <a:extLst>
            <a:ext uri="{FF2B5EF4-FFF2-40B4-BE49-F238E27FC236}">
              <a16:creationId xmlns:a16="http://schemas.microsoft.com/office/drawing/2014/main" id="{A62300BD-F224-4233-A83F-56336E67E2E6}"/>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1" name="AutoShape 1" descr="blob:https://web.whatsapp.com/40ff642d-46c7-4d59-a890-3e34f8a11e68">
          <a:extLst>
            <a:ext uri="{FF2B5EF4-FFF2-40B4-BE49-F238E27FC236}">
              <a16:creationId xmlns:a16="http://schemas.microsoft.com/office/drawing/2014/main" id="{53679810-75E4-4BDB-BAD2-6261B4CF7CF9}"/>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2" name="AutoShape 1" descr="blob:https://web.whatsapp.com/40ff642d-46c7-4d59-a890-3e34f8a11e68">
          <a:extLst>
            <a:ext uri="{FF2B5EF4-FFF2-40B4-BE49-F238E27FC236}">
              <a16:creationId xmlns:a16="http://schemas.microsoft.com/office/drawing/2014/main" id="{96A0F9D5-BF86-4C96-A560-A26CF927D542}"/>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3" name="AutoShape 1" descr="blob:https://web.whatsapp.com/40ff642d-46c7-4d59-a890-3e34f8a11e68">
          <a:extLst>
            <a:ext uri="{FF2B5EF4-FFF2-40B4-BE49-F238E27FC236}">
              <a16:creationId xmlns:a16="http://schemas.microsoft.com/office/drawing/2014/main" id="{C5095703-F0D3-4D87-8C26-7BA9AB135B11}"/>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4" name="AutoShape 1" descr="blob:https://web.whatsapp.com/40ff642d-46c7-4d59-a890-3e34f8a11e68">
          <a:extLst>
            <a:ext uri="{FF2B5EF4-FFF2-40B4-BE49-F238E27FC236}">
              <a16:creationId xmlns:a16="http://schemas.microsoft.com/office/drawing/2014/main" id="{9612EDDD-53B4-48EE-8404-2582B38E8CB5}"/>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 name="AutoShape 1" descr="blob:https://web.whatsapp.com/40ff642d-46c7-4d59-a890-3e34f8a11e68">
          <a:extLst>
            <a:ext uri="{FF2B5EF4-FFF2-40B4-BE49-F238E27FC236}">
              <a16:creationId xmlns:a16="http://schemas.microsoft.com/office/drawing/2014/main" id="{B7FF68B8-4E35-46F6-A630-CFDB7EECCEF8}"/>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 name="AutoShape 1" descr="blob:https://web.whatsapp.com/40ff642d-46c7-4d59-a890-3e34f8a11e68">
          <a:extLst>
            <a:ext uri="{FF2B5EF4-FFF2-40B4-BE49-F238E27FC236}">
              <a16:creationId xmlns:a16="http://schemas.microsoft.com/office/drawing/2014/main" id="{E0AD2BAA-268B-4A2C-B7F8-139C0795835D}"/>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7" name="AutoShape 1" descr="blob:https://web.whatsapp.com/40ff642d-46c7-4d59-a890-3e34f8a11e68">
          <a:extLst>
            <a:ext uri="{FF2B5EF4-FFF2-40B4-BE49-F238E27FC236}">
              <a16:creationId xmlns:a16="http://schemas.microsoft.com/office/drawing/2014/main" id="{B93FEC45-F73C-4D2A-96FB-E009A7E91416}"/>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8" name="AutoShape 1" descr="blob:https://web.whatsapp.com/40ff642d-46c7-4d59-a890-3e34f8a11e68">
          <a:extLst>
            <a:ext uri="{FF2B5EF4-FFF2-40B4-BE49-F238E27FC236}">
              <a16:creationId xmlns:a16="http://schemas.microsoft.com/office/drawing/2014/main" id="{B11EA0D5-BB93-454E-B558-541A4D8F770A}"/>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9" name="AutoShape 1" descr="blob:https://web.whatsapp.com/40ff642d-46c7-4d59-a890-3e34f8a11e68">
          <a:extLst>
            <a:ext uri="{FF2B5EF4-FFF2-40B4-BE49-F238E27FC236}">
              <a16:creationId xmlns:a16="http://schemas.microsoft.com/office/drawing/2014/main" id="{DCAABB9A-7338-4CB3-913D-80FE33C17A1D}"/>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0" name="AutoShape 1" descr="blob:https://web.whatsapp.com/40ff642d-46c7-4d59-a890-3e34f8a11e68">
          <a:extLst>
            <a:ext uri="{FF2B5EF4-FFF2-40B4-BE49-F238E27FC236}">
              <a16:creationId xmlns:a16="http://schemas.microsoft.com/office/drawing/2014/main" id="{979EC831-36FE-4CDA-8AA9-7B66578925EE}"/>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1" name="AutoShape 1" descr="blob:https://web.whatsapp.com/40ff642d-46c7-4d59-a890-3e34f8a11e68">
          <a:extLst>
            <a:ext uri="{FF2B5EF4-FFF2-40B4-BE49-F238E27FC236}">
              <a16:creationId xmlns:a16="http://schemas.microsoft.com/office/drawing/2014/main" id="{D6797F06-7FFE-4419-96C3-7CC482949A9B}"/>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2" name="AutoShape 1" descr="blob:https://web.whatsapp.com/40ff642d-46c7-4d59-a890-3e34f8a11e68">
          <a:extLst>
            <a:ext uri="{FF2B5EF4-FFF2-40B4-BE49-F238E27FC236}">
              <a16:creationId xmlns:a16="http://schemas.microsoft.com/office/drawing/2014/main" id="{9AA692C2-E8AF-4883-B3D0-389C1C241632}"/>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3" name="AutoShape 1" descr="blob:https://web.whatsapp.com/40ff642d-46c7-4d59-a890-3e34f8a11e68">
          <a:extLst>
            <a:ext uri="{FF2B5EF4-FFF2-40B4-BE49-F238E27FC236}">
              <a16:creationId xmlns:a16="http://schemas.microsoft.com/office/drawing/2014/main" id="{C24B84B0-6E99-434B-A907-76A30913A569}"/>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4" name="AutoShape 1" descr="blob:https://web.whatsapp.com/40ff642d-46c7-4d59-a890-3e34f8a11e68">
          <a:extLst>
            <a:ext uri="{FF2B5EF4-FFF2-40B4-BE49-F238E27FC236}">
              <a16:creationId xmlns:a16="http://schemas.microsoft.com/office/drawing/2014/main" id="{2B9B166D-B26D-4557-8375-7DCBA5FEC3AB}"/>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5" name="AutoShape 1" descr="blob:https://web.whatsapp.com/40ff642d-46c7-4d59-a890-3e34f8a11e68">
          <a:extLst>
            <a:ext uri="{FF2B5EF4-FFF2-40B4-BE49-F238E27FC236}">
              <a16:creationId xmlns:a16="http://schemas.microsoft.com/office/drawing/2014/main" id="{C9FDFD27-C191-4F78-8628-B39DABB02FD4}"/>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6" name="AutoShape 1" descr="blob:https://web.whatsapp.com/40ff642d-46c7-4d59-a890-3e34f8a11e68">
          <a:extLst>
            <a:ext uri="{FF2B5EF4-FFF2-40B4-BE49-F238E27FC236}">
              <a16:creationId xmlns:a16="http://schemas.microsoft.com/office/drawing/2014/main" id="{C0E6BDB8-AA01-4FCF-9FD7-3762A22482E5}"/>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7" name="AutoShape 1" descr="blob:https://web.whatsapp.com/40ff642d-46c7-4d59-a890-3e34f8a11e68">
          <a:extLst>
            <a:ext uri="{FF2B5EF4-FFF2-40B4-BE49-F238E27FC236}">
              <a16:creationId xmlns:a16="http://schemas.microsoft.com/office/drawing/2014/main" id="{C2D71121-6C15-4FA0-B30E-88595683F094}"/>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8" name="AutoShape 1" descr="blob:https://web.whatsapp.com/40ff642d-46c7-4d59-a890-3e34f8a11e68">
          <a:extLst>
            <a:ext uri="{FF2B5EF4-FFF2-40B4-BE49-F238E27FC236}">
              <a16:creationId xmlns:a16="http://schemas.microsoft.com/office/drawing/2014/main" id="{0AF6A2B2-C8B9-4210-AB41-4AEE3F80C27A}"/>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9" name="AutoShape 1" descr="blob:https://web.whatsapp.com/40ff642d-46c7-4d59-a890-3e34f8a11e68">
          <a:extLst>
            <a:ext uri="{FF2B5EF4-FFF2-40B4-BE49-F238E27FC236}">
              <a16:creationId xmlns:a16="http://schemas.microsoft.com/office/drawing/2014/main" id="{996DC88C-3CE9-4838-A59C-7BD69614A19C}"/>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0" name="AutoShape 1" descr="blob:https://web.whatsapp.com/40ff642d-46c7-4d59-a890-3e34f8a11e68">
          <a:extLst>
            <a:ext uri="{FF2B5EF4-FFF2-40B4-BE49-F238E27FC236}">
              <a16:creationId xmlns:a16="http://schemas.microsoft.com/office/drawing/2014/main" id="{80275551-D230-4131-BB84-7978575C6481}"/>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1" name="AutoShape 1" descr="blob:https://web.whatsapp.com/40ff642d-46c7-4d59-a890-3e34f8a11e68">
          <a:extLst>
            <a:ext uri="{FF2B5EF4-FFF2-40B4-BE49-F238E27FC236}">
              <a16:creationId xmlns:a16="http://schemas.microsoft.com/office/drawing/2014/main" id="{E85509C7-B519-4BB9-820E-4786168B92D5}"/>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 name="AutoShape 1" descr="blob:https://web.whatsapp.com/40ff642d-46c7-4d59-a890-3e34f8a11e68">
          <a:extLst>
            <a:ext uri="{FF2B5EF4-FFF2-40B4-BE49-F238E27FC236}">
              <a16:creationId xmlns:a16="http://schemas.microsoft.com/office/drawing/2014/main" id="{13CF1E4E-092E-4EA1-94D3-3896EF85D372}"/>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 name="AutoShape 1" descr="blob:https://web.whatsapp.com/40ff642d-46c7-4d59-a890-3e34f8a11e68">
          <a:extLst>
            <a:ext uri="{FF2B5EF4-FFF2-40B4-BE49-F238E27FC236}">
              <a16:creationId xmlns:a16="http://schemas.microsoft.com/office/drawing/2014/main" id="{0CB4D0A3-8F74-4306-8CD9-E4A5BABDE7B3}"/>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 name="AutoShape 1" descr="blob:https://web.whatsapp.com/40ff642d-46c7-4d59-a890-3e34f8a11e68">
          <a:extLst>
            <a:ext uri="{FF2B5EF4-FFF2-40B4-BE49-F238E27FC236}">
              <a16:creationId xmlns:a16="http://schemas.microsoft.com/office/drawing/2014/main" id="{ED9B9F48-7288-45E3-B6A8-7B783C2CCBAC}"/>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 name="AutoShape 1" descr="blob:https://web.whatsapp.com/40ff642d-46c7-4d59-a890-3e34f8a11e68">
          <a:extLst>
            <a:ext uri="{FF2B5EF4-FFF2-40B4-BE49-F238E27FC236}">
              <a16:creationId xmlns:a16="http://schemas.microsoft.com/office/drawing/2014/main" id="{0F209F0D-FE25-4A31-9901-68DDEC83033D}"/>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 name="AutoShape 1" descr="blob:https://web.whatsapp.com/40ff642d-46c7-4d59-a890-3e34f8a11e68">
          <a:extLst>
            <a:ext uri="{FF2B5EF4-FFF2-40B4-BE49-F238E27FC236}">
              <a16:creationId xmlns:a16="http://schemas.microsoft.com/office/drawing/2014/main" id="{71AEBDF5-6243-40AA-BBC8-A3AB083499EE}"/>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 name="AutoShape 1" descr="blob:https://web.whatsapp.com/40ff642d-46c7-4d59-a890-3e34f8a11e68">
          <a:extLst>
            <a:ext uri="{FF2B5EF4-FFF2-40B4-BE49-F238E27FC236}">
              <a16:creationId xmlns:a16="http://schemas.microsoft.com/office/drawing/2014/main" id="{3C1A096D-308B-4B7F-ADD2-C0A08096477C}"/>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 name="AutoShape 1" descr="blob:https://web.whatsapp.com/40ff642d-46c7-4d59-a890-3e34f8a11e68">
          <a:extLst>
            <a:ext uri="{FF2B5EF4-FFF2-40B4-BE49-F238E27FC236}">
              <a16:creationId xmlns:a16="http://schemas.microsoft.com/office/drawing/2014/main" id="{0EB0E5EA-C2F2-48B4-B1E8-DF3D2667BF98}"/>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 name="AutoShape 1" descr="blob:https://web.whatsapp.com/40ff642d-46c7-4d59-a890-3e34f8a11e68">
          <a:extLst>
            <a:ext uri="{FF2B5EF4-FFF2-40B4-BE49-F238E27FC236}">
              <a16:creationId xmlns:a16="http://schemas.microsoft.com/office/drawing/2014/main" id="{ABE2F7BD-14D0-4E63-95C6-07DF6BFC8245}"/>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 name="AutoShape 1" descr="blob:https://web.whatsapp.com/40ff642d-46c7-4d59-a890-3e34f8a11e68">
          <a:extLst>
            <a:ext uri="{FF2B5EF4-FFF2-40B4-BE49-F238E27FC236}">
              <a16:creationId xmlns:a16="http://schemas.microsoft.com/office/drawing/2014/main" id="{BD6C5B6A-6220-4CCC-9B51-8AA15FCA4092}"/>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 name="AutoShape 1" descr="blob:https://web.whatsapp.com/40ff642d-46c7-4d59-a890-3e34f8a11e68">
          <a:extLst>
            <a:ext uri="{FF2B5EF4-FFF2-40B4-BE49-F238E27FC236}">
              <a16:creationId xmlns:a16="http://schemas.microsoft.com/office/drawing/2014/main" id="{E43CC2F5-2433-44DF-991A-2E5CE80A22A7}"/>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 name="AutoShape 1" descr="blob:https://web.whatsapp.com/40ff642d-46c7-4d59-a890-3e34f8a11e68">
          <a:extLst>
            <a:ext uri="{FF2B5EF4-FFF2-40B4-BE49-F238E27FC236}">
              <a16:creationId xmlns:a16="http://schemas.microsoft.com/office/drawing/2014/main" id="{AEBAB265-C007-4AE9-8DB8-E16ECD3DFBA9}"/>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3" name="AutoShape 1" descr="blob:https://web.whatsapp.com/40ff642d-46c7-4d59-a890-3e34f8a11e68">
          <a:extLst>
            <a:ext uri="{FF2B5EF4-FFF2-40B4-BE49-F238E27FC236}">
              <a16:creationId xmlns:a16="http://schemas.microsoft.com/office/drawing/2014/main" id="{8B0FDD6C-F5F2-4418-BC46-1C302EDD7465}"/>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4" name="AutoShape 1" descr="blob:https://web.whatsapp.com/40ff642d-46c7-4d59-a890-3e34f8a11e68">
          <a:extLst>
            <a:ext uri="{FF2B5EF4-FFF2-40B4-BE49-F238E27FC236}">
              <a16:creationId xmlns:a16="http://schemas.microsoft.com/office/drawing/2014/main" id="{FD8288D9-92AA-46F4-B9AE-9096111780E6}"/>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5" name="AutoShape 1" descr="blob:https://web.whatsapp.com/40ff642d-46c7-4d59-a890-3e34f8a11e68">
          <a:extLst>
            <a:ext uri="{FF2B5EF4-FFF2-40B4-BE49-F238E27FC236}">
              <a16:creationId xmlns:a16="http://schemas.microsoft.com/office/drawing/2014/main" id="{19502FA2-2C8E-4A57-9100-F613CACA5611}"/>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6" name="AutoShape 1" descr="blob:https://web.whatsapp.com/40ff642d-46c7-4d59-a890-3e34f8a11e68">
          <a:extLst>
            <a:ext uri="{FF2B5EF4-FFF2-40B4-BE49-F238E27FC236}">
              <a16:creationId xmlns:a16="http://schemas.microsoft.com/office/drawing/2014/main" id="{9A2FDBCE-254F-43BF-986A-0A91EDDE60FF}"/>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7" name="AutoShape 1" descr="blob:https://web.whatsapp.com/40ff642d-46c7-4d59-a890-3e34f8a11e68">
          <a:extLst>
            <a:ext uri="{FF2B5EF4-FFF2-40B4-BE49-F238E27FC236}">
              <a16:creationId xmlns:a16="http://schemas.microsoft.com/office/drawing/2014/main" id="{74416066-1DAE-4AFD-8FB2-3FAAEFB1AC7E}"/>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8" name="AutoShape 1" descr="blob:https://web.whatsapp.com/40ff642d-46c7-4d59-a890-3e34f8a11e68">
          <a:extLst>
            <a:ext uri="{FF2B5EF4-FFF2-40B4-BE49-F238E27FC236}">
              <a16:creationId xmlns:a16="http://schemas.microsoft.com/office/drawing/2014/main" id="{199E6127-AF6C-4A77-9631-1ED803C747CF}"/>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9" name="AutoShape 1" descr="blob:https://web.whatsapp.com/40ff642d-46c7-4d59-a890-3e34f8a11e68">
          <a:extLst>
            <a:ext uri="{FF2B5EF4-FFF2-40B4-BE49-F238E27FC236}">
              <a16:creationId xmlns:a16="http://schemas.microsoft.com/office/drawing/2014/main" id="{A2C929F9-644F-448D-B995-8C24F7887EBD}"/>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0" name="AutoShape 1" descr="blob:https://web.whatsapp.com/40ff642d-46c7-4d59-a890-3e34f8a11e68">
          <a:extLst>
            <a:ext uri="{FF2B5EF4-FFF2-40B4-BE49-F238E27FC236}">
              <a16:creationId xmlns:a16="http://schemas.microsoft.com/office/drawing/2014/main" id="{AD99A201-AF86-431A-A2CC-B50C8E249B43}"/>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1" name="AutoShape 1" descr="blob:https://web.whatsapp.com/40ff642d-46c7-4d59-a890-3e34f8a11e68">
          <a:extLst>
            <a:ext uri="{FF2B5EF4-FFF2-40B4-BE49-F238E27FC236}">
              <a16:creationId xmlns:a16="http://schemas.microsoft.com/office/drawing/2014/main" id="{99948FB6-B0C3-408C-A7DB-21A1782AB9C1}"/>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2" name="AutoShape 1" descr="blob:https://web.whatsapp.com/40ff642d-46c7-4d59-a890-3e34f8a11e68">
          <a:extLst>
            <a:ext uri="{FF2B5EF4-FFF2-40B4-BE49-F238E27FC236}">
              <a16:creationId xmlns:a16="http://schemas.microsoft.com/office/drawing/2014/main" id="{1C1F504A-AD7B-40B6-9974-0C2CA40E393A}"/>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3" name="AutoShape 1" descr="blob:https://web.whatsapp.com/40ff642d-46c7-4d59-a890-3e34f8a11e68">
          <a:extLst>
            <a:ext uri="{FF2B5EF4-FFF2-40B4-BE49-F238E27FC236}">
              <a16:creationId xmlns:a16="http://schemas.microsoft.com/office/drawing/2014/main" id="{9F000925-4FAC-420D-B733-4DADD7245373}"/>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4" name="AutoShape 1" descr="blob:https://web.whatsapp.com/40ff642d-46c7-4d59-a890-3e34f8a11e68">
          <a:extLst>
            <a:ext uri="{FF2B5EF4-FFF2-40B4-BE49-F238E27FC236}">
              <a16:creationId xmlns:a16="http://schemas.microsoft.com/office/drawing/2014/main" id="{6E54305E-1D5A-41FB-8880-2A96845F2317}"/>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5" name="AutoShape 1" descr="blob:https://web.whatsapp.com/40ff642d-46c7-4d59-a890-3e34f8a11e68">
          <a:extLst>
            <a:ext uri="{FF2B5EF4-FFF2-40B4-BE49-F238E27FC236}">
              <a16:creationId xmlns:a16="http://schemas.microsoft.com/office/drawing/2014/main" id="{7342EBEF-B605-436F-B801-0803D9BEA092}"/>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6" name="AutoShape 1" descr="blob:https://web.whatsapp.com/40ff642d-46c7-4d59-a890-3e34f8a11e68">
          <a:extLst>
            <a:ext uri="{FF2B5EF4-FFF2-40B4-BE49-F238E27FC236}">
              <a16:creationId xmlns:a16="http://schemas.microsoft.com/office/drawing/2014/main" id="{3B164AA8-E2D9-4AD9-B8F0-AB15FEDDEDB2}"/>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7" name="AutoShape 1" descr="blob:https://web.whatsapp.com/40ff642d-46c7-4d59-a890-3e34f8a11e68">
          <a:extLst>
            <a:ext uri="{FF2B5EF4-FFF2-40B4-BE49-F238E27FC236}">
              <a16:creationId xmlns:a16="http://schemas.microsoft.com/office/drawing/2014/main" id="{A4362B17-B8B9-49C5-8EB1-B134A79630E4}"/>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8" name="AutoShape 1" descr="blob:https://web.whatsapp.com/40ff642d-46c7-4d59-a890-3e34f8a11e68">
          <a:extLst>
            <a:ext uri="{FF2B5EF4-FFF2-40B4-BE49-F238E27FC236}">
              <a16:creationId xmlns:a16="http://schemas.microsoft.com/office/drawing/2014/main" id="{7C82B609-20C6-4301-B5F9-6AC111389F04}"/>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59" name="AutoShape 1" descr="blob:https://web.whatsapp.com/40ff642d-46c7-4d59-a890-3e34f8a11e68">
          <a:extLst>
            <a:ext uri="{FF2B5EF4-FFF2-40B4-BE49-F238E27FC236}">
              <a16:creationId xmlns:a16="http://schemas.microsoft.com/office/drawing/2014/main" id="{62124616-820F-448F-B117-8757FF909D6A}"/>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0" name="AutoShape 1" descr="blob:https://web.whatsapp.com/40ff642d-46c7-4d59-a890-3e34f8a11e68">
          <a:extLst>
            <a:ext uri="{FF2B5EF4-FFF2-40B4-BE49-F238E27FC236}">
              <a16:creationId xmlns:a16="http://schemas.microsoft.com/office/drawing/2014/main" id="{97D19E6F-8DC0-49BD-B724-AFC8F66ABC99}"/>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1" name="AutoShape 1" descr="blob:https://web.whatsapp.com/40ff642d-46c7-4d59-a890-3e34f8a11e68">
          <a:extLst>
            <a:ext uri="{FF2B5EF4-FFF2-40B4-BE49-F238E27FC236}">
              <a16:creationId xmlns:a16="http://schemas.microsoft.com/office/drawing/2014/main" id="{DC134BA4-8F2C-43A5-AC55-6171B038A9A0}"/>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2" name="AutoShape 1" descr="blob:https://web.whatsapp.com/40ff642d-46c7-4d59-a890-3e34f8a11e68">
          <a:extLst>
            <a:ext uri="{FF2B5EF4-FFF2-40B4-BE49-F238E27FC236}">
              <a16:creationId xmlns:a16="http://schemas.microsoft.com/office/drawing/2014/main" id="{88509019-021A-4B03-96E1-104999776C97}"/>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3" name="AutoShape 1" descr="blob:https://web.whatsapp.com/40ff642d-46c7-4d59-a890-3e34f8a11e68">
          <a:extLst>
            <a:ext uri="{FF2B5EF4-FFF2-40B4-BE49-F238E27FC236}">
              <a16:creationId xmlns:a16="http://schemas.microsoft.com/office/drawing/2014/main" id="{FC191E1C-C561-48B1-9B1B-622F84E72FBB}"/>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4" name="AutoShape 1" descr="blob:https://web.whatsapp.com/40ff642d-46c7-4d59-a890-3e34f8a11e68">
          <a:extLst>
            <a:ext uri="{FF2B5EF4-FFF2-40B4-BE49-F238E27FC236}">
              <a16:creationId xmlns:a16="http://schemas.microsoft.com/office/drawing/2014/main" id="{1E4362DD-C378-427A-8865-F4D878DFDFF4}"/>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5" name="AutoShape 1" descr="blob:https://web.whatsapp.com/40ff642d-46c7-4d59-a890-3e34f8a11e68">
          <a:extLst>
            <a:ext uri="{FF2B5EF4-FFF2-40B4-BE49-F238E27FC236}">
              <a16:creationId xmlns:a16="http://schemas.microsoft.com/office/drawing/2014/main" id="{6760D9CC-6EAC-4E50-ACE9-71E16C7A9CB2}"/>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6" name="AutoShape 1" descr="blob:https://web.whatsapp.com/40ff642d-46c7-4d59-a890-3e34f8a11e68">
          <a:extLst>
            <a:ext uri="{FF2B5EF4-FFF2-40B4-BE49-F238E27FC236}">
              <a16:creationId xmlns:a16="http://schemas.microsoft.com/office/drawing/2014/main" id="{011F5DC4-E308-4755-AAA2-A4E1026D4D2B}"/>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7" name="AutoShape 1" descr="blob:https://web.whatsapp.com/40ff642d-46c7-4d59-a890-3e34f8a11e68">
          <a:extLst>
            <a:ext uri="{FF2B5EF4-FFF2-40B4-BE49-F238E27FC236}">
              <a16:creationId xmlns:a16="http://schemas.microsoft.com/office/drawing/2014/main" id="{C0D1149E-1FD1-4386-BFE1-37588B10E595}"/>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8" name="AutoShape 1" descr="blob:https://web.whatsapp.com/40ff642d-46c7-4d59-a890-3e34f8a11e68">
          <a:extLst>
            <a:ext uri="{FF2B5EF4-FFF2-40B4-BE49-F238E27FC236}">
              <a16:creationId xmlns:a16="http://schemas.microsoft.com/office/drawing/2014/main" id="{40934517-1C1C-446B-BB40-E1AD4496B232}"/>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69" name="AutoShape 1" descr="blob:https://web.whatsapp.com/40ff642d-46c7-4d59-a890-3e34f8a11e68">
          <a:extLst>
            <a:ext uri="{FF2B5EF4-FFF2-40B4-BE49-F238E27FC236}">
              <a16:creationId xmlns:a16="http://schemas.microsoft.com/office/drawing/2014/main" id="{F82E5EF3-3624-4C9F-B5BE-1F2BC01C8208}"/>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0" name="AutoShape 1" descr="blob:https://web.whatsapp.com/40ff642d-46c7-4d59-a890-3e34f8a11e68">
          <a:extLst>
            <a:ext uri="{FF2B5EF4-FFF2-40B4-BE49-F238E27FC236}">
              <a16:creationId xmlns:a16="http://schemas.microsoft.com/office/drawing/2014/main" id="{73256612-209A-4B62-9096-4E8FFE7311A8}"/>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1" name="AutoShape 1" descr="blob:https://web.whatsapp.com/40ff642d-46c7-4d59-a890-3e34f8a11e68">
          <a:extLst>
            <a:ext uri="{FF2B5EF4-FFF2-40B4-BE49-F238E27FC236}">
              <a16:creationId xmlns:a16="http://schemas.microsoft.com/office/drawing/2014/main" id="{CEB9A94B-075A-4D3E-9E71-EAD184DAD9B3}"/>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2" name="AutoShape 1" descr="blob:https://web.whatsapp.com/40ff642d-46c7-4d59-a890-3e34f8a11e68">
          <a:extLst>
            <a:ext uri="{FF2B5EF4-FFF2-40B4-BE49-F238E27FC236}">
              <a16:creationId xmlns:a16="http://schemas.microsoft.com/office/drawing/2014/main" id="{A18535F6-1FFA-4619-87BF-05D80648D166}"/>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3" name="AutoShape 1" descr="blob:https://web.whatsapp.com/40ff642d-46c7-4d59-a890-3e34f8a11e68">
          <a:extLst>
            <a:ext uri="{FF2B5EF4-FFF2-40B4-BE49-F238E27FC236}">
              <a16:creationId xmlns:a16="http://schemas.microsoft.com/office/drawing/2014/main" id="{FABCD5CF-9D1C-4470-B9BA-4D6DEAB3A09F}"/>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4" name="AutoShape 1" descr="blob:https://web.whatsapp.com/40ff642d-46c7-4d59-a890-3e34f8a11e68">
          <a:extLst>
            <a:ext uri="{FF2B5EF4-FFF2-40B4-BE49-F238E27FC236}">
              <a16:creationId xmlns:a16="http://schemas.microsoft.com/office/drawing/2014/main" id="{1F0047AE-BECB-4ABE-A35F-7484219065C5}"/>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5" name="AutoShape 1" descr="blob:https://web.whatsapp.com/40ff642d-46c7-4d59-a890-3e34f8a11e68">
          <a:extLst>
            <a:ext uri="{FF2B5EF4-FFF2-40B4-BE49-F238E27FC236}">
              <a16:creationId xmlns:a16="http://schemas.microsoft.com/office/drawing/2014/main" id="{8E7BCF0E-399D-4B61-BDDB-D91F1F65F154}"/>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6" name="AutoShape 1" descr="blob:https://web.whatsapp.com/40ff642d-46c7-4d59-a890-3e34f8a11e68">
          <a:extLst>
            <a:ext uri="{FF2B5EF4-FFF2-40B4-BE49-F238E27FC236}">
              <a16:creationId xmlns:a16="http://schemas.microsoft.com/office/drawing/2014/main" id="{84F9E4D4-F10A-4D04-ABF7-87D4382200C8}"/>
            </a:ext>
          </a:extLst>
        </xdr:cNvPr>
        <xdr:cNvSpPr>
          <a:spLocks noChangeAspect="1" noChangeArrowheads="1"/>
        </xdr:cNvSpPr>
      </xdr:nvSpPr>
      <xdr:spPr bwMode="auto">
        <a:xfrm>
          <a:off x="1247775" y="399107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7" name="AutoShape 1" descr="blob:https://web.whatsapp.com/40ff642d-46c7-4d59-a890-3e34f8a11e68">
          <a:extLst>
            <a:ext uri="{FF2B5EF4-FFF2-40B4-BE49-F238E27FC236}">
              <a16:creationId xmlns:a16="http://schemas.microsoft.com/office/drawing/2014/main" id="{6F6B0976-7976-49CA-9D3B-F1F7DA2866D1}"/>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8" name="AutoShape 1" descr="blob:https://web.whatsapp.com/40ff642d-46c7-4d59-a890-3e34f8a11e68">
          <a:extLst>
            <a:ext uri="{FF2B5EF4-FFF2-40B4-BE49-F238E27FC236}">
              <a16:creationId xmlns:a16="http://schemas.microsoft.com/office/drawing/2014/main" id="{09ED0631-62A4-4325-A726-E1149F492EB0}"/>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79" name="AutoShape 1" descr="blob:https://web.whatsapp.com/40ff642d-46c7-4d59-a890-3e34f8a11e68">
          <a:extLst>
            <a:ext uri="{FF2B5EF4-FFF2-40B4-BE49-F238E27FC236}">
              <a16:creationId xmlns:a16="http://schemas.microsoft.com/office/drawing/2014/main" id="{11E934B1-2D8D-4B58-A074-7D81888A9175}"/>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0" name="AutoShape 1" descr="blob:https://web.whatsapp.com/40ff642d-46c7-4d59-a890-3e34f8a11e68">
          <a:extLst>
            <a:ext uri="{FF2B5EF4-FFF2-40B4-BE49-F238E27FC236}">
              <a16:creationId xmlns:a16="http://schemas.microsoft.com/office/drawing/2014/main" id="{50B3DC99-B26C-4A24-A33C-375349825222}"/>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1" name="AutoShape 1" descr="blob:https://web.whatsapp.com/40ff642d-46c7-4d59-a890-3e34f8a11e68">
          <a:extLst>
            <a:ext uri="{FF2B5EF4-FFF2-40B4-BE49-F238E27FC236}">
              <a16:creationId xmlns:a16="http://schemas.microsoft.com/office/drawing/2014/main" id="{76359050-9537-4893-90CE-0CC73BEF0A3E}"/>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2" name="AutoShape 1" descr="blob:https://web.whatsapp.com/40ff642d-46c7-4d59-a890-3e34f8a11e68">
          <a:extLst>
            <a:ext uri="{FF2B5EF4-FFF2-40B4-BE49-F238E27FC236}">
              <a16:creationId xmlns:a16="http://schemas.microsoft.com/office/drawing/2014/main" id="{93E978CE-A708-4FBE-98F5-CCC7A0FBFA99}"/>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3" name="AutoShape 1" descr="blob:https://web.whatsapp.com/40ff642d-46c7-4d59-a890-3e34f8a11e68">
          <a:extLst>
            <a:ext uri="{FF2B5EF4-FFF2-40B4-BE49-F238E27FC236}">
              <a16:creationId xmlns:a16="http://schemas.microsoft.com/office/drawing/2014/main" id="{35F5C504-CAC8-425E-AFFA-8646F56118E6}"/>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4" name="AutoShape 1" descr="blob:https://web.whatsapp.com/40ff642d-46c7-4d59-a890-3e34f8a11e68">
          <a:extLst>
            <a:ext uri="{FF2B5EF4-FFF2-40B4-BE49-F238E27FC236}">
              <a16:creationId xmlns:a16="http://schemas.microsoft.com/office/drawing/2014/main" id="{2CA6A2DA-DEFF-47D0-B828-947B2317B76D}"/>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5" name="AutoShape 1" descr="blob:https://web.whatsapp.com/40ff642d-46c7-4d59-a890-3e34f8a11e68">
          <a:extLst>
            <a:ext uri="{FF2B5EF4-FFF2-40B4-BE49-F238E27FC236}">
              <a16:creationId xmlns:a16="http://schemas.microsoft.com/office/drawing/2014/main" id="{9ED8FF48-C414-4A8C-B2BE-E4D4F17A5173}"/>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6" name="AutoShape 1" descr="blob:https://web.whatsapp.com/40ff642d-46c7-4d59-a890-3e34f8a11e68">
          <a:extLst>
            <a:ext uri="{FF2B5EF4-FFF2-40B4-BE49-F238E27FC236}">
              <a16:creationId xmlns:a16="http://schemas.microsoft.com/office/drawing/2014/main" id="{EEBFDAF8-2686-4580-B210-EAABB2763591}"/>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7" name="AutoShape 1" descr="blob:https://web.whatsapp.com/40ff642d-46c7-4d59-a890-3e34f8a11e68">
          <a:extLst>
            <a:ext uri="{FF2B5EF4-FFF2-40B4-BE49-F238E27FC236}">
              <a16:creationId xmlns:a16="http://schemas.microsoft.com/office/drawing/2014/main" id="{E5973202-B579-49AE-9993-016B2A2EFCAE}"/>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8" name="AutoShape 1" descr="blob:https://web.whatsapp.com/40ff642d-46c7-4d59-a890-3e34f8a11e68">
          <a:extLst>
            <a:ext uri="{FF2B5EF4-FFF2-40B4-BE49-F238E27FC236}">
              <a16:creationId xmlns:a16="http://schemas.microsoft.com/office/drawing/2014/main" id="{FAB5D82A-9A09-4BFB-8994-88376EC75277}"/>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89" name="AutoShape 1" descr="blob:https://web.whatsapp.com/40ff642d-46c7-4d59-a890-3e34f8a11e68">
          <a:extLst>
            <a:ext uri="{FF2B5EF4-FFF2-40B4-BE49-F238E27FC236}">
              <a16:creationId xmlns:a16="http://schemas.microsoft.com/office/drawing/2014/main" id="{8EB27FF4-C168-4D57-8AC3-2F247EF4F897}"/>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90" name="AutoShape 1" descr="blob:https://web.whatsapp.com/40ff642d-46c7-4d59-a890-3e34f8a11e68">
          <a:extLst>
            <a:ext uri="{FF2B5EF4-FFF2-40B4-BE49-F238E27FC236}">
              <a16:creationId xmlns:a16="http://schemas.microsoft.com/office/drawing/2014/main" id="{458B4DFD-5A24-4BF8-9827-224BC6ADC936}"/>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91" name="AutoShape 1" descr="blob:https://web.whatsapp.com/40ff642d-46c7-4d59-a890-3e34f8a11e68">
          <a:extLst>
            <a:ext uri="{FF2B5EF4-FFF2-40B4-BE49-F238E27FC236}">
              <a16:creationId xmlns:a16="http://schemas.microsoft.com/office/drawing/2014/main" id="{37C68FBA-BE37-4780-B998-A692958F2918}"/>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92" name="AutoShape 1" descr="blob:https://web.whatsapp.com/40ff642d-46c7-4d59-a890-3e34f8a11e68">
          <a:extLst>
            <a:ext uri="{FF2B5EF4-FFF2-40B4-BE49-F238E27FC236}">
              <a16:creationId xmlns:a16="http://schemas.microsoft.com/office/drawing/2014/main" id="{B89418CD-7FDC-4C24-8419-5247DD0D9C6D}"/>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93" name="AutoShape 1" descr="blob:https://web.whatsapp.com/40ff642d-46c7-4d59-a890-3e34f8a11e68">
          <a:extLst>
            <a:ext uri="{FF2B5EF4-FFF2-40B4-BE49-F238E27FC236}">
              <a16:creationId xmlns:a16="http://schemas.microsoft.com/office/drawing/2014/main" id="{C36544D5-862F-44A0-82A6-7BE49282E097}"/>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94" name="AutoShape 1" descr="blob:https://web.whatsapp.com/40ff642d-46c7-4d59-a890-3e34f8a11e68">
          <a:extLst>
            <a:ext uri="{FF2B5EF4-FFF2-40B4-BE49-F238E27FC236}">
              <a16:creationId xmlns:a16="http://schemas.microsoft.com/office/drawing/2014/main" id="{7B80F1B2-51D5-4E9D-9604-34608FE48402}"/>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95" name="AutoShape 1" descr="blob:https://web.whatsapp.com/40ff642d-46c7-4d59-a890-3e34f8a11e68">
          <a:extLst>
            <a:ext uri="{FF2B5EF4-FFF2-40B4-BE49-F238E27FC236}">
              <a16:creationId xmlns:a16="http://schemas.microsoft.com/office/drawing/2014/main" id="{BF94C082-B66C-4811-BF2C-D8584FF91705}"/>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96" name="AutoShape 1" descr="blob:https://web.whatsapp.com/40ff642d-46c7-4d59-a890-3e34f8a11e68">
          <a:extLst>
            <a:ext uri="{FF2B5EF4-FFF2-40B4-BE49-F238E27FC236}">
              <a16:creationId xmlns:a16="http://schemas.microsoft.com/office/drawing/2014/main" id="{10AEACDB-9C61-43F0-98EF-B2AF345920ED}"/>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97" name="AutoShape 1" descr="blob:https://web.whatsapp.com/40ff642d-46c7-4d59-a890-3e34f8a11e68">
          <a:extLst>
            <a:ext uri="{FF2B5EF4-FFF2-40B4-BE49-F238E27FC236}">
              <a16:creationId xmlns:a16="http://schemas.microsoft.com/office/drawing/2014/main" id="{0DC0B429-AD7E-4F91-991E-243160D3777C}"/>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98" name="AutoShape 1" descr="blob:https://web.whatsapp.com/40ff642d-46c7-4d59-a890-3e34f8a11e68">
          <a:extLst>
            <a:ext uri="{FF2B5EF4-FFF2-40B4-BE49-F238E27FC236}">
              <a16:creationId xmlns:a16="http://schemas.microsoft.com/office/drawing/2014/main" id="{74094073-DCCA-435D-BC66-6DF07999E12A}"/>
            </a:ext>
          </a:extLst>
        </xdr:cNvPr>
        <xdr:cNvSpPr>
          <a:spLocks noChangeAspect="1" noChangeArrowheads="1"/>
        </xdr:cNvSpPr>
      </xdr:nvSpPr>
      <xdr:spPr bwMode="auto">
        <a:xfrm>
          <a:off x="1247775" y="4637722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01" name="AutoShape 1" descr="blob:https://web.whatsapp.com/40ff642d-46c7-4d59-a890-3e34f8a11e68">
          <a:extLst>
            <a:ext uri="{FF2B5EF4-FFF2-40B4-BE49-F238E27FC236}">
              <a16:creationId xmlns:a16="http://schemas.microsoft.com/office/drawing/2014/main" id="{0A9F4E0A-BCEA-4430-84B2-9391A971E564}"/>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02" name="AutoShape 1" descr="blob:https://web.whatsapp.com/40ff642d-46c7-4d59-a890-3e34f8a11e68">
          <a:extLst>
            <a:ext uri="{FF2B5EF4-FFF2-40B4-BE49-F238E27FC236}">
              <a16:creationId xmlns:a16="http://schemas.microsoft.com/office/drawing/2014/main" id="{B1A594C6-53A0-4D8E-A781-07813E90D1FC}"/>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03" name="AutoShape 1" descr="blob:https://web.whatsapp.com/40ff642d-46c7-4d59-a890-3e34f8a11e68">
          <a:extLst>
            <a:ext uri="{FF2B5EF4-FFF2-40B4-BE49-F238E27FC236}">
              <a16:creationId xmlns:a16="http://schemas.microsoft.com/office/drawing/2014/main" id="{9352A107-2EDC-4F69-A06F-FF7077D8E3BD}"/>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04" name="AutoShape 1" descr="blob:https://web.whatsapp.com/40ff642d-46c7-4d59-a890-3e34f8a11e68">
          <a:extLst>
            <a:ext uri="{FF2B5EF4-FFF2-40B4-BE49-F238E27FC236}">
              <a16:creationId xmlns:a16="http://schemas.microsoft.com/office/drawing/2014/main" id="{736486C1-8780-4E17-8D03-8F58B334637D}"/>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05" name="AutoShape 1" descr="blob:https://web.whatsapp.com/40ff642d-46c7-4d59-a890-3e34f8a11e68">
          <a:extLst>
            <a:ext uri="{FF2B5EF4-FFF2-40B4-BE49-F238E27FC236}">
              <a16:creationId xmlns:a16="http://schemas.microsoft.com/office/drawing/2014/main" id="{2745F894-AB73-4E66-8F63-5EE23D8ADD17}"/>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06" name="AutoShape 1" descr="blob:https://web.whatsapp.com/40ff642d-46c7-4d59-a890-3e34f8a11e68">
          <a:extLst>
            <a:ext uri="{FF2B5EF4-FFF2-40B4-BE49-F238E27FC236}">
              <a16:creationId xmlns:a16="http://schemas.microsoft.com/office/drawing/2014/main" id="{C752DB23-2E71-4DE6-8D3F-6FF7916CEE76}"/>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07" name="AutoShape 1" descr="blob:https://web.whatsapp.com/40ff642d-46c7-4d59-a890-3e34f8a11e68">
          <a:extLst>
            <a:ext uri="{FF2B5EF4-FFF2-40B4-BE49-F238E27FC236}">
              <a16:creationId xmlns:a16="http://schemas.microsoft.com/office/drawing/2014/main" id="{57312008-DBCE-4A4D-825B-4EE0BBC1EBBE}"/>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08" name="AutoShape 1" descr="blob:https://web.whatsapp.com/40ff642d-46c7-4d59-a890-3e34f8a11e68">
          <a:extLst>
            <a:ext uri="{FF2B5EF4-FFF2-40B4-BE49-F238E27FC236}">
              <a16:creationId xmlns:a16="http://schemas.microsoft.com/office/drawing/2014/main" id="{8B352EE2-106E-43AC-8899-B8D8D54953E3}"/>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09" name="AutoShape 1" descr="blob:https://web.whatsapp.com/40ff642d-46c7-4d59-a890-3e34f8a11e68">
          <a:extLst>
            <a:ext uri="{FF2B5EF4-FFF2-40B4-BE49-F238E27FC236}">
              <a16:creationId xmlns:a16="http://schemas.microsoft.com/office/drawing/2014/main" id="{7ABF9986-F665-4928-8EA6-0F783546A142}"/>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0" name="AutoShape 1" descr="blob:https://web.whatsapp.com/40ff642d-46c7-4d59-a890-3e34f8a11e68">
          <a:extLst>
            <a:ext uri="{FF2B5EF4-FFF2-40B4-BE49-F238E27FC236}">
              <a16:creationId xmlns:a16="http://schemas.microsoft.com/office/drawing/2014/main" id="{3BA5675E-CB8E-4FE4-818C-8908180C546E}"/>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1" name="AutoShape 1" descr="blob:https://web.whatsapp.com/40ff642d-46c7-4d59-a890-3e34f8a11e68">
          <a:extLst>
            <a:ext uri="{FF2B5EF4-FFF2-40B4-BE49-F238E27FC236}">
              <a16:creationId xmlns:a16="http://schemas.microsoft.com/office/drawing/2014/main" id="{B1427052-2A93-499B-B42A-7D1E4F02F2DD}"/>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2" name="AutoShape 1" descr="blob:https://web.whatsapp.com/40ff642d-46c7-4d59-a890-3e34f8a11e68">
          <a:extLst>
            <a:ext uri="{FF2B5EF4-FFF2-40B4-BE49-F238E27FC236}">
              <a16:creationId xmlns:a16="http://schemas.microsoft.com/office/drawing/2014/main" id="{C3CC95CD-7549-4788-943B-AA3349FE248B}"/>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3" name="AutoShape 1" descr="blob:https://web.whatsapp.com/40ff642d-46c7-4d59-a890-3e34f8a11e68">
          <a:extLst>
            <a:ext uri="{FF2B5EF4-FFF2-40B4-BE49-F238E27FC236}">
              <a16:creationId xmlns:a16="http://schemas.microsoft.com/office/drawing/2014/main" id="{CA35118E-2E35-4751-A8C0-DB84A76ABD9D}"/>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4" name="AutoShape 1" descr="blob:https://web.whatsapp.com/40ff642d-46c7-4d59-a890-3e34f8a11e68">
          <a:extLst>
            <a:ext uri="{FF2B5EF4-FFF2-40B4-BE49-F238E27FC236}">
              <a16:creationId xmlns:a16="http://schemas.microsoft.com/office/drawing/2014/main" id="{F415CA5B-2D7E-4D93-B876-3196B29AA203}"/>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5" name="AutoShape 1" descr="blob:https://web.whatsapp.com/40ff642d-46c7-4d59-a890-3e34f8a11e68">
          <a:extLst>
            <a:ext uri="{FF2B5EF4-FFF2-40B4-BE49-F238E27FC236}">
              <a16:creationId xmlns:a16="http://schemas.microsoft.com/office/drawing/2014/main" id="{44C5B4E8-F7C6-4E43-A4B1-66703A85D6C5}"/>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6" name="AutoShape 1" descr="blob:https://web.whatsapp.com/40ff642d-46c7-4d59-a890-3e34f8a11e68">
          <a:extLst>
            <a:ext uri="{FF2B5EF4-FFF2-40B4-BE49-F238E27FC236}">
              <a16:creationId xmlns:a16="http://schemas.microsoft.com/office/drawing/2014/main" id="{1827DA2B-EC4B-433C-AD16-F538CB042D59}"/>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7" name="AutoShape 1" descr="blob:https://web.whatsapp.com/40ff642d-46c7-4d59-a890-3e34f8a11e68">
          <a:extLst>
            <a:ext uri="{FF2B5EF4-FFF2-40B4-BE49-F238E27FC236}">
              <a16:creationId xmlns:a16="http://schemas.microsoft.com/office/drawing/2014/main" id="{8C821B4C-6055-4C5E-85A1-C16991EB97B4}"/>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8" name="AutoShape 1" descr="blob:https://web.whatsapp.com/40ff642d-46c7-4d59-a890-3e34f8a11e68">
          <a:extLst>
            <a:ext uri="{FF2B5EF4-FFF2-40B4-BE49-F238E27FC236}">
              <a16:creationId xmlns:a16="http://schemas.microsoft.com/office/drawing/2014/main" id="{9F03F1AA-C527-477C-8F2B-9E15FCDE5713}"/>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19" name="AutoShape 1" descr="blob:https://web.whatsapp.com/40ff642d-46c7-4d59-a890-3e34f8a11e68">
          <a:extLst>
            <a:ext uri="{FF2B5EF4-FFF2-40B4-BE49-F238E27FC236}">
              <a16:creationId xmlns:a16="http://schemas.microsoft.com/office/drawing/2014/main" id="{66573335-272E-49A7-8966-66C04B6AFA2D}"/>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0" name="AutoShape 1" descr="blob:https://web.whatsapp.com/40ff642d-46c7-4d59-a890-3e34f8a11e68">
          <a:extLst>
            <a:ext uri="{FF2B5EF4-FFF2-40B4-BE49-F238E27FC236}">
              <a16:creationId xmlns:a16="http://schemas.microsoft.com/office/drawing/2014/main" id="{1559FFC4-D89E-4B26-B4CF-FE42E4E8AC9A}"/>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1" name="AutoShape 1" descr="blob:https://web.whatsapp.com/40ff642d-46c7-4d59-a890-3e34f8a11e68">
          <a:extLst>
            <a:ext uri="{FF2B5EF4-FFF2-40B4-BE49-F238E27FC236}">
              <a16:creationId xmlns:a16="http://schemas.microsoft.com/office/drawing/2014/main" id="{4A7B5C7A-E1BC-4358-AD6D-FD3F69D71F4C}"/>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2" name="AutoShape 1" descr="blob:https://web.whatsapp.com/40ff642d-46c7-4d59-a890-3e34f8a11e68">
          <a:extLst>
            <a:ext uri="{FF2B5EF4-FFF2-40B4-BE49-F238E27FC236}">
              <a16:creationId xmlns:a16="http://schemas.microsoft.com/office/drawing/2014/main" id="{517213BE-AE69-4976-B8B1-9FB0E1B9BDD8}"/>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3" name="AutoShape 1" descr="blob:https://web.whatsapp.com/40ff642d-46c7-4d59-a890-3e34f8a11e68">
          <a:extLst>
            <a:ext uri="{FF2B5EF4-FFF2-40B4-BE49-F238E27FC236}">
              <a16:creationId xmlns:a16="http://schemas.microsoft.com/office/drawing/2014/main" id="{027FE360-221D-4B62-8084-D2A3EA63DB2D}"/>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4" name="AutoShape 1" descr="blob:https://web.whatsapp.com/40ff642d-46c7-4d59-a890-3e34f8a11e68">
          <a:extLst>
            <a:ext uri="{FF2B5EF4-FFF2-40B4-BE49-F238E27FC236}">
              <a16:creationId xmlns:a16="http://schemas.microsoft.com/office/drawing/2014/main" id="{E5CEA879-3B3D-457F-9221-A0DE5A035B43}"/>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5" name="AutoShape 1" descr="blob:https://web.whatsapp.com/40ff642d-46c7-4d59-a890-3e34f8a11e68">
          <a:extLst>
            <a:ext uri="{FF2B5EF4-FFF2-40B4-BE49-F238E27FC236}">
              <a16:creationId xmlns:a16="http://schemas.microsoft.com/office/drawing/2014/main" id="{728EBE0E-58A8-4439-A720-5692F2B09604}"/>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6" name="AutoShape 1" descr="blob:https://web.whatsapp.com/40ff642d-46c7-4d59-a890-3e34f8a11e68">
          <a:extLst>
            <a:ext uri="{FF2B5EF4-FFF2-40B4-BE49-F238E27FC236}">
              <a16:creationId xmlns:a16="http://schemas.microsoft.com/office/drawing/2014/main" id="{DBBD7109-C29B-4ACE-8830-D4A2BE2A44F0}"/>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7" name="AutoShape 1" descr="blob:https://web.whatsapp.com/40ff642d-46c7-4d59-a890-3e34f8a11e68">
          <a:extLst>
            <a:ext uri="{FF2B5EF4-FFF2-40B4-BE49-F238E27FC236}">
              <a16:creationId xmlns:a16="http://schemas.microsoft.com/office/drawing/2014/main" id="{588DB443-0D89-4C0D-8A3B-1AD89C50AD50}"/>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8" name="AutoShape 1" descr="blob:https://web.whatsapp.com/40ff642d-46c7-4d59-a890-3e34f8a11e68">
          <a:extLst>
            <a:ext uri="{FF2B5EF4-FFF2-40B4-BE49-F238E27FC236}">
              <a16:creationId xmlns:a16="http://schemas.microsoft.com/office/drawing/2014/main" id="{7F9F5A68-0D7B-4327-8A38-FF9250C7D545}"/>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29" name="AutoShape 1" descr="blob:https://web.whatsapp.com/40ff642d-46c7-4d59-a890-3e34f8a11e68">
          <a:extLst>
            <a:ext uri="{FF2B5EF4-FFF2-40B4-BE49-F238E27FC236}">
              <a16:creationId xmlns:a16="http://schemas.microsoft.com/office/drawing/2014/main" id="{B9F30486-3904-45F1-A687-9DEA0318E6E2}"/>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0" name="AutoShape 1" descr="blob:https://web.whatsapp.com/40ff642d-46c7-4d59-a890-3e34f8a11e68">
          <a:extLst>
            <a:ext uri="{FF2B5EF4-FFF2-40B4-BE49-F238E27FC236}">
              <a16:creationId xmlns:a16="http://schemas.microsoft.com/office/drawing/2014/main" id="{949A666B-9ABD-4862-B80C-68E844167AAD}"/>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1" name="AutoShape 1" descr="blob:https://web.whatsapp.com/40ff642d-46c7-4d59-a890-3e34f8a11e68">
          <a:extLst>
            <a:ext uri="{FF2B5EF4-FFF2-40B4-BE49-F238E27FC236}">
              <a16:creationId xmlns:a16="http://schemas.microsoft.com/office/drawing/2014/main" id="{7A5E0801-53AC-4CBD-8013-24510E836328}"/>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2" name="AutoShape 1" descr="blob:https://web.whatsapp.com/40ff642d-46c7-4d59-a890-3e34f8a11e68">
          <a:extLst>
            <a:ext uri="{FF2B5EF4-FFF2-40B4-BE49-F238E27FC236}">
              <a16:creationId xmlns:a16="http://schemas.microsoft.com/office/drawing/2014/main" id="{75E96F4E-8483-4629-A6BF-A3EFB85AB3DA}"/>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3" name="AutoShape 1" descr="blob:https://web.whatsapp.com/40ff642d-46c7-4d59-a890-3e34f8a11e68">
          <a:extLst>
            <a:ext uri="{FF2B5EF4-FFF2-40B4-BE49-F238E27FC236}">
              <a16:creationId xmlns:a16="http://schemas.microsoft.com/office/drawing/2014/main" id="{7C10D7D8-E0BC-4310-866D-21E75CF4EA98}"/>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4" name="AutoShape 1" descr="blob:https://web.whatsapp.com/40ff642d-46c7-4d59-a890-3e34f8a11e68">
          <a:extLst>
            <a:ext uri="{FF2B5EF4-FFF2-40B4-BE49-F238E27FC236}">
              <a16:creationId xmlns:a16="http://schemas.microsoft.com/office/drawing/2014/main" id="{2B93488C-E963-403C-92B8-0234F81EC18C}"/>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5" name="AutoShape 1" descr="blob:https://web.whatsapp.com/40ff642d-46c7-4d59-a890-3e34f8a11e68">
          <a:extLst>
            <a:ext uri="{FF2B5EF4-FFF2-40B4-BE49-F238E27FC236}">
              <a16:creationId xmlns:a16="http://schemas.microsoft.com/office/drawing/2014/main" id="{63FE66A3-A141-432A-8739-9FA14166E061}"/>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6" name="AutoShape 1" descr="blob:https://web.whatsapp.com/40ff642d-46c7-4d59-a890-3e34f8a11e68">
          <a:extLst>
            <a:ext uri="{FF2B5EF4-FFF2-40B4-BE49-F238E27FC236}">
              <a16:creationId xmlns:a16="http://schemas.microsoft.com/office/drawing/2014/main" id="{86BDB1A4-201E-488B-8DD6-AB77331ED2CD}"/>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7" name="AutoShape 1" descr="blob:https://web.whatsapp.com/40ff642d-46c7-4d59-a890-3e34f8a11e68">
          <a:extLst>
            <a:ext uri="{FF2B5EF4-FFF2-40B4-BE49-F238E27FC236}">
              <a16:creationId xmlns:a16="http://schemas.microsoft.com/office/drawing/2014/main" id="{9D40CF2B-A5A2-4BD7-B868-C25AEA888869}"/>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8" name="AutoShape 1" descr="blob:https://web.whatsapp.com/40ff642d-46c7-4d59-a890-3e34f8a11e68">
          <a:extLst>
            <a:ext uri="{FF2B5EF4-FFF2-40B4-BE49-F238E27FC236}">
              <a16:creationId xmlns:a16="http://schemas.microsoft.com/office/drawing/2014/main" id="{7C72681D-88EC-4B5B-A3EC-1927664BD6FB}"/>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39" name="AutoShape 1" descr="blob:https://web.whatsapp.com/40ff642d-46c7-4d59-a890-3e34f8a11e68">
          <a:extLst>
            <a:ext uri="{FF2B5EF4-FFF2-40B4-BE49-F238E27FC236}">
              <a16:creationId xmlns:a16="http://schemas.microsoft.com/office/drawing/2014/main" id="{DF4C9B99-E99D-4B46-AF8E-656F8F23483E}"/>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40" name="AutoShape 1" descr="blob:https://web.whatsapp.com/40ff642d-46c7-4d59-a890-3e34f8a11e68">
          <a:extLst>
            <a:ext uri="{FF2B5EF4-FFF2-40B4-BE49-F238E27FC236}">
              <a16:creationId xmlns:a16="http://schemas.microsoft.com/office/drawing/2014/main" id="{7A29143E-E259-4B62-83F5-0086D39EF411}"/>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41" name="AutoShape 1" descr="blob:https://web.whatsapp.com/40ff642d-46c7-4d59-a890-3e34f8a11e68">
          <a:extLst>
            <a:ext uri="{FF2B5EF4-FFF2-40B4-BE49-F238E27FC236}">
              <a16:creationId xmlns:a16="http://schemas.microsoft.com/office/drawing/2014/main" id="{5F803929-F59A-4FAA-8C38-655AC369D756}"/>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42" name="AutoShape 1" descr="blob:https://web.whatsapp.com/40ff642d-46c7-4d59-a890-3e34f8a11e68">
          <a:extLst>
            <a:ext uri="{FF2B5EF4-FFF2-40B4-BE49-F238E27FC236}">
              <a16:creationId xmlns:a16="http://schemas.microsoft.com/office/drawing/2014/main" id="{A960A3DE-3253-4AA0-BE71-4B5AB5E74D35}"/>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43" name="AutoShape 1" descr="blob:https://web.whatsapp.com/40ff642d-46c7-4d59-a890-3e34f8a11e68">
          <a:extLst>
            <a:ext uri="{FF2B5EF4-FFF2-40B4-BE49-F238E27FC236}">
              <a16:creationId xmlns:a16="http://schemas.microsoft.com/office/drawing/2014/main" id="{78F5C447-F66C-4BC4-A33E-B02A997E5CF3}"/>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44" name="AutoShape 1" descr="blob:https://web.whatsapp.com/40ff642d-46c7-4d59-a890-3e34f8a11e68">
          <a:extLst>
            <a:ext uri="{FF2B5EF4-FFF2-40B4-BE49-F238E27FC236}">
              <a16:creationId xmlns:a16="http://schemas.microsoft.com/office/drawing/2014/main" id="{888F2715-1620-4587-A71F-83EB7F5172DA}"/>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45" name="AutoShape 1" descr="blob:https://web.whatsapp.com/40ff642d-46c7-4d59-a890-3e34f8a11e68">
          <a:extLst>
            <a:ext uri="{FF2B5EF4-FFF2-40B4-BE49-F238E27FC236}">
              <a16:creationId xmlns:a16="http://schemas.microsoft.com/office/drawing/2014/main" id="{44458CEE-00B4-4424-989A-B9291E262478}"/>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46" name="AutoShape 1" descr="blob:https://web.whatsapp.com/40ff642d-46c7-4d59-a890-3e34f8a11e68">
          <a:extLst>
            <a:ext uri="{FF2B5EF4-FFF2-40B4-BE49-F238E27FC236}">
              <a16:creationId xmlns:a16="http://schemas.microsoft.com/office/drawing/2014/main" id="{93ECDA9B-154B-4028-828B-2D8250E7D726}"/>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47" name="AutoShape 1" descr="blob:https://web.whatsapp.com/40ff642d-46c7-4d59-a890-3e34f8a11e68">
          <a:extLst>
            <a:ext uri="{FF2B5EF4-FFF2-40B4-BE49-F238E27FC236}">
              <a16:creationId xmlns:a16="http://schemas.microsoft.com/office/drawing/2014/main" id="{780ED41D-9F07-43D7-8058-4C577112F603}"/>
            </a:ext>
          </a:extLst>
        </xdr:cNvPr>
        <xdr:cNvSpPr>
          <a:spLocks noChangeAspect="1" noChangeArrowheads="1"/>
        </xdr:cNvSpPr>
      </xdr:nvSpPr>
      <xdr:spPr bwMode="auto">
        <a:xfrm>
          <a:off x="1247775" y="4653248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49" name="AutoShape 1" descr="blob:https://web.whatsapp.com/40ff642d-46c7-4d59-a890-3e34f8a11e68">
          <a:extLst>
            <a:ext uri="{FF2B5EF4-FFF2-40B4-BE49-F238E27FC236}">
              <a16:creationId xmlns:a16="http://schemas.microsoft.com/office/drawing/2014/main" id="{C1789593-1E66-4DA1-A637-9423A09AE81A}"/>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0" name="AutoShape 1" descr="blob:https://web.whatsapp.com/40ff642d-46c7-4d59-a890-3e34f8a11e68">
          <a:extLst>
            <a:ext uri="{FF2B5EF4-FFF2-40B4-BE49-F238E27FC236}">
              <a16:creationId xmlns:a16="http://schemas.microsoft.com/office/drawing/2014/main" id="{11B70F96-BD97-4988-B7DE-B2AA25C539D0}"/>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1" name="AutoShape 1" descr="blob:https://web.whatsapp.com/40ff642d-46c7-4d59-a890-3e34f8a11e68">
          <a:extLst>
            <a:ext uri="{FF2B5EF4-FFF2-40B4-BE49-F238E27FC236}">
              <a16:creationId xmlns:a16="http://schemas.microsoft.com/office/drawing/2014/main" id="{C86968CC-1A5C-421F-AD2A-F37C01E6088B}"/>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2" name="AutoShape 1" descr="blob:https://web.whatsapp.com/40ff642d-46c7-4d59-a890-3e34f8a11e68">
          <a:extLst>
            <a:ext uri="{FF2B5EF4-FFF2-40B4-BE49-F238E27FC236}">
              <a16:creationId xmlns:a16="http://schemas.microsoft.com/office/drawing/2014/main" id="{DDA50231-502F-4BCC-BAE7-7FB476AFEA37}"/>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3" name="AutoShape 1" descr="blob:https://web.whatsapp.com/40ff642d-46c7-4d59-a890-3e34f8a11e68">
          <a:extLst>
            <a:ext uri="{FF2B5EF4-FFF2-40B4-BE49-F238E27FC236}">
              <a16:creationId xmlns:a16="http://schemas.microsoft.com/office/drawing/2014/main" id="{C166AB85-8445-4F1C-A435-EE49144079EA}"/>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4" name="AutoShape 1" descr="blob:https://web.whatsapp.com/40ff642d-46c7-4d59-a890-3e34f8a11e68">
          <a:extLst>
            <a:ext uri="{FF2B5EF4-FFF2-40B4-BE49-F238E27FC236}">
              <a16:creationId xmlns:a16="http://schemas.microsoft.com/office/drawing/2014/main" id="{CBABA161-49D0-44A0-AD93-E2CC9257740E}"/>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5" name="AutoShape 1" descr="blob:https://web.whatsapp.com/40ff642d-46c7-4d59-a890-3e34f8a11e68">
          <a:extLst>
            <a:ext uri="{FF2B5EF4-FFF2-40B4-BE49-F238E27FC236}">
              <a16:creationId xmlns:a16="http://schemas.microsoft.com/office/drawing/2014/main" id="{28EA41A5-4BA1-4A53-AA6C-81A637428FF7}"/>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6" name="AutoShape 1" descr="blob:https://web.whatsapp.com/40ff642d-46c7-4d59-a890-3e34f8a11e68">
          <a:extLst>
            <a:ext uri="{FF2B5EF4-FFF2-40B4-BE49-F238E27FC236}">
              <a16:creationId xmlns:a16="http://schemas.microsoft.com/office/drawing/2014/main" id="{95996656-2223-4B58-9E38-519546F207CC}"/>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7" name="AutoShape 1" descr="blob:https://web.whatsapp.com/40ff642d-46c7-4d59-a890-3e34f8a11e68">
          <a:extLst>
            <a:ext uri="{FF2B5EF4-FFF2-40B4-BE49-F238E27FC236}">
              <a16:creationId xmlns:a16="http://schemas.microsoft.com/office/drawing/2014/main" id="{3E221509-2435-4D63-94D1-D0888C6E8CFA}"/>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8" name="AutoShape 1" descr="blob:https://web.whatsapp.com/40ff642d-46c7-4d59-a890-3e34f8a11e68">
          <a:extLst>
            <a:ext uri="{FF2B5EF4-FFF2-40B4-BE49-F238E27FC236}">
              <a16:creationId xmlns:a16="http://schemas.microsoft.com/office/drawing/2014/main" id="{E37233EC-BEA0-4866-98ED-A5DD3061C223}"/>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9" name="AutoShape 1" descr="blob:https://web.whatsapp.com/40ff642d-46c7-4d59-a890-3e34f8a11e68">
          <a:extLst>
            <a:ext uri="{FF2B5EF4-FFF2-40B4-BE49-F238E27FC236}">
              <a16:creationId xmlns:a16="http://schemas.microsoft.com/office/drawing/2014/main" id="{62A4863E-EE22-46D5-BB0C-27F7359BDA25}"/>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0" name="AutoShape 1" descr="blob:https://web.whatsapp.com/40ff642d-46c7-4d59-a890-3e34f8a11e68">
          <a:extLst>
            <a:ext uri="{FF2B5EF4-FFF2-40B4-BE49-F238E27FC236}">
              <a16:creationId xmlns:a16="http://schemas.microsoft.com/office/drawing/2014/main" id="{26B9B008-CAD2-471C-84F6-5012F554EAB8}"/>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1" name="AutoShape 1" descr="blob:https://web.whatsapp.com/40ff642d-46c7-4d59-a890-3e34f8a11e68">
          <a:extLst>
            <a:ext uri="{FF2B5EF4-FFF2-40B4-BE49-F238E27FC236}">
              <a16:creationId xmlns:a16="http://schemas.microsoft.com/office/drawing/2014/main" id="{EFF381B9-7924-45B3-A658-8D4DFB0D1C86}"/>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2" name="AutoShape 1" descr="blob:https://web.whatsapp.com/40ff642d-46c7-4d59-a890-3e34f8a11e68">
          <a:extLst>
            <a:ext uri="{FF2B5EF4-FFF2-40B4-BE49-F238E27FC236}">
              <a16:creationId xmlns:a16="http://schemas.microsoft.com/office/drawing/2014/main" id="{1C5AE10E-B7D2-4DAF-9C6E-174A4F4330BB}"/>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3" name="AutoShape 1" descr="blob:https://web.whatsapp.com/40ff642d-46c7-4d59-a890-3e34f8a11e68">
          <a:extLst>
            <a:ext uri="{FF2B5EF4-FFF2-40B4-BE49-F238E27FC236}">
              <a16:creationId xmlns:a16="http://schemas.microsoft.com/office/drawing/2014/main" id="{99E72BDD-071C-4340-A7D8-98EDD04DBF45}"/>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4" name="AutoShape 1" descr="blob:https://web.whatsapp.com/40ff642d-46c7-4d59-a890-3e34f8a11e68">
          <a:extLst>
            <a:ext uri="{FF2B5EF4-FFF2-40B4-BE49-F238E27FC236}">
              <a16:creationId xmlns:a16="http://schemas.microsoft.com/office/drawing/2014/main" id="{894B78F5-DD53-4D6F-86BF-30A4B8293DCF}"/>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5" name="AutoShape 1" descr="blob:https://web.whatsapp.com/40ff642d-46c7-4d59-a890-3e34f8a11e68">
          <a:extLst>
            <a:ext uri="{FF2B5EF4-FFF2-40B4-BE49-F238E27FC236}">
              <a16:creationId xmlns:a16="http://schemas.microsoft.com/office/drawing/2014/main" id="{0B3EA8DC-E68E-4F4A-B084-59A959D1B499}"/>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6" name="AutoShape 1" descr="blob:https://web.whatsapp.com/40ff642d-46c7-4d59-a890-3e34f8a11e68">
          <a:extLst>
            <a:ext uri="{FF2B5EF4-FFF2-40B4-BE49-F238E27FC236}">
              <a16:creationId xmlns:a16="http://schemas.microsoft.com/office/drawing/2014/main" id="{8390F3A1-D989-4018-B2B7-72583694FF00}"/>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7" name="AutoShape 1" descr="blob:https://web.whatsapp.com/40ff642d-46c7-4d59-a890-3e34f8a11e68">
          <a:extLst>
            <a:ext uri="{FF2B5EF4-FFF2-40B4-BE49-F238E27FC236}">
              <a16:creationId xmlns:a16="http://schemas.microsoft.com/office/drawing/2014/main" id="{0FC79562-2DDD-4E19-B512-F7E64EAB0FF6}"/>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8" name="AutoShape 1" descr="blob:https://web.whatsapp.com/40ff642d-46c7-4d59-a890-3e34f8a11e68">
          <a:extLst>
            <a:ext uri="{FF2B5EF4-FFF2-40B4-BE49-F238E27FC236}">
              <a16:creationId xmlns:a16="http://schemas.microsoft.com/office/drawing/2014/main" id="{EDD784A6-BD87-4D77-8CEF-7F645791D551}"/>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9" name="AutoShape 1" descr="blob:https://web.whatsapp.com/40ff642d-46c7-4d59-a890-3e34f8a11e68">
          <a:extLst>
            <a:ext uri="{FF2B5EF4-FFF2-40B4-BE49-F238E27FC236}">
              <a16:creationId xmlns:a16="http://schemas.microsoft.com/office/drawing/2014/main" id="{7F71FFC5-5EFA-4C28-B01B-8B051FB0E341}"/>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70" name="AutoShape 1" descr="blob:https://web.whatsapp.com/40ff642d-46c7-4d59-a890-3e34f8a11e68">
          <a:extLst>
            <a:ext uri="{FF2B5EF4-FFF2-40B4-BE49-F238E27FC236}">
              <a16:creationId xmlns:a16="http://schemas.microsoft.com/office/drawing/2014/main" id="{AFF17828-3975-4FF7-BD73-B6EEE0F2C7DB}"/>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71" name="AutoShape 1" descr="blob:https://web.whatsapp.com/40ff642d-46c7-4d59-a890-3e34f8a11e68">
          <a:extLst>
            <a:ext uri="{FF2B5EF4-FFF2-40B4-BE49-F238E27FC236}">
              <a16:creationId xmlns:a16="http://schemas.microsoft.com/office/drawing/2014/main" id="{F3C9C225-B719-4CD6-B3CE-896E578527C0}"/>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72" name="AutoShape 1" descr="blob:https://web.whatsapp.com/40ff642d-46c7-4d59-a890-3e34f8a11e68">
          <a:extLst>
            <a:ext uri="{FF2B5EF4-FFF2-40B4-BE49-F238E27FC236}">
              <a16:creationId xmlns:a16="http://schemas.microsoft.com/office/drawing/2014/main" id="{66D54C79-8203-4CCF-9FCA-AC877F318E9E}"/>
            </a:ext>
          </a:extLst>
        </xdr:cNvPr>
        <xdr:cNvSpPr>
          <a:spLocks noChangeAspect="1" noChangeArrowheads="1"/>
        </xdr:cNvSpPr>
      </xdr:nvSpPr>
      <xdr:spPr bwMode="auto">
        <a:xfrm>
          <a:off x="1247775" y="203930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73" name="AutoShape 1" descr="blob:https://web.whatsapp.com/40ff642d-46c7-4d59-a890-3e34f8a11e68">
          <a:extLst>
            <a:ext uri="{FF2B5EF4-FFF2-40B4-BE49-F238E27FC236}">
              <a16:creationId xmlns:a16="http://schemas.microsoft.com/office/drawing/2014/main" id="{0BDDD652-9517-4FE9-9E6A-5980184A2ED7}"/>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74" name="AutoShape 1" descr="blob:https://web.whatsapp.com/40ff642d-46c7-4d59-a890-3e34f8a11e68">
          <a:extLst>
            <a:ext uri="{FF2B5EF4-FFF2-40B4-BE49-F238E27FC236}">
              <a16:creationId xmlns:a16="http://schemas.microsoft.com/office/drawing/2014/main" id="{CD8B20E2-7A81-4F60-B146-A6309B64474A}"/>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75" name="AutoShape 1" descr="blob:https://web.whatsapp.com/40ff642d-46c7-4d59-a890-3e34f8a11e68">
          <a:extLst>
            <a:ext uri="{FF2B5EF4-FFF2-40B4-BE49-F238E27FC236}">
              <a16:creationId xmlns:a16="http://schemas.microsoft.com/office/drawing/2014/main" id="{EBB0877E-022A-4ABF-91DA-1B9107835772}"/>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76" name="AutoShape 1" descr="blob:https://web.whatsapp.com/40ff642d-46c7-4d59-a890-3e34f8a11e68">
          <a:extLst>
            <a:ext uri="{FF2B5EF4-FFF2-40B4-BE49-F238E27FC236}">
              <a16:creationId xmlns:a16="http://schemas.microsoft.com/office/drawing/2014/main" id="{1891F524-BA2A-477C-8A14-69725ACB22B7}"/>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77" name="AutoShape 1" descr="blob:https://web.whatsapp.com/40ff642d-46c7-4d59-a890-3e34f8a11e68">
          <a:extLst>
            <a:ext uri="{FF2B5EF4-FFF2-40B4-BE49-F238E27FC236}">
              <a16:creationId xmlns:a16="http://schemas.microsoft.com/office/drawing/2014/main" id="{B73E3958-FDE4-47FE-A380-1C5B21B84BE4}"/>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78" name="AutoShape 1" descr="blob:https://web.whatsapp.com/40ff642d-46c7-4d59-a890-3e34f8a11e68">
          <a:extLst>
            <a:ext uri="{FF2B5EF4-FFF2-40B4-BE49-F238E27FC236}">
              <a16:creationId xmlns:a16="http://schemas.microsoft.com/office/drawing/2014/main" id="{0FA56624-7FE8-4A1E-9C7A-FD69831695BF}"/>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79" name="AutoShape 1" descr="blob:https://web.whatsapp.com/40ff642d-46c7-4d59-a890-3e34f8a11e68">
          <a:extLst>
            <a:ext uri="{FF2B5EF4-FFF2-40B4-BE49-F238E27FC236}">
              <a16:creationId xmlns:a16="http://schemas.microsoft.com/office/drawing/2014/main" id="{47CB9E65-8070-448A-A4C5-69BBB0E90500}"/>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0" name="AutoShape 1" descr="blob:https://web.whatsapp.com/40ff642d-46c7-4d59-a890-3e34f8a11e68">
          <a:extLst>
            <a:ext uri="{FF2B5EF4-FFF2-40B4-BE49-F238E27FC236}">
              <a16:creationId xmlns:a16="http://schemas.microsoft.com/office/drawing/2014/main" id="{8E785AB2-7A44-4857-B207-A4A8B445D34F}"/>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1" name="AutoShape 1" descr="blob:https://web.whatsapp.com/40ff642d-46c7-4d59-a890-3e34f8a11e68">
          <a:extLst>
            <a:ext uri="{FF2B5EF4-FFF2-40B4-BE49-F238E27FC236}">
              <a16:creationId xmlns:a16="http://schemas.microsoft.com/office/drawing/2014/main" id="{0C42CF24-FEFF-4A67-ACD2-EB847E2CCD8C}"/>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2" name="AutoShape 1" descr="blob:https://web.whatsapp.com/40ff642d-46c7-4d59-a890-3e34f8a11e68">
          <a:extLst>
            <a:ext uri="{FF2B5EF4-FFF2-40B4-BE49-F238E27FC236}">
              <a16:creationId xmlns:a16="http://schemas.microsoft.com/office/drawing/2014/main" id="{1194F122-C4EC-4899-98C6-EAF051F08D73}"/>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3" name="AutoShape 1" descr="blob:https://web.whatsapp.com/40ff642d-46c7-4d59-a890-3e34f8a11e68">
          <a:extLst>
            <a:ext uri="{FF2B5EF4-FFF2-40B4-BE49-F238E27FC236}">
              <a16:creationId xmlns:a16="http://schemas.microsoft.com/office/drawing/2014/main" id="{69CB4356-4939-4884-8D32-D028611CDE99}"/>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4" name="AutoShape 1" descr="blob:https://web.whatsapp.com/40ff642d-46c7-4d59-a890-3e34f8a11e68">
          <a:extLst>
            <a:ext uri="{FF2B5EF4-FFF2-40B4-BE49-F238E27FC236}">
              <a16:creationId xmlns:a16="http://schemas.microsoft.com/office/drawing/2014/main" id="{9F4474FF-ECB1-49BA-AA6D-648B3CE34FC3}"/>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5" name="AutoShape 1" descr="blob:https://web.whatsapp.com/40ff642d-46c7-4d59-a890-3e34f8a11e68">
          <a:extLst>
            <a:ext uri="{FF2B5EF4-FFF2-40B4-BE49-F238E27FC236}">
              <a16:creationId xmlns:a16="http://schemas.microsoft.com/office/drawing/2014/main" id="{EE762A7D-7DCA-49F5-93E8-AE64C8F64E2F}"/>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6" name="AutoShape 1" descr="blob:https://web.whatsapp.com/40ff642d-46c7-4d59-a890-3e34f8a11e68">
          <a:extLst>
            <a:ext uri="{FF2B5EF4-FFF2-40B4-BE49-F238E27FC236}">
              <a16:creationId xmlns:a16="http://schemas.microsoft.com/office/drawing/2014/main" id="{C34A7C0B-F495-42F6-B83D-1876E22EDF49}"/>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7" name="AutoShape 1" descr="blob:https://web.whatsapp.com/40ff642d-46c7-4d59-a890-3e34f8a11e68">
          <a:extLst>
            <a:ext uri="{FF2B5EF4-FFF2-40B4-BE49-F238E27FC236}">
              <a16:creationId xmlns:a16="http://schemas.microsoft.com/office/drawing/2014/main" id="{44BE47B1-37C4-42CC-A942-6E98E20CA749}"/>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8" name="AutoShape 1" descr="blob:https://web.whatsapp.com/40ff642d-46c7-4d59-a890-3e34f8a11e68">
          <a:extLst>
            <a:ext uri="{FF2B5EF4-FFF2-40B4-BE49-F238E27FC236}">
              <a16:creationId xmlns:a16="http://schemas.microsoft.com/office/drawing/2014/main" id="{B97B089B-0D5B-4800-8E14-21234F549059}"/>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89" name="AutoShape 1" descr="blob:https://web.whatsapp.com/40ff642d-46c7-4d59-a890-3e34f8a11e68">
          <a:extLst>
            <a:ext uri="{FF2B5EF4-FFF2-40B4-BE49-F238E27FC236}">
              <a16:creationId xmlns:a16="http://schemas.microsoft.com/office/drawing/2014/main" id="{EAFF6EBE-B4A2-4AFD-BB13-9D985120A297}"/>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0" name="AutoShape 1" descr="blob:https://web.whatsapp.com/40ff642d-46c7-4d59-a890-3e34f8a11e68">
          <a:extLst>
            <a:ext uri="{FF2B5EF4-FFF2-40B4-BE49-F238E27FC236}">
              <a16:creationId xmlns:a16="http://schemas.microsoft.com/office/drawing/2014/main" id="{05465AF7-10DC-4148-9B17-F9724DC87740}"/>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1" name="AutoShape 1" descr="blob:https://web.whatsapp.com/40ff642d-46c7-4d59-a890-3e34f8a11e68">
          <a:extLst>
            <a:ext uri="{FF2B5EF4-FFF2-40B4-BE49-F238E27FC236}">
              <a16:creationId xmlns:a16="http://schemas.microsoft.com/office/drawing/2014/main" id="{662AD4FC-37DA-4C27-83A2-63E3015DBF3E}"/>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2" name="AutoShape 1" descr="blob:https://web.whatsapp.com/40ff642d-46c7-4d59-a890-3e34f8a11e68">
          <a:extLst>
            <a:ext uri="{FF2B5EF4-FFF2-40B4-BE49-F238E27FC236}">
              <a16:creationId xmlns:a16="http://schemas.microsoft.com/office/drawing/2014/main" id="{954B3EA9-8E29-4952-92BD-94E94216482C}"/>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3" name="AutoShape 1" descr="blob:https://web.whatsapp.com/40ff642d-46c7-4d59-a890-3e34f8a11e68">
          <a:extLst>
            <a:ext uri="{FF2B5EF4-FFF2-40B4-BE49-F238E27FC236}">
              <a16:creationId xmlns:a16="http://schemas.microsoft.com/office/drawing/2014/main" id="{DBE8198D-2404-4D41-B8D7-15B0C7974F5E}"/>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4" name="AutoShape 1" descr="blob:https://web.whatsapp.com/40ff642d-46c7-4d59-a890-3e34f8a11e68">
          <a:extLst>
            <a:ext uri="{FF2B5EF4-FFF2-40B4-BE49-F238E27FC236}">
              <a16:creationId xmlns:a16="http://schemas.microsoft.com/office/drawing/2014/main" id="{B29135B4-4C92-4C3F-89DF-05183A7E1C93}"/>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5" name="AutoShape 1" descr="blob:https://web.whatsapp.com/40ff642d-46c7-4d59-a890-3e34f8a11e68">
          <a:extLst>
            <a:ext uri="{FF2B5EF4-FFF2-40B4-BE49-F238E27FC236}">
              <a16:creationId xmlns:a16="http://schemas.microsoft.com/office/drawing/2014/main" id="{AD8976C2-AB1E-4094-B83E-7DB830B9C268}"/>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6" name="AutoShape 1" descr="blob:https://web.whatsapp.com/40ff642d-46c7-4d59-a890-3e34f8a11e68">
          <a:extLst>
            <a:ext uri="{FF2B5EF4-FFF2-40B4-BE49-F238E27FC236}">
              <a16:creationId xmlns:a16="http://schemas.microsoft.com/office/drawing/2014/main" id="{946B99DA-74B7-4779-8D3C-E05E6736541E}"/>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7" name="AutoShape 1" descr="blob:https://web.whatsapp.com/40ff642d-46c7-4d59-a890-3e34f8a11e68">
          <a:extLst>
            <a:ext uri="{FF2B5EF4-FFF2-40B4-BE49-F238E27FC236}">
              <a16:creationId xmlns:a16="http://schemas.microsoft.com/office/drawing/2014/main" id="{EC8EAFB3-86BD-4395-8388-F2DE69EB7380}"/>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8" name="AutoShape 1" descr="blob:https://web.whatsapp.com/40ff642d-46c7-4d59-a890-3e34f8a11e68">
          <a:extLst>
            <a:ext uri="{FF2B5EF4-FFF2-40B4-BE49-F238E27FC236}">
              <a16:creationId xmlns:a16="http://schemas.microsoft.com/office/drawing/2014/main" id="{1BD96020-B6C6-4C92-BAF3-16B5220F710C}"/>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199" name="AutoShape 1" descr="blob:https://web.whatsapp.com/40ff642d-46c7-4d59-a890-3e34f8a11e68">
          <a:extLst>
            <a:ext uri="{FF2B5EF4-FFF2-40B4-BE49-F238E27FC236}">
              <a16:creationId xmlns:a16="http://schemas.microsoft.com/office/drawing/2014/main" id="{E84A734D-95E1-486A-9F00-934919571387}"/>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0" name="AutoShape 1" descr="blob:https://web.whatsapp.com/40ff642d-46c7-4d59-a890-3e34f8a11e68">
          <a:extLst>
            <a:ext uri="{FF2B5EF4-FFF2-40B4-BE49-F238E27FC236}">
              <a16:creationId xmlns:a16="http://schemas.microsoft.com/office/drawing/2014/main" id="{C6E0BA11-5140-4914-912A-6965379B7AA6}"/>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1" name="AutoShape 1" descr="blob:https://web.whatsapp.com/40ff642d-46c7-4d59-a890-3e34f8a11e68">
          <a:extLst>
            <a:ext uri="{FF2B5EF4-FFF2-40B4-BE49-F238E27FC236}">
              <a16:creationId xmlns:a16="http://schemas.microsoft.com/office/drawing/2014/main" id="{364189DE-6B7A-459C-99F6-77611D7FAD9F}"/>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2" name="AutoShape 1" descr="blob:https://web.whatsapp.com/40ff642d-46c7-4d59-a890-3e34f8a11e68">
          <a:extLst>
            <a:ext uri="{FF2B5EF4-FFF2-40B4-BE49-F238E27FC236}">
              <a16:creationId xmlns:a16="http://schemas.microsoft.com/office/drawing/2014/main" id="{F3C76EEC-5AA6-474F-96D5-4A22CBC78531}"/>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3" name="AutoShape 1" descr="blob:https://web.whatsapp.com/40ff642d-46c7-4d59-a890-3e34f8a11e68">
          <a:extLst>
            <a:ext uri="{FF2B5EF4-FFF2-40B4-BE49-F238E27FC236}">
              <a16:creationId xmlns:a16="http://schemas.microsoft.com/office/drawing/2014/main" id="{374B6DC6-9EFE-43E6-9086-93B52BCB8B04}"/>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4" name="AutoShape 1" descr="blob:https://web.whatsapp.com/40ff642d-46c7-4d59-a890-3e34f8a11e68">
          <a:extLst>
            <a:ext uri="{FF2B5EF4-FFF2-40B4-BE49-F238E27FC236}">
              <a16:creationId xmlns:a16="http://schemas.microsoft.com/office/drawing/2014/main" id="{3523F261-64B7-452B-8D82-B6E8345D7281}"/>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5" name="AutoShape 1" descr="blob:https://web.whatsapp.com/40ff642d-46c7-4d59-a890-3e34f8a11e68">
          <a:extLst>
            <a:ext uri="{FF2B5EF4-FFF2-40B4-BE49-F238E27FC236}">
              <a16:creationId xmlns:a16="http://schemas.microsoft.com/office/drawing/2014/main" id="{AE730D95-09A9-4AD5-8265-DC1B43A62B38}"/>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6" name="AutoShape 1" descr="blob:https://web.whatsapp.com/40ff642d-46c7-4d59-a890-3e34f8a11e68">
          <a:extLst>
            <a:ext uri="{FF2B5EF4-FFF2-40B4-BE49-F238E27FC236}">
              <a16:creationId xmlns:a16="http://schemas.microsoft.com/office/drawing/2014/main" id="{DD9C7E5C-9727-482B-805C-A2636D215DF1}"/>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7" name="AutoShape 1" descr="blob:https://web.whatsapp.com/40ff642d-46c7-4d59-a890-3e34f8a11e68">
          <a:extLst>
            <a:ext uri="{FF2B5EF4-FFF2-40B4-BE49-F238E27FC236}">
              <a16:creationId xmlns:a16="http://schemas.microsoft.com/office/drawing/2014/main" id="{11D581F2-2428-41C2-A3F1-63B4E4B521AB}"/>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8" name="AutoShape 1" descr="blob:https://web.whatsapp.com/40ff642d-46c7-4d59-a890-3e34f8a11e68">
          <a:extLst>
            <a:ext uri="{FF2B5EF4-FFF2-40B4-BE49-F238E27FC236}">
              <a16:creationId xmlns:a16="http://schemas.microsoft.com/office/drawing/2014/main" id="{DFF3213B-97C5-45DD-992D-A1AC8F748F5D}"/>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09" name="AutoShape 1" descr="blob:https://web.whatsapp.com/40ff642d-46c7-4d59-a890-3e34f8a11e68">
          <a:extLst>
            <a:ext uri="{FF2B5EF4-FFF2-40B4-BE49-F238E27FC236}">
              <a16:creationId xmlns:a16="http://schemas.microsoft.com/office/drawing/2014/main" id="{EBA7DB21-18B2-47FC-84B6-5F475CB3150E}"/>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0" name="AutoShape 1" descr="blob:https://web.whatsapp.com/40ff642d-46c7-4d59-a890-3e34f8a11e68">
          <a:extLst>
            <a:ext uri="{FF2B5EF4-FFF2-40B4-BE49-F238E27FC236}">
              <a16:creationId xmlns:a16="http://schemas.microsoft.com/office/drawing/2014/main" id="{8C307774-200F-4DE2-994D-503F50EA276F}"/>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1" name="AutoShape 1" descr="blob:https://web.whatsapp.com/40ff642d-46c7-4d59-a890-3e34f8a11e68">
          <a:extLst>
            <a:ext uri="{FF2B5EF4-FFF2-40B4-BE49-F238E27FC236}">
              <a16:creationId xmlns:a16="http://schemas.microsoft.com/office/drawing/2014/main" id="{5A211AD6-B703-4F65-BDF8-FDC0DCE2085E}"/>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2" name="AutoShape 1" descr="blob:https://web.whatsapp.com/40ff642d-46c7-4d59-a890-3e34f8a11e68">
          <a:extLst>
            <a:ext uri="{FF2B5EF4-FFF2-40B4-BE49-F238E27FC236}">
              <a16:creationId xmlns:a16="http://schemas.microsoft.com/office/drawing/2014/main" id="{45923FF3-5F83-402A-8072-8EEAA71FB081}"/>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3" name="AutoShape 1" descr="blob:https://web.whatsapp.com/40ff642d-46c7-4d59-a890-3e34f8a11e68">
          <a:extLst>
            <a:ext uri="{FF2B5EF4-FFF2-40B4-BE49-F238E27FC236}">
              <a16:creationId xmlns:a16="http://schemas.microsoft.com/office/drawing/2014/main" id="{CD98B01C-3B2D-4461-A0F3-F2429058F42F}"/>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4" name="AutoShape 1" descr="blob:https://web.whatsapp.com/40ff642d-46c7-4d59-a890-3e34f8a11e68">
          <a:extLst>
            <a:ext uri="{FF2B5EF4-FFF2-40B4-BE49-F238E27FC236}">
              <a16:creationId xmlns:a16="http://schemas.microsoft.com/office/drawing/2014/main" id="{7B717CD0-FE15-401C-B10A-E47540CF6CFC}"/>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5" name="AutoShape 1" descr="blob:https://web.whatsapp.com/40ff642d-46c7-4d59-a890-3e34f8a11e68">
          <a:extLst>
            <a:ext uri="{FF2B5EF4-FFF2-40B4-BE49-F238E27FC236}">
              <a16:creationId xmlns:a16="http://schemas.microsoft.com/office/drawing/2014/main" id="{11646C37-41A5-444A-B5A9-62A18670077A}"/>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6" name="AutoShape 1" descr="blob:https://web.whatsapp.com/40ff642d-46c7-4d59-a890-3e34f8a11e68">
          <a:extLst>
            <a:ext uri="{FF2B5EF4-FFF2-40B4-BE49-F238E27FC236}">
              <a16:creationId xmlns:a16="http://schemas.microsoft.com/office/drawing/2014/main" id="{E5AF7E02-0004-4760-98F7-BDA5BE8D0523}"/>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7" name="AutoShape 1" descr="blob:https://web.whatsapp.com/40ff642d-46c7-4d59-a890-3e34f8a11e68">
          <a:extLst>
            <a:ext uri="{FF2B5EF4-FFF2-40B4-BE49-F238E27FC236}">
              <a16:creationId xmlns:a16="http://schemas.microsoft.com/office/drawing/2014/main" id="{0B245C62-ED4E-4DC3-B430-63860F069041}"/>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8" name="AutoShape 1" descr="blob:https://web.whatsapp.com/40ff642d-46c7-4d59-a890-3e34f8a11e68">
          <a:extLst>
            <a:ext uri="{FF2B5EF4-FFF2-40B4-BE49-F238E27FC236}">
              <a16:creationId xmlns:a16="http://schemas.microsoft.com/office/drawing/2014/main" id="{9C12F574-9D32-47B6-B3D5-0F6BF1D354FF}"/>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19" name="AutoShape 1" descr="blob:https://web.whatsapp.com/40ff642d-46c7-4d59-a890-3e34f8a11e68">
          <a:extLst>
            <a:ext uri="{FF2B5EF4-FFF2-40B4-BE49-F238E27FC236}">
              <a16:creationId xmlns:a16="http://schemas.microsoft.com/office/drawing/2014/main" id="{FF4A5118-E79F-468A-A1BF-A97704FD903B}"/>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0" name="AutoShape 1" descr="blob:https://web.whatsapp.com/40ff642d-46c7-4d59-a890-3e34f8a11e68">
          <a:extLst>
            <a:ext uri="{FF2B5EF4-FFF2-40B4-BE49-F238E27FC236}">
              <a16:creationId xmlns:a16="http://schemas.microsoft.com/office/drawing/2014/main" id="{B6132773-45F2-4771-BE7D-E1717FBBAD47}"/>
            </a:ext>
          </a:extLst>
        </xdr:cNvPr>
        <xdr:cNvSpPr>
          <a:spLocks noChangeAspect="1" noChangeArrowheads="1"/>
        </xdr:cNvSpPr>
      </xdr:nvSpPr>
      <xdr:spPr bwMode="auto">
        <a:xfrm>
          <a:off x="1247775" y="4053173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1" name="AutoShape 1" descr="blob:https://web.whatsapp.com/40ff642d-46c7-4d59-a890-3e34f8a11e68">
          <a:extLst>
            <a:ext uri="{FF2B5EF4-FFF2-40B4-BE49-F238E27FC236}">
              <a16:creationId xmlns:a16="http://schemas.microsoft.com/office/drawing/2014/main" id="{9C2E0427-AEC1-4C4E-B6B0-C57CE5B5E865}"/>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2" name="AutoShape 1" descr="blob:https://web.whatsapp.com/40ff642d-46c7-4d59-a890-3e34f8a11e68">
          <a:extLst>
            <a:ext uri="{FF2B5EF4-FFF2-40B4-BE49-F238E27FC236}">
              <a16:creationId xmlns:a16="http://schemas.microsoft.com/office/drawing/2014/main" id="{7C4AD890-ED7C-4433-AC38-3577E643EE70}"/>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3" name="AutoShape 1" descr="blob:https://web.whatsapp.com/40ff642d-46c7-4d59-a890-3e34f8a11e68">
          <a:extLst>
            <a:ext uri="{FF2B5EF4-FFF2-40B4-BE49-F238E27FC236}">
              <a16:creationId xmlns:a16="http://schemas.microsoft.com/office/drawing/2014/main" id="{C7B96599-6D46-498D-BA75-B0109FE6D8C0}"/>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4" name="AutoShape 1" descr="blob:https://web.whatsapp.com/40ff642d-46c7-4d59-a890-3e34f8a11e68">
          <a:extLst>
            <a:ext uri="{FF2B5EF4-FFF2-40B4-BE49-F238E27FC236}">
              <a16:creationId xmlns:a16="http://schemas.microsoft.com/office/drawing/2014/main" id="{848D7192-22DE-4B5D-8591-CA341B4799FB}"/>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5" name="AutoShape 1" descr="blob:https://web.whatsapp.com/40ff642d-46c7-4d59-a890-3e34f8a11e68">
          <a:extLst>
            <a:ext uri="{FF2B5EF4-FFF2-40B4-BE49-F238E27FC236}">
              <a16:creationId xmlns:a16="http://schemas.microsoft.com/office/drawing/2014/main" id="{BF9ECD57-9706-46A5-B30D-8C5018F6C69D}"/>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6" name="AutoShape 1" descr="blob:https://web.whatsapp.com/40ff642d-46c7-4d59-a890-3e34f8a11e68">
          <a:extLst>
            <a:ext uri="{FF2B5EF4-FFF2-40B4-BE49-F238E27FC236}">
              <a16:creationId xmlns:a16="http://schemas.microsoft.com/office/drawing/2014/main" id="{1559C1FE-1CB9-4F50-9850-4538B259D78E}"/>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7" name="AutoShape 1" descr="blob:https://web.whatsapp.com/40ff642d-46c7-4d59-a890-3e34f8a11e68">
          <a:extLst>
            <a:ext uri="{FF2B5EF4-FFF2-40B4-BE49-F238E27FC236}">
              <a16:creationId xmlns:a16="http://schemas.microsoft.com/office/drawing/2014/main" id="{BE2E9214-3389-41C1-94FF-8C4C8757EF7F}"/>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8" name="AutoShape 1" descr="blob:https://web.whatsapp.com/40ff642d-46c7-4d59-a890-3e34f8a11e68">
          <a:extLst>
            <a:ext uri="{FF2B5EF4-FFF2-40B4-BE49-F238E27FC236}">
              <a16:creationId xmlns:a16="http://schemas.microsoft.com/office/drawing/2014/main" id="{7E8B4FB3-B423-4BA1-9AC1-1B979CFEBACC}"/>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29" name="AutoShape 1" descr="blob:https://web.whatsapp.com/40ff642d-46c7-4d59-a890-3e34f8a11e68">
          <a:extLst>
            <a:ext uri="{FF2B5EF4-FFF2-40B4-BE49-F238E27FC236}">
              <a16:creationId xmlns:a16="http://schemas.microsoft.com/office/drawing/2014/main" id="{20190799-B2ED-413C-8FDF-D6FA2B411BFB}"/>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0" name="AutoShape 1" descr="blob:https://web.whatsapp.com/40ff642d-46c7-4d59-a890-3e34f8a11e68">
          <a:extLst>
            <a:ext uri="{FF2B5EF4-FFF2-40B4-BE49-F238E27FC236}">
              <a16:creationId xmlns:a16="http://schemas.microsoft.com/office/drawing/2014/main" id="{A75A8107-A836-4C02-A1E4-1C4784F9DD80}"/>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1" name="AutoShape 1" descr="blob:https://web.whatsapp.com/40ff642d-46c7-4d59-a890-3e34f8a11e68">
          <a:extLst>
            <a:ext uri="{FF2B5EF4-FFF2-40B4-BE49-F238E27FC236}">
              <a16:creationId xmlns:a16="http://schemas.microsoft.com/office/drawing/2014/main" id="{F1B985BE-463D-4DDF-8116-58B7C7F663B7}"/>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2" name="AutoShape 1" descr="blob:https://web.whatsapp.com/40ff642d-46c7-4d59-a890-3e34f8a11e68">
          <a:extLst>
            <a:ext uri="{FF2B5EF4-FFF2-40B4-BE49-F238E27FC236}">
              <a16:creationId xmlns:a16="http://schemas.microsoft.com/office/drawing/2014/main" id="{0B71DE54-8A9F-4B91-ACD5-C6217B608089}"/>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3" name="AutoShape 1" descr="blob:https://web.whatsapp.com/40ff642d-46c7-4d59-a890-3e34f8a11e68">
          <a:extLst>
            <a:ext uri="{FF2B5EF4-FFF2-40B4-BE49-F238E27FC236}">
              <a16:creationId xmlns:a16="http://schemas.microsoft.com/office/drawing/2014/main" id="{288DA0CF-D0C8-4943-A5D0-D47264BEDEBA}"/>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4" name="AutoShape 1" descr="blob:https://web.whatsapp.com/40ff642d-46c7-4d59-a890-3e34f8a11e68">
          <a:extLst>
            <a:ext uri="{FF2B5EF4-FFF2-40B4-BE49-F238E27FC236}">
              <a16:creationId xmlns:a16="http://schemas.microsoft.com/office/drawing/2014/main" id="{D84A3F90-3A98-45A3-B978-52539C01A8A8}"/>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5" name="AutoShape 1" descr="blob:https://web.whatsapp.com/40ff642d-46c7-4d59-a890-3e34f8a11e68">
          <a:extLst>
            <a:ext uri="{FF2B5EF4-FFF2-40B4-BE49-F238E27FC236}">
              <a16:creationId xmlns:a16="http://schemas.microsoft.com/office/drawing/2014/main" id="{6153696E-F89E-4079-A65F-8908C2825196}"/>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6" name="AutoShape 1" descr="blob:https://web.whatsapp.com/40ff642d-46c7-4d59-a890-3e34f8a11e68">
          <a:extLst>
            <a:ext uri="{FF2B5EF4-FFF2-40B4-BE49-F238E27FC236}">
              <a16:creationId xmlns:a16="http://schemas.microsoft.com/office/drawing/2014/main" id="{2F039797-14D0-4322-A10F-241A84248DBF}"/>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7" name="AutoShape 1" descr="blob:https://web.whatsapp.com/40ff642d-46c7-4d59-a890-3e34f8a11e68">
          <a:extLst>
            <a:ext uri="{FF2B5EF4-FFF2-40B4-BE49-F238E27FC236}">
              <a16:creationId xmlns:a16="http://schemas.microsoft.com/office/drawing/2014/main" id="{30D7F2CA-EE6A-400E-86D5-391AF868FD8F}"/>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8" name="AutoShape 1" descr="blob:https://web.whatsapp.com/40ff642d-46c7-4d59-a890-3e34f8a11e68">
          <a:extLst>
            <a:ext uri="{FF2B5EF4-FFF2-40B4-BE49-F238E27FC236}">
              <a16:creationId xmlns:a16="http://schemas.microsoft.com/office/drawing/2014/main" id="{2EDFEC77-C72E-475A-8659-DED21D407343}"/>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39" name="AutoShape 1" descr="blob:https://web.whatsapp.com/40ff642d-46c7-4d59-a890-3e34f8a11e68">
          <a:extLst>
            <a:ext uri="{FF2B5EF4-FFF2-40B4-BE49-F238E27FC236}">
              <a16:creationId xmlns:a16="http://schemas.microsoft.com/office/drawing/2014/main" id="{419A6E2C-B09F-487C-BAB6-A631052868A2}"/>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0" name="AutoShape 1" descr="blob:https://web.whatsapp.com/40ff642d-46c7-4d59-a890-3e34f8a11e68">
          <a:extLst>
            <a:ext uri="{FF2B5EF4-FFF2-40B4-BE49-F238E27FC236}">
              <a16:creationId xmlns:a16="http://schemas.microsoft.com/office/drawing/2014/main" id="{C752C29C-EDE5-4991-85BD-6F6A51D2FC07}"/>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1" name="AutoShape 1" descr="blob:https://web.whatsapp.com/40ff642d-46c7-4d59-a890-3e34f8a11e68">
          <a:extLst>
            <a:ext uri="{FF2B5EF4-FFF2-40B4-BE49-F238E27FC236}">
              <a16:creationId xmlns:a16="http://schemas.microsoft.com/office/drawing/2014/main" id="{18BD23CD-31FA-4B7A-A6C9-217C88676818}"/>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2" name="AutoShape 1" descr="blob:https://web.whatsapp.com/40ff642d-46c7-4d59-a890-3e34f8a11e68">
          <a:extLst>
            <a:ext uri="{FF2B5EF4-FFF2-40B4-BE49-F238E27FC236}">
              <a16:creationId xmlns:a16="http://schemas.microsoft.com/office/drawing/2014/main" id="{2E3DC64B-134E-4476-9C03-6A2862D0F4E0}"/>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3" name="AutoShape 1" descr="blob:https://web.whatsapp.com/40ff642d-46c7-4d59-a890-3e34f8a11e68">
          <a:extLst>
            <a:ext uri="{FF2B5EF4-FFF2-40B4-BE49-F238E27FC236}">
              <a16:creationId xmlns:a16="http://schemas.microsoft.com/office/drawing/2014/main" id="{39B93C63-D820-4A8C-8DD7-334031A692A1}"/>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4" name="AutoShape 1" descr="blob:https://web.whatsapp.com/40ff642d-46c7-4d59-a890-3e34f8a11e68">
          <a:extLst>
            <a:ext uri="{FF2B5EF4-FFF2-40B4-BE49-F238E27FC236}">
              <a16:creationId xmlns:a16="http://schemas.microsoft.com/office/drawing/2014/main" id="{1F400DF6-0E84-4DD3-AFC4-86204E05BAAD}"/>
            </a:ext>
          </a:extLst>
        </xdr:cNvPr>
        <xdr:cNvSpPr>
          <a:spLocks noChangeAspect="1" noChangeArrowheads="1"/>
        </xdr:cNvSpPr>
      </xdr:nvSpPr>
      <xdr:spPr bwMode="auto">
        <a:xfrm>
          <a:off x="1247775" y="46998255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5" name="AutoShape 1" descr="blob:https://web.whatsapp.com/40ff642d-46c7-4d59-a890-3e34f8a11e68">
          <a:extLst>
            <a:ext uri="{FF2B5EF4-FFF2-40B4-BE49-F238E27FC236}">
              <a16:creationId xmlns:a16="http://schemas.microsoft.com/office/drawing/2014/main" id="{1B202B56-CC21-4574-A773-2D2F2E7C5E53}"/>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6" name="AutoShape 1" descr="blob:https://web.whatsapp.com/40ff642d-46c7-4d59-a890-3e34f8a11e68">
          <a:extLst>
            <a:ext uri="{FF2B5EF4-FFF2-40B4-BE49-F238E27FC236}">
              <a16:creationId xmlns:a16="http://schemas.microsoft.com/office/drawing/2014/main" id="{72054823-BAE9-4CA0-9BBC-9C4604F57713}"/>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7" name="AutoShape 1" descr="blob:https://web.whatsapp.com/40ff642d-46c7-4d59-a890-3e34f8a11e68">
          <a:extLst>
            <a:ext uri="{FF2B5EF4-FFF2-40B4-BE49-F238E27FC236}">
              <a16:creationId xmlns:a16="http://schemas.microsoft.com/office/drawing/2014/main" id="{024940AB-62C4-48CC-BE19-4E7BC5B1339E}"/>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8" name="AutoShape 1" descr="blob:https://web.whatsapp.com/40ff642d-46c7-4d59-a890-3e34f8a11e68">
          <a:extLst>
            <a:ext uri="{FF2B5EF4-FFF2-40B4-BE49-F238E27FC236}">
              <a16:creationId xmlns:a16="http://schemas.microsoft.com/office/drawing/2014/main" id="{041DF441-CD2E-41F5-A4CB-8AF8994D45BA}"/>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49" name="AutoShape 1" descr="blob:https://web.whatsapp.com/40ff642d-46c7-4d59-a890-3e34f8a11e68">
          <a:extLst>
            <a:ext uri="{FF2B5EF4-FFF2-40B4-BE49-F238E27FC236}">
              <a16:creationId xmlns:a16="http://schemas.microsoft.com/office/drawing/2014/main" id="{45422035-9F29-40A7-A685-2AF0CA68E002}"/>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0" name="AutoShape 1" descr="blob:https://web.whatsapp.com/40ff642d-46c7-4d59-a890-3e34f8a11e68">
          <a:extLst>
            <a:ext uri="{FF2B5EF4-FFF2-40B4-BE49-F238E27FC236}">
              <a16:creationId xmlns:a16="http://schemas.microsoft.com/office/drawing/2014/main" id="{2F678106-EC88-4EFA-9171-A85EF916F5D9}"/>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1" name="AutoShape 1" descr="blob:https://web.whatsapp.com/40ff642d-46c7-4d59-a890-3e34f8a11e68">
          <a:extLst>
            <a:ext uri="{FF2B5EF4-FFF2-40B4-BE49-F238E27FC236}">
              <a16:creationId xmlns:a16="http://schemas.microsoft.com/office/drawing/2014/main" id="{EA2BEBB1-6758-4BBC-9F55-F00C7A4D4FD9}"/>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2" name="AutoShape 1" descr="blob:https://web.whatsapp.com/40ff642d-46c7-4d59-a890-3e34f8a11e68">
          <a:extLst>
            <a:ext uri="{FF2B5EF4-FFF2-40B4-BE49-F238E27FC236}">
              <a16:creationId xmlns:a16="http://schemas.microsoft.com/office/drawing/2014/main" id="{0EA23327-E260-4378-8517-0EF2EA924F0C}"/>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3" name="AutoShape 1" descr="blob:https://web.whatsapp.com/40ff642d-46c7-4d59-a890-3e34f8a11e68">
          <a:extLst>
            <a:ext uri="{FF2B5EF4-FFF2-40B4-BE49-F238E27FC236}">
              <a16:creationId xmlns:a16="http://schemas.microsoft.com/office/drawing/2014/main" id="{CB6DFBAB-A91E-491A-A564-A0B905C247E8}"/>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4" name="AutoShape 1" descr="blob:https://web.whatsapp.com/40ff642d-46c7-4d59-a890-3e34f8a11e68">
          <a:extLst>
            <a:ext uri="{FF2B5EF4-FFF2-40B4-BE49-F238E27FC236}">
              <a16:creationId xmlns:a16="http://schemas.microsoft.com/office/drawing/2014/main" id="{A578B474-4B8A-437B-8DA0-43936FD22420}"/>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5" name="AutoShape 1" descr="blob:https://web.whatsapp.com/40ff642d-46c7-4d59-a890-3e34f8a11e68">
          <a:extLst>
            <a:ext uri="{FF2B5EF4-FFF2-40B4-BE49-F238E27FC236}">
              <a16:creationId xmlns:a16="http://schemas.microsoft.com/office/drawing/2014/main" id="{E99FF6FE-D2F1-4044-ABE2-B0CCCC62AB15}"/>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6" name="AutoShape 1" descr="blob:https://web.whatsapp.com/40ff642d-46c7-4d59-a890-3e34f8a11e68">
          <a:extLst>
            <a:ext uri="{FF2B5EF4-FFF2-40B4-BE49-F238E27FC236}">
              <a16:creationId xmlns:a16="http://schemas.microsoft.com/office/drawing/2014/main" id="{63C53DC0-2DA3-4E43-8DE1-AB5D973C3903}"/>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7" name="AutoShape 1" descr="blob:https://web.whatsapp.com/40ff642d-46c7-4d59-a890-3e34f8a11e68">
          <a:extLst>
            <a:ext uri="{FF2B5EF4-FFF2-40B4-BE49-F238E27FC236}">
              <a16:creationId xmlns:a16="http://schemas.microsoft.com/office/drawing/2014/main" id="{E03859C4-EEC1-4E17-BC80-1CC44169756E}"/>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8" name="AutoShape 1" descr="blob:https://web.whatsapp.com/40ff642d-46c7-4d59-a890-3e34f8a11e68">
          <a:extLst>
            <a:ext uri="{FF2B5EF4-FFF2-40B4-BE49-F238E27FC236}">
              <a16:creationId xmlns:a16="http://schemas.microsoft.com/office/drawing/2014/main" id="{E27E7287-742F-43B5-B576-85CAD062ED13}"/>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59" name="AutoShape 1" descr="blob:https://web.whatsapp.com/40ff642d-46c7-4d59-a890-3e34f8a11e68">
          <a:extLst>
            <a:ext uri="{FF2B5EF4-FFF2-40B4-BE49-F238E27FC236}">
              <a16:creationId xmlns:a16="http://schemas.microsoft.com/office/drawing/2014/main" id="{AF991468-0E5B-4250-8E41-83754FE49C93}"/>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0" name="AutoShape 1" descr="blob:https://web.whatsapp.com/40ff642d-46c7-4d59-a890-3e34f8a11e68">
          <a:extLst>
            <a:ext uri="{FF2B5EF4-FFF2-40B4-BE49-F238E27FC236}">
              <a16:creationId xmlns:a16="http://schemas.microsoft.com/office/drawing/2014/main" id="{2562A322-50E4-4E31-B964-892EC773139F}"/>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1" name="AutoShape 1" descr="blob:https://web.whatsapp.com/40ff642d-46c7-4d59-a890-3e34f8a11e68">
          <a:extLst>
            <a:ext uri="{FF2B5EF4-FFF2-40B4-BE49-F238E27FC236}">
              <a16:creationId xmlns:a16="http://schemas.microsoft.com/office/drawing/2014/main" id="{2EE8D7F2-E912-4A04-8FB1-61F9C1EE7015}"/>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2" name="AutoShape 1" descr="blob:https://web.whatsapp.com/40ff642d-46c7-4d59-a890-3e34f8a11e68">
          <a:extLst>
            <a:ext uri="{FF2B5EF4-FFF2-40B4-BE49-F238E27FC236}">
              <a16:creationId xmlns:a16="http://schemas.microsoft.com/office/drawing/2014/main" id="{F4685EA6-00B4-4232-BEBE-1E352D50D67D}"/>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3" name="AutoShape 1" descr="blob:https://web.whatsapp.com/40ff642d-46c7-4d59-a890-3e34f8a11e68">
          <a:extLst>
            <a:ext uri="{FF2B5EF4-FFF2-40B4-BE49-F238E27FC236}">
              <a16:creationId xmlns:a16="http://schemas.microsoft.com/office/drawing/2014/main" id="{2B001F93-784D-45C1-A580-9F907CCACB7F}"/>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4" name="AutoShape 1" descr="blob:https://web.whatsapp.com/40ff642d-46c7-4d59-a890-3e34f8a11e68">
          <a:extLst>
            <a:ext uri="{FF2B5EF4-FFF2-40B4-BE49-F238E27FC236}">
              <a16:creationId xmlns:a16="http://schemas.microsoft.com/office/drawing/2014/main" id="{5D2E5247-1D33-4650-9941-B18C09D6EE52}"/>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5" name="AutoShape 1" descr="blob:https://web.whatsapp.com/40ff642d-46c7-4d59-a890-3e34f8a11e68">
          <a:extLst>
            <a:ext uri="{FF2B5EF4-FFF2-40B4-BE49-F238E27FC236}">
              <a16:creationId xmlns:a16="http://schemas.microsoft.com/office/drawing/2014/main" id="{111FCD64-ADF7-4014-AA06-9D54BEA663CB}"/>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6" name="AutoShape 1" descr="blob:https://web.whatsapp.com/40ff642d-46c7-4d59-a890-3e34f8a11e68">
          <a:extLst>
            <a:ext uri="{FF2B5EF4-FFF2-40B4-BE49-F238E27FC236}">
              <a16:creationId xmlns:a16="http://schemas.microsoft.com/office/drawing/2014/main" id="{8594FE37-608A-4DC6-9C76-A42587E84A3E}"/>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7" name="AutoShape 1" descr="blob:https://web.whatsapp.com/40ff642d-46c7-4d59-a890-3e34f8a11e68">
          <a:extLst>
            <a:ext uri="{FF2B5EF4-FFF2-40B4-BE49-F238E27FC236}">
              <a16:creationId xmlns:a16="http://schemas.microsoft.com/office/drawing/2014/main" id="{5BE4E77A-67FF-4BBA-80EA-57CF05B3ECA9}"/>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8" name="AutoShape 1" descr="blob:https://web.whatsapp.com/40ff642d-46c7-4d59-a890-3e34f8a11e68">
          <a:extLst>
            <a:ext uri="{FF2B5EF4-FFF2-40B4-BE49-F238E27FC236}">
              <a16:creationId xmlns:a16="http://schemas.microsoft.com/office/drawing/2014/main" id="{01E64AC1-1C79-402F-8BE7-3C0992622012}"/>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69" name="AutoShape 1" descr="blob:https://web.whatsapp.com/40ff642d-46c7-4d59-a890-3e34f8a11e68">
          <a:extLst>
            <a:ext uri="{FF2B5EF4-FFF2-40B4-BE49-F238E27FC236}">
              <a16:creationId xmlns:a16="http://schemas.microsoft.com/office/drawing/2014/main" id="{D3775214-9D99-4A54-886F-9852000648F6}"/>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0" name="AutoShape 1" descr="blob:https://web.whatsapp.com/40ff642d-46c7-4d59-a890-3e34f8a11e68">
          <a:extLst>
            <a:ext uri="{FF2B5EF4-FFF2-40B4-BE49-F238E27FC236}">
              <a16:creationId xmlns:a16="http://schemas.microsoft.com/office/drawing/2014/main" id="{4B8E8AE9-FE16-49AC-AC0A-F3E4A35C0052}"/>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1" name="AutoShape 1" descr="blob:https://web.whatsapp.com/40ff642d-46c7-4d59-a890-3e34f8a11e68">
          <a:extLst>
            <a:ext uri="{FF2B5EF4-FFF2-40B4-BE49-F238E27FC236}">
              <a16:creationId xmlns:a16="http://schemas.microsoft.com/office/drawing/2014/main" id="{4F8A934A-BF5C-492E-BA29-0C50DBF443A2}"/>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2" name="AutoShape 1" descr="blob:https://web.whatsapp.com/40ff642d-46c7-4d59-a890-3e34f8a11e68">
          <a:extLst>
            <a:ext uri="{FF2B5EF4-FFF2-40B4-BE49-F238E27FC236}">
              <a16:creationId xmlns:a16="http://schemas.microsoft.com/office/drawing/2014/main" id="{DDC04A24-2164-4086-A6D2-2CFA8EDE2415}"/>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3" name="AutoShape 1" descr="blob:https://web.whatsapp.com/40ff642d-46c7-4d59-a890-3e34f8a11e68">
          <a:extLst>
            <a:ext uri="{FF2B5EF4-FFF2-40B4-BE49-F238E27FC236}">
              <a16:creationId xmlns:a16="http://schemas.microsoft.com/office/drawing/2014/main" id="{CC99D39C-36D5-4F86-B33C-71BA209B7235}"/>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4" name="AutoShape 1" descr="blob:https://web.whatsapp.com/40ff642d-46c7-4d59-a890-3e34f8a11e68">
          <a:extLst>
            <a:ext uri="{FF2B5EF4-FFF2-40B4-BE49-F238E27FC236}">
              <a16:creationId xmlns:a16="http://schemas.microsoft.com/office/drawing/2014/main" id="{4F33496A-BC99-449C-AD5C-DA6E284E8C76}"/>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5" name="AutoShape 1" descr="blob:https://web.whatsapp.com/40ff642d-46c7-4d59-a890-3e34f8a11e68">
          <a:extLst>
            <a:ext uri="{FF2B5EF4-FFF2-40B4-BE49-F238E27FC236}">
              <a16:creationId xmlns:a16="http://schemas.microsoft.com/office/drawing/2014/main" id="{387E39BF-684E-47DE-9EE9-E2000CFB5AF8}"/>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6" name="AutoShape 1" descr="blob:https://web.whatsapp.com/40ff642d-46c7-4d59-a890-3e34f8a11e68">
          <a:extLst>
            <a:ext uri="{FF2B5EF4-FFF2-40B4-BE49-F238E27FC236}">
              <a16:creationId xmlns:a16="http://schemas.microsoft.com/office/drawing/2014/main" id="{491BE79C-49B2-4421-B4BF-E108043AF052}"/>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7" name="AutoShape 1" descr="blob:https://web.whatsapp.com/40ff642d-46c7-4d59-a890-3e34f8a11e68">
          <a:extLst>
            <a:ext uri="{FF2B5EF4-FFF2-40B4-BE49-F238E27FC236}">
              <a16:creationId xmlns:a16="http://schemas.microsoft.com/office/drawing/2014/main" id="{C57F9879-D39F-44B9-A4FD-93A74BF6A16C}"/>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8" name="AutoShape 1" descr="blob:https://web.whatsapp.com/40ff642d-46c7-4d59-a890-3e34f8a11e68">
          <a:extLst>
            <a:ext uri="{FF2B5EF4-FFF2-40B4-BE49-F238E27FC236}">
              <a16:creationId xmlns:a16="http://schemas.microsoft.com/office/drawing/2014/main" id="{C50A8DA6-91CF-4B0F-9430-E8855A9BB944}"/>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79" name="AutoShape 1" descr="blob:https://web.whatsapp.com/40ff642d-46c7-4d59-a890-3e34f8a11e68">
          <a:extLst>
            <a:ext uri="{FF2B5EF4-FFF2-40B4-BE49-F238E27FC236}">
              <a16:creationId xmlns:a16="http://schemas.microsoft.com/office/drawing/2014/main" id="{7D57F242-3602-49B1-9486-2833F81E018F}"/>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0" name="AutoShape 1" descr="blob:https://web.whatsapp.com/40ff642d-46c7-4d59-a890-3e34f8a11e68">
          <a:extLst>
            <a:ext uri="{FF2B5EF4-FFF2-40B4-BE49-F238E27FC236}">
              <a16:creationId xmlns:a16="http://schemas.microsoft.com/office/drawing/2014/main" id="{D8DA1D2B-CFEF-4FA7-9414-12D296464C13}"/>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1" name="AutoShape 1" descr="blob:https://web.whatsapp.com/40ff642d-46c7-4d59-a890-3e34f8a11e68">
          <a:extLst>
            <a:ext uri="{FF2B5EF4-FFF2-40B4-BE49-F238E27FC236}">
              <a16:creationId xmlns:a16="http://schemas.microsoft.com/office/drawing/2014/main" id="{59F7B831-14B4-4DC7-90BD-8B0C6B4784D7}"/>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2" name="AutoShape 1" descr="blob:https://web.whatsapp.com/40ff642d-46c7-4d59-a890-3e34f8a11e68">
          <a:extLst>
            <a:ext uri="{FF2B5EF4-FFF2-40B4-BE49-F238E27FC236}">
              <a16:creationId xmlns:a16="http://schemas.microsoft.com/office/drawing/2014/main" id="{AEBE672D-2DD8-4F5B-9A0B-B195EB125C82}"/>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3" name="AutoShape 1" descr="blob:https://web.whatsapp.com/40ff642d-46c7-4d59-a890-3e34f8a11e68">
          <a:extLst>
            <a:ext uri="{FF2B5EF4-FFF2-40B4-BE49-F238E27FC236}">
              <a16:creationId xmlns:a16="http://schemas.microsoft.com/office/drawing/2014/main" id="{ED53FEDB-9392-4A39-8270-0F57AB917FC2}"/>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4" name="AutoShape 1" descr="blob:https://web.whatsapp.com/40ff642d-46c7-4d59-a890-3e34f8a11e68">
          <a:extLst>
            <a:ext uri="{FF2B5EF4-FFF2-40B4-BE49-F238E27FC236}">
              <a16:creationId xmlns:a16="http://schemas.microsoft.com/office/drawing/2014/main" id="{1008E85B-47F4-489D-A792-2EBD11475A35}"/>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5" name="AutoShape 1" descr="blob:https://web.whatsapp.com/40ff642d-46c7-4d59-a890-3e34f8a11e68">
          <a:extLst>
            <a:ext uri="{FF2B5EF4-FFF2-40B4-BE49-F238E27FC236}">
              <a16:creationId xmlns:a16="http://schemas.microsoft.com/office/drawing/2014/main" id="{6581F539-74C9-4DAC-BE34-13047D4E5AC1}"/>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6" name="AutoShape 1" descr="blob:https://web.whatsapp.com/40ff642d-46c7-4d59-a890-3e34f8a11e68">
          <a:extLst>
            <a:ext uri="{FF2B5EF4-FFF2-40B4-BE49-F238E27FC236}">
              <a16:creationId xmlns:a16="http://schemas.microsoft.com/office/drawing/2014/main" id="{92C610AF-BE1E-4E5B-82F7-7B833194721C}"/>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7" name="AutoShape 1" descr="blob:https://web.whatsapp.com/40ff642d-46c7-4d59-a890-3e34f8a11e68">
          <a:extLst>
            <a:ext uri="{FF2B5EF4-FFF2-40B4-BE49-F238E27FC236}">
              <a16:creationId xmlns:a16="http://schemas.microsoft.com/office/drawing/2014/main" id="{2AB88335-91A4-43BA-9563-FD9E16FD4CF5}"/>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8" name="AutoShape 1" descr="blob:https://web.whatsapp.com/40ff642d-46c7-4d59-a890-3e34f8a11e68">
          <a:extLst>
            <a:ext uri="{FF2B5EF4-FFF2-40B4-BE49-F238E27FC236}">
              <a16:creationId xmlns:a16="http://schemas.microsoft.com/office/drawing/2014/main" id="{FFA69577-5F9E-4DE4-9C54-C5BCEFE355DB}"/>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89" name="AutoShape 1" descr="blob:https://web.whatsapp.com/40ff642d-46c7-4d59-a890-3e34f8a11e68">
          <a:extLst>
            <a:ext uri="{FF2B5EF4-FFF2-40B4-BE49-F238E27FC236}">
              <a16:creationId xmlns:a16="http://schemas.microsoft.com/office/drawing/2014/main" id="{0D380306-F608-4982-B8B9-76685F4CE3E4}"/>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90" name="AutoShape 1" descr="blob:https://web.whatsapp.com/40ff642d-46c7-4d59-a890-3e34f8a11e68">
          <a:extLst>
            <a:ext uri="{FF2B5EF4-FFF2-40B4-BE49-F238E27FC236}">
              <a16:creationId xmlns:a16="http://schemas.microsoft.com/office/drawing/2014/main" id="{81FE2A59-7979-4953-94EC-3E637B1B9A3C}"/>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291" name="AutoShape 1" descr="blob:https://web.whatsapp.com/40ff642d-46c7-4d59-a890-3e34f8a11e68">
          <a:extLst>
            <a:ext uri="{FF2B5EF4-FFF2-40B4-BE49-F238E27FC236}">
              <a16:creationId xmlns:a16="http://schemas.microsoft.com/office/drawing/2014/main" id="{8B0FC89B-C2B0-407F-8CEB-D0E5E28BBD88}"/>
            </a:ext>
          </a:extLst>
        </xdr:cNvPr>
        <xdr:cNvSpPr>
          <a:spLocks noChangeAspect="1" noChangeArrowheads="1"/>
        </xdr:cNvSpPr>
      </xdr:nvSpPr>
      <xdr:spPr bwMode="auto">
        <a:xfrm>
          <a:off x="1247775" y="4715351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3" name="AutoShape 1" descr="blob:https://web.whatsapp.com/40ff642d-46c7-4d59-a890-3e34f8a11e68">
          <a:extLst>
            <a:ext uri="{FF2B5EF4-FFF2-40B4-BE49-F238E27FC236}">
              <a16:creationId xmlns:a16="http://schemas.microsoft.com/office/drawing/2014/main" id="{6A094950-E7A1-4B9C-9AC6-B8C3D2D2621D}"/>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4" name="AutoShape 1" descr="blob:https://web.whatsapp.com/40ff642d-46c7-4d59-a890-3e34f8a11e68">
          <a:extLst>
            <a:ext uri="{FF2B5EF4-FFF2-40B4-BE49-F238E27FC236}">
              <a16:creationId xmlns:a16="http://schemas.microsoft.com/office/drawing/2014/main" id="{6888AAC8-AFE0-496A-A603-FA5EDC12786F}"/>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5" name="AutoShape 1" descr="blob:https://web.whatsapp.com/40ff642d-46c7-4d59-a890-3e34f8a11e68">
          <a:extLst>
            <a:ext uri="{FF2B5EF4-FFF2-40B4-BE49-F238E27FC236}">
              <a16:creationId xmlns:a16="http://schemas.microsoft.com/office/drawing/2014/main" id="{7E64C641-834F-48EB-880E-7673B353EC7F}"/>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6" name="AutoShape 1" descr="blob:https://web.whatsapp.com/40ff642d-46c7-4d59-a890-3e34f8a11e68">
          <a:extLst>
            <a:ext uri="{FF2B5EF4-FFF2-40B4-BE49-F238E27FC236}">
              <a16:creationId xmlns:a16="http://schemas.microsoft.com/office/drawing/2014/main" id="{0209A86C-4933-4D16-8A70-901B54418ADB}"/>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7" name="AutoShape 1" descr="blob:https://web.whatsapp.com/40ff642d-46c7-4d59-a890-3e34f8a11e68">
          <a:extLst>
            <a:ext uri="{FF2B5EF4-FFF2-40B4-BE49-F238E27FC236}">
              <a16:creationId xmlns:a16="http://schemas.microsoft.com/office/drawing/2014/main" id="{0655D54E-0067-4764-9CDE-F459301C9EB6}"/>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8" name="AutoShape 1" descr="blob:https://web.whatsapp.com/40ff642d-46c7-4d59-a890-3e34f8a11e68">
          <a:extLst>
            <a:ext uri="{FF2B5EF4-FFF2-40B4-BE49-F238E27FC236}">
              <a16:creationId xmlns:a16="http://schemas.microsoft.com/office/drawing/2014/main" id="{2F3BA7B1-0D80-422D-974D-AEFDDA8A6434}"/>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9" name="AutoShape 1" descr="blob:https://web.whatsapp.com/40ff642d-46c7-4d59-a890-3e34f8a11e68">
          <a:extLst>
            <a:ext uri="{FF2B5EF4-FFF2-40B4-BE49-F238E27FC236}">
              <a16:creationId xmlns:a16="http://schemas.microsoft.com/office/drawing/2014/main" id="{552C493D-7B48-435B-B0E1-7C4DEC2D5687}"/>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0" name="AutoShape 1" descr="blob:https://web.whatsapp.com/40ff642d-46c7-4d59-a890-3e34f8a11e68">
          <a:extLst>
            <a:ext uri="{FF2B5EF4-FFF2-40B4-BE49-F238E27FC236}">
              <a16:creationId xmlns:a16="http://schemas.microsoft.com/office/drawing/2014/main" id="{9BF08485-E61F-49E6-B861-E4D6CCD8F375}"/>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1" name="AutoShape 1" descr="blob:https://web.whatsapp.com/40ff642d-46c7-4d59-a890-3e34f8a11e68">
          <a:extLst>
            <a:ext uri="{FF2B5EF4-FFF2-40B4-BE49-F238E27FC236}">
              <a16:creationId xmlns:a16="http://schemas.microsoft.com/office/drawing/2014/main" id="{69A27BEA-B052-4C0B-982C-090D731D2A8A}"/>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2" name="AutoShape 1" descr="blob:https://web.whatsapp.com/40ff642d-46c7-4d59-a890-3e34f8a11e68">
          <a:extLst>
            <a:ext uri="{FF2B5EF4-FFF2-40B4-BE49-F238E27FC236}">
              <a16:creationId xmlns:a16="http://schemas.microsoft.com/office/drawing/2014/main" id="{DBCA9A09-A8A4-4FA9-B38A-B6514D25AFB4}"/>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3" name="AutoShape 1" descr="blob:https://web.whatsapp.com/40ff642d-46c7-4d59-a890-3e34f8a11e68">
          <a:extLst>
            <a:ext uri="{FF2B5EF4-FFF2-40B4-BE49-F238E27FC236}">
              <a16:creationId xmlns:a16="http://schemas.microsoft.com/office/drawing/2014/main" id="{F6BD1848-71DB-4A41-AF10-DA594427795B}"/>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4" name="AutoShape 1" descr="blob:https://web.whatsapp.com/40ff642d-46c7-4d59-a890-3e34f8a11e68">
          <a:extLst>
            <a:ext uri="{FF2B5EF4-FFF2-40B4-BE49-F238E27FC236}">
              <a16:creationId xmlns:a16="http://schemas.microsoft.com/office/drawing/2014/main" id="{D614952D-820C-418C-AB96-50F7B5B2CECF}"/>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5" name="AutoShape 1" descr="blob:https://web.whatsapp.com/40ff642d-46c7-4d59-a890-3e34f8a11e68">
          <a:extLst>
            <a:ext uri="{FF2B5EF4-FFF2-40B4-BE49-F238E27FC236}">
              <a16:creationId xmlns:a16="http://schemas.microsoft.com/office/drawing/2014/main" id="{46146416-A816-4693-BDE9-32EBA926C55C}"/>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6" name="AutoShape 1" descr="blob:https://web.whatsapp.com/40ff642d-46c7-4d59-a890-3e34f8a11e68">
          <a:extLst>
            <a:ext uri="{FF2B5EF4-FFF2-40B4-BE49-F238E27FC236}">
              <a16:creationId xmlns:a16="http://schemas.microsoft.com/office/drawing/2014/main" id="{EC90B9B4-8A84-4FDF-B15E-20C9DEF80B67}"/>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7" name="AutoShape 1" descr="blob:https://web.whatsapp.com/40ff642d-46c7-4d59-a890-3e34f8a11e68">
          <a:extLst>
            <a:ext uri="{FF2B5EF4-FFF2-40B4-BE49-F238E27FC236}">
              <a16:creationId xmlns:a16="http://schemas.microsoft.com/office/drawing/2014/main" id="{14509EF6-2187-4F75-B54A-D689810D94D0}"/>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8" name="AutoShape 1" descr="blob:https://web.whatsapp.com/40ff642d-46c7-4d59-a890-3e34f8a11e68">
          <a:extLst>
            <a:ext uri="{FF2B5EF4-FFF2-40B4-BE49-F238E27FC236}">
              <a16:creationId xmlns:a16="http://schemas.microsoft.com/office/drawing/2014/main" id="{8658D20B-D668-4F91-9D59-36B1F03C74F2}"/>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9" name="AutoShape 1" descr="blob:https://web.whatsapp.com/40ff642d-46c7-4d59-a890-3e34f8a11e68">
          <a:extLst>
            <a:ext uri="{FF2B5EF4-FFF2-40B4-BE49-F238E27FC236}">
              <a16:creationId xmlns:a16="http://schemas.microsoft.com/office/drawing/2014/main" id="{82764B4E-7336-425A-A6A8-AB2F957FB9F5}"/>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10" name="AutoShape 1" descr="blob:https://web.whatsapp.com/40ff642d-46c7-4d59-a890-3e34f8a11e68">
          <a:extLst>
            <a:ext uri="{FF2B5EF4-FFF2-40B4-BE49-F238E27FC236}">
              <a16:creationId xmlns:a16="http://schemas.microsoft.com/office/drawing/2014/main" id="{D223A6EA-1095-4D23-AEDC-D8823B8FC8F2}"/>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11" name="AutoShape 1" descr="blob:https://web.whatsapp.com/40ff642d-46c7-4d59-a890-3e34f8a11e68">
          <a:extLst>
            <a:ext uri="{FF2B5EF4-FFF2-40B4-BE49-F238E27FC236}">
              <a16:creationId xmlns:a16="http://schemas.microsoft.com/office/drawing/2014/main" id="{67CBD2BC-2181-4A7A-9F94-0067F00CC197}"/>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12" name="AutoShape 1" descr="blob:https://web.whatsapp.com/40ff642d-46c7-4d59-a890-3e34f8a11e68">
          <a:extLst>
            <a:ext uri="{FF2B5EF4-FFF2-40B4-BE49-F238E27FC236}">
              <a16:creationId xmlns:a16="http://schemas.microsoft.com/office/drawing/2014/main" id="{4DBBE52A-B9D9-4E55-B12C-3697D3F6C2B4}"/>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13" name="AutoShape 1" descr="blob:https://web.whatsapp.com/40ff642d-46c7-4d59-a890-3e34f8a11e68">
          <a:extLst>
            <a:ext uri="{FF2B5EF4-FFF2-40B4-BE49-F238E27FC236}">
              <a16:creationId xmlns:a16="http://schemas.microsoft.com/office/drawing/2014/main" id="{28746DF6-8CF9-4629-B462-800C334422E4}"/>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14" name="AutoShape 1" descr="blob:https://web.whatsapp.com/40ff642d-46c7-4d59-a890-3e34f8a11e68">
          <a:extLst>
            <a:ext uri="{FF2B5EF4-FFF2-40B4-BE49-F238E27FC236}">
              <a16:creationId xmlns:a16="http://schemas.microsoft.com/office/drawing/2014/main" id="{BA544001-5F17-46A0-A829-A5D59ED0B1A1}"/>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15" name="AutoShape 1" descr="blob:https://web.whatsapp.com/40ff642d-46c7-4d59-a890-3e34f8a11e68">
          <a:extLst>
            <a:ext uri="{FF2B5EF4-FFF2-40B4-BE49-F238E27FC236}">
              <a16:creationId xmlns:a16="http://schemas.microsoft.com/office/drawing/2014/main" id="{00618118-275E-4F81-A32E-250B793F9ADD}"/>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16" name="AutoShape 1" descr="blob:https://web.whatsapp.com/40ff642d-46c7-4d59-a890-3e34f8a11e68">
          <a:extLst>
            <a:ext uri="{FF2B5EF4-FFF2-40B4-BE49-F238E27FC236}">
              <a16:creationId xmlns:a16="http://schemas.microsoft.com/office/drawing/2014/main" id="{69353952-30F8-461A-880D-C64703CA94FD}"/>
            </a:ext>
          </a:extLst>
        </xdr:cNvPr>
        <xdr:cNvSpPr>
          <a:spLocks noChangeAspect="1" noChangeArrowheads="1"/>
        </xdr:cNvSpPr>
      </xdr:nvSpPr>
      <xdr:spPr bwMode="auto">
        <a:xfrm>
          <a:off x="1247775" y="219456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17" name="AutoShape 1" descr="blob:https://web.whatsapp.com/40ff642d-46c7-4d59-a890-3e34f8a11e68">
          <a:extLst>
            <a:ext uri="{FF2B5EF4-FFF2-40B4-BE49-F238E27FC236}">
              <a16:creationId xmlns:a16="http://schemas.microsoft.com/office/drawing/2014/main" id="{5213374E-BCAA-4783-A32A-0B3A756573DA}"/>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18" name="AutoShape 1" descr="blob:https://web.whatsapp.com/40ff642d-46c7-4d59-a890-3e34f8a11e68">
          <a:extLst>
            <a:ext uri="{FF2B5EF4-FFF2-40B4-BE49-F238E27FC236}">
              <a16:creationId xmlns:a16="http://schemas.microsoft.com/office/drawing/2014/main" id="{2304E8BE-868A-4356-9889-58950F6636E3}"/>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19" name="AutoShape 1" descr="blob:https://web.whatsapp.com/40ff642d-46c7-4d59-a890-3e34f8a11e68">
          <a:extLst>
            <a:ext uri="{FF2B5EF4-FFF2-40B4-BE49-F238E27FC236}">
              <a16:creationId xmlns:a16="http://schemas.microsoft.com/office/drawing/2014/main" id="{CB1A38D1-9160-4B7C-923F-32CFED539DCF}"/>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0" name="AutoShape 1" descr="blob:https://web.whatsapp.com/40ff642d-46c7-4d59-a890-3e34f8a11e68">
          <a:extLst>
            <a:ext uri="{FF2B5EF4-FFF2-40B4-BE49-F238E27FC236}">
              <a16:creationId xmlns:a16="http://schemas.microsoft.com/office/drawing/2014/main" id="{14E26475-6F20-4D42-8139-597D8B63B1B2}"/>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1" name="AutoShape 1" descr="blob:https://web.whatsapp.com/40ff642d-46c7-4d59-a890-3e34f8a11e68">
          <a:extLst>
            <a:ext uri="{FF2B5EF4-FFF2-40B4-BE49-F238E27FC236}">
              <a16:creationId xmlns:a16="http://schemas.microsoft.com/office/drawing/2014/main" id="{129872A4-5257-4F42-8CE4-B6F02E90A867}"/>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2" name="AutoShape 1" descr="blob:https://web.whatsapp.com/40ff642d-46c7-4d59-a890-3e34f8a11e68">
          <a:extLst>
            <a:ext uri="{FF2B5EF4-FFF2-40B4-BE49-F238E27FC236}">
              <a16:creationId xmlns:a16="http://schemas.microsoft.com/office/drawing/2014/main" id="{C41F6C87-FB59-41ED-B93B-E0E11E2689CB}"/>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3" name="AutoShape 1" descr="blob:https://web.whatsapp.com/40ff642d-46c7-4d59-a890-3e34f8a11e68">
          <a:extLst>
            <a:ext uri="{FF2B5EF4-FFF2-40B4-BE49-F238E27FC236}">
              <a16:creationId xmlns:a16="http://schemas.microsoft.com/office/drawing/2014/main" id="{97EEE854-71D5-4BEA-8043-8E1DD6DF47D9}"/>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4" name="AutoShape 1" descr="blob:https://web.whatsapp.com/40ff642d-46c7-4d59-a890-3e34f8a11e68">
          <a:extLst>
            <a:ext uri="{FF2B5EF4-FFF2-40B4-BE49-F238E27FC236}">
              <a16:creationId xmlns:a16="http://schemas.microsoft.com/office/drawing/2014/main" id="{95F769D1-FB45-4F91-82C1-24078E47DF23}"/>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5" name="AutoShape 1" descr="blob:https://web.whatsapp.com/40ff642d-46c7-4d59-a890-3e34f8a11e68">
          <a:extLst>
            <a:ext uri="{FF2B5EF4-FFF2-40B4-BE49-F238E27FC236}">
              <a16:creationId xmlns:a16="http://schemas.microsoft.com/office/drawing/2014/main" id="{0FF98A2A-7DCA-43C4-9F88-618E1D41B45D}"/>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6" name="AutoShape 1" descr="blob:https://web.whatsapp.com/40ff642d-46c7-4d59-a890-3e34f8a11e68">
          <a:extLst>
            <a:ext uri="{FF2B5EF4-FFF2-40B4-BE49-F238E27FC236}">
              <a16:creationId xmlns:a16="http://schemas.microsoft.com/office/drawing/2014/main" id="{6C9242CD-B0C1-4477-822B-EAA614FB8838}"/>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7" name="AutoShape 1" descr="blob:https://web.whatsapp.com/40ff642d-46c7-4d59-a890-3e34f8a11e68">
          <a:extLst>
            <a:ext uri="{FF2B5EF4-FFF2-40B4-BE49-F238E27FC236}">
              <a16:creationId xmlns:a16="http://schemas.microsoft.com/office/drawing/2014/main" id="{1058F407-75CB-453D-AF36-1191E368C01F}"/>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8" name="AutoShape 1" descr="blob:https://web.whatsapp.com/40ff642d-46c7-4d59-a890-3e34f8a11e68">
          <a:extLst>
            <a:ext uri="{FF2B5EF4-FFF2-40B4-BE49-F238E27FC236}">
              <a16:creationId xmlns:a16="http://schemas.microsoft.com/office/drawing/2014/main" id="{A4D74A58-7885-477D-A13F-35BCCDC447C0}"/>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29" name="AutoShape 1" descr="blob:https://web.whatsapp.com/40ff642d-46c7-4d59-a890-3e34f8a11e68">
          <a:extLst>
            <a:ext uri="{FF2B5EF4-FFF2-40B4-BE49-F238E27FC236}">
              <a16:creationId xmlns:a16="http://schemas.microsoft.com/office/drawing/2014/main" id="{41F827BA-8B8F-458E-B151-7774D3BF6620}"/>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0" name="AutoShape 1" descr="blob:https://web.whatsapp.com/40ff642d-46c7-4d59-a890-3e34f8a11e68">
          <a:extLst>
            <a:ext uri="{FF2B5EF4-FFF2-40B4-BE49-F238E27FC236}">
              <a16:creationId xmlns:a16="http://schemas.microsoft.com/office/drawing/2014/main" id="{0B3C7017-B4A2-4A70-9F1E-6AECC09DD389}"/>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1" name="AutoShape 1" descr="blob:https://web.whatsapp.com/40ff642d-46c7-4d59-a890-3e34f8a11e68">
          <a:extLst>
            <a:ext uri="{FF2B5EF4-FFF2-40B4-BE49-F238E27FC236}">
              <a16:creationId xmlns:a16="http://schemas.microsoft.com/office/drawing/2014/main" id="{4D294CEF-1CFD-4433-9824-832CB877C22B}"/>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2" name="AutoShape 1" descr="blob:https://web.whatsapp.com/40ff642d-46c7-4d59-a890-3e34f8a11e68">
          <a:extLst>
            <a:ext uri="{FF2B5EF4-FFF2-40B4-BE49-F238E27FC236}">
              <a16:creationId xmlns:a16="http://schemas.microsoft.com/office/drawing/2014/main" id="{E8F965B1-E680-47BC-B44A-A6613346C709}"/>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3" name="AutoShape 1" descr="blob:https://web.whatsapp.com/40ff642d-46c7-4d59-a890-3e34f8a11e68">
          <a:extLst>
            <a:ext uri="{FF2B5EF4-FFF2-40B4-BE49-F238E27FC236}">
              <a16:creationId xmlns:a16="http://schemas.microsoft.com/office/drawing/2014/main" id="{570AD512-44FB-4B5E-9B39-7BB28C0BEA92}"/>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4" name="AutoShape 1" descr="blob:https://web.whatsapp.com/40ff642d-46c7-4d59-a890-3e34f8a11e68">
          <a:extLst>
            <a:ext uri="{FF2B5EF4-FFF2-40B4-BE49-F238E27FC236}">
              <a16:creationId xmlns:a16="http://schemas.microsoft.com/office/drawing/2014/main" id="{9E250E4D-7C6B-4DC8-9DC5-D2F32DED4B23}"/>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5" name="AutoShape 1" descr="blob:https://web.whatsapp.com/40ff642d-46c7-4d59-a890-3e34f8a11e68">
          <a:extLst>
            <a:ext uri="{FF2B5EF4-FFF2-40B4-BE49-F238E27FC236}">
              <a16:creationId xmlns:a16="http://schemas.microsoft.com/office/drawing/2014/main" id="{F3E2894F-96BF-4C59-8114-349DA36DCB84}"/>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6" name="AutoShape 1" descr="blob:https://web.whatsapp.com/40ff642d-46c7-4d59-a890-3e34f8a11e68">
          <a:extLst>
            <a:ext uri="{FF2B5EF4-FFF2-40B4-BE49-F238E27FC236}">
              <a16:creationId xmlns:a16="http://schemas.microsoft.com/office/drawing/2014/main" id="{A003E8D7-62CA-4236-8F8E-436DEBF6E225}"/>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7" name="AutoShape 1" descr="blob:https://web.whatsapp.com/40ff642d-46c7-4d59-a890-3e34f8a11e68">
          <a:extLst>
            <a:ext uri="{FF2B5EF4-FFF2-40B4-BE49-F238E27FC236}">
              <a16:creationId xmlns:a16="http://schemas.microsoft.com/office/drawing/2014/main" id="{EF034A06-099A-45BA-B116-A413DF896645}"/>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8" name="AutoShape 1" descr="blob:https://web.whatsapp.com/40ff642d-46c7-4d59-a890-3e34f8a11e68">
          <a:extLst>
            <a:ext uri="{FF2B5EF4-FFF2-40B4-BE49-F238E27FC236}">
              <a16:creationId xmlns:a16="http://schemas.microsoft.com/office/drawing/2014/main" id="{A9417C38-DEBA-425F-BFBD-BB095F4C9566}"/>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39" name="AutoShape 1" descr="blob:https://web.whatsapp.com/40ff642d-46c7-4d59-a890-3e34f8a11e68">
          <a:extLst>
            <a:ext uri="{FF2B5EF4-FFF2-40B4-BE49-F238E27FC236}">
              <a16:creationId xmlns:a16="http://schemas.microsoft.com/office/drawing/2014/main" id="{7E84C157-6417-410F-B405-ECE7363FA152}"/>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0" name="AutoShape 1" descr="blob:https://web.whatsapp.com/40ff642d-46c7-4d59-a890-3e34f8a11e68">
          <a:extLst>
            <a:ext uri="{FF2B5EF4-FFF2-40B4-BE49-F238E27FC236}">
              <a16:creationId xmlns:a16="http://schemas.microsoft.com/office/drawing/2014/main" id="{B3FC1E77-7A4E-44F4-B792-9D69034CCD3C}"/>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1" name="AutoShape 1" descr="blob:https://web.whatsapp.com/40ff642d-46c7-4d59-a890-3e34f8a11e68">
          <a:extLst>
            <a:ext uri="{FF2B5EF4-FFF2-40B4-BE49-F238E27FC236}">
              <a16:creationId xmlns:a16="http://schemas.microsoft.com/office/drawing/2014/main" id="{1BCABF37-AA7A-4B4B-AFEC-184F8CA8DD8A}"/>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2" name="AutoShape 1" descr="blob:https://web.whatsapp.com/40ff642d-46c7-4d59-a890-3e34f8a11e68">
          <a:extLst>
            <a:ext uri="{FF2B5EF4-FFF2-40B4-BE49-F238E27FC236}">
              <a16:creationId xmlns:a16="http://schemas.microsoft.com/office/drawing/2014/main" id="{15DCB4A8-E1B1-4926-8110-BD907AB6E4FA}"/>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3" name="AutoShape 1" descr="blob:https://web.whatsapp.com/40ff642d-46c7-4d59-a890-3e34f8a11e68">
          <a:extLst>
            <a:ext uri="{FF2B5EF4-FFF2-40B4-BE49-F238E27FC236}">
              <a16:creationId xmlns:a16="http://schemas.microsoft.com/office/drawing/2014/main" id="{27130072-5BCD-4A2F-943F-A449859C8BD9}"/>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4" name="AutoShape 1" descr="blob:https://web.whatsapp.com/40ff642d-46c7-4d59-a890-3e34f8a11e68">
          <a:extLst>
            <a:ext uri="{FF2B5EF4-FFF2-40B4-BE49-F238E27FC236}">
              <a16:creationId xmlns:a16="http://schemas.microsoft.com/office/drawing/2014/main" id="{E9D69314-7E6F-45C0-9E99-6A3463E7F8AC}"/>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5" name="AutoShape 1" descr="blob:https://web.whatsapp.com/40ff642d-46c7-4d59-a890-3e34f8a11e68">
          <a:extLst>
            <a:ext uri="{FF2B5EF4-FFF2-40B4-BE49-F238E27FC236}">
              <a16:creationId xmlns:a16="http://schemas.microsoft.com/office/drawing/2014/main" id="{3E24CDB8-C543-456E-A4AB-A7E2A6A32AFC}"/>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6" name="AutoShape 1" descr="blob:https://web.whatsapp.com/40ff642d-46c7-4d59-a890-3e34f8a11e68">
          <a:extLst>
            <a:ext uri="{FF2B5EF4-FFF2-40B4-BE49-F238E27FC236}">
              <a16:creationId xmlns:a16="http://schemas.microsoft.com/office/drawing/2014/main" id="{8E1AA0E9-2413-4388-B649-35B96F883CEC}"/>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7" name="AutoShape 1" descr="blob:https://web.whatsapp.com/40ff642d-46c7-4d59-a890-3e34f8a11e68">
          <a:extLst>
            <a:ext uri="{FF2B5EF4-FFF2-40B4-BE49-F238E27FC236}">
              <a16:creationId xmlns:a16="http://schemas.microsoft.com/office/drawing/2014/main" id="{E2FF309E-C0F4-4FD1-8613-DCB80569F721}"/>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8" name="AutoShape 1" descr="blob:https://web.whatsapp.com/40ff642d-46c7-4d59-a890-3e34f8a11e68">
          <a:extLst>
            <a:ext uri="{FF2B5EF4-FFF2-40B4-BE49-F238E27FC236}">
              <a16:creationId xmlns:a16="http://schemas.microsoft.com/office/drawing/2014/main" id="{2DDF4CFD-B708-42B0-9B74-B43FE78B3D33}"/>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49" name="AutoShape 1" descr="blob:https://web.whatsapp.com/40ff642d-46c7-4d59-a890-3e34f8a11e68">
          <a:extLst>
            <a:ext uri="{FF2B5EF4-FFF2-40B4-BE49-F238E27FC236}">
              <a16:creationId xmlns:a16="http://schemas.microsoft.com/office/drawing/2014/main" id="{D8A00532-C912-4E4D-B9D0-1A5D98EDD4DA}"/>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0" name="AutoShape 1" descr="blob:https://web.whatsapp.com/40ff642d-46c7-4d59-a890-3e34f8a11e68">
          <a:extLst>
            <a:ext uri="{FF2B5EF4-FFF2-40B4-BE49-F238E27FC236}">
              <a16:creationId xmlns:a16="http://schemas.microsoft.com/office/drawing/2014/main" id="{D4AAB242-EE10-49AF-BA00-3C4A6F0DA1D7}"/>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1" name="AutoShape 1" descr="blob:https://web.whatsapp.com/40ff642d-46c7-4d59-a890-3e34f8a11e68">
          <a:extLst>
            <a:ext uri="{FF2B5EF4-FFF2-40B4-BE49-F238E27FC236}">
              <a16:creationId xmlns:a16="http://schemas.microsoft.com/office/drawing/2014/main" id="{B1C74873-6E83-4868-BF01-B1519CC13032}"/>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2" name="AutoShape 1" descr="blob:https://web.whatsapp.com/40ff642d-46c7-4d59-a890-3e34f8a11e68">
          <a:extLst>
            <a:ext uri="{FF2B5EF4-FFF2-40B4-BE49-F238E27FC236}">
              <a16:creationId xmlns:a16="http://schemas.microsoft.com/office/drawing/2014/main" id="{03E46E75-DD44-4EA1-A76B-05FCA24497FF}"/>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3" name="AutoShape 1" descr="blob:https://web.whatsapp.com/40ff642d-46c7-4d59-a890-3e34f8a11e68">
          <a:extLst>
            <a:ext uri="{FF2B5EF4-FFF2-40B4-BE49-F238E27FC236}">
              <a16:creationId xmlns:a16="http://schemas.microsoft.com/office/drawing/2014/main" id="{4BAAD809-EAAB-4C3C-9DDF-8E16AC1F2E07}"/>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4" name="AutoShape 1" descr="blob:https://web.whatsapp.com/40ff642d-46c7-4d59-a890-3e34f8a11e68">
          <a:extLst>
            <a:ext uri="{FF2B5EF4-FFF2-40B4-BE49-F238E27FC236}">
              <a16:creationId xmlns:a16="http://schemas.microsoft.com/office/drawing/2014/main" id="{95A28EA9-FFF6-42B7-BE8E-FBD8D71BF704}"/>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5" name="AutoShape 1" descr="blob:https://web.whatsapp.com/40ff642d-46c7-4d59-a890-3e34f8a11e68">
          <a:extLst>
            <a:ext uri="{FF2B5EF4-FFF2-40B4-BE49-F238E27FC236}">
              <a16:creationId xmlns:a16="http://schemas.microsoft.com/office/drawing/2014/main" id="{63BF92EE-D265-4863-8943-31DA1AD9711E}"/>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6" name="AutoShape 1" descr="blob:https://web.whatsapp.com/40ff642d-46c7-4d59-a890-3e34f8a11e68">
          <a:extLst>
            <a:ext uri="{FF2B5EF4-FFF2-40B4-BE49-F238E27FC236}">
              <a16:creationId xmlns:a16="http://schemas.microsoft.com/office/drawing/2014/main" id="{03CDAE06-4EC9-4720-87AC-A11137D4A3FC}"/>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7" name="AutoShape 1" descr="blob:https://web.whatsapp.com/40ff642d-46c7-4d59-a890-3e34f8a11e68">
          <a:extLst>
            <a:ext uri="{FF2B5EF4-FFF2-40B4-BE49-F238E27FC236}">
              <a16:creationId xmlns:a16="http://schemas.microsoft.com/office/drawing/2014/main" id="{03B94E71-776B-41D7-9F14-521338974DF7}"/>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8" name="AutoShape 1" descr="blob:https://web.whatsapp.com/40ff642d-46c7-4d59-a890-3e34f8a11e68">
          <a:extLst>
            <a:ext uri="{FF2B5EF4-FFF2-40B4-BE49-F238E27FC236}">
              <a16:creationId xmlns:a16="http://schemas.microsoft.com/office/drawing/2014/main" id="{C684F9E1-F49D-482A-BBDA-68B628BFBAD2}"/>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59" name="AutoShape 1" descr="blob:https://web.whatsapp.com/40ff642d-46c7-4d59-a890-3e34f8a11e68">
          <a:extLst>
            <a:ext uri="{FF2B5EF4-FFF2-40B4-BE49-F238E27FC236}">
              <a16:creationId xmlns:a16="http://schemas.microsoft.com/office/drawing/2014/main" id="{F4EBC7AD-53F3-4E48-BE22-126444D405C3}"/>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0" name="AutoShape 1" descr="blob:https://web.whatsapp.com/40ff642d-46c7-4d59-a890-3e34f8a11e68">
          <a:extLst>
            <a:ext uri="{FF2B5EF4-FFF2-40B4-BE49-F238E27FC236}">
              <a16:creationId xmlns:a16="http://schemas.microsoft.com/office/drawing/2014/main" id="{8D9BB90A-944C-4B9C-9995-0CAE7C9D3FBF}"/>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1" name="AutoShape 1" descr="blob:https://web.whatsapp.com/40ff642d-46c7-4d59-a890-3e34f8a11e68">
          <a:extLst>
            <a:ext uri="{FF2B5EF4-FFF2-40B4-BE49-F238E27FC236}">
              <a16:creationId xmlns:a16="http://schemas.microsoft.com/office/drawing/2014/main" id="{93DB2662-D0AA-4E6B-9F45-6425D5C02096}"/>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2" name="AutoShape 1" descr="blob:https://web.whatsapp.com/40ff642d-46c7-4d59-a890-3e34f8a11e68">
          <a:extLst>
            <a:ext uri="{FF2B5EF4-FFF2-40B4-BE49-F238E27FC236}">
              <a16:creationId xmlns:a16="http://schemas.microsoft.com/office/drawing/2014/main" id="{86F23A07-BEFA-41FA-B045-200F5EB64720}"/>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3" name="AutoShape 1" descr="blob:https://web.whatsapp.com/40ff642d-46c7-4d59-a890-3e34f8a11e68">
          <a:extLst>
            <a:ext uri="{FF2B5EF4-FFF2-40B4-BE49-F238E27FC236}">
              <a16:creationId xmlns:a16="http://schemas.microsoft.com/office/drawing/2014/main" id="{4DA062A7-0BD8-45A8-BA0A-F7F8EC3E24C1}"/>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4" name="AutoShape 1" descr="blob:https://web.whatsapp.com/40ff642d-46c7-4d59-a890-3e34f8a11e68">
          <a:extLst>
            <a:ext uri="{FF2B5EF4-FFF2-40B4-BE49-F238E27FC236}">
              <a16:creationId xmlns:a16="http://schemas.microsoft.com/office/drawing/2014/main" id="{93EA9F83-8077-41D3-82A9-EFB4D6151EF8}"/>
            </a:ext>
          </a:extLst>
        </xdr:cNvPr>
        <xdr:cNvSpPr>
          <a:spLocks noChangeAspect="1" noChangeArrowheads="1"/>
        </xdr:cNvSpPr>
      </xdr:nvSpPr>
      <xdr:spPr bwMode="auto">
        <a:xfrm>
          <a:off x="1247775" y="4446365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5" name="AutoShape 1" descr="blob:https://web.whatsapp.com/40ff642d-46c7-4d59-a890-3e34f8a11e68">
          <a:extLst>
            <a:ext uri="{FF2B5EF4-FFF2-40B4-BE49-F238E27FC236}">
              <a16:creationId xmlns:a16="http://schemas.microsoft.com/office/drawing/2014/main" id="{B353814C-1A2C-4E36-A225-712E5B59C26F}"/>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6" name="AutoShape 1" descr="blob:https://web.whatsapp.com/40ff642d-46c7-4d59-a890-3e34f8a11e68">
          <a:extLst>
            <a:ext uri="{FF2B5EF4-FFF2-40B4-BE49-F238E27FC236}">
              <a16:creationId xmlns:a16="http://schemas.microsoft.com/office/drawing/2014/main" id="{421D0ED0-27C7-4A10-8339-22803F79504B}"/>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7" name="AutoShape 1" descr="blob:https://web.whatsapp.com/40ff642d-46c7-4d59-a890-3e34f8a11e68">
          <a:extLst>
            <a:ext uri="{FF2B5EF4-FFF2-40B4-BE49-F238E27FC236}">
              <a16:creationId xmlns:a16="http://schemas.microsoft.com/office/drawing/2014/main" id="{9A78A8DD-6985-46FD-8006-1769604A17D3}"/>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8" name="AutoShape 1" descr="blob:https://web.whatsapp.com/40ff642d-46c7-4d59-a890-3e34f8a11e68">
          <a:extLst>
            <a:ext uri="{FF2B5EF4-FFF2-40B4-BE49-F238E27FC236}">
              <a16:creationId xmlns:a16="http://schemas.microsoft.com/office/drawing/2014/main" id="{E5C7B8E8-E1D3-4EC4-BF17-D475E92B9DF2}"/>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69" name="AutoShape 1" descr="blob:https://web.whatsapp.com/40ff642d-46c7-4d59-a890-3e34f8a11e68">
          <a:extLst>
            <a:ext uri="{FF2B5EF4-FFF2-40B4-BE49-F238E27FC236}">
              <a16:creationId xmlns:a16="http://schemas.microsoft.com/office/drawing/2014/main" id="{00F70A9B-9ED5-43C3-BACE-C9018DA7FE76}"/>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0" name="AutoShape 1" descr="blob:https://web.whatsapp.com/40ff642d-46c7-4d59-a890-3e34f8a11e68">
          <a:extLst>
            <a:ext uri="{FF2B5EF4-FFF2-40B4-BE49-F238E27FC236}">
              <a16:creationId xmlns:a16="http://schemas.microsoft.com/office/drawing/2014/main" id="{9FBFB5E0-9A5A-4C93-8A47-3C17E9706C43}"/>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1" name="AutoShape 1" descr="blob:https://web.whatsapp.com/40ff642d-46c7-4d59-a890-3e34f8a11e68">
          <a:extLst>
            <a:ext uri="{FF2B5EF4-FFF2-40B4-BE49-F238E27FC236}">
              <a16:creationId xmlns:a16="http://schemas.microsoft.com/office/drawing/2014/main" id="{641F16D6-BF44-4FA5-8A91-56EB888ABF6A}"/>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2" name="AutoShape 1" descr="blob:https://web.whatsapp.com/40ff642d-46c7-4d59-a890-3e34f8a11e68">
          <a:extLst>
            <a:ext uri="{FF2B5EF4-FFF2-40B4-BE49-F238E27FC236}">
              <a16:creationId xmlns:a16="http://schemas.microsoft.com/office/drawing/2014/main" id="{600E3709-C090-4318-A74B-EBDDA81C7C0A}"/>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3" name="AutoShape 1" descr="blob:https://web.whatsapp.com/40ff642d-46c7-4d59-a890-3e34f8a11e68">
          <a:extLst>
            <a:ext uri="{FF2B5EF4-FFF2-40B4-BE49-F238E27FC236}">
              <a16:creationId xmlns:a16="http://schemas.microsoft.com/office/drawing/2014/main" id="{3C346423-7FD5-44FA-88B5-B3BAAD9EB2AE}"/>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4" name="AutoShape 1" descr="blob:https://web.whatsapp.com/40ff642d-46c7-4d59-a890-3e34f8a11e68">
          <a:extLst>
            <a:ext uri="{FF2B5EF4-FFF2-40B4-BE49-F238E27FC236}">
              <a16:creationId xmlns:a16="http://schemas.microsoft.com/office/drawing/2014/main" id="{1AAFAC8C-41E5-48B8-989F-85788D0A385C}"/>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5" name="AutoShape 1" descr="blob:https://web.whatsapp.com/40ff642d-46c7-4d59-a890-3e34f8a11e68">
          <a:extLst>
            <a:ext uri="{FF2B5EF4-FFF2-40B4-BE49-F238E27FC236}">
              <a16:creationId xmlns:a16="http://schemas.microsoft.com/office/drawing/2014/main" id="{284ACDB7-AD21-4506-977F-6C0687541615}"/>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6" name="AutoShape 1" descr="blob:https://web.whatsapp.com/40ff642d-46c7-4d59-a890-3e34f8a11e68">
          <a:extLst>
            <a:ext uri="{FF2B5EF4-FFF2-40B4-BE49-F238E27FC236}">
              <a16:creationId xmlns:a16="http://schemas.microsoft.com/office/drawing/2014/main" id="{6F016084-EE88-493C-B5C1-52D5843A0593}"/>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7" name="AutoShape 1" descr="blob:https://web.whatsapp.com/40ff642d-46c7-4d59-a890-3e34f8a11e68">
          <a:extLst>
            <a:ext uri="{FF2B5EF4-FFF2-40B4-BE49-F238E27FC236}">
              <a16:creationId xmlns:a16="http://schemas.microsoft.com/office/drawing/2014/main" id="{52E40F6B-4B1C-4BD7-8A97-037A382BC4F2}"/>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8" name="AutoShape 1" descr="blob:https://web.whatsapp.com/40ff642d-46c7-4d59-a890-3e34f8a11e68">
          <a:extLst>
            <a:ext uri="{FF2B5EF4-FFF2-40B4-BE49-F238E27FC236}">
              <a16:creationId xmlns:a16="http://schemas.microsoft.com/office/drawing/2014/main" id="{8BDAD4C6-57F5-4B1F-875F-41F93017CF0E}"/>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79" name="AutoShape 1" descr="blob:https://web.whatsapp.com/40ff642d-46c7-4d59-a890-3e34f8a11e68">
          <a:extLst>
            <a:ext uri="{FF2B5EF4-FFF2-40B4-BE49-F238E27FC236}">
              <a16:creationId xmlns:a16="http://schemas.microsoft.com/office/drawing/2014/main" id="{66515A98-11D8-43C7-98EA-73D64BC920C9}"/>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0" name="AutoShape 1" descr="blob:https://web.whatsapp.com/40ff642d-46c7-4d59-a890-3e34f8a11e68">
          <a:extLst>
            <a:ext uri="{FF2B5EF4-FFF2-40B4-BE49-F238E27FC236}">
              <a16:creationId xmlns:a16="http://schemas.microsoft.com/office/drawing/2014/main" id="{28496AC4-BE1F-48EB-983C-0A3D1185EF0A}"/>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1" name="AutoShape 1" descr="blob:https://web.whatsapp.com/40ff642d-46c7-4d59-a890-3e34f8a11e68">
          <a:extLst>
            <a:ext uri="{FF2B5EF4-FFF2-40B4-BE49-F238E27FC236}">
              <a16:creationId xmlns:a16="http://schemas.microsoft.com/office/drawing/2014/main" id="{369892AF-F70F-45D8-AB60-1372DEEF3CB3}"/>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2" name="AutoShape 1" descr="blob:https://web.whatsapp.com/40ff642d-46c7-4d59-a890-3e34f8a11e68">
          <a:extLst>
            <a:ext uri="{FF2B5EF4-FFF2-40B4-BE49-F238E27FC236}">
              <a16:creationId xmlns:a16="http://schemas.microsoft.com/office/drawing/2014/main" id="{3A000905-EBAA-48D9-8E13-C24993F0459B}"/>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3" name="AutoShape 1" descr="blob:https://web.whatsapp.com/40ff642d-46c7-4d59-a890-3e34f8a11e68">
          <a:extLst>
            <a:ext uri="{FF2B5EF4-FFF2-40B4-BE49-F238E27FC236}">
              <a16:creationId xmlns:a16="http://schemas.microsoft.com/office/drawing/2014/main" id="{13C1371B-5A04-47B0-9213-C1C8D4436EC5}"/>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4" name="AutoShape 1" descr="blob:https://web.whatsapp.com/40ff642d-46c7-4d59-a890-3e34f8a11e68">
          <a:extLst>
            <a:ext uri="{FF2B5EF4-FFF2-40B4-BE49-F238E27FC236}">
              <a16:creationId xmlns:a16="http://schemas.microsoft.com/office/drawing/2014/main" id="{A81D3694-3AC8-4FAA-B2E9-91AA9857A83C}"/>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5" name="AutoShape 1" descr="blob:https://web.whatsapp.com/40ff642d-46c7-4d59-a890-3e34f8a11e68">
          <a:extLst>
            <a:ext uri="{FF2B5EF4-FFF2-40B4-BE49-F238E27FC236}">
              <a16:creationId xmlns:a16="http://schemas.microsoft.com/office/drawing/2014/main" id="{EFD402C9-9408-414B-8DF9-916FA4F4B717}"/>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6" name="AutoShape 1" descr="blob:https://web.whatsapp.com/40ff642d-46c7-4d59-a890-3e34f8a11e68">
          <a:extLst>
            <a:ext uri="{FF2B5EF4-FFF2-40B4-BE49-F238E27FC236}">
              <a16:creationId xmlns:a16="http://schemas.microsoft.com/office/drawing/2014/main" id="{ACF39B59-4DE7-4155-82AE-5FBFF4F32538}"/>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7" name="AutoShape 1" descr="blob:https://web.whatsapp.com/40ff642d-46c7-4d59-a890-3e34f8a11e68">
          <a:extLst>
            <a:ext uri="{FF2B5EF4-FFF2-40B4-BE49-F238E27FC236}">
              <a16:creationId xmlns:a16="http://schemas.microsoft.com/office/drawing/2014/main" id="{620DEB7D-E518-4986-9214-91B7082A3F67}"/>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8" name="AutoShape 1" descr="blob:https://web.whatsapp.com/40ff642d-46c7-4d59-a890-3e34f8a11e68">
          <a:extLst>
            <a:ext uri="{FF2B5EF4-FFF2-40B4-BE49-F238E27FC236}">
              <a16:creationId xmlns:a16="http://schemas.microsoft.com/office/drawing/2014/main" id="{02D0B0C7-29A6-4550-B1F5-C7A1F8AC6E88}"/>
            </a:ext>
          </a:extLst>
        </xdr:cNvPr>
        <xdr:cNvSpPr>
          <a:spLocks noChangeAspect="1" noChangeArrowheads="1"/>
        </xdr:cNvSpPr>
      </xdr:nvSpPr>
      <xdr:spPr bwMode="auto">
        <a:xfrm>
          <a:off x="1247775" y="51706462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89" name="AutoShape 1" descr="blob:https://web.whatsapp.com/40ff642d-46c7-4d59-a890-3e34f8a11e68">
          <a:extLst>
            <a:ext uri="{FF2B5EF4-FFF2-40B4-BE49-F238E27FC236}">
              <a16:creationId xmlns:a16="http://schemas.microsoft.com/office/drawing/2014/main" id="{F973024A-CCFA-4B49-B76B-F9B5B10C1E6E}"/>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0" name="AutoShape 1" descr="blob:https://web.whatsapp.com/40ff642d-46c7-4d59-a890-3e34f8a11e68">
          <a:extLst>
            <a:ext uri="{FF2B5EF4-FFF2-40B4-BE49-F238E27FC236}">
              <a16:creationId xmlns:a16="http://schemas.microsoft.com/office/drawing/2014/main" id="{A380141D-EE88-4CC8-9F39-37EAB359C21F}"/>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1" name="AutoShape 1" descr="blob:https://web.whatsapp.com/40ff642d-46c7-4d59-a890-3e34f8a11e68">
          <a:extLst>
            <a:ext uri="{FF2B5EF4-FFF2-40B4-BE49-F238E27FC236}">
              <a16:creationId xmlns:a16="http://schemas.microsoft.com/office/drawing/2014/main" id="{F3F671C9-C43F-40FE-A93C-1DDC977F7B44}"/>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2" name="AutoShape 1" descr="blob:https://web.whatsapp.com/40ff642d-46c7-4d59-a890-3e34f8a11e68">
          <a:extLst>
            <a:ext uri="{FF2B5EF4-FFF2-40B4-BE49-F238E27FC236}">
              <a16:creationId xmlns:a16="http://schemas.microsoft.com/office/drawing/2014/main" id="{23661A0E-E1D5-430A-98EB-7F69281466D1}"/>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3" name="AutoShape 1" descr="blob:https://web.whatsapp.com/40ff642d-46c7-4d59-a890-3e34f8a11e68">
          <a:extLst>
            <a:ext uri="{FF2B5EF4-FFF2-40B4-BE49-F238E27FC236}">
              <a16:creationId xmlns:a16="http://schemas.microsoft.com/office/drawing/2014/main" id="{123D5396-81D2-4C18-8144-6BAE9B7D29C9}"/>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4" name="AutoShape 1" descr="blob:https://web.whatsapp.com/40ff642d-46c7-4d59-a890-3e34f8a11e68">
          <a:extLst>
            <a:ext uri="{FF2B5EF4-FFF2-40B4-BE49-F238E27FC236}">
              <a16:creationId xmlns:a16="http://schemas.microsoft.com/office/drawing/2014/main" id="{E1092977-1F39-45E2-BEA5-972DE78EB2BC}"/>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5" name="AutoShape 1" descr="blob:https://web.whatsapp.com/40ff642d-46c7-4d59-a890-3e34f8a11e68">
          <a:extLst>
            <a:ext uri="{FF2B5EF4-FFF2-40B4-BE49-F238E27FC236}">
              <a16:creationId xmlns:a16="http://schemas.microsoft.com/office/drawing/2014/main" id="{161AB02D-19ED-493E-979A-01A204703859}"/>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6" name="AutoShape 1" descr="blob:https://web.whatsapp.com/40ff642d-46c7-4d59-a890-3e34f8a11e68">
          <a:extLst>
            <a:ext uri="{FF2B5EF4-FFF2-40B4-BE49-F238E27FC236}">
              <a16:creationId xmlns:a16="http://schemas.microsoft.com/office/drawing/2014/main" id="{A9DF1417-E473-4AC1-9C72-58FFF8F0076D}"/>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7" name="AutoShape 1" descr="blob:https://web.whatsapp.com/40ff642d-46c7-4d59-a890-3e34f8a11e68">
          <a:extLst>
            <a:ext uri="{FF2B5EF4-FFF2-40B4-BE49-F238E27FC236}">
              <a16:creationId xmlns:a16="http://schemas.microsoft.com/office/drawing/2014/main" id="{71AF7B23-380E-4248-B01D-31FAD0725150}"/>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8" name="AutoShape 1" descr="blob:https://web.whatsapp.com/40ff642d-46c7-4d59-a890-3e34f8a11e68">
          <a:extLst>
            <a:ext uri="{FF2B5EF4-FFF2-40B4-BE49-F238E27FC236}">
              <a16:creationId xmlns:a16="http://schemas.microsoft.com/office/drawing/2014/main" id="{944E0364-8CD4-491E-9013-76F73A01075B}"/>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399" name="AutoShape 1" descr="blob:https://web.whatsapp.com/40ff642d-46c7-4d59-a890-3e34f8a11e68">
          <a:extLst>
            <a:ext uri="{FF2B5EF4-FFF2-40B4-BE49-F238E27FC236}">
              <a16:creationId xmlns:a16="http://schemas.microsoft.com/office/drawing/2014/main" id="{403E58AE-8819-42D9-8AFE-A9E812C88ADE}"/>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0" name="AutoShape 1" descr="blob:https://web.whatsapp.com/40ff642d-46c7-4d59-a890-3e34f8a11e68">
          <a:extLst>
            <a:ext uri="{FF2B5EF4-FFF2-40B4-BE49-F238E27FC236}">
              <a16:creationId xmlns:a16="http://schemas.microsoft.com/office/drawing/2014/main" id="{D066BECD-2154-4AFA-BEE0-395B9E5C9104}"/>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1" name="AutoShape 1" descr="blob:https://web.whatsapp.com/40ff642d-46c7-4d59-a890-3e34f8a11e68">
          <a:extLst>
            <a:ext uri="{FF2B5EF4-FFF2-40B4-BE49-F238E27FC236}">
              <a16:creationId xmlns:a16="http://schemas.microsoft.com/office/drawing/2014/main" id="{FF46089C-4E68-4916-9615-E084B75B0E08}"/>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2" name="AutoShape 1" descr="blob:https://web.whatsapp.com/40ff642d-46c7-4d59-a890-3e34f8a11e68">
          <a:extLst>
            <a:ext uri="{FF2B5EF4-FFF2-40B4-BE49-F238E27FC236}">
              <a16:creationId xmlns:a16="http://schemas.microsoft.com/office/drawing/2014/main" id="{73F6768F-B960-4E7C-AF66-9F9DF7627199}"/>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3" name="AutoShape 1" descr="blob:https://web.whatsapp.com/40ff642d-46c7-4d59-a890-3e34f8a11e68">
          <a:extLst>
            <a:ext uri="{FF2B5EF4-FFF2-40B4-BE49-F238E27FC236}">
              <a16:creationId xmlns:a16="http://schemas.microsoft.com/office/drawing/2014/main" id="{81405A4A-7DE1-4D6B-BA37-4D57A5C5C1D0}"/>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4" name="AutoShape 1" descr="blob:https://web.whatsapp.com/40ff642d-46c7-4d59-a890-3e34f8a11e68">
          <a:extLst>
            <a:ext uri="{FF2B5EF4-FFF2-40B4-BE49-F238E27FC236}">
              <a16:creationId xmlns:a16="http://schemas.microsoft.com/office/drawing/2014/main" id="{6387EA5D-0D5F-46E1-BCD7-AE6FEF8CA17D}"/>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5" name="AutoShape 1" descr="blob:https://web.whatsapp.com/40ff642d-46c7-4d59-a890-3e34f8a11e68">
          <a:extLst>
            <a:ext uri="{FF2B5EF4-FFF2-40B4-BE49-F238E27FC236}">
              <a16:creationId xmlns:a16="http://schemas.microsoft.com/office/drawing/2014/main" id="{DE49D2B3-5C54-4D96-93C9-D95A3A645A89}"/>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6" name="AutoShape 1" descr="blob:https://web.whatsapp.com/40ff642d-46c7-4d59-a890-3e34f8a11e68">
          <a:extLst>
            <a:ext uri="{FF2B5EF4-FFF2-40B4-BE49-F238E27FC236}">
              <a16:creationId xmlns:a16="http://schemas.microsoft.com/office/drawing/2014/main" id="{AF124B98-4F21-4BA0-B35A-3E6EF6B3887D}"/>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7" name="AutoShape 1" descr="blob:https://web.whatsapp.com/40ff642d-46c7-4d59-a890-3e34f8a11e68">
          <a:extLst>
            <a:ext uri="{FF2B5EF4-FFF2-40B4-BE49-F238E27FC236}">
              <a16:creationId xmlns:a16="http://schemas.microsoft.com/office/drawing/2014/main" id="{09EC6876-83BD-4660-9FAA-4B2C50AD70B0}"/>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8" name="AutoShape 1" descr="blob:https://web.whatsapp.com/40ff642d-46c7-4d59-a890-3e34f8a11e68">
          <a:extLst>
            <a:ext uri="{FF2B5EF4-FFF2-40B4-BE49-F238E27FC236}">
              <a16:creationId xmlns:a16="http://schemas.microsoft.com/office/drawing/2014/main" id="{BAE16A47-DCA7-4B22-AFE7-31B865B815B4}"/>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09" name="AutoShape 1" descr="blob:https://web.whatsapp.com/40ff642d-46c7-4d59-a890-3e34f8a11e68">
          <a:extLst>
            <a:ext uri="{FF2B5EF4-FFF2-40B4-BE49-F238E27FC236}">
              <a16:creationId xmlns:a16="http://schemas.microsoft.com/office/drawing/2014/main" id="{421B953F-7C73-45C0-9596-998026FB5111}"/>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0" name="AutoShape 1" descr="blob:https://web.whatsapp.com/40ff642d-46c7-4d59-a890-3e34f8a11e68">
          <a:extLst>
            <a:ext uri="{FF2B5EF4-FFF2-40B4-BE49-F238E27FC236}">
              <a16:creationId xmlns:a16="http://schemas.microsoft.com/office/drawing/2014/main" id="{4B63C735-B61F-475D-96E9-8773FE050B86}"/>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1" name="AutoShape 1" descr="blob:https://web.whatsapp.com/40ff642d-46c7-4d59-a890-3e34f8a11e68">
          <a:extLst>
            <a:ext uri="{FF2B5EF4-FFF2-40B4-BE49-F238E27FC236}">
              <a16:creationId xmlns:a16="http://schemas.microsoft.com/office/drawing/2014/main" id="{F930A232-CAE1-45D0-A565-5EA3FBCD4E0F}"/>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2" name="AutoShape 1" descr="blob:https://web.whatsapp.com/40ff642d-46c7-4d59-a890-3e34f8a11e68">
          <a:extLst>
            <a:ext uri="{FF2B5EF4-FFF2-40B4-BE49-F238E27FC236}">
              <a16:creationId xmlns:a16="http://schemas.microsoft.com/office/drawing/2014/main" id="{3929B3FB-ADC9-48FA-9FED-57CC8969D0FA}"/>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3" name="AutoShape 1" descr="blob:https://web.whatsapp.com/40ff642d-46c7-4d59-a890-3e34f8a11e68">
          <a:extLst>
            <a:ext uri="{FF2B5EF4-FFF2-40B4-BE49-F238E27FC236}">
              <a16:creationId xmlns:a16="http://schemas.microsoft.com/office/drawing/2014/main" id="{9EEEB3D9-ED60-400B-B33D-68DEA119DE8B}"/>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4" name="AutoShape 1" descr="blob:https://web.whatsapp.com/40ff642d-46c7-4d59-a890-3e34f8a11e68">
          <a:extLst>
            <a:ext uri="{FF2B5EF4-FFF2-40B4-BE49-F238E27FC236}">
              <a16:creationId xmlns:a16="http://schemas.microsoft.com/office/drawing/2014/main" id="{CA14F6FD-B438-4A2E-8C7C-4D28048B2076}"/>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5" name="AutoShape 1" descr="blob:https://web.whatsapp.com/40ff642d-46c7-4d59-a890-3e34f8a11e68">
          <a:extLst>
            <a:ext uri="{FF2B5EF4-FFF2-40B4-BE49-F238E27FC236}">
              <a16:creationId xmlns:a16="http://schemas.microsoft.com/office/drawing/2014/main" id="{3C13BD8C-3BEE-4918-8699-E7894D7EF7F6}"/>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6" name="AutoShape 1" descr="blob:https://web.whatsapp.com/40ff642d-46c7-4d59-a890-3e34f8a11e68">
          <a:extLst>
            <a:ext uri="{FF2B5EF4-FFF2-40B4-BE49-F238E27FC236}">
              <a16:creationId xmlns:a16="http://schemas.microsoft.com/office/drawing/2014/main" id="{77641309-28F6-4B4A-B1E7-E7FA061C4B55}"/>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7" name="AutoShape 1" descr="blob:https://web.whatsapp.com/40ff642d-46c7-4d59-a890-3e34f8a11e68">
          <a:extLst>
            <a:ext uri="{FF2B5EF4-FFF2-40B4-BE49-F238E27FC236}">
              <a16:creationId xmlns:a16="http://schemas.microsoft.com/office/drawing/2014/main" id="{79EE96CD-3E9E-4A0C-B386-6D84C6CC169B}"/>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8" name="AutoShape 1" descr="blob:https://web.whatsapp.com/40ff642d-46c7-4d59-a890-3e34f8a11e68">
          <a:extLst>
            <a:ext uri="{FF2B5EF4-FFF2-40B4-BE49-F238E27FC236}">
              <a16:creationId xmlns:a16="http://schemas.microsoft.com/office/drawing/2014/main" id="{4D2EBB38-F48C-466D-B914-89DCF123272C}"/>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19" name="AutoShape 1" descr="blob:https://web.whatsapp.com/40ff642d-46c7-4d59-a890-3e34f8a11e68">
          <a:extLst>
            <a:ext uri="{FF2B5EF4-FFF2-40B4-BE49-F238E27FC236}">
              <a16:creationId xmlns:a16="http://schemas.microsoft.com/office/drawing/2014/main" id="{709E50C4-DD24-4A85-B004-47B4DBA268C7}"/>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0" name="AutoShape 1" descr="blob:https://web.whatsapp.com/40ff642d-46c7-4d59-a890-3e34f8a11e68">
          <a:extLst>
            <a:ext uri="{FF2B5EF4-FFF2-40B4-BE49-F238E27FC236}">
              <a16:creationId xmlns:a16="http://schemas.microsoft.com/office/drawing/2014/main" id="{0B0B40D9-EC1E-4348-93E8-0C9EE7C828CB}"/>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1" name="AutoShape 1" descr="blob:https://web.whatsapp.com/40ff642d-46c7-4d59-a890-3e34f8a11e68">
          <a:extLst>
            <a:ext uri="{FF2B5EF4-FFF2-40B4-BE49-F238E27FC236}">
              <a16:creationId xmlns:a16="http://schemas.microsoft.com/office/drawing/2014/main" id="{EC27D9C6-AB9F-4378-B996-D50CC73A10CF}"/>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2" name="AutoShape 1" descr="blob:https://web.whatsapp.com/40ff642d-46c7-4d59-a890-3e34f8a11e68">
          <a:extLst>
            <a:ext uri="{FF2B5EF4-FFF2-40B4-BE49-F238E27FC236}">
              <a16:creationId xmlns:a16="http://schemas.microsoft.com/office/drawing/2014/main" id="{845147F6-5760-405A-AABD-B3905BF5FD08}"/>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3" name="AutoShape 1" descr="blob:https://web.whatsapp.com/40ff642d-46c7-4d59-a890-3e34f8a11e68">
          <a:extLst>
            <a:ext uri="{FF2B5EF4-FFF2-40B4-BE49-F238E27FC236}">
              <a16:creationId xmlns:a16="http://schemas.microsoft.com/office/drawing/2014/main" id="{060F7C16-B84E-41F6-9B31-0781AEE29C35}"/>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4" name="AutoShape 1" descr="blob:https://web.whatsapp.com/40ff642d-46c7-4d59-a890-3e34f8a11e68">
          <a:extLst>
            <a:ext uri="{FF2B5EF4-FFF2-40B4-BE49-F238E27FC236}">
              <a16:creationId xmlns:a16="http://schemas.microsoft.com/office/drawing/2014/main" id="{C9397437-BEA4-4085-BB0F-B33A96F09C79}"/>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5" name="AutoShape 1" descr="blob:https://web.whatsapp.com/40ff642d-46c7-4d59-a890-3e34f8a11e68">
          <a:extLst>
            <a:ext uri="{FF2B5EF4-FFF2-40B4-BE49-F238E27FC236}">
              <a16:creationId xmlns:a16="http://schemas.microsoft.com/office/drawing/2014/main" id="{6288A32B-0D54-4271-A425-E9CB5E1076DB}"/>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6" name="AutoShape 1" descr="blob:https://web.whatsapp.com/40ff642d-46c7-4d59-a890-3e34f8a11e68">
          <a:extLst>
            <a:ext uri="{FF2B5EF4-FFF2-40B4-BE49-F238E27FC236}">
              <a16:creationId xmlns:a16="http://schemas.microsoft.com/office/drawing/2014/main" id="{097E0C60-B8C0-48BA-957F-5C1E4F0FF71D}"/>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7" name="AutoShape 1" descr="blob:https://web.whatsapp.com/40ff642d-46c7-4d59-a890-3e34f8a11e68">
          <a:extLst>
            <a:ext uri="{FF2B5EF4-FFF2-40B4-BE49-F238E27FC236}">
              <a16:creationId xmlns:a16="http://schemas.microsoft.com/office/drawing/2014/main" id="{EAABFD0C-2E5E-411C-B2B5-0BE90AFF7DCA}"/>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8" name="AutoShape 1" descr="blob:https://web.whatsapp.com/40ff642d-46c7-4d59-a890-3e34f8a11e68">
          <a:extLst>
            <a:ext uri="{FF2B5EF4-FFF2-40B4-BE49-F238E27FC236}">
              <a16:creationId xmlns:a16="http://schemas.microsoft.com/office/drawing/2014/main" id="{EB25DB39-2393-46B6-9301-5342D9A10AD2}"/>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29" name="AutoShape 1" descr="blob:https://web.whatsapp.com/40ff642d-46c7-4d59-a890-3e34f8a11e68">
          <a:extLst>
            <a:ext uri="{FF2B5EF4-FFF2-40B4-BE49-F238E27FC236}">
              <a16:creationId xmlns:a16="http://schemas.microsoft.com/office/drawing/2014/main" id="{81761AC3-2B3C-4C4F-BFD7-9CD932409345}"/>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30" name="AutoShape 1" descr="blob:https://web.whatsapp.com/40ff642d-46c7-4d59-a890-3e34f8a11e68">
          <a:extLst>
            <a:ext uri="{FF2B5EF4-FFF2-40B4-BE49-F238E27FC236}">
              <a16:creationId xmlns:a16="http://schemas.microsoft.com/office/drawing/2014/main" id="{0031F50D-5088-4D1E-A80F-811D38A76A21}"/>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31" name="AutoShape 1" descr="blob:https://web.whatsapp.com/40ff642d-46c7-4d59-a890-3e34f8a11e68">
          <a:extLst>
            <a:ext uri="{FF2B5EF4-FFF2-40B4-BE49-F238E27FC236}">
              <a16:creationId xmlns:a16="http://schemas.microsoft.com/office/drawing/2014/main" id="{F201CE5D-B4F4-4713-9FE7-AC6D5B957E92}"/>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32" name="AutoShape 1" descr="blob:https://web.whatsapp.com/40ff642d-46c7-4d59-a890-3e34f8a11e68">
          <a:extLst>
            <a:ext uri="{FF2B5EF4-FFF2-40B4-BE49-F238E27FC236}">
              <a16:creationId xmlns:a16="http://schemas.microsoft.com/office/drawing/2014/main" id="{3519C057-74EE-4CDD-8075-3C33473CD2DB}"/>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33" name="AutoShape 1" descr="blob:https://web.whatsapp.com/40ff642d-46c7-4d59-a890-3e34f8a11e68">
          <a:extLst>
            <a:ext uri="{FF2B5EF4-FFF2-40B4-BE49-F238E27FC236}">
              <a16:creationId xmlns:a16="http://schemas.microsoft.com/office/drawing/2014/main" id="{09F28027-0353-4380-AB80-CB3912E632D4}"/>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34" name="AutoShape 1" descr="blob:https://web.whatsapp.com/40ff642d-46c7-4d59-a890-3e34f8a11e68">
          <a:extLst>
            <a:ext uri="{FF2B5EF4-FFF2-40B4-BE49-F238E27FC236}">
              <a16:creationId xmlns:a16="http://schemas.microsoft.com/office/drawing/2014/main" id="{27AB1681-0825-4C11-8B14-7E0A3C27F288}"/>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66</xdr:row>
      <xdr:rowOff>0</xdr:rowOff>
    </xdr:from>
    <xdr:ext cx="304800" cy="438151"/>
    <xdr:sp macro="" textlink="">
      <xdr:nvSpPr>
        <xdr:cNvPr id="435" name="AutoShape 1" descr="blob:https://web.whatsapp.com/40ff642d-46c7-4d59-a890-3e34f8a11e68">
          <a:extLst>
            <a:ext uri="{FF2B5EF4-FFF2-40B4-BE49-F238E27FC236}">
              <a16:creationId xmlns:a16="http://schemas.microsoft.com/office/drawing/2014/main" id="{A1D406D5-3DE9-4114-B2D8-24205FADEF67}"/>
            </a:ext>
          </a:extLst>
        </xdr:cNvPr>
        <xdr:cNvSpPr>
          <a:spLocks noChangeAspect="1" noChangeArrowheads="1"/>
        </xdr:cNvSpPr>
      </xdr:nvSpPr>
      <xdr:spPr bwMode="auto">
        <a:xfrm>
          <a:off x="1247775" y="518617200"/>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7</xdr:col>
      <xdr:colOff>495300</xdr:colOff>
      <xdr:row>108</xdr:row>
      <xdr:rowOff>47625</xdr:rowOff>
    </xdr:from>
    <xdr:to>
      <xdr:col>9</xdr:col>
      <xdr:colOff>803275</xdr:colOff>
      <xdr:row>108</xdr:row>
      <xdr:rowOff>523875</xdr:rowOff>
    </xdr:to>
    <xdr:pic>
      <xdr:nvPicPr>
        <xdr:cNvPr id="436" name="Imagen 435">
          <a:extLst>
            <a:ext uri="{FF2B5EF4-FFF2-40B4-BE49-F238E27FC236}">
              <a16:creationId xmlns:a16="http://schemas.microsoft.com/office/drawing/2014/main" id="{25203225-2C8B-483D-B8F4-3C07DA041D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24875" y="167030400"/>
          <a:ext cx="168010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228599</xdr:colOff>
      <xdr:row>0</xdr:row>
      <xdr:rowOff>64514</xdr:rowOff>
    </xdr:from>
    <xdr:to>
      <xdr:col>2</xdr:col>
      <xdr:colOff>1819275</xdr:colOff>
      <xdr:row>3</xdr:row>
      <xdr:rowOff>133350</xdr:rowOff>
    </xdr:to>
    <xdr:pic>
      <xdr:nvPicPr>
        <xdr:cNvPr id="2" name="5 Imagen">
          <a:extLst>
            <a:ext uri="{FF2B5EF4-FFF2-40B4-BE49-F238E27FC236}">
              <a16:creationId xmlns:a16="http://schemas.microsoft.com/office/drawing/2014/main" id="{3F3BA371-4471-40AA-B94C-1854DC82AC47}"/>
            </a:ext>
          </a:extLst>
        </xdr:cNvPr>
        <xdr:cNvPicPr/>
      </xdr:nvPicPr>
      <xdr:blipFill>
        <a:blip xmlns:r="http://schemas.openxmlformats.org/officeDocument/2006/relationships" r:embed="rId1" cstate="print"/>
        <a:stretch>
          <a:fillRect/>
        </a:stretch>
      </xdr:blipFill>
      <xdr:spPr bwMode="auto">
        <a:xfrm>
          <a:off x="666749" y="64514"/>
          <a:ext cx="2362201" cy="640336"/>
        </a:xfrm>
        <a:prstGeom prst="rect">
          <a:avLst/>
        </a:prstGeom>
      </xdr:spPr>
    </xdr:pic>
    <xdr:clientData/>
  </xdr:twoCellAnchor>
  <xdr:oneCellAnchor>
    <xdr:from>
      <xdr:col>2</xdr:col>
      <xdr:colOff>0</xdr:colOff>
      <xdr:row>25</xdr:row>
      <xdr:rowOff>0</xdr:rowOff>
    </xdr:from>
    <xdr:ext cx="304800" cy="438151"/>
    <xdr:sp macro="" textlink="">
      <xdr:nvSpPr>
        <xdr:cNvPr id="3" name="AutoShape 1" descr="blob:https://web.whatsapp.com/40ff642d-46c7-4d59-a890-3e34f8a11e68">
          <a:extLst>
            <a:ext uri="{FF2B5EF4-FFF2-40B4-BE49-F238E27FC236}">
              <a16:creationId xmlns:a16="http://schemas.microsoft.com/office/drawing/2014/main" id="{014B821D-9FE5-46F6-B9BB-16A96684544D}"/>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4" name="AutoShape 1" descr="blob:https://web.whatsapp.com/40ff642d-46c7-4d59-a890-3e34f8a11e68">
          <a:extLst>
            <a:ext uri="{FF2B5EF4-FFF2-40B4-BE49-F238E27FC236}">
              <a16:creationId xmlns:a16="http://schemas.microsoft.com/office/drawing/2014/main" id="{D8F4055B-7010-4662-A2CB-621604DBC3FE}"/>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5" name="AutoShape 1" descr="blob:https://web.whatsapp.com/40ff642d-46c7-4d59-a890-3e34f8a11e68">
          <a:extLst>
            <a:ext uri="{FF2B5EF4-FFF2-40B4-BE49-F238E27FC236}">
              <a16:creationId xmlns:a16="http://schemas.microsoft.com/office/drawing/2014/main" id="{78E4BCDA-A724-4B64-A84F-58A760AC29C2}"/>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6" name="AutoShape 1" descr="blob:https://web.whatsapp.com/40ff642d-46c7-4d59-a890-3e34f8a11e68">
          <a:extLst>
            <a:ext uri="{FF2B5EF4-FFF2-40B4-BE49-F238E27FC236}">
              <a16:creationId xmlns:a16="http://schemas.microsoft.com/office/drawing/2014/main" id="{25437FD3-86FE-44A1-88AB-347EF8F46E1F}"/>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7" name="AutoShape 1" descr="blob:https://web.whatsapp.com/40ff642d-46c7-4d59-a890-3e34f8a11e68">
          <a:extLst>
            <a:ext uri="{FF2B5EF4-FFF2-40B4-BE49-F238E27FC236}">
              <a16:creationId xmlns:a16="http://schemas.microsoft.com/office/drawing/2014/main" id="{C30625A4-1534-4AF6-BCAB-F60BACDF61CB}"/>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8" name="AutoShape 1" descr="blob:https://web.whatsapp.com/40ff642d-46c7-4d59-a890-3e34f8a11e68">
          <a:extLst>
            <a:ext uri="{FF2B5EF4-FFF2-40B4-BE49-F238E27FC236}">
              <a16:creationId xmlns:a16="http://schemas.microsoft.com/office/drawing/2014/main" id="{82267151-C5AD-4C8B-916D-7315B313A1B8}"/>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9" name="AutoShape 1" descr="blob:https://web.whatsapp.com/40ff642d-46c7-4d59-a890-3e34f8a11e68">
          <a:extLst>
            <a:ext uri="{FF2B5EF4-FFF2-40B4-BE49-F238E27FC236}">
              <a16:creationId xmlns:a16="http://schemas.microsoft.com/office/drawing/2014/main" id="{6C82C0A3-1858-407D-A8BB-46E4AC9F2F39}"/>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0" name="AutoShape 1" descr="blob:https://web.whatsapp.com/40ff642d-46c7-4d59-a890-3e34f8a11e68">
          <a:extLst>
            <a:ext uri="{FF2B5EF4-FFF2-40B4-BE49-F238E27FC236}">
              <a16:creationId xmlns:a16="http://schemas.microsoft.com/office/drawing/2014/main" id="{09C4E4A7-9487-47E8-B079-B4B338F77C32}"/>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1" name="AutoShape 1" descr="blob:https://web.whatsapp.com/40ff642d-46c7-4d59-a890-3e34f8a11e68">
          <a:extLst>
            <a:ext uri="{FF2B5EF4-FFF2-40B4-BE49-F238E27FC236}">
              <a16:creationId xmlns:a16="http://schemas.microsoft.com/office/drawing/2014/main" id="{8B60C57C-6BF4-4BA3-857D-D4C1D7E31A46}"/>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2" name="AutoShape 1" descr="blob:https://web.whatsapp.com/40ff642d-46c7-4d59-a890-3e34f8a11e68">
          <a:extLst>
            <a:ext uri="{FF2B5EF4-FFF2-40B4-BE49-F238E27FC236}">
              <a16:creationId xmlns:a16="http://schemas.microsoft.com/office/drawing/2014/main" id="{3C9DE34A-C13B-4446-94D3-D2CAE5319262}"/>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3" name="AutoShape 1" descr="blob:https://web.whatsapp.com/40ff642d-46c7-4d59-a890-3e34f8a11e68">
          <a:extLst>
            <a:ext uri="{FF2B5EF4-FFF2-40B4-BE49-F238E27FC236}">
              <a16:creationId xmlns:a16="http://schemas.microsoft.com/office/drawing/2014/main" id="{72EC472B-CCD0-45B0-99D5-34BC62A071CA}"/>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4" name="AutoShape 1" descr="blob:https://web.whatsapp.com/40ff642d-46c7-4d59-a890-3e34f8a11e68">
          <a:extLst>
            <a:ext uri="{FF2B5EF4-FFF2-40B4-BE49-F238E27FC236}">
              <a16:creationId xmlns:a16="http://schemas.microsoft.com/office/drawing/2014/main" id="{38EEF3EB-5203-4B56-BDD2-0A711724223F}"/>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 name="AutoShape 1" descr="blob:https://web.whatsapp.com/40ff642d-46c7-4d59-a890-3e34f8a11e68">
          <a:extLst>
            <a:ext uri="{FF2B5EF4-FFF2-40B4-BE49-F238E27FC236}">
              <a16:creationId xmlns:a16="http://schemas.microsoft.com/office/drawing/2014/main" id="{BE673431-A786-446A-A71F-47DC16D96ACA}"/>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 name="AutoShape 1" descr="blob:https://web.whatsapp.com/40ff642d-46c7-4d59-a890-3e34f8a11e68">
          <a:extLst>
            <a:ext uri="{FF2B5EF4-FFF2-40B4-BE49-F238E27FC236}">
              <a16:creationId xmlns:a16="http://schemas.microsoft.com/office/drawing/2014/main" id="{40574A43-C920-4347-B897-BCE9816881CF}"/>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7" name="AutoShape 1" descr="blob:https://web.whatsapp.com/40ff642d-46c7-4d59-a890-3e34f8a11e68">
          <a:extLst>
            <a:ext uri="{FF2B5EF4-FFF2-40B4-BE49-F238E27FC236}">
              <a16:creationId xmlns:a16="http://schemas.microsoft.com/office/drawing/2014/main" id="{FF4E427A-724F-452B-BE58-12DAB72DFFA2}"/>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8" name="AutoShape 1" descr="blob:https://web.whatsapp.com/40ff642d-46c7-4d59-a890-3e34f8a11e68">
          <a:extLst>
            <a:ext uri="{FF2B5EF4-FFF2-40B4-BE49-F238E27FC236}">
              <a16:creationId xmlns:a16="http://schemas.microsoft.com/office/drawing/2014/main" id="{31CA1504-CF5A-483A-B65E-CC8144F5D0E5}"/>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9" name="AutoShape 1" descr="blob:https://web.whatsapp.com/40ff642d-46c7-4d59-a890-3e34f8a11e68">
          <a:extLst>
            <a:ext uri="{FF2B5EF4-FFF2-40B4-BE49-F238E27FC236}">
              <a16:creationId xmlns:a16="http://schemas.microsoft.com/office/drawing/2014/main" id="{BFF411EF-A5F2-4B4A-990D-CA9E79B04E47}"/>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0" name="AutoShape 1" descr="blob:https://web.whatsapp.com/40ff642d-46c7-4d59-a890-3e34f8a11e68">
          <a:extLst>
            <a:ext uri="{FF2B5EF4-FFF2-40B4-BE49-F238E27FC236}">
              <a16:creationId xmlns:a16="http://schemas.microsoft.com/office/drawing/2014/main" id="{11551EF4-5623-425A-831C-B89075C46B4A}"/>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1" name="AutoShape 1" descr="blob:https://web.whatsapp.com/40ff642d-46c7-4d59-a890-3e34f8a11e68">
          <a:extLst>
            <a:ext uri="{FF2B5EF4-FFF2-40B4-BE49-F238E27FC236}">
              <a16:creationId xmlns:a16="http://schemas.microsoft.com/office/drawing/2014/main" id="{D1A16DC3-6352-464D-B1DA-025F96448BF4}"/>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2" name="AutoShape 1" descr="blob:https://web.whatsapp.com/40ff642d-46c7-4d59-a890-3e34f8a11e68">
          <a:extLst>
            <a:ext uri="{FF2B5EF4-FFF2-40B4-BE49-F238E27FC236}">
              <a16:creationId xmlns:a16="http://schemas.microsoft.com/office/drawing/2014/main" id="{7D51DAE0-BE94-4676-9E4F-32DF295F9B78}"/>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3" name="AutoShape 1" descr="blob:https://web.whatsapp.com/40ff642d-46c7-4d59-a890-3e34f8a11e68">
          <a:extLst>
            <a:ext uri="{FF2B5EF4-FFF2-40B4-BE49-F238E27FC236}">
              <a16:creationId xmlns:a16="http://schemas.microsoft.com/office/drawing/2014/main" id="{A2FA78CD-174D-45B8-B408-A6C0E32292CB}"/>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4" name="AutoShape 1" descr="blob:https://web.whatsapp.com/40ff642d-46c7-4d59-a890-3e34f8a11e68">
          <a:extLst>
            <a:ext uri="{FF2B5EF4-FFF2-40B4-BE49-F238E27FC236}">
              <a16:creationId xmlns:a16="http://schemas.microsoft.com/office/drawing/2014/main" id="{CA6AE4CA-06EB-46C5-90DD-CD4FDDB144B6}"/>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5" name="AutoShape 1" descr="blob:https://web.whatsapp.com/40ff642d-46c7-4d59-a890-3e34f8a11e68">
          <a:extLst>
            <a:ext uri="{FF2B5EF4-FFF2-40B4-BE49-F238E27FC236}">
              <a16:creationId xmlns:a16="http://schemas.microsoft.com/office/drawing/2014/main" id="{F71E2E10-EC89-4623-BC14-C2FEA48AEF7E}"/>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26" name="AutoShape 1" descr="blob:https://web.whatsapp.com/40ff642d-46c7-4d59-a890-3e34f8a11e68">
          <a:extLst>
            <a:ext uri="{FF2B5EF4-FFF2-40B4-BE49-F238E27FC236}">
              <a16:creationId xmlns:a16="http://schemas.microsoft.com/office/drawing/2014/main" id="{5CC07EDD-96EB-4BF1-AE1D-A8746C52CFE5}"/>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27" name="AutoShape 1" descr="blob:https://web.whatsapp.com/40ff642d-46c7-4d59-a890-3e34f8a11e68">
          <a:extLst>
            <a:ext uri="{FF2B5EF4-FFF2-40B4-BE49-F238E27FC236}">
              <a16:creationId xmlns:a16="http://schemas.microsoft.com/office/drawing/2014/main" id="{F66BCD61-0BF8-435C-BFD7-5BF377F73E5C}"/>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28" name="AutoShape 1" descr="blob:https://web.whatsapp.com/40ff642d-46c7-4d59-a890-3e34f8a11e68">
          <a:extLst>
            <a:ext uri="{FF2B5EF4-FFF2-40B4-BE49-F238E27FC236}">
              <a16:creationId xmlns:a16="http://schemas.microsoft.com/office/drawing/2014/main" id="{4E61FE50-2DB5-41CC-A619-5A7215718549}"/>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29" name="AutoShape 1" descr="blob:https://web.whatsapp.com/40ff642d-46c7-4d59-a890-3e34f8a11e68">
          <a:extLst>
            <a:ext uri="{FF2B5EF4-FFF2-40B4-BE49-F238E27FC236}">
              <a16:creationId xmlns:a16="http://schemas.microsoft.com/office/drawing/2014/main" id="{CB03424D-4F79-453C-9F2F-E25A69444E44}"/>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0" name="AutoShape 1" descr="blob:https://web.whatsapp.com/40ff642d-46c7-4d59-a890-3e34f8a11e68">
          <a:extLst>
            <a:ext uri="{FF2B5EF4-FFF2-40B4-BE49-F238E27FC236}">
              <a16:creationId xmlns:a16="http://schemas.microsoft.com/office/drawing/2014/main" id="{1E7E5AAD-652F-4B7A-A59F-EB9D36027CF8}"/>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1" name="AutoShape 1" descr="blob:https://web.whatsapp.com/40ff642d-46c7-4d59-a890-3e34f8a11e68">
          <a:extLst>
            <a:ext uri="{FF2B5EF4-FFF2-40B4-BE49-F238E27FC236}">
              <a16:creationId xmlns:a16="http://schemas.microsoft.com/office/drawing/2014/main" id="{FE44C6DD-2925-49B6-AF35-556431EF47FB}"/>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2" name="AutoShape 1" descr="blob:https://web.whatsapp.com/40ff642d-46c7-4d59-a890-3e34f8a11e68">
          <a:extLst>
            <a:ext uri="{FF2B5EF4-FFF2-40B4-BE49-F238E27FC236}">
              <a16:creationId xmlns:a16="http://schemas.microsoft.com/office/drawing/2014/main" id="{FDDFDD2D-AB59-4929-BFCE-883A17A8F9A6}"/>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3" name="AutoShape 1" descr="blob:https://web.whatsapp.com/40ff642d-46c7-4d59-a890-3e34f8a11e68">
          <a:extLst>
            <a:ext uri="{FF2B5EF4-FFF2-40B4-BE49-F238E27FC236}">
              <a16:creationId xmlns:a16="http://schemas.microsoft.com/office/drawing/2014/main" id="{1C0F185A-0283-4CF0-BA4E-633B77D26B37}"/>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4" name="AutoShape 1" descr="blob:https://web.whatsapp.com/40ff642d-46c7-4d59-a890-3e34f8a11e68">
          <a:extLst>
            <a:ext uri="{FF2B5EF4-FFF2-40B4-BE49-F238E27FC236}">
              <a16:creationId xmlns:a16="http://schemas.microsoft.com/office/drawing/2014/main" id="{D7366F4B-0190-45D7-8125-55CD28FB34D8}"/>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5" name="AutoShape 1" descr="blob:https://web.whatsapp.com/40ff642d-46c7-4d59-a890-3e34f8a11e68">
          <a:extLst>
            <a:ext uri="{FF2B5EF4-FFF2-40B4-BE49-F238E27FC236}">
              <a16:creationId xmlns:a16="http://schemas.microsoft.com/office/drawing/2014/main" id="{5BAF92AF-3A1E-407E-975D-142BE14919F1}"/>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6" name="AutoShape 1" descr="blob:https://web.whatsapp.com/40ff642d-46c7-4d59-a890-3e34f8a11e68">
          <a:extLst>
            <a:ext uri="{FF2B5EF4-FFF2-40B4-BE49-F238E27FC236}">
              <a16:creationId xmlns:a16="http://schemas.microsoft.com/office/drawing/2014/main" id="{8D4CFA18-DB49-431B-8997-152DF8789F8B}"/>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7" name="AutoShape 1" descr="blob:https://web.whatsapp.com/40ff642d-46c7-4d59-a890-3e34f8a11e68">
          <a:extLst>
            <a:ext uri="{FF2B5EF4-FFF2-40B4-BE49-F238E27FC236}">
              <a16:creationId xmlns:a16="http://schemas.microsoft.com/office/drawing/2014/main" id="{29AA9636-632B-41C0-902F-B8D681CC3B8A}"/>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8" name="AutoShape 1" descr="blob:https://web.whatsapp.com/40ff642d-46c7-4d59-a890-3e34f8a11e68">
          <a:extLst>
            <a:ext uri="{FF2B5EF4-FFF2-40B4-BE49-F238E27FC236}">
              <a16:creationId xmlns:a16="http://schemas.microsoft.com/office/drawing/2014/main" id="{B15FE1FE-24A6-4BA2-A7A1-047D47029080}"/>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39" name="AutoShape 1" descr="blob:https://web.whatsapp.com/40ff642d-46c7-4d59-a890-3e34f8a11e68">
          <a:extLst>
            <a:ext uri="{FF2B5EF4-FFF2-40B4-BE49-F238E27FC236}">
              <a16:creationId xmlns:a16="http://schemas.microsoft.com/office/drawing/2014/main" id="{FF67D4B6-CB9D-4A00-AEAD-974D558DA668}"/>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0" name="AutoShape 1" descr="blob:https://web.whatsapp.com/40ff642d-46c7-4d59-a890-3e34f8a11e68">
          <a:extLst>
            <a:ext uri="{FF2B5EF4-FFF2-40B4-BE49-F238E27FC236}">
              <a16:creationId xmlns:a16="http://schemas.microsoft.com/office/drawing/2014/main" id="{136108F9-27F7-47EA-BB07-BDF636C0F83D}"/>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1" name="AutoShape 1" descr="blob:https://web.whatsapp.com/40ff642d-46c7-4d59-a890-3e34f8a11e68">
          <a:extLst>
            <a:ext uri="{FF2B5EF4-FFF2-40B4-BE49-F238E27FC236}">
              <a16:creationId xmlns:a16="http://schemas.microsoft.com/office/drawing/2014/main" id="{7A99BC9D-CED6-4194-8746-7D19F9EFD3C9}"/>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2" name="AutoShape 1" descr="blob:https://web.whatsapp.com/40ff642d-46c7-4d59-a890-3e34f8a11e68">
          <a:extLst>
            <a:ext uri="{FF2B5EF4-FFF2-40B4-BE49-F238E27FC236}">
              <a16:creationId xmlns:a16="http://schemas.microsoft.com/office/drawing/2014/main" id="{8B842353-A855-4A11-A329-79DB7423DCA5}"/>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3" name="AutoShape 1" descr="blob:https://web.whatsapp.com/40ff642d-46c7-4d59-a890-3e34f8a11e68">
          <a:extLst>
            <a:ext uri="{FF2B5EF4-FFF2-40B4-BE49-F238E27FC236}">
              <a16:creationId xmlns:a16="http://schemas.microsoft.com/office/drawing/2014/main" id="{01D19F00-8ECA-478F-98FF-AB01B1C7A70A}"/>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4" name="AutoShape 1" descr="blob:https://web.whatsapp.com/40ff642d-46c7-4d59-a890-3e34f8a11e68">
          <a:extLst>
            <a:ext uri="{FF2B5EF4-FFF2-40B4-BE49-F238E27FC236}">
              <a16:creationId xmlns:a16="http://schemas.microsoft.com/office/drawing/2014/main" id="{7FB79511-B5E7-4F22-AE1C-0DA14118A764}"/>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5" name="AutoShape 1" descr="blob:https://web.whatsapp.com/40ff642d-46c7-4d59-a890-3e34f8a11e68">
          <a:extLst>
            <a:ext uri="{FF2B5EF4-FFF2-40B4-BE49-F238E27FC236}">
              <a16:creationId xmlns:a16="http://schemas.microsoft.com/office/drawing/2014/main" id="{8BC9B2DE-A3C8-49CB-A93C-3A5BCDF3E9CF}"/>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6" name="AutoShape 1" descr="blob:https://web.whatsapp.com/40ff642d-46c7-4d59-a890-3e34f8a11e68">
          <a:extLst>
            <a:ext uri="{FF2B5EF4-FFF2-40B4-BE49-F238E27FC236}">
              <a16:creationId xmlns:a16="http://schemas.microsoft.com/office/drawing/2014/main" id="{13EE8BBF-4647-4646-83FE-B2F8A482CA8F}"/>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7" name="AutoShape 1" descr="blob:https://web.whatsapp.com/40ff642d-46c7-4d59-a890-3e34f8a11e68">
          <a:extLst>
            <a:ext uri="{FF2B5EF4-FFF2-40B4-BE49-F238E27FC236}">
              <a16:creationId xmlns:a16="http://schemas.microsoft.com/office/drawing/2014/main" id="{ECB39B42-A9A9-49AE-9ABA-9BC8D647C8F6}"/>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8" name="AutoShape 1" descr="blob:https://web.whatsapp.com/40ff642d-46c7-4d59-a890-3e34f8a11e68">
          <a:extLst>
            <a:ext uri="{FF2B5EF4-FFF2-40B4-BE49-F238E27FC236}">
              <a16:creationId xmlns:a16="http://schemas.microsoft.com/office/drawing/2014/main" id="{5596CB6D-E65C-439A-A85E-699C377EF633}"/>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49" name="AutoShape 1" descr="blob:https://web.whatsapp.com/40ff642d-46c7-4d59-a890-3e34f8a11e68">
          <a:extLst>
            <a:ext uri="{FF2B5EF4-FFF2-40B4-BE49-F238E27FC236}">
              <a16:creationId xmlns:a16="http://schemas.microsoft.com/office/drawing/2014/main" id="{55408CC2-6581-4777-8D19-4659FA859E2E}"/>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0" name="AutoShape 1" descr="blob:https://web.whatsapp.com/40ff642d-46c7-4d59-a890-3e34f8a11e68">
          <a:extLst>
            <a:ext uri="{FF2B5EF4-FFF2-40B4-BE49-F238E27FC236}">
              <a16:creationId xmlns:a16="http://schemas.microsoft.com/office/drawing/2014/main" id="{F5ADCB1D-76BC-4558-BB91-3E8411DA0A66}"/>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1" name="AutoShape 1" descr="blob:https://web.whatsapp.com/40ff642d-46c7-4d59-a890-3e34f8a11e68">
          <a:extLst>
            <a:ext uri="{FF2B5EF4-FFF2-40B4-BE49-F238E27FC236}">
              <a16:creationId xmlns:a16="http://schemas.microsoft.com/office/drawing/2014/main" id="{C4B68F22-1834-439D-A608-F1E464BA567D}"/>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2" name="AutoShape 1" descr="blob:https://web.whatsapp.com/40ff642d-46c7-4d59-a890-3e34f8a11e68">
          <a:extLst>
            <a:ext uri="{FF2B5EF4-FFF2-40B4-BE49-F238E27FC236}">
              <a16:creationId xmlns:a16="http://schemas.microsoft.com/office/drawing/2014/main" id="{EFAA6A45-99B5-4946-99B1-CFA575C12A20}"/>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3" name="AutoShape 1" descr="blob:https://web.whatsapp.com/40ff642d-46c7-4d59-a890-3e34f8a11e68">
          <a:extLst>
            <a:ext uri="{FF2B5EF4-FFF2-40B4-BE49-F238E27FC236}">
              <a16:creationId xmlns:a16="http://schemas.microsoft.com/office/drawing/2014/main" id="{70CE6DAF-3495-4C32-BF12-EB28BD33BAED}"/>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4" name="AutoShape 1" descr="blob:https://web.whatsapp.com/40ff642d-46c7-4d59-a890-3e34f8a11e68">
          <a:extLst>
            <a:ext uri="{FF2B5EF4-FFF2-40B4-BE49-F238E27FC236}">
              <a16:creationId xmlns:a16="http://schemas.microsoft.com/office/drawing/2014/main" id="{F81A9B2C-B6C8-4B52-B853-4D3F14CA7A7F}"/>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5" name="AutoShape 1" descr="blob:https://web.whatsapp.com/40ff642d-46c7-4d59-a890-3e34f8a11e68">
          <a:extLst>
            <a:ext uri="{FF2B5EF4-FFF2-40B4-BE49-F238E27FC236}">
              <a16:creationId xmlns:a16="http://schemas.microsoft.com/office/drawing/2014/main" id="{853CEA6C-6F8E-43A2-95B8-39070C698A1A}"/>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6" name="AutoShape 1" descr="blob:https://web.whatsapp.com/40ff642d-46c7-4d59-a890-3e34f8a11e68">
          <a:extLst>
            <a:ext uri="{FF2B5EF4-FFF2-40B4-BE49-F238E27FC236}">
              <a16:creationId xmlns:a16="http://schemas.microsoft.com/office/drawing/2014/main" id="{7B4E15C0-C15F-47DC-AEF7-82E568A4EC46}"/>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7" name="AutoShape 1" descr="blob:https://web.whatsapp.com/40ff642d-46c7-4d59-a890-3e34f8a11e68">
          <a:extLst>
            <a:ext uri="{FF2B5EF4-FFF2-40B4-BE49-F238E27FC236}">
              <a16:creationId xmlns:a16="http://schemas.microsoft.com/office/drawing/2014/main" id="{1CC06DE2-26A7-4C4C-A630-5DC4B04F041C}"/>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8" name="AutoShape 1" descr="blob:https://web.whatsapp.com/40ff642d-46c7-4d59-a890-3e34f8a11e68">
          <a:extLst>
            <a:ext uri="{FF2B5EF4-FFF2-40B4-BE49-F238E27FC236}">
              <a16:creationId xmlns:a16="http://schemas.microsoft.com/office/drawing/2014/main" id="{55CA11A4-90FD-4226-B2A1-495091F504CB}"/>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59" name="AutoShape 1" descr="blob:https://web.whatsapp.com/40ff642d-46c7-4d59-a890-3e34f8a11e68">
          <a:extLst>
            <a:ext uri="{FF2B5EF4-FFF2-40B4-BE49-F238E27FC236}">
              <a16:creationId xmlns:a16="http://schemas.microsoft.com/office/drawing/2014/main" id="{FC8B9289-536F-43F2-A282-5D004FDFBE86}"/>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0" name="AutoShape 1" descr="blob:https://web.whatsapp.com/40ff642d-46c7-4d59-a890-3e34f8a11e68">
          <a:extLst>
            <a:ext uri="{FF2B5EF4-FFF2-40B4-BE49-F238E27FC236}">
              <a16:creationId xmlns:a16="http://schemas.microsoft.com/office/drawing/2014/main" id="{079E0103-EB85-4BCC-A3DE-8381C6006C48}"/>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1" name="AutoShape 1" descr="blob:https://web.whatsapp.com/40ff642d-46c7-4d59-a890-3e34f8a11e68">
          <a:extLst>
            <a:ext uri="{FF2B5EF4-FFF2-40B4-BE49-F238E27FC236}">
              <a16:creationId xmlns:a16="http://schemas.microsoft.com/office/drawing/2014/main" id="{069CD145-05EA-4628-89E6-27E339E42EE9}"/>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2" name="AutoShape 1" descr="blob:https://web.whatsapp.com/40ff642d-46c7-4d59-a890-3e34f8a11e68">
          <a:extLst>
            <a:ext uri="{FF2B5EF4-FFF2-40B4-BE49-F238E27FC236}">
              <a16:creationId xmlns:a16="http://schemas.microsoft.com/office/drawing/2014/main" id="{288679DE-541F-44BF-A487-E3A49973DE87}"/>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3" name="AutoShape 1" descr="blob:https://web.whatsapp.com/40ff642d-46c7-4d59-a890-3e34f8a11e68">
          <a:extLst>
            <a:ext uri="{FF2B5EF4-FFF2-40B4-BE49-F238E27FC236}">
              <a16:creationId xmlns:a16="http://schemas.microsoft.com/office/drawing/2014/main" id="{3A2237E0-4F4A-4ED5-8541-8069C7F6215E}"/>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4" name="AutoShape 1" descr="blob:https://web.whatsapp.com/40ff642d-46c7-4d59-a890-3e34f8a11e68">
          <a:extLst>
            <a:ext uri="{FF2B5EF4-FFF2-40B4-BE49-F238E27FC236}">
              <a16:creationId xmlns:a16="http://schemas.microsoft.com/office/drawing/2014/main" id="{4A5D7F0A-4A81-4EB5-BCDE-02E2B18BECD4}"/>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5" name="AutoShape 1" descr="blob:https://web.whatsapp.com/40ff642d-46c7-4d59-a890-3e34f8a11e68">
          <a:extLst>
            <a:ext uri="{FF2B5EF4-FFF2-40B4-BE49-F238E27FC236}">
              <a16:creationId xmlns:a16="http://schemas.microsoft.com/office/drawing/2014/main" id="{C9EFC651-153E-410A-9101-EACB13E9E1F4}"/>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6" name="AutoShape 1" descr="blob:https://web.whatsapp.com/40ff642d-46c7-4d59-a890-3e34f8a11e68">
          <a:extLst>
            <a:ext uri="{FF2B5EF4-FFF2-40B4-BE49-F238E27FC236}">
              <a16:creationId xmlns:a16="http://schemas.microsoft.com/office/drawing/2014/main" id="{4F1DBF1C-A73A-4393-9DBE-17C37024905E}"/>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7" name="AutoShape 1" descr="blob:https://web.whatsapp.com/40ff642d-46c7-4d59-a890-3e34f8a11e68">
          <a:extLst>
            <a:ext uri="{FF2B5EF4-FFF2-40B4-BE49-F238E27FC236}">
              <a16:creationId xmlns:a16="http://schemas.microsoft.com/office/drawing/2014/main" id="{ADC18C92-3C11-4C88-B328-7EDAE4C8518D}"/>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8" name="AutoShape 1" descr="blob:https://web.whatsapp.com/40ff642d-46c7-4d59-a890-3e34f8a11e68">
          <a:extLst>
            <a:ext uri="{FF2B5EF4-FFF2-40B4-BE49-F238E27FC236}">
              <a16:creationId xmlns:a16="http://schemas.microsoft.com/office/drawing/2014/main" id="{FDFB8F77-EB2F-476C-9453-010484A94EEA}"/>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69" name="AutoShape 1" descr="blob:https://web.whatsapp.com/40ff642d-46c7-4d59-a890-3e34f8a11e68">
          <a:extLst>
            <a:ext uri="{FF2B5EF4-FFF2-40B4-BE49-F238E27FC236}">
              <a16:creationId xmlns:a16="http://schemas.microsoft.com/office/drawing/2014/main" id="{85DE6482-D52D-4D2B-86CC-E094BAAA8E62}"/>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70" name="AutoShape 1" descr="blob:https://web.whatsapp.com/40ff642d-46c7-4d59-a890-3e34f8a11e68">
          <a:extLst>
            <a:ext uri="{FF2B5EF4-FFF2-40B4-BE49-F238E27FC236}">
              <a16:creationId xmlns:a16="http://schemas.microsoft.com/office/drawing/2014/main" id="{F0C012E6-FAEC-4E9B-A68B-B193CC4A1361}"/>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71" name="AutoShape 1" descr="blob:https://web.whatsapp.com/40ff642d-46c7-4d59-a890-3e34f8a11e68">
          <a:extLst>
            <a:ext uri="{FF2B5EF4-FFF2-40B4-BE49-F238E27FC236}">
              <a16:creationId xmlns:a16="http://schemas.microsoft.com/office/drawing/2014/main" id="{1B0ABC68-B699-48DD-9E61-33943B608707}"/>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72" name="AutoShape 1" descr="blob:https://web.whatsapp.com/40ff642d-46c7-4d59-a890-3e34f8a11e68">
          <a:extLst>
            <a:ext uri="{FF2B5EF4-FFF2-40B4-BE49-F238E27FC236}">
              <a16:creationId xmlns:a16="http://schemas.microsoft.com/office/drawing/2014/main" id="{1BC431BA-8644-4706-BA0B-E1F20750751C}"/>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73" name="AutoShape 1" descr="blob:https://web.whatsapp.com/40ff642d-46c7-4d59-a890-3e34f8a11e68">
          <a:extLst>
            <a:ext uri="{FF2B5EF4-FFF2-40B4-BE49-F238E27FC236}">
              <a16:creationId xmlns:a16="http://schemas.microsoft.com/office/drawing/2014/main" id="{8994634C-7532-4966-B756-F0077617ED0B}"/>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257</xdr:row>
      <xdr:rowOff>0</xdr:rowOff>
    </xdr:from>
    <xdr:ext cx="304800" cy="438151"/>
    <xdr:sp macro="" textlink="">
      <xdr:nvSpPr>
        <xdr:cNvPr id="74" name="AutoShape 1" descr="blob:https://web.whatsapp.com/40ff642d-46c7-4d59-a890-3e34f8a11e68">
          <a:extLst>
            <a:ext uri="{FF2B5EF4-FFF2-40B4-BE49-F238E27FC236}">
              <a16:creationId xmlns:a16="http://schemas.microsoft.com/office/drawing/2014/main" id="{79C607A7-D579-467F-B1E4-136A2893D74B}"/>
            </a:ext>
          </a:extLst>
        </xdr:cNvPr>
        <xdr:cNvSpPr>
          <a:spLocks noChangeAspect="1" noChangeArrowheads="1"/>
        </xdr:cNvSpPr>
      </xdr:nvSpPr>
      <xdr:spPr bwMode="auto">
        <a:xfrm>
          <a:off x="1209675" y="9554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75" name="AutoShape 1" descr="blob:https://web.whatsapp.com/40ff642d-46c7-4d59-a890-3e34f8a11e68">
          <a:extLst>
            <a:ext uri="{FF2B5EF4-FFF2-40B4-BE49-F238E27FC236}">
              <a16:creationId xmlns:a16="http://schemas.microsoft.com/office/drawing/2014/main" id="{C3B0066A-D287-49EF-A712-FF4E3902A3EB}"/>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76" name="AutoShape 1" descr="blob:https://web.whatsapp.com/40ff642d-46c7-4d59-a890-3e34f8a11e68">
          <a:extLst>
            <a:ext uri="{FF2B5EF4-FFF2-40B4-BE49-F238E27FC236}">
              <a16:creationId xmlns:a16="http://schemas.microsoft.com/office/drawing/2014/main" id="{42097390-A0ED-4C44-ACEB-C48566CAD6EE}"/>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77" name="AutoShape 1" descr="blob:https://web.whatsapp.com/40ff642d-46c7-4d59-a890-3e34f8a11e68">
          <a:extLst>
            <a:ext uri="{FF2B5EF4-FFF2-40B4-BE49-F238E27FC236}">
              <a16:creationId xmlns:a16="http://schemas.microsoft.com/office/drawing/2014/main" id="{08275C79-FB57-4F82-9CA3-C3C912C984A2}"/>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78" name="AutoShape 1" descr="blob:https://web.whatsapp.com/40ff642d-46c7-4d59-a890-3e34f8a11e68">
          <a:extLst>
            <a:ext uri="{FF2B5EF4-FFF2-40B4-BE49-F238E27FC236}">
              <a16:creationId xmlns:a16="http://schemas.microsoft.com/office/drawing/2014/main" id="{6A46247E-0F8C-48B1-8BF3-1C9BB191EB08}"/>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79" name="AutoShape 1" descr="blob:https://web.whatsapp.com/40ff642d-46c7-4d59-a890-3e34f8a11e68">
          <a:extLst>
            <a:ext uri="{FF2B5EF4-FFF2-40B4-BE49-F238E27FC236}">
              <a16:creationId xmlns:a16="http://schemas.microsoft.com/office/drawing/2014/main" id="{4C778AE9-798A-41C5-AF62-F3246C624A29}"/>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0" name="AutoShape 1" descr="blob:https://web.whatsapp.com/40ff642d-46c7-4d59-a890-3e34f8a11e68">
          <a:extLst>
            <a:ext uri="{FF2B5EF4-FFF2-40B4-BE49-F238E27FC236}">
              <a16:creationId xmlns:a16="http://schemas.microsoft.com/office/drawing/2014/main" id="{1B56DF64-368C-412A-B38C-5CAAB4AD8750}"/>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1" name="AutoShape 1" descr="blob:https://web.whatsapp.com/40ff642d-46c7-4d59-a890-3e34f8a11e68">
          <a:extLst>
            <a:ext uri="{FF2B5EF4-FFF2-40B4-BE49-F238E27FC236}">
              <a16:creationId xmlns:a16="http://schemas.microsoft.com/office/drawing/2014/main" id="{9EFAD5B7-2BBA-485F-94C6-9D23FE88ACA5}"/>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2" name="AutoShape 1" descr="blob:https://web.whatsapp.com/40ff642d-46c7-4d59-a890-3e34f8a11e68">
          <a:extLst>
            <a:ext uri="{FF2B5EF4-FFF2-40B4-BE49-F238E27FC236}">
              <a16:creationId xmlns:a16="http://schemas.microsoft.com/office/drawing/2014/main" id="{0083DDF6-FF85-478B-B6E6-6AD96D7C9D15}"/>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3" name="AutoShape 1" descr="blob:https://web.whatsapp.com/40ff642d-46c7-4d59-a890-3e34f8a11e68">
          <a:extLst>
            <a:ext uri="{FF2B5EF4-FFF2-40B4-BE49-F238E27FC236}">
              <a16:creationId xmlns:a16="http://schemas.microsoft.com/office/drawing/2014/main" id="{12FA22B8-1F80-4420-8325-509ABD511ECF}"/>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4" name="AutoShape 1" descr="blob:https://web.whatsapp.com/40ff642d-46c7-4d59-a890-3e34f8a11e68">
          <a:extLst>
            <a:ext uri="{FF2B5EF4-FFF2-40B4-BE49-F238E27FC236}">
              <a16:creationId xmlns:a16="http://schemas.microsoft.com/office/drawing/2014/main" id="{33F0F505-CB00-41A4-A261-63B7456A4245}"/>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5" name="AutoShape 1" descr="blob:https://web.whatsapp.com/40ff642d-46c7-4d59-a890-3e34f8a11e68">
          <a:extLst>
            <a:ext uri="{FF2B5EF4-FFF2-40B4-BE49-F238E27FC236}">
              <a16:creationId xmlns:a16="http://schemas.microsoft.com/office/drawing/2014/main" id="{FF8AE0C8-BADB-4A8A-A656-4A83BAA6A189}"/>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6" name="AutoShape 1" descr="blob:https://web.whatsapp.com/40ff642d-46c7-4d59-a890-3e34f8a11e68">
          <a:extLst>
            <a:ext uri="{FF2B5EF4-FFF2-40B4-BE49-F238E27FC236}">
              <a16:creationId xmlns:a16="http://schemas.microsoft.com/office/drawing/2014/main" id="{6A1BA60C-2B75-46F0-8CFA-519858213C0E}"/>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7" name="AutoShape 1" descr="blob:https://web.whatsapp.com/40ff642d-46c7-4d59-a890-3e34f8a11e68">
          <a:extLst>
            <a:ext uri="{FF2B5EF4-FFF2-40B4-BE49-F238E27FC236}">
              <a16:creationId xmlns:a16="http://schemas.microsoft.com/office/drawing/2014/main" id="{CF8C9387-B590-4754-834F-280DC4BF76A1}"/>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8" name="AutoShape 1" descr="blob:https://web.whatsapp.com/40ff642d-46c7-4d59-a890-3e34f8a11e68">
          <a:extLst>
            <a:ext uri="{FF2B5EF4-FFF2-40B4-BE49-F238E27FC236}">
              <a16:creationId xmlns:a16="http://schemas.microsoft.com/office/drawing/2014/main" id="{30FF6DF9-D6C0-482B-85BD-A40B1A23843F}"/>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89" name="AutoShape 1" descr="blob:https://web.whatsapp.com/40ff642d-46c7-4d59-a890-3e34f8a11e68">
          <a:extLst>
            <a:ext uri="{FF2B5EF4-FFF2-40B4-BE49-F238E27FC236}">
              <a16:creationId xmlns:a16="http://schemas.microsoft.com/office/drawing/2014/main" id="{BB512A92-F7C8-4AE7-8E04-B7914E06FE4F}"/>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90" name="AutoShape 1" descr="blob:https://web.whatsapp.com/40ff642d-46c7-4d59-a890-3e34f8a11e68">
          <a:extLst>
            <a:ext uri="{FF2B5EF4-FFF2-40B4-BE49-F238E27FC236}">
              <a16:creationId xmlns:a16="http://schemas.microsoft.com/office/drawing/2014/main" id="{4EAEE2E9-B835-475E-AD15-4AB4E974688D}"/>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91" name="AutoShape 1" descr="blob:https://web.whatsapp.com/40ff642d-46c7-4d59-a890-3e34f8a11e68">
          <a:extLst>
            <a:ext uri="{FF2B5EF4-FFF2-40B4-BE49-F238E27FC236}">
              <a16:creationId xmlns:a16="http://schemas.microsoft.com/office/drawing/2014/main" id="{A0B28C4A-5015-4678-9558-5F6FFC54CEF4}"/>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92" name="AutoShape 1" descr="blob:https://web.whatsapp.com/40ff642d-46c7-4d59-a890-3e34f8a11e68">
          <a:extLst>
            <a:ext uri="{FF2B5EF4-FFF2-40B4-BE49-F238E27FC236}">
              <a16:creationId xmlns:a16="http://schemas.microsoft.com/office/drawing/2014/main" id="{D457AE8A-E540-485E-94C5-413444FB7792}"/>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93" name="AutoShape 1" descr="blob:https://web.whatsapp.com/40ff642d-46c7-4d59-a890-3e34f8a11e68">
          <a:extLst>
            <a:ext uri="{FF2B5EF4-FFF2-40B4-BE49-F238E27FC236}">
              <a16:creationId xmlns:a16="http://schemas.microsoft.com/office/drawing/2014/main" id="{C607E8FE-E1AA-4EE8-88E9-52FBA01F87E3}"/>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94" name="AutoShape 1" descr="blob:https://web.whatsapp.com/40ff642d-46c7-4d59-a890-3e34f8a11e68">
          <a:extLst>
            <a:ext uri="{FF2B5EF4-FFF2-40B4-BE49-F238E27FC236}">
              <a16:creationId xmlns:a16="http://schemas.microsoft.com/office/drawing/2014/main" id="{C25ABF56-EECF-47B0-B825-BFA49DE3ACCB}"/>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95" name="AutoShape 1" descr="blob:https://web.whatsapp.com/40ff642d-46c7-4d59-a890-3e34f8a11e68">
          <a:extLst>
            <a:ext uri="{FF2B5EF4-FFF2-40B4-BE49-F238E27FC236}">
              <a16:creationId xmlns:a16="http://schemas.microsoft.com/office/drawing/2014/main" id="{151BFD44-2A82-46CD-8F92-25C79F99CD13}"/>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296</xdr:row>
      <xdr:rowOff>0</xdr:rowOff>
    </xdr:from>
    <xdr:ext cx="304800" cy="438151"/>
    <xdr:sp macro="" textlink="">
      <xdr:nvSpPr>
        <xdr:cNvPr id="96" name="AutoShape 1" descr="blob:https://web.whatsapp.com/40ff642d-46c7-4d59-a890-3e34f8a11e68">
          <a:extLst>
            <a:ext uri="{FF2B5EF4-FFF2-40B4-BE49-F238E27FC236}">
              <a16:creationId xmlns:a16="http://schemas.microsoft.com/office/drawing/2014/main" id="{1B3AB1D5-9212-456B-AC86-10B095CA6631}"/>
            </a:ext>
          </a:extLst>
        </xdr:cNvPr>
        <xdr:cNvSpPr>
          <a:spLocks noChangeAspect="1" noChangeArrowheads="1"/>
        </xdr:cNvSpPr>
      </xdr:nvSpPr>
      <xdr:spPr bwMode="auto">
        <a:xfrm>
          <a:off x="1209675" y="11040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97" name="AutoShape 1" descr="blob:https://web.whatsapp.com/40ff642d-46c7-4d59-a890-3e34f8a11e68">
          <a:extLst>
            <a:ext uri="{FF2B5EF4-FFF2-40B4-BE49-F238E27FC236}">
              <a16:creationId xmlns:a16="http://schemas.microsoft.com/office/drawing/2014/main" id="{611FE363-C69D-4504-866A-FCB761C07795}"/>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98" name="AutoShape 1" descr="blob:https://web.whatsapp.com/40ff642d-46c7-4d59-a890-3e34f8a11e68">
          <a:extLst>
            <a:ext uri="{FF2B5EF4-FFF2-40B4-BE49-F238E27FC236}">
              <a16:creationId xmlns:a16="http://schemas.microsoft.com/office/drawing/2014/main" id="{83946B54-AC2E-4E9A-8F7C-577738FB53A1}"/>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99" name="AutoShape 1" descr="blob:https://web.whatsapp.com/40ff642d-46c7-4d59-a890-3e34f8a11e68">
          <a:extLst>
            <a:ext uri="{FF2B5EF4-FFF2-40B4-BE49-F238E27FC236}">
              <a16:creationId xmlns:a16="http://schemas.microsoft.com/office/drawing/2014/main" id="{E716CD94-86B3-449F-93DB-6770EFF8232E}"/>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0" name="AutoShape 1" descr="blob:https://web.whatsapp.com/40ff642d-46c7-4d59-a890-3e34f8a11e68">
          <a:extLst>
            <a:ext uri="{FF2B5EF4-FFF2-40B4-BE49-F238E27FC236}">
              <a16:creationId xmlns:a16="http://schemas.microsoft.com/office/drawing/2014/main" id="{B3E19961-56CF-4B0F-B8CA-CF0CEB91F5AF}"/>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1" name="AutoShape 1" descr="blob:https://web.whatsapp.com/40ff642d-46c7-4d59-a890-3e34f8a11e68">
          <a:extLst>
            <a:ext uri="{FF2B5EF4-FFF2-40B4-BE49-F238E27FC236}">
              <a16:creationId xmlns:a16="http://schemas.microsoft.com/office/drawing/2014/main" id="{2FA7B206-583E-4470-A7FC-EF725305A178}"/>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2" name="AutoShape 1" descr="blob:https://web.whatsapp.com/40ff642d-46c7-4d59-a890-3e34f8a11e68">
          <a:extLst>
            <a:ext uri="{FF2B5EF4-FFF2-40B4-BE49-F238E27FC236}">
              <a16:creationId xmlns:a16="http://schemas.microsoft.com/office/drawing/2014/main" id="{7004F408-ECC9-40A1-A2E7-8551C805D060}"/>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3" name="AutoShape 1" descr="blob:https://web.whatsapp.com/40ff642d-46c7-4d59-a890-3e34f8a11e68">
          <a:extLst>
            <a:ext uri="{FF2B5EF4-FFF2-40B4-BE49-F238E27FC236}">
              <a16:creationId xmlns:a16="http://schemas.microsoft.com/office/drawing/2014/main" id="{0208DB88-E8E9-498E-8204-11BEF06A1271}"/>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4" name="AutoShape 1" descr="blob:https://web.whatsapp.com/40ff642d-46c7-4d59-a890-3e34f8a11e68">
          <a:extLst>
            <a:ext uri="{FF2B5EF4-FFF2-40B4-BE49-F238E27FC236}">
              <a16:creationId xmlns:a16="http://schemas.microsoft.com/office/drawing/2014/main" id="{3CF46987-F014-4E9E-8660-CE81ADB369CE}"/>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5" name="AutoShape 1" descr="blob:https://web.whatsapp.com/40ff642d-46c7-4d59-a890-3e34f8a11e68">
          <a:extLst>
            <a:ext uri="{FF2B5EF4-FFF2-40B4-BE49-F238E27FC236}">
              <a16:creationId xmlns:a16="http://schemas.microsoft.com/office/drawing/2014/main" id="{E6FCFE22-B47B-42FA-9A93-B89E40A97EC0}"/>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6" name="AutoShape 1" descr="blob:https://web.whatsapp.com/40ff642d-46c7-4d59-a890-3e34f8a11e68">
          <a:extLst>
            <a:ext uri="{FF2B5EF4-FFF2-40B4-BE49-F238E27FC236}">
              <a16:creationId xmlns:a16="http://schemas.microsoft.com/office/drawing/2014/main" id="{9A2EDD27-C895-464C-912F-60912A117DFB}"/>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7" name="AutoShape 1" descr="blob:https://web.whatsapp.com/40ff642d-46c7-4d59-a890-3e34f8a11e68">
          <a:extLst>
            <a:ext uri="{FF2B5EF4-FFF2-40B4-BE49-F238E27FC236}">
              <a16:creationId xmlns:a16="http://schemas.microsoft.com/office/drawing/2014/main" id="{DC52EA55-72D2-46F9-9870-D550EE94ED8E}"/>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8" name="AutoShape 1" descr="blob:https://web.whatsapp.com/40ff642d-46c7-4d59-a890-3e34f8a11e68">
          <a:extLst>
            <a:ext uri="{FF2B5EF4-FFF2-40B4-BE49-F238E27FC236}">
              <a16:creationId xmlns:a16="http://schemas.microsoft.com/office/drawing/2014/main" id="{55C6B1C0-C920-4DFE-84C6-5E3C7604C84C}"/>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09" name="AutoShape 1" descr="blob:https://web.whatsapp.com/40ff642d-46c7-4d59-a890-3e34f8a11e68">
          <a:extLst>
            <a:ext uri="{FF2B5EF4-FFF2-40B4-BE49-F238E27FC236}">
              <a16:creationId xmlns:a16="http://schemas.microsoft.com/office/drawing/2014/main" id="{D8BCDD74-1AD6-43D4-877F-523CA46C9FC0}"/>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0" name="AutoShape 1" descr="blob:https://web.whatsapp.com/40ff642d-46c7-4d59-a890-3e34f8a11e68">
          <a:extLst>
            <a:ext uri="{FF2B5EF4-FFF2-40B4-BE49-F238E27FC236}">
              <a16:creationId xmlns:a16="http://schemas.microsoft.com/office/drawing/2014/main" id="{C05E7160-CE40-48A2-A658-2378C4CC622D}"/>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1" name="AutoShape 1" descr="blob:https://web.whatsapp.com/40ff642d-46c7-4d59-a890-3e34f8a11e68">
          <a:extLst>
            <a:ext uri="{FF2B5EF4-FFF2-40B4-BE49-F238E27FC236}">
              <a16:creationId xmlns:a16="http://schemas.microsoft.com/office/drawing/2014/main" id="{D391952F-76CB-4C67-A233-838F90222A77}"/>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2" name="AutoShape 1" descr="blob:https://web.whatsapp.com/40ff642d-46c7-4d59-a890-3e34f8a11e68">
          <a:extLst>
            <a:ext uri="{FF2B5EF4-FFF2-40B4-BE49-F238E27FC236}">
              <a16:creationId xmlns:a16="http://schemas.microsoft.com/office/drawing/2014/main" id="{F23A8D0A-71EC-40B5-ACE5-EEFEE49DC3AC}"/>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3" name="AutoShape 1" descr="blob:https://web.whatsapp.com/40ff642d-46c7-4d59-a890-3e34f8a11e68">
          <a:extLst>
            <a:ext uri="{FF2B5EF4-FFF2-40B4-BE49-F238E27FC236}">
              <a16:creationId xmlns:a16="http://schemas.microsoft.com/office/drawing/2014/main" id="{C991280B-4C7A-4E85-94A3-E0284CD9B935}"/>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4" name="AutoShape 1" descr="blob:https://web.whatsapp.com/40ff642d-46c7-4d59-a890-3e34f8a11e68">
          <a:extLst>
            <a:ext uri="{FF2B5EF4-FFF2-40B4-BE49-F238E27FC236}">
              <a16:creationId xmlns:a16="http://schemas.microsoft.com/office/drawing/2014/main" id="{D3E41B7D-A4CD-4B4E-8BE8-1ECCF9E4C84B}"/>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5" name="AutoShape 1" descr="blob:https://web.whatsapp.com/40ff642d-46c7-4d59-a890-3e34f8a11e68">
          <a:extLst>
            <a:ext uri="{FF2B5EF4-FFF2-40B4-BE49-F238E27FC236}">
              <a16:creationId xmlns:a16="http://schemas.microsoft.com/office/drawing/2014/main" id="{30E6EB1B-8D57-4630-A8E1-F1F439820110}"/>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6" name="AutoShape 1" descr="blob:https://web.whatsapp.com/40ff642d-46c7-4d59-a890-3e34f8a11e68">
          <a:extLst>
            <a:ext uri="{FF2B5EF4-FFF2-40B4-BE49-F238E27FC236}">
              <a16:creationId xmlns:a16="http://schemas.microsoft.com/office/drawing/2014/main" id="{09AA80CF-B39F-47AB-BC46-35BCAC6D747C}"/>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7" name="AutoShape 1" descr="blob:https://web.whatsapp.com/40ff642d-46c7-4d59-a890-3e34f8a11e68">
          <a:extLst>
            <a:ext uri="{FF2B5EF4-FFF2-40B4-BE49-F238E27FC236}">
              <a16:creationId xmlns:a16="http://schemas.microsoft.com/office/drawing/2014/main" id="{C9AB9828-AE18-4887-86DD-21E1E17AAB19}"/>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8" name="AutoShape 1" descr="blob:https://web.whatsapp.com/40ff642d-46c7-4d59-a890-3e34f8a11e68">
          <a:extLst>
            <a:ext uri="{FF2B5EF4-FFF2-40B4-BE49-F238E27FC236}">
              <a16:creationId xmlns:a16="http://schemas.microsoft.com/office/drawing/2014/main" id="{F1D24F72-D29E-4EF6-AD08-EAAD6D6E4B68}"/>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19" name="AutoShape 1" descr="blob:https://web.whatsapp.com/40ff642d-46c7-4d59-a890-3e34f8a11e68">
          <a:extLst>
            <a:ext uri="{FF2B5EF4-FFF2-40B4-BE49-F238E27FC236}">
              <a16:creationId xmlns:a16="http://schemas.microsoft.com/office/drawing/2014/main" id="{F201DF9E-E031-4C0A-83DD-067AD0C3E039}"/>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0" name="AutoShape 1" descr="blob:https://web.whatsapp.com/40ff642d-46c7-4d59-a890-3e34f8a11e68">
          <a:extLst>
            <a:ext uri="{FF2B5EF4-FFF2-40B4-BE49-F238E27FC236}">
              <a16:creationId xmlns:a16="http://schemas.microsoft.com/office/drawing/2014/main" id="{A64C4321-A263-43FD-B64F-34EF2A04663E}"/>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1" name="AutoShape 1" descr="blob:https://web.whatsapp.com/40ff642d-46c7-4d59-a890-3e34f8a11e68">
          <a:extLst>
            <a:ext uri="{FF2B5EF4-FFF2-40B4-BE49-F238E27FC236}">
              <a16:creationId xmlns:a16="http://schemas.microsoft.com/office/drawing/2014/main" id="{6472BCAE-1CA5-4A27-A33C-74B01DF8D108}"/>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2" name="AutoShape 1" descr="blob:https://web.whatsapp.com/40ff642d-46c7-4d59-a890-3e34f8a11e68">
          <a:extLst>
            <a:ext uri="{FF2B5EF4-FFF2-40B4-BE49-F238E27FC236}">
              <a16:creationId xmlns:a16="http://schemas.microsoft.com/office/drawing/2014/main" id="{49BE4D8D-1CA9-4197-8550-A411475EB6B6}"/>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3" name="AutoShape 1" descr="blob:https://web.whatsapp.com/40ff642d-46c7-4d59-a890-3e34f8a11e68">
          <a:extLst>
            <a:ext uri="{FF2B5EF4-FFF2-40B4-BE49-F238E27FC236}">
              <a16:creationId xmlns:a16="http://schemas.microsoft.com/office/drawing/2014/main" id="{91748838-80A9-4C85-B264-ABF173BA69CA}"/>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4" name="AutoShape 1" descr="blob:https://web.whatsapp.com/40ff642d-46c7-4d59-a890-3e34f8a11e68">
          <a:extLst>
            <a:ext uri="{FF2B5EF4-FFF2-40B4-BE49-F238E27FC236}">
              <a16:creationId xmlns:a16="http://schemas.microsoft.com/office/drawing/2014/main" id="{B9C8698F-986E-4731-9B6B-4809443DF320}"/>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5" name="AutoShape 1" descr="blob:https://web.whatsapp.com/40ff642d-46c7-4d59-a890-3e34f8a11e68">
          <a:extLst>
            <a:ext uri="{FF2B5EF4-FFF2-40B4-BE49-F238E27FC236}">
              <a16:creationId xmlns:a16="http://schemas.microsoft.com/office/drawing/2014/main" id="{E04682AD-93BD-4C1B-A97D-91E3667B7908}"/>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6" name="AutoShape 1" descr="blob:https://web.whatsapp.com/40ff642d-46c7-4d59-a890-3e34f8a11e68">
          <a:extLst>
            <a:ext uri="{FF2B5EF4-FFF2-40B4-BE49-F238E27FC236}">
              <a16:creationId xmlns:a16="http://schemas.microsoft.com/office/drawing/2014/main" id="{6C73C025-CC02-4B39-9699-4345987EAD99}"/>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7" name="AutoShape 1" descr="blob:https://web.whatsapp.com/40ff642d-46c7-4d59-a890-3e34f8a11e68">
          <a:extLst>
            <a:ext uri="{FF2B5EF4-FFF2-40B4-BE49-F238E27FC236}">
              <a16:creationId xmlns:a16="http://schemas.microsoft.com/office/drawing/2014/main" id="{6343CCAF-DAA3-4081-886C-C75CADA149D9}"/>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8" name="AutoShape 1" descr="blob:https://web.whatsapp.com/40ff642d-46c7-4d59-a890-3e34f8a11e68">
          <a:extLst>
            <a:ext uri="{FF2B5EF4-FFF2-40B4-BE49-F238E27FC236}">
              <a16:creationId xmlns:a16="http://schemas.microsoft.com/office/drawing/2014/main" id="{31A890EC-7D7F-4F4F-A8C2-B2A1AAD31023}"/>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29" name="AutoShape 1" descr="blob:https://web.whatsapp.com/40ff642d-46c7-4d59-a890-3e34f8a11e68">
          <a:extLst>
            <a:ext uri="{FF2B5EF4-FFF2-40B4-BE49-F238E27FC236}">
              <a16:creationId xmlns:a16="http://schemas.microsoft.com/office/drawing/2014/main" id="{1782BB60-5A94-4446-BFA5-D5929325F426}"/>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0" name="AutoShape 1" descr="blob:https://web.whatsapp.com/40ff642d-46c7-4d59-a890-3e34f8a11e68">
          <a:extLst>
            <a:ext uri="{FF2B5EF4-FFF2-40B4-BE49-F238E27FC236}">
              <a16:creationId xmlns:a16="http://schemas.microsoft.com/office/drawing/2014/main" id="{CF7DCEAD-D143-4AE7-A959-DE305C26BAE4}"/>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1" name="AutoShape 1" descr="blob:https://web.whatsapp.com/40ff642d-46c7-4d59-a890-3e34f8a11e68">
          <a:extLst>
            <a:ext uri="{FF2B5EF4-FFF2-40B4-BE49-F238E27FC236}">
              <a16:creationId xmlns:a16="http://schemas.microsoft.com/office/drawing/2014/main" id="{59A96432-8B8D-443C-AB31-7DA91C115E42}"/>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2" name="AutoShape 1" descr="blob:https://web.whatsapp.com/40ff642d-46c7-4d59-a890-3e34f8a11e68">
          <a:extLst>
            <a:ext uri="{FF2B5EF4-FFF2-40B4-BE49-F238E27FC236}">
              <a16:creationId xmlns:a16="http://schemas.microsoft.com/office/drawing/2014/main" id="{323E55B2-FFF5-4445-A339-3FED8A23B0F8}"/>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3" name="AutoShape 1" descr="blob:https://web.whatsapp.com/40ff642d-46c7-4d59-a890-3e34f8a11e68">
          <a:extLst>
            <a:ext uri="{FF2B5EF4-FFF2-40B4-BE49-F238E27FC236}">
              <a16:creationId xmlns:a16="http://schemas.microsoft.com/office/drawing/2014/main" id="{EF6C1735-0B5A-4F18-92A0-3EA085673282}"/>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4" name="AutoShape 1" descr="blob:https://web.whatsapp.com/40ff642d-46c7-4d59-a890-3e34f8a11e68">
          <a:extLst>
            <a:ext uri="{FF2B5EF4-FFF2-40B4-BE49-F238E27FC236}">
              <a16:creationId xmlns:a16="http://schemas.microsoft.com/office/drawing/2014/main" id="{0F72582F-D0A2-462D-8E7A-D5E9612BC363}"/>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5" name="AutoShape 1" descr="blob:https://web.whatsapp.com/40ff642d-46c7-4d59-a890-3e34f8a11e68">
          <a:extLst>
            <a:ext uri="{FF2B5EF4-FFF2-40B4-BE49-F238E27FC236}">
              <a16:creationId xmlns:a16="http://schemas.microsoft.com/office/drawing/2014/main" id="{CAC5836A-CDFD-4ACB-9331-5400EACE1E6A}"/>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6" name="AutoShape 1" descr="blob:https://web.whatsapp.com/40ff642d-46c7-4d59-a890-3e34f8a11e68">
          <a:extLst>
            <a:ext uri="{FF2B5EF4-FFF2-40B4-BE49-F238E27FC236}">
              <a16:creationId xmlns:a16="http://schemas.microsoft.com/office/drawing/2014/main" id="{6479D9C2-D9DA-495A-A28C-39B6B50236E6}"/>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7" name="AutoShape 1" descr="blob:https://web.whatsapp.com/40ff642d-46c7-4d59-a890-3e34f8a11e68">
          <a:extLst>
            <a:ext uri="{FF2B5EF4-FFF2-40B4-BE49-F238E27FC236}">
              <a16:creationId xmlns:a16="http://schemas.microsoft.com/office/drawing/2014/main" id="{22C0A99A-3CB8-4107-9CEA-013D4720B899}"/>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8" name="AutoShape 1" descr="blob:https://web.whatsapp.com/40ff642d-46c7-4d59-a890-3e34f8a11e68">
          <a:extLst>
            <a:ext uri="{FF2B5EF4-FFF2-40B4-BE49-F238E27FC236}">
              <a16:creationId xmlns:a16="http://schemas.microsoft.com/office/drawing/2014/main" id="{1317A52F-D79C-427B-AFE7-C2D8370432CF}"/>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39" name="AutoShape 1" descr="blob:https://web.whatsapp.com/40ff642d-46c7-4d59-a890-3e34f8a11e68">
          <a:extLst>
            <a:ext uri="{FF2B5EF4-FFF2-40B4-BE49-F238E27FC236}">
              <a16:creationId xmlns:a16="http://schemas.microsoft.com/office/drawing/2014/main" id="{BA6D31D5-F42A-4E0C-8499-812DE688F363}"/>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40" name="AutoShape 1" descr="blob:https://web.whatsapp.com/40ff642d-46c7-4d59-a890-3e34f8a11e68">
          <a:extLst>
            <a:ext uri="{FF2B5EF4-FFF2-40B4-BE49-F238E27FC236}">
              <a16:creationId xmlns:a16="http://schemas.microsoft.com/office/drawing/2014/main" id="{2A3FF8AD-C07D-48D2-B771-D620336CCF46}"/>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41" name="AutoShape 1" descr="blob:https://web.whatsapp.com/40ff642d-46c7-4d59-a890-3e34f8a11e68">
          <a:extLst>
            <a:ext uri="{FF2B5EF4-FFF2-40B4-BE49-F238E27FC236}">
              <a16:creationId xmlns:a16="http://schemas.microsoft.com/office/drawing/2014/main" id="{6C58CBFE-C97B-4BC9-B31A-68970209A451}"/>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42" name="AutoShape 1" descr="blob:https://web.whatsapp.com/40ff642d-46c7-4d59-a890-3e34f8a11e68">
          <a:extLst>
            <a:ext uri="{FF2B5EF4-FFF2-40B4-BE49-F238E27FC236}">
              <a16:creationId xmlns:a16="http://schemas.microsoft.com/office/drawing/2014/main" id="{D8C1718F-0594-4211-9F96-42368CF2C253}"/>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297</xdr:row>
      <xdr:rowOff>0</xdr:rowOff>
    </xdr:from>
    <xdr:ext cx="304800" cy="438151"/>
    <xdr:sp macro="" textlink="">
      <xdr:nvSpPr>
        <xdr:cNvPr id="143" name="AutoShape 1" descr="blob:https://web.whatsapp.com/40ff642d-46c7-4d59-a890-3e34f8a11e68">
          <a:extLst>
            <a:ext uri="{FF2B5EF4-FFF2-40B4-BE49-F238E27FC236}">
              <a16:creationId xmlns:a16="http://schemas.microsoft.com/office/drawing/2014/main" id="{FE9FA8F9-6B8C-4743-BE71-76B59A3547FD}"/>
            </a:ext>
          </a:extLst>
        </xdr:cNvPr>
        <xdr:cNvSpPr>
          <a:spLocks noChangeAspect="1" noChangeArrowheads="1"/>
        </xdr:cNvSpPr>
      </xdr:nvSpPr>
      <xdr:spPr bwMode="auto">
        <a:xfrm>
          <a:off x="1209675" y="110785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44" name="AutoShape 1" descr="blob:https://web.whatsapp.com/40ff642d-46c7-4d59-a890-3e34f8a11e68">
          <a:extLst>
            <a:ext uri="{FF2B5EF4-FFF2-40B4-BE49-F238E27FC236}">
              <a16:creationId xmlns:a16="http://schemas.microsoft.com/office/drawing/2014/main" id="{88938D77-3789-4F6C-9EF5-228360341DEF}"/>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45" name="AutoShape 1" descr="blob:https://web.whatsapp.com/40ff642d-46c7-4d59-a890-3e34f8a11e68">
          <a:extLst>
            <a:ext uri="{FF2B5EF4-FFF2-40B4-BE49-F238E27FC236}">
              <a16:creationId xmlns:a16="http://schemas.microsoft.com/office/drawing/2014/main" id="{ECBFECF7-1CD0-447F-B895-38F316429337}"/>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46" name="AutoShape 1" descr="blob:https://web.whatsapp.com/40ff642d-46c7-4d59-a890-3e34f8a11e68">
          <a:extLst>
            <a:ext uri="{FF2B5EF4-FFF2-40B4-BE49-F238E27FC236}">
              <a16:creationId xmlns:a16="http://schemas.microsoft.com/office/drawing/2014/main" id="{C51BFE8F-8C90-41BF-BA23-0E6913749333}"/>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47" name="AutoShape 1" descr="blob:https://web.whatsapp.com/40ff642d-46c7-4d59-a890-3e34f8a11e68">
          <a:extLst>
            <a:ext uri="{FF2B5EF4-FFF2-40B4-BE49-F238E27FC236}">
              <a16:creationId xmlns:a16="http://schemas.microsoft.com/office/drawing/2014/main" id="{68C3B823-30AB-4B2B-B409-95C4BEB9C345}"/>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48" name="AutoShape 1" descr="blob:https://web.whatsapp.com/40ff642d-46c7-4d59-a890-3e34f8a11e68">
          <a:extLst>
            <a:ext uri="{FF2B5EF4-FFF2-40B4-BE49-F238E27FC236}">
              <a16:creationId xmlns:a16="http://schemas.microsoft.com/office/drawing/2014/main" id="{8004B448-E737-4D71-AABB-F054C8A63AF2}"/>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49" name="AutoShape 1" descr="blob:https://web.whatsapp.com/40ff642d-46c7-4d59-a890-3e34f8a11e68">
          <a:extLst>
            <a:ext uri="{FF2B5EF4-FFF2-40B4-BE49-F238E27FC236}">
              <a16:creationId xmlns:a16="http://schemas.microsoft.com/office/drawing/2014/main" id="{A70DE39C-9C85-4F00-B373-F2FC719D064D}"/>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0" name="AutoShape 1" descr="blob:https://web.whatsapp.com/40ff642d-46c7-4d59-a890-3e34f8a11e68">
          <a:extLst>
            <a:ext uri="{FF2B5EF4-FFF2-40B4-BE49-F238E27FC236}">
              <a16:creationId xmlns:a16="http://schemas.microsoft.com/office/drawing/2014/main" id="{5CAA1E3B-715D-4352-A853-ADB511F4E673}"/>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1" name="AutoShape 1" descr="blob:https://web.whatsapp.com/40ff642d-46c7-4d59-a890-3e34f8a11e68">
          <a:extLst>
            <a:ext uri="{FF2B5EF4-FFF2-40B4-BE49-F238E27FC236}">
              <a16:creationId xmlns:a16="http://schemas.microsoft.com/office/drawing/2014/main" id="{082E008A-D7BA-4B70-AE1D-EB1DD782384F}"/>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2" name="AutoShape 1" descr="blob:https://web.whatsapp.com/40ff642d-46c7-4d59-a890-3e34f8a11e68">
          <a:extLst>
            <a:ext uri="{FF2B5EF4-FFF2-40B4-BE49-F238E27FC236}">
              <a16:creationId xmlns:a16="http://schemas.microsoft.com/office/drawing/2014/main" id="{BB9C67BA-0B9E-4468-B8B2-C38D961DA86C}"/>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3" name="AutoShape 1" descr="blob:https://web.whatsapp.com/40ff642d-46c7-4d59-a890-3e34f8a11e68">
          <a:extLst>
            <a:ext uri="{FF2B5EF4-FFF2-40B4-BE49-F238E27FC236}">
              <a16:creationId xmlns:a16="http://schemas.microsoft.com/office/drawing/2014/main" id="{E3883F70-9948-4901-A12C-D392C8E4DBAA}"/>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4" name="AutoShape 1" descr="blob:https://web.whatsapp.com/40ff642d-46c7-4d59-a890-3e34f8a11e68">
          <a:extLst>
            <a:ext uri="{FF2B5EF4-FFF2-40B4-BE49-F238E27FC236}">
              <a16:creationId xmlns:a16="http://schemas.microsoft.com/office/drawing/2014/main" id="{8D020B43-77F6-444D-8F7D-9BA9AC77519B}"/>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5" name="AutoShape 1" descr="blob:https://web.whatsapp.com/40ff642d-46c7-4d59-a890-3e34f8a11e68">
          <a:extLst>
            <a:ext uri="{FF2B5EF4-FFF2-40B4-BE49-F238E27FC236}">
              <a16:creationId xmlns:a16="http://schemas.microsoft.com/office/drawing/2014/main" id="{74E4EB73-8C0A-4523-A212-75CFEDD40430}"/>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6" name="AutoShape 1" descr="blob:https://web.whatsapp.com/40ff642d-46c7-4d59-a890-3e34f8a11e68">
          <a:extLst>
            <a:ext uri="{FF2B5EF4-FFF2-40B4-BE49-F238E27FC236}">
              <a16:creationId xmlns:a16="http://schemas.microsoft.com/office/drawing/2014/main" id="{D8F51AA8-B1AC-4336-8F69-704DD454BC7B}"/>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7" name="AutoShape 1" descr="blob:https://web.whatsapp.com/40ff642d-46c7-4d59-a890-3e34f8a11e68">
          <a:extLst>
            <a:ext uri="{FF2B5EF4-FFF2-40B4-BE49-F238E27FC236}">
              <a16:creationId xmlns:a16="http://schemas.microsoft.com/office/drawing/2014/main" id="{B2B0EF1B-D970-4687-AE8C-C19E7C2F3CE2}"/>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8" name="AutoShape 1" descr="blob:https://web.whatsapp.com/40ff642d-46c7-4d59-a890-3e34f8a11e68">
          <a:extLst>
            <a:ext uri="{FF2B5EF4-FFF2-40B4-BE49-F238E27FC236}">
              <a16:creationId xmlns:a16="http://schemas.microsoft.com/office/drawing/2014/main" id="{DDFFA46F-849D-4BAE-9278-D3417F948DF6}"/>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59" name="AutoShape 1" descr="blob:https://web.whatsapp.com/40ff642d-46c7-4d59-a890-3e34f8a11e68">
          <a:extLst>
            <a:ext uri="{FF2B5EF4-FFF2-40B4-BE49-F238E27FC236}">
              <a16:creationId xmlns:a16="http://schemas.microsoft.com/office/drawing/2014/main" id="{10C87F89-46CE-49FB-AECC-4C9A6975ECA6}"/>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0" name="AutoShape 1" descr="blob:https://web.whatsapp.com/40ff642d-46c7-4d59-a890-3e34f8a11e68">
          <a:extLst>
            <a:ext uri="{FF2B5EF4-FFF2-40B4-BE49-F238E27FC236}">
              <a16:creationId xmlns:a16="http://schemas.microsoft.com/office/drawing/2014/main" id="{E7B25441-1257-4D4F-9B7D-7AEB8719A47B}"/>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1" name="AutoShape 1" descr="blob:https://web.whatsapp.com/40ff642d-46c7-4d59-a890-3e34f8a11e68">
          <a:extLst>
            <a:ext uri="{FF2B5EF4-FFF2-40B4-BE49-F238E27FC236}">
              <a16:creationId xmlns:a16="http://schemas.microsoft.com/office/drawing/2014/main" id="{BCE87C2B-7EBA-44FB-BF41-4D3E6F2E48E8}"/>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2" name="AutoShape 1" descr="blob:https://web.whatsapp.com/40ff642d-46c7-4d59-a890-3e34f8a11e68">
          <a:extLst>
            <a:ext uri="{FF2B5EF4-FFF2-40B4-BE49-F238E27FC236}">
              <a16:creationId xmlns:a16="http://schemas.microsoft.com/office/drawing/2014/main" id="{52925E24-0640-4A0F-9970-BE47554DC9AD}"/>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3" name="AutoShape 1" descr="blob:https://web.whatsapp.com/40ff642d-46c7-4d59-a890-3e34f8a11e68">
          <a:extLst>
            <a:ext uri="{FF2B5EF4-FFF2-40B4-BE49-F238E27FC236}">
              <a16:creationId xmlns:a16="http://schemas.microsoft.com/office/drawing/2014/main" id="{9E8C36CC-5E09-4137-89B5-AE41F924A018}"/>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4" name="AutoShape 1" descr="blob:https://web.whatsapp.com/40ff642d-46c7-4d59-a890-3e34f8a11e68">
          <a:extLst>
            <a:ext uri="{FF2B5EF4-FFF2-40B4-BE49-F238E27FC236}">
              <a16:creationId xmlns:a16="http://schemas.microsoft.com/office/drawing/2014/main" id="{5EC0AA2F-FE3C-4011-B77C-F4124432E81E}"/>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5" name="AutoShape 1" descr="blob:https://web.whatsapp.com/40ff642d-46c7-4d59-a890-3e34f8a11e68">
          <a:extLst>
            <a:ext uri="{FF2B5EF4-FFF2-40B4-BE49-F238E27FC236}">
              <a16:creationId xmlns:a16="http://schemas.microsoft.com/office/drawing/2014/main" id="{65FF87FA-755B-470A-A740-6B263D8E9961}"/>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6" name="AutoShape 1" descr="blob:https://web.whatsapp.com/40ff642d-46c7-4d59-a890-3e34f8a11e68">
          <a:extLst>
            <a:ext uri="{FF2B5EF4-FFF2-40B4-BE49-F238E27FC236}">
              <a16:creationId xmlns:a16="http://schemas.microsoft.com/office/drawing/2014/main" id="{9652962F-448F-47B8-9C27-9BC2DBED0473}"/>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25</xdr:row>
      <xdr:rowOff>0</xdr:rowOff>
    </xdr:from>
    <xdr:ext cx="304800" cy="438151"/>
    <xdr:sp macro="" textlink="">
      <xdr:nvSpPr>
        <xdr:cNvPr id="167" name="AutoShape 1" descr="blob:https://web.whatsapp.com/40ff642d-46c7-4d59-a890-3e34f8a11e68">
          <a:extLst>
            <a:ext uri="{FF2B5EF4-FFF2-40B4-BE49-F238E27FC236}">
              <a16:creationId xmlns:a16="http://schemas.microsoft.com/office/drawing/2014/main" id="{CACE43F9-96C1-452D-8B10-5AE5929FBD02}"/>
            </a:ext>
          </a:extLst>
        </xdr:cNvPr>
        <xdr:cNvSpPr>
          <a:spLocks noChangeAspect="1" noChangeArrowheads="1"/>
        </xdr:cNvSpPr>
      </xdr:nvSpPr>
      <xdr:spPr bwMode="auto">
        <a:xfrm>
          <a:off x="1209675" y="715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68" name="AutoShape 1" descr="blob:https://web.whatsapp.com/40ff642d-46c7-4d59-a890-3e34f8a11e68">
          <a:extLst>
            <a:ext uri="{FF2B5EF4-FFF2-40B4-BE49-F238E27FC236}">
              <a16:creationId xmlns:a16="http://schemas.microsoft.com/office/drawing/2014/main" id="{171E40FE-0EF5-4D57-A125-FA2CED16A8DC}"/>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69" name="AutoShape 1" descr="blob:https://web.whatsapp.com/40ff642d-46c7-4d59-a890-3e34f8a11e68">
          <a:extLst>
            <a:ext uri="{FF2B5EF4-FFF2-40B4-BE49-F238E27FC236}">
              <a16:creationId xmlns:a16="http://schemas.microsoft.com/office/drawing/2014/main" id="{D13B5703-AB6A-4110-A215-DFDE1F0F97DD}"/>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0" name="AutoShape 1" descr="blob:https://web.whatsapp.com/40ff642d-46c7-4d59-a890-3e34f8a11e68">
          <a:extLst>
            <a:ext uri="{FF2B5EF4-FFF2-40B4-BE49-F238E27FC236}">
              <a16:creationId xmlns:a16="http://schemas.microsoft.com/office/drawing/2014/main" id="{C8C397A1-7068-49B4-A7BE-A6A93C8E1EAC}"/>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1" name="AutoShape 1" descr="blob:https://web.whatsapp.com/40ff642d-46c7-4d59-a890-3e34f8a11e68">
          <a:extLst>
            <a:ext uri="{FF2B5EF4-FFF2-40B4-BE49-F238E27FC236}">
              <a16:creationId xmlns:a16="http://schemas.microsoft.com/office/drawing/2014/main" id="{0C89AED1-A449-4395-8059-3B0580598735}"/>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2" name="AutoShape 1" descr="blob:https://web.whatsapp.com/40ff642d-46c7-4d59-a890-3e34f8a11e68">
          <a:extLst>
            <a:ext uri="{FF2B5EF4-FFF2-40B4-BE49-F238E27FC236}">
              <a16:creationId xmlns:a16="http://schemas.microsoft.com/office/drawing/2014/main" id="{17EED6CE-C80A-469C-81D5-17516C42210F}"/>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3" name="AutoShape 1" descr="blob:https://web.whatsapp.com/40ff642d-46c7-4d59-a890-3e34f8a11e68">
          <a:extLst>
            <a:ext uri="{FF2B5EF4-FFF2-40B4-BE49-F238E27FC236}">
              <a16:creationId xmlns:a16="http://schemas.microsoft.com/office/drawing/2014/main" id="{CA413330-FA1C-46DB-9602-47006E2610FC}"/>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4" name="AutoShape 1" descr="blob:https://web.whatsapp.com/40ff642d-46c7-4d59-a890-3e34f8a11e68">
          <a:extLst>
            <a:ext uri="{FF2B5EF4-FFF2-40B4-BE49-F238E27FC236}">
              <a16:creationId xmlns:a16="http://schemas.microsoft.com/office/drawing/2014/main" id="{991184C1-9C91-404D-B564-96A20395FA68}"/>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5" name="AutoShape 1" descr="blob:https://web.whatsapp.com/40ff642d-46c7-4d59-a890-3e34f8a11e68">
          <a:extLst>
            <a:ext uri="{FF2B5EF4-FFF2-40B4-BE49-F238E27FC236}">
              <a16:creationId xmlns:a16="http://schemas.microsoft.com/office/drawing/2014/main" id="{92EFAA6D-D072-4CA9-957C-155DB3D64C64}"/>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6" name="AutoShape 1" descr="blob:https://web.whatsapp.com/40ff642d-46c7-4d59-a890-3e34f8a11e68">
          <a:extLst>
            <a:ext uri="{FF2B5EF4-FFF2-40B4-BE49-F238E27FC236}">
              <a16:creationId xmlns:a16="http://schemas.microsoft.com/office/drawing/2014/main" id="{577D4AE3-4730-477B-A337-13DBA1849B93}"/>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7" name="AutoShape 1" descr="blob:https://web.whatsapp.com/40ff642d-46c7-4d59-a890-3e34f8a11e68">
          <a:extLst>
            <a:ext uri="{FF2B5EF4-FFF2-40B4-BE49-F238E27FC236}">
              <a16:creationId xmlns:a16="http://schemas.microsoft.com/office/drawing/2014/main" id="{5B149A54-A9C3-4A46-B5E9-327E08F27FB2}"/>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8" name="AutoShape 1" descr="blob:https://web.whatsapp.com/40ff642d-46c7-4d59-a890-3e34f8a11e68">
          <a:extLst>
            <a:ext uri="{FF2B5EF4-FFF2-40B4-BE49-F238E27FC236}">
              <a16:creationId xmlns:a16="http://schemas.microsoft.com/office/drawing/2014/main" id="{2A3F6556-A97C-40A7-9690-240DC79CCC24}"/>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79" name="AutoShape 1" descr="blob:https://web.whatsapp.com/40ff642d-46c7-4d59-a890-3e34f8a11e68">
          <a:extLst>
            <a:ext uri="{FF2B5EF4-FFF2-40B4-BE49-F238E27FC236}">
              <a16:creationId xmlns:a16="http://schemas.microsoft.com/office/drawing/2014/main" id="{76A3E6CA-2D13-41FB-AA5D-D33E08662A75}"/>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0" name="AutoShape 1" descr="blob:https://web.whatsapp.com/40ff642d-46c7-4d59-a890-3e34f8a11e68">
          <a:extLst>
            <a:ext uri="{FF2B5EF4-FFF2-40B4-BE49-F238E27FC236}">
              <a16:creationId xmlns:a16="http://schemas.microsoft.com/office/drawing/2014/main" id="{F151119F-FDD5-4DD1-AE21-401A251337B0}"/>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1" name="AutoShape 1" descr="blob:https://web.whatsapp.com/40ff642d-46c7-4d59-a890-3e34f8a11e68">
          <a:extLst>
            <a:ext uri="{FF2B5EF4-FFF2-40B4-BE49-F238E27FC236}">
              <a16:creationId xmlns:a16="http://schemas.microsoft.com/office/drawing/2014/main" id="{2B8490DB-86E6-41D5-B2E3-D8D64DE87E25}"/>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2" name="AutoShape 1" descr="blob:https://web.whatsapp.com/40ff642d-46c7-4d59-a890-3e34f8a11e68">
          <a:extLst>
            <a:ext uri="{FF2B5EF4-FFF2-40B4-BE49-F238E27FC236}">
              <a16:creationId xmlns:a16="http://schemas.microsoft.com/office/drawing/2014/main" id="{AC265809-FB6C-4BFE-9FA1-67F87E75C5E3}"/>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3" name="AutoShape 1" descr="blob:https://web.whatsapp.com/40ff642d-46c7-4d59-a890-3e34f8a11e68">
          <a:extLst>
            <a:ext uri="{FF2B5EF4-FFF2-40B4-BE49-F238E27FC236}">
              <a16:creationId xmlns:a16="http://schemas.microsoft.com/office/drawing/2014/main" id="{11D4F0B4-3F99-4194-8857-0888C2A88153}"/>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4" name="AutoShape 1" descr="blob:https://web.whatsapp.com/40ff642d-46c7-4d59-a890-3e34f8a11e68">
          <a:extLst>
            <a:ext uri="{FF2B5EF4-FFF2-40B4-BE49-F238E27FC236}">
              <a16:creationId xmlns:a16="http://schemas.microsoft.com/office/drawing/2014/main" id="{68D04BE0-1388-41C0-8292-9C2756723428}"/>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5" name="AutoShape 1" descr="blob:https://web.whatsapp.com/40ff642d-46c7-4d59-a890-3e34f8a11e68">
          <a:extLst>
            <a:ext uri="{FF2B5EF4-FFF2-40B4-BE49-F238E27FC236}">
              <a16:creationId xmlns:a16="http://schemas.microsoft.com/office/drawing/2014/main" id="{32688448-3765-413A-A28F-BE082DD9C678}"/>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6" name="AutoShape 1" descr="blob:https://web.whatsapp.com/40ff642d-46c7-4d59-a890-3e34f8a11e68">
          <a:extLst>
            <a:ext uri="{FF2B5EF4-FFF2-40B4-BE49-F238E27FC236}">
              <a16:creationId xmlns:a16="http://schemas.microsoft.com/office/drawing/2014/main" id="{558F5C3D-3E21-4776-9385-EF031DA90472}"/>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7" name="AutoShape 1" descr="blob:https://web.whatsapp.com/40ff642d-46c7-4d59-a890-3e34f8a11e68">
          <a:extLst>
            <a:ext uri="{FF2B5EF4-FFF2-40B4-BE49-F238E27FC236}">
              <a16:creationId xmlns:a16="http://schemas.microsoft.com/office/drawing/2014/main" id="{42E94B67-C3EA-4BDA-849A-47C4F936DA25}"/>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8" name="AutoShape 1" descr="blob:https://web.whatsapp.com/40ff642d-46c7-4d59-a890-3e34f8a11e68">
          <a:extLst>
            <a:ext uri="{FF2B5EF4-FFF2-40B4-BE49-F238E27FC236}">
              <a16:creationId xmlns:a16="http://schemas.microsoft.com/office/drawing/2014/main" id="{67EFAB77-AEE6-4FA8-9EC7-191D99FB6399}"/>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89" name="AutoShape 1" descr="blob:https://web.whatsapp.com/40ff642d-46c7-4d59-a890-3e34f8a11e68">
          <a:extLst>
            <a:ext uri="{FF2B5EF4-FFF2-40B4-BE49-F238E27FC236}">
              <a16:creationId xmlns:a16="http://schemas.microsoft.com/office/drawing/2014/main" id="{6181A2A8-0FE7-401C-AA6B-23B86FC79B6C}"/>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0" name="AutoShape 1" descr="blob:https://web.whatsapp.com/40ff642d-46c7-4d59-a890-3e34f8a11e68">
          <a:extLst>
            <a:ext uri="{FF2B5EF4-FFF2-40B4-BE49-F238E27FC236}">
              <a16:creationId xmlns:a16="http://schemas.microsoft.com/office/drawing/2014/main" id="{BE68ABD7-7835-46C8-91CB-F3C7574C9305}"/>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1" name="AutoShape 1" descr="blob:https://web.whatsapp.com/40ff642d-46c7-4d59-a890-3e34f8a11e68">
          <a:extLst>
            <a:ext uri="{FF2B5EF4-FFF2-40B4-BE49-F238E27FC236}">
              <a16:creationId xmlns:a16="http://schemas.microsoft.com/office/drawing/2014/main" id="{10204673-ECC8-43BA-BF4B-2E3155BFC4CD}"/>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2" name="AutoShape 1" descr="blob:https://web.whatsapp.com/40ff642d-46c7-4d59-a890-3e34f8a11e68">
          <a:extLst>
            <a:ext uri="{FF2B5EF4-FFF2-40B4-BE49-F238E27FC236}">
              <a16:creationId xmlns:a16="http://schemas.microsoft.com/office/drawing/2014/main" id="{616C0825-BE71-4E8C-ADF6-D21EEFFD8130}"/>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3" name="AutoShape 1" descr="blob:https://web.whatsapp.com/40ff642d-46c7-4d59-a890-3e34f8a11e68">
          <a:extLst>
            <a:ext uri="{FF2B5EF4-FFF2-40B4-BE49-F238E27FC236}">
              <a16:creationId xmlns:a16="http://schemas.microsoft.com/office/drawing/2014/main" id="{F65B547D-CE17-4994-8E1A-7E39347A0F73}"/>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4" name="AutoShape 1" descr="blob:https://web.whatsapp.com/40ff642d-46c7-4d59-a890-3e34f8a11e68">
          <a:extLst>
            <a:ext uri="{FF2B5EF4-FFF2-40B4-BE49-F238E27FC236}">
              <a16:creationId xmlns:a16="http://schemas.microsoft.com/office/drawing/2014/main" id="{1660B155-7ED5-4A34-90EA-C349FA35494D}"/>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5" name="AutoShape 1" descr="blob:https://web.whatsapp.com/40ff642d-46c7-4d59-a890-3e34f8a11e68">
          <a:extLst>
            <a:ext uri="{FF2B5EF4-FFF2-40B4-BE49-F238E27FC236}">
              <a16:creationId xmlns:a16="http://schemas.microsoft.com/office/drawing/2014/main" id="{49B088B1-D638-4AE3-9BCC-72524AA6EDAA}"/>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6" name="AutoShape 1" descr="blob:https://web.whatsapp.com/40ff642d-46c7-4d59-a890-3e34f8a11e68">
          <a:extLst>
            <a:ext uri="{FF2B5EF4-FFF2-40B4-BE49-F238E27FC236}">
              <a16:creationId xmlns:a16="http://schemas.microsoft.com/office/drawing/2014/main" id="{47E3FAB4-D7AD-483C-9A30-98D2DBE34AA4}"/>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7" name="AutoShape 1" descr="blob:https://web.whatsapp.com/40ff642d-46c7-4d59-a890-3e34f8a11e68">
          <a:extLst>
            <a:ext uri="{FF2B5EF4-FFF2-40B4-BE49-F238E27FC236}">
              <a16:creationId xmlns:a16="http://schemas.microsoft.com/office/drawing/2014/main" id="{37B64A6D-BADB-4E61-BCC3-8811A342F540}"/>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8" name="AutoShape 1" descr="blob:https://web.whatsapp.com/40ff642d-46c7-4d59-a890-3e34f8a11e68">
          <a:extLst>
            <a:ext uri="{FF2B5EF4-FFF2-40B4-BE49-F238E27FC236}">
              <a16:creationId xmlns:a16="http://schemas.microsoft.com/office/drawing/2014/main" id="{494914B4-6842-4EF1-8B67-A3563682C229}"/>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199" name="AutoShape 1" descr="blob:https://web.whatsapp.com/40ff642d-46c7-4d59-a890-3e34f8a11e68">
          <a:extLst>
            <a:ext uri="{FF2B5EF4-FFF2-40B4-BE49-F238E27FC236}">
              <a16:creationId xmlns:a16="http://schemas.microsoft.com/office/drawing/2014/main" id="{A9A09B06-C131-43E5-A95A-513E4C175717}"/>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0" name="AutoShape 1" descr="blob:https://web.whatsapp.com/40ff642d-46c7-4d59-a890-3e34f8a11e68">
          <a:extLst>
            <a:ext uri="{FF2B5EF4-FFF2-40B4-BE49-F238E27FC236}">
              <a16:creationId xmlns:a16="http://schemas.microsoft.com/office/drawing/2014/main" id="{40EA97EF-3FA6-41BE-8311-91D7FB9DDB1C}"/>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1" name="AutoShape 1" descr="blob:https://web.whatsapp.com/40ff642d-46c7-4d59-a890-3e34f8a11e68">
          <a:extLst>
            <a:ext uri="{FF2B5EF4-FFF2-40B4-BE49-F238E27FC236}">
              <a16:creationId xmlns:a16="http://schemas.microsoft.com/office/drawing/2014/main" id="{926FCC61-15E0-4D52-BFF0-D7A244EBDE81}"/>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2" name="AutoShape 1" descr="blob:https://web.whatsapp.com/40ff642d-46c7-4d59-a890-3e34f8a11e68">
          <a:extLst>
            <a:ext uri="{FF2B5EF4-FFF2-40B4-BE49-F238E27FC236}">
              <a16:creationId xmlns:a16="http://schemas.microsoft.com/office/drawing/2014/main" id="{55E6B2D7-91AF-42C3-B04C-7B989D7FD95E}"/>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3" name="AutoShape 1" descr="blob:https://web.whatsapp.com/40ff642d-46c7-4d59-a890-3e34f8a11e68">
          <a:extLst>
            <a:ext uri="{FF2B5EF4-FFF2-40B4-BE49-F238E27FC236}">
              <a16:creationId xmlns:a16="http://schemas.microsoft.com/office/drawing/2014/main" id="{FE7ADFC2-B4AC-4DF7-A369-6AE12DD05F91}"/>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4" name="AutoShape 1" descr="blob:https://web.whatsapp.com/40ff642d-46c7-4d59-a890-3e34f8a11e68">
          <a:extLst>
            <a:ext uri="{FF2B5EF4-FFF2-40B4-BE49-F238E27FC236}">
              <a16:creationId xmlns:a16="http://schemas.microsoft.com/office/drawing/2014/main" id="{B496E2AF-07E9-4A28-87DF-F0163265BD72}"/>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5" name="AutoShape 1" descr="blob:https://web.whatsapp.com/40ff642d-46c7-4d59-a890-3e34f8a11e68">
          <a:extLst>
            <a:ext uri="{FF2B5EF4-FFF2-40B4-BE49-F238E27FC236}">
              <a16:creationId xmlns:a16="http://schemas.microsoft.com/office/drawing/2014/main" id="{16554327-29F1-49A3-85F7-093C35EFA2A1}"/>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6" name="AutoShape 1" descr="blob:https://web.whatsapp.com/40ff642d-46c7-4d59-a890-3e34f8a11e68">
          <a:extLst>
            <a:ext uri="{FF2B5EF4-FFF2-40B4-BE49-F238E27FC236}">
              <a16:creationId xmlns:a16="http://schemas.microsoft.com/office/drawing/2014/main" id="{CCE2552A-6062-4671-A83D-D6FC0478EEC9}"/>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7" name="AutoShape 1" descr="blob:https://web.whatsapp.com/40ff642d-46c7-4d59-a890-3e34f8a11e68">
          <a:extLst>
            <a:ext uri="{FF2B5EF4-FFF2-40B4-BE49-F238E27FC236}">
              <a16:creationId xmlns:a16="http://schemas.microsoft.com/office/drawing/2014/main" id="{06AE2838-1435-45CC-A3DB-0F8073921AEC}"/>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8" name="AutoShape 1" descr="blob:https://web.whatsapp.com/40ff642d-46c7-4d59-a890-3e34f8a11e68">
          <a:extLst>
            <a:ext uri="{FF2B5EF4-FFF2-40B4-BE49-F238E27FC236}">
              <a16:creationId xmlns:a16="http://schemas.microsoft.com/office/drawing/2014/main" id="{36C30BF5-C457-4F57-A737-F3F9B80DB78C}"/>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09" name="AutoShape 1" descr="blob:https://web.whatsapp.com/40ff642d-46c7-4d59-a890-3e34f8a11e68">
          <a:extLst>
            <a:ext uri="{FF2B5EF4-FFF2-40B4-BE49-F238E27FC236}">
              <a16:creationId xmlns:a16="http://schemas.microsoft.com/office/drawing/2014/main" id="{5F336A55-F5B5-4A79-9129-BD1E205C37CC}"/>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10" name="AutoShape 1" descr="blob:https://web.whatsapp.com/40ff642d-46c7-4d59-a890-3e34f8a11e68">
          <a:extLst>
            <a:ext uri="{FF2B5EF4-FFF2-40B4-BE49-F238E27FC236}">
              <a16:creationId xmlns:a16="http://schemas.microsoft.com/office/drawing/2014/main" id="{E0A580B3-1302-42C0-8B67-C6EDD3982812}"/>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11" name="AutoShape 1" descr="blob:https://web.whatsapp.com/40ff642d-46c7-4d59-a890-3e34f8a11e68">
          <a:extLst>
            <a:ext uri="{FF2B5EF4-FFF2-40B4-BE49-F238E27FC236}">
              <a16:creationId xmlns:a16="http://schemas.microsoft.com/office/drawing/2014/main" id="{E81D659F-D1BE-4334-8673-A911383AA4E6}"/>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12" name="AutoShape 1" descr="blob:https://web.whatsapp.com/40ff642d-46c7-4d59-a890-3e34f8a11e68">
          <a:extLst>
            <a:ext uri="{FF2B5EF4-FFF2-40B4-BE49-F238E27FC236}">
              <a16:creationId xmlns:a16="http://schemas.microsoft.com/office/drawing/2014/main" id="{6E85FCDF-DB34-4FC7-9565-A1DE3B4D98D0}"/>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13" name="AutoShape 1" descr="blob:https://web.whatsapp.com/40ff642d-46c7-4d59-a890-3e34f8a11e68">
          <a:extLst>
            <a:ext uri="{FF2B5EF4-FFF2-40B4-BE49-F238E27FC236}">
              <a16:creationId xmlns:a16="http://schemas.microsoft.com/office/drawing/2014/main" id="{298AE805-793C-41EF-814E-AF64A5F4370F}"/>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14" name="AutoShape 1" descr="blob:https://web.whatsapp.com/40ff642d-46c7-4d59-a890-3e34f8a11e68">
          <a:extLst>
            <a:ext uri="{FF2B5EF4-FFF2-40B4-BE49-F238E27FC236}">
              <a16:creationId xmlns:a16="http://schemas.microsoft.com/office/drawing/2014/main" id="{DABE0030-FEB1-4351-AB35-F0D387059453}"/>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261</xdr:row>
      <xdr:rowOff>0</xdr:rowOff>
    </xdr:from>
    <xdr:ext cx="304800" cy="438151"/>
    <xdr:sp macro="" textlink="">
      <xdr:nvSpPr>
        <xdr:cNvPr id="215" name="AutoShape 1" descr="blob:https://web.whatsapp.com/40ff642d-46c7-4d59-a890-3e34f8a11e68">
          <a:extLst>
            <a:ext uri="{FF2B5EF4-FFF2-40B4-BE49-F238E27FC236}">
              <a16:creationId xmlns:a16="http://schemas.microsoft.com/office/drawing/2014/main" id="{9BB61A37-0997-4908-804E-0EB702E17A06}"/>
            </a:ext>
          </a:extLst>
        </xdr:cNvPr>
        <xdr:cNvSpPr>
          <a:spLocks noChangeAspect="1" noChangeArrowheads="1"/>
        </xdr:cNvSpPr>
      </xdr:nvSpPr>
      <xdr:spPr bwMode="auto">
        <a:xfrm>
          <a:off x="1209675" y="9706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16" name="AutoShape 1" descr="blob:https://web.whatsapp.com/40ff642d-46c7-4d59-a890-3e34f8a11e68">
          <a:extLst>
            <a:ext uri="{FF2B5EF4-FFF2-40B4-BE49-F238E27FC236}">
              <a16:creationId xmlns:a16="http://schemas.microsoft.com/office/drawing/2014/main" id="{98939541-65C0-4CD6-8F44-0EE94BF069A8}"/>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17" name="AutoShape 1" descr="blob:https://web.whatsapp.com/40ff642d-46c7-4d59-a890-3e34f8a11e68">
          <a:extLst>
            <a:ext uri="{FF2B5EF4-FFF2-40B4-BE49-F238E27FC236}">
              <a16:creationId xmlns:a16="http://schemas.microsoft.com/office/drawing/2014/main" id="{3946D7FF-BD88-47BF-9FF1-89B4AB3E0401}"/>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18" name="AutoShape 1" descr="blob:https://web.whatsapp.com/40ff642d-46c7-4d59-a890-3e34f8a11e68">
          <a:extLst>
            <a:ext uri="{FF2B5EF4-FFF2-40B4-BE49-F238E27FC236}">
              <a16:creationId xmlns:a16="http://schemas.microsoft.com/office/drawing/2014/main" id="{65B8E51E-14F1-493F-BCAB-462AA82A6416}"/>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19" name="AutoShape 1" descr="blob:https://web.whatsapp.com/40ff642d-46c7-4d59-a890-3e34f8a11e68">
          <a:extLst>
            <a:ext uri="{FF2B5EF4-FFF2-40B4-BE49-F238E27FC236}">
              <a16:creationId xmlns:a16="http://schemas.microsoft.com/office/drawing/2014/main" id="{BADD7825-27DE-4BAB-8922-3B8BD883E11D}"/>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0" name="AutoShape 1" descr="blob:https://web.whatsapp.com/40ff642d-46c7-4d59-a890-3e34f8a11e68">
          <a:extLst>
            <a:ext uri="{FF2B5EF4-FFF2-40B4-BE49-F238E27FC236}">
              <a16:creationId xmlns:a16="http://schemas.microsoft.com/office/drawing/2014/main" id="{581122DE-868D-4DAA-AA0B-B1BC60AC2AEC}"/>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1" name="AutoShape 1" descr="blob:https://web.whatsapp.com/40ff642d-46c7-4d59-a890-3e34f8a11e68">
          <a:extLst>
            <a:ext uri="{FF2B5EF4-FFF2-40B4-BE49-F238E27FC236}">
              <a16:creationId xmlns:a16="http://schemas.microsoft.com/office/drawing/2014/main" id="{8A81180B-51E3-4CAD-97FD-3A3D4E5B2230}"/>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2" name="AutoShape 1" descr="blob:https://web.whatsapp.com/40ff642d-46c7-4d59-a890-3e34f8a11e68">
          <a:extLst>
            <a:ext uri="{FF2B5EF4-FFF2-40B4-BE49-F238E27FC236}">
              <a16:creationId xmlns:a16="http://schemas.microsoft.com/office/drawing/2014/main" id="{365DB6C6-C482-4670-B9DB-AB6D3F5088C3}"/>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3" name="AutoShape 1" descr="blob:https://web.whatsapp.com/40ff642d-46c7-4d59-a890-3e34f8a11e68">
          <a:extLst>
            <a:ext uri="{FF2B5EF4-FFF2-40B4-BE49-F238E27FC236}">
              <a16:creationId xmlns:a16="http://schemas.microsoft.com/office/drawing/2014/main" id="{122BA8BC-1996-4986-8675-9322800C4C58}"/>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4" name="AutoShape 1" descr="blob:https://web.whatsapp.com/40ff642d-46c7-4d59-a890-3e34f8a11e68">
          <a:extLst>
            <a:ext uri="{FF2B5EF4-FFF2-40B4-BE49-F238E27FC236}">
              <a16:creationId xmlns:a16="http://schemas.microsoft.com/office/drawing/2014/main" id="{E2712888-2592-4185-BC33-9B5C2E5A96D9}"/>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5" name="AutoShape 1" descr="blob:https://web.whatsapp.com/40ff642d-46c7-4d59-a890-3e34f8a11e68">
          <a:extLst>
            <a:ext uri="{FF2B5EF4-FFF2-40B4-BE49-F238E27FC236}">
              <a16:creationId xmlns:a16="http://schemas.microsoft.com/office/drawing/2014/main" id="{65331F22-F6C6-4433-8531-245EC78719E9}"/>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6" name="AutoShape 1" descr="blob:https://web.whatsapp.com/40ff642d-46c7-4d59-a890-3e34f8a11e68">
          <a:extLst>
            <a:ext uri="{FF2B5EF4-FFF2-40B4-BE49-F238E27FC236}">
              <a16:creationId xmlns:a16="http://schemas.microsoft.com/office/drawing/2014/main" id="{9F8F584C-3B54-46BF-91E7-344D56BC4971}"/>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7" name="AutoShape 1" descr="blob:https://web.whatsapp.com/40ff642d-46c7-4d59-a890-3e34f8a11e68">
          <a:extLst>
            <a:ext uri="{FF2B5EF4-FFF2-40B4-BE49-F238E27FC236}">
              <a16:creationId xmlns:a16="http://schemas.microsoft.com/office/drawing/2014/main" id="{2846C78E-234F-4C9F-9298-695C19261D7E}"/>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8" name="AutoShape 1" descr="blob:https://web.whatsapp.com/40ff642d-46c7-4d59-a890-3e34f8a11e68">
          <a:extLst>
            <a:ext uri="{FF2B5EF4-FFF2-40B4-BE49-F238E27FC236}">
              <a16:creationId xmlns:a16="http://schemas.microsoft.com/office/drawing/2014/main" id="{D57DC705-2F7D-4320-8E9A-542CDAF49C82}"/>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29" name="AutoShape 1" descr="blob:https://web.whatsapp.com/40ff642d-46c7-4d59-a890-3e34f8a11e68">
          <a:extLst>
            <a:ext uri="{FF2B5EF4-FFF2-40B4-BE49-F238E27FC236}">
              <a16:creationId xmlns:a16="http://schemas.microsoft.com/office/drawing/2014/main" id="{AE6FD678-0ECB-4EE0-800A-90F88A21CD4E}"/>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0" name="AutoShape 1" descr="blob:https://web.whatsapp.com/40ff642d-46c7-4d59-a890-3e34f8a11e68">
          <a:extLst>
            <a:ext uri="{FF2B5EF4-FFF2-40B4-BE49-F238E27FC236}">
              <a16:creationId xmlns:a16="http://schemas.microsoft.com/office/drawing/2014/main" id="{E62D9FE2-9963-479F-9E54-2793968A4808}"/>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1" name="AutoShape 1" descr="blob:https://web.whatsapp.com/40ff642d-46c7-4d59-a890-3e34f8a11e68">
          <a:extLst>
            <a:ext uri="{FF2B5EF4-FFF2-40B4-BE49-F238E27FC236}">
              <a16:creationId xmlns:a16="http://schemas.microsoft.com/office/drawing/2014/main" id="{D54291B7-5A67-43D8-9ECD-64C97EE03D8C}"/>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2" name="AutoShape 1" descr="blob:https://web.whatsapp.com/40ff642d-46c7-4d59-a890-3e34f8a11e68">
          <a:extLst>
            <a:ext uri="{FF2B5EF4-FFF2-40B4-BE49-F238E27FC236}">
              <a16:creationId xmlns:a16="http://schemas.microsoft.com/office/drawing/2014/main" id="{B5899400-B932-4E2C-AF58-663EC8025952}"/>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3" name="AutoShape 1" descr="blob:https://web.whatsapp.com/40ff642d-46c7-4d59-a890-3e34f8a11e68">
          <a:extLst>
            <a:ext uri="{FF2B5EF4-FFF2-40B4-BE49-F238E27FC236}">
              <a16:creationId xmlns:a16="http://schemas.microsoft.com/office/drawing/2014/main" id="{2D3FB3BA-D0E8-4543-A45A-FC118CC0FBD7}"/>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4" name="AutoShape 1" descr="blob:https://web.whatsapp.com/40ff642d-46c7-4d59-a890-3e34f8a11e68">
          <a:extLst>
            <a:ext uri="{FF2B5EF4-FFF2-40B4-BE49-F238E27FC236}">
              <a16:creationId xmlns:a16="http://schemas.microsoft.com/office/drawing/2014/main" id="{552A838D-9795-41E4-BD11-B2016CC0222F}"/>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5" name="AutoShape 1" descr="blob:https://web.whatsapp.com/40ff642d-46c7-4d59-a890-3e34f8a11e68">
          <a:extLst>
            <a:ext uri="{FF2B5EF4-FFF2-40B4-BE49-F238E27FC236}">
              <a16:creationId xmlns:a16="http://schemas.microsoft.com/office/drawing/2014/main" id="{6CFC546D-3665-4D4F-8469-E7324CEA92D2}"/>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6" name="AutoShape 1" descr="blob:https://web.whatsapp.com/40ff642d-46c7-4d59-a890-3e34f8a11e68">
          <a:extLst>
            <a:ext uri="{FF2B5EF4-FFF2-40B4-BE49-F238E27FC236}">
              <a16:creationId xmlns:a16="http://schemas.microsoft.com/office/drawing/2014/main" id="{7E83312D-0338-4F88-8880-AD0D3CCDEBEA}"/>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7" name="AutoShape 1" descr="blob:https://web.whatsapp.com/40ff642d-46c7-4d59-a890-3e34f8a11e68">
          <a:extLst>
            <a:ext uri="{FF2B5EF4-FFF2-40B4-BE49-F238E27FC236}">
              <a16:creationId xmlns:a16="http://schemas.microsoft.com/office/drawing/2014/main" id="{3A32D90D-11C7-460B-9A72-E26ADC896870}"/>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8" name="AutoShape 1" descr="blob:https://web.whatsapp.com/40ff642d-46c7-4d59-a890-3e34f8a11e68">
          <a:extLst>
            <a:ext uri="{FF2B5EF4-FFF2-40B4-BE49-F238E27FC236}">
              <a16:creationId xmlns:a16="http://schemas.microsoft.com/office/drawing/2014/main" id="{61B17544-DFF9-48DA-A861-3349149E5355}"/>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300</xdr:row>
      <xdr:rowOff>0</xdr:rowOff>
    </xdr:from>
    <xdr:ext cx="304800" cy="438151"/>
    <xdr:sp macro="" textlink="">
      <xdr:nvSpPr>
        <xdr:cNvPr id="239" name="AutoShape 1" descr="blob:https://web.whatsapp.com/40ff642d-46c7-4d59-a890-3e34f8a11e68">
          <a:extLst>
            <a:ext uri="{FF2B5EF4-FFF2-40B4-BE49-F238E27FC236}">
              <a16:creationId xmlns:a16="http://schemas.microsoft.com/office/drawing/2014/main" id="{947B13CF-3402-43DD-BB77-6F1FE0F2C5E5}"/>
            </a:ext>
          </a:extLst>
        </xdr:cNvPr>
        <xdr:cNvSpPr>
          <a:spLocks noChangeAspect="1" noChangeArrowheads="1"/>
        </xdr:cNvSpPr>
      </xdr:nvSpPr>
      <xdr:spPr bwMode="auto">
        <a:xfrm>
          <a:off x="1209675" y="11192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0" name="AutoShape 1" descr="blob:https://web.whatsapp.com/40ff642d-46c7-4d59-a890-3e34f8a11e68">
          <a:extLst>
            <a:ext uri="{FF2B5EF4-FFF2-40B4-BE49-F238E27FC236}">
              <a16:creationId xmlns:a16="http://schemas.microsoft.com/office/drawing/2014/main" id="{D043522F-4C42-4934-9172-AA434BB80971}"/>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1" name="AutoShape 1" descr="blob:https://web.whatsapp.com/40ff642d-46c7-4d59-a890-3e34f8a11e68">
          <a:extLst>
            <a:ext uri="{FF2B5EF4-FFF2-40B4-BE49-F238E27FC236}">
              <a16:creationId xmlns:a16="http://schemas.microsoft.com/office/drawing/2014/main" id="{F53B19DC-BDBA-4B34-A96F-A355B7E40D23}"/>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2" name="AutoShape 1" descr="blob:https://web.whatsapp.com/40ff642d-46c7-4d59-a890-3e34f8a11e68">
          <a:extLst>
            <a:ext uri="{FF2B5EF4-FFF2-40B4-BE49-F238E27FC236}">
              <a16:creationId xmlns:a16="http://schemas.microsoft.com/office/drawing/2014/main" id="{4C9803F6-D6F0-4868-9455-14E56CAC1881}"/>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3" name="AutoShape 1" descr="blob:https://web.whatsapp.com/40ff642d-46c7-4d59-a890-3e34f8a11e68">
          <a:extLst>
            <a:ext uri="{FF2B5EF4-FFF2-40B4-BE49-F238E27FC236}">
              <a16:creationId xmlns:a16="http://schemas.microsoft.com/office/drawing/2014/main" id="{432BE16C-F54F-4914-A16C-0ECD79172DFD}"/>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4" name="AutoShape 1" descr="blob:https://web.whatsapp.com/40ff642d-46c7-4d59-a890-3e34f8a11e68">
          <a:extLst>
            <a:ext uri="{FF2B5EF4-FFF2-40B4-BE49-F238E27FC236}">
              <a16:creationId xmlns:a16="http://schemas.microsoft.com/office/drawing/2014/main" id="{E8A539E9-6EB6-44FD-A0AB-A4A4DB5228B3}"/>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5" name="AutoShape 1" descr="blob:https://web.whatsapp.com/40ff642d-46c7-4d59-a890-3e34f8a11e68">
          <a:extLst>
            <a:ext uri="{FF2B5EF4-FFF2-40B4-BE49-F238E27FC236}">
              <a16:creationId xmlns:a16="http://schemas.microsoft.com/office/drawing/2014/main" id="{5862935A-1274-4650-B470-D60C2CF53113}"/>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6" name="AutoShape 1" descr="blob:https://web.whatsapp.com/40ff642d-46c7-4d59-a890-3e34f8a11e68">
          <a:extLst>
            <a:ext uri="{FF2B5EF4-FFF2-40B4-BE49-F238E27FC236}">
              <a16:creationId xmlns:a16="http://schemas.microsoft.com/office/drawing/2014/main" id="{B51277DA-9768-4118-938A-9B116D2970A5}"/>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7" name="AutoShape 1" descr="blob:https://web.whatsapp.com/40ff642d-46c7-4d59-a890-3e34f8a11e68">
          <a:extLst>
            <a:ext uri="{FF2B5EF4-FFF2-40B4-BE49-F238E27FC236}">
              <a16:creationId xmlns:a16="http://schemas.microsoft.com/office/drawing/2014/main" id="{3E9A3F70-A1E0-46B5-8322-384A19483F2E}"/>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8" name="AutoShape 1" descr="blob:https://web.whatsapp.com/40ff642d-46c7-4d59-a890-3e34f8a11e68">
          <a:extLst>
            <a:ext uri="{FF2B5EF4-FFF2-40B4-BE49-F238E27FC236}">
              <a16:creationId xmlns:a16="http://schemas.microsoft.com/office/drawing/2014/main" id="{F57B1F9C-F26E-4B03-81D4-E257B08D5338}"/>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49" name="AutoShape 1" descr="blob:https://web.whatsapp.com/40ff642d-46c7-4d59-a890-3e34f8a11e68">
          <a:extLst>
            <a:ext uri="{FF2B5EF4-FFF2-40B4-BE49-F238E27FC236}">
              <a16:creationId xmlns:a16="http://schemas.microsoft.com/office/drawing/2014/main" id="{61FB9A49-C185-48A5-9940-066AB741644A}"/>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0" name="AutoShape 1" descr="blob:https://web.whatsapp.com/40ff642d-46c7-4d59-a890-3e34f8a11e68">
          <a:extLst>
            <a:ext uri="{FF2B5EF4-FFF2-40B4-BE49-F238E27FC236}">
              <a16:creationId xmlns:a16="http://schemas.microsoft.com/office/drawing/2014/main" id="{DCD1932F-890B-41C6-A035-E88ACE05E4D6}"/>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1" name="AutoShape 1" descr="blob:https://web.whatsapp.com/40ff642d-46c7-4d59-a890-3e34f8a11e68">
          <a:extLst>
            <a:ext uri="{FF2B5EF4-FFF2-40B4-BE49-F238E27FC236}">
              <a16:creationId xmlns:a16="http://schemas.microsoft.com/office/drawing/2014/main" id="{F83ACC21-00F7-41BD-8E5F-41545FD9500E}"/>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2" name="AutoShape 1" descr="blob:https://web.whatsapp.com/40ff642d-46c7-4d59-a890-3e34f8a11e68">
          <a:extLst>
            <a:ext uri="{FF2B5EF4-FFF2-40B4-BE49-F238E27FC236}">
              <a16:creationId xmlns:a16="http://schemas.microsoft.com/office/drawing/2014/main" id="{D7CD9113-5A9B-4D9A-88E1-676755F0E89B}"/>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3" name="AutoShape 1" descr="blob:https://web.whatsapp.com/40ff642d-46c7-4d59-a890-3e34f8a11e68">
          <a:extLst>
            <a:ext uri="{FF2B5EF4-FFF2-40B4-BE49-F238E27FC236}">
              <a16:creationId xmlns:a16="http://schemas.microsoft.com/office/drawing/2014/main" id="{9160FDDB-E8A2-4143-B5FF-71786D9D53A4}"/>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4" name="AutoShape 1" descr="blob:https://web.whatsapp.com/40ff642d-46c7-4d59-a890-3e34f8a11e68">
          <a:extLst>
            <a:ext uri="{FF2B5EF4-FFF2-40B4-BE49-F238E27FC236}">
              <a16:creationId xmlns:a16="http://schemas.microsoft.com/office/drawing/2014/main" id="{C5EF04A8-27B7-4EBB-92A0-AC913721DF95}"/>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5" name="AutoShape 1" descr="blob:https://web.whatsapp.com/40ff642d-46c7-4d59-a890-3e34f8a11e68">
          <a:extLst>
            <a:ext uri="{FF2B5EF4-FFF2-40B4-BE49-F238E27FC236}">
              <a16:creationId xmlns:a16="http://schemas.microsoft.com/office/drawing/2014/main" id="{CC3762FC-6B0F-4F8E-A681-D6D1FC9DDD5F}"/>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6" name="AutoShape 1" descr="blob:https://web.whatsapp.com/40ff642d-46c7-4d59-a890-3e34f8a11e68">
          <a:extLst>
            <a:ext uri="{FF2B5EF4-FFF2-40B4-BE49-F238E27FC236}">
              <a16:creationId xmlns:a16="http://schemas.microsoft.com/office/drawing/2014/main" id="{B003BA83-2DFD-41B4-A8CA-4CAA7BBDF8DA}"/>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7" name="AutoShape 1" descr="blob:https://web.whatsapp.com/40ff642d-46c7-4d59-a890-3e34f8a11e68">
          <a:extLst>
            <a:ext uri="{FF2B5EF4-FFF2-40B4-BE49-F238E27FC236}">
              <a16:creationId xmlns:a16="http://schemas.microsoft.com/office/drawing/2014/main" id="{900C899C-6760-47CE-8B66-48335BDCD326}"/>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8" name="AutoShape 1" descr="blob:https://web.whatsapp.com/40ff642d-46c7-4d59-a890-3e34f8a11e68">
          <a:extLst>
            <a:ext uri="{FF2B5EF4-FFF2-40B4-BE49-F238E27FC236}">
              <a16:creationId xmlns:a16="http://schemas.microsoft.com/office/drawing/2014/main" id="{CFE1B1BA-6782-4EC5-8032-BE433006560F}"/>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59" name="AutoShape 1" descr="blob:https://web.whatsapp.com/40ff642d-46c7-4d59-a890-3e34f8a11e68">
          <a:extLst>
            <a:ext uri="{FF2B5EF4-FFF2-40B4-BE49-F238E27FC236}">
              <a16:creationId xmlns:a16="http://schemas.microsoft.com/office/drawing/2014/main" id="{E7DDBEEB-36AF-44E9-8146-0AB881C22D64}"/>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0" name="AutoShape 1" descr="blob:https://web.whatsapp.com/40ff642d-46c7-4d59-a890-3e34f8a11e68">
          <a:extLst>
            <a:ext uri="{FF2B5EF4-FFF2-40B4-BE49-F238E27FC236}">
              <a16:creationId xmlns:a16="http://schemas.microsoft.com/office/drawing/2014/main" id="{BFB0E2BA-9352-4C7D-B3C9-CF168C2DE3F8}"/>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1" name="AutoShape 1" descr="blob:https://web.whatsapp.com/40ff642d-46c7-4d59-a890-3e34f8a11e68">
          <a:extLst>
            <a:ext uri="{FF2B5EF4-FFF2-40B4-BE49-F238E27FC236}">
              <a16:creationId xmlns:a16="http://schemas.microsoft.com/office/drawing/2014/main" id="{13E0E06A-7CCF-4CD8-A8BF-A8ED4DE2F6AD}"/>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2" name="AutoShape 1" descr="blob:https://web.whatsapp.com/40ff642d-46c7-4d59-a890-3e34f8a11e68">
          <a:extLst>
            <a:ext uri="{FF2B5EF4-FFF2-40B4-BE49-F238E27FC236}">
              <a16:creationId xmlns:a16="http://schemas.microsoft.com/office/drawing/2014/main" id="{C80C8F4C-C373-425D-B625-8CD34C88824B}"/>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3" name="AutoShape 1" descr="blob:https://web.whatsapp.com/40ff642d-46c7-4d59-a890-3e34f8a11e68">
          <a:extLst>
            <a:ext uri="{FF2B5EF4-FFF2-40B4-BE49-F238E27FC236}">
              <a16:creationId xmlns:a16="http://schemas.microsoft.com/office/drawing/2014/main" id="{20981883-C0BA-43B1-8D2E-3A6D9BC44766}"/>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4" name="AutoShape 1" descr="blob:https://web.whatsapp.com/40ff642d-46c7-4d59-a890-3e34f8a11e68">
          <a:extLst>
            <a:ext uri="{FF2B5EF4-FFF2-40B4-BE49-F238E27FC236}">
              <a16:creationId xmlns:a16="http://schemas.microsoft.com/office/drawing/2014/main" id="{C653BD29-466E-4BE6-90C9-E8975670AA0B}"/>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5" name="AutoShape 1" descr="blob:https://web.whatsapp.com/40ff642d-46c7-4d59-a890-3e34f8a11e68">
          <a:extLst>
            <a:ext uri="{FF2B5EF4-FFF2-40B4-BE49-F238E27FC236}">
              <a16:creationId xmlns:a16="http://schemas.microsoft.com/office/drawing/2014/main" id="{F445E97E-BDAD-4C0B-A32A-8736B9F2CE1E}"/>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6" name="AutoShape 1" descr="blob:https://web.whatsapp.com/40ff642d-46c7-4d59-a890-3e34f8a11e68">
          <a:extLst>
            <a:ext uri="{FF2B5EF4-FFF2-40B4-BE49-F238E27FC236}">
              <a16:creationId xmlns:a16="http://schemas.microsoft.com/office/drawing/2014/main" id="{90532E7A-0366-4657-ABB2-6E06EB522EE7}"/>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7" name="AutoShape 1" descr="blob:https://web.whatsapp.com/40ff642d-46c7-4d59-a890-3e34f8a11e68">
          <a:extLst>
            <a:ext uri="{FF2B5EF4-FFF2-40B4-BE49-F238E27FC236}">
              <a16:creationId xmlns:a16="http://schemas.microsoft.com/office/drawing/2014/main" id="{C7D6E4CC-F315-4EE6-9AD4-F4C67C0DA473}"/>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8" name="AutoShape 1" descr="blob:https://web.whatsapp.com/40ff642d-46c7-4d59-a890-3e34f8a11e68">
          <a:extLst>
            <a:ext uri="{FF2B5EF4-FFF2-40B4-BE49-F238E27FC236}">
              <a16:creationId xmlns:a16="http://schemas.microsoft.com/office/drawing/2014/main" id="{A7692778-AA29-4D2F-B424-488FD8FA4272}"/>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69" name="AutoShape 1" descr="blob:https://web.whatsapp.com/40ff642d-46c7-4d59-a890-3e34f8a11e68">
          <a:extLst>
            <a:ext uri="{FF2B5EF4-FFF2-40B4-BE49-F238E27FC236}">
              <a16:creationId xmlns:a16="http://schemas.microsoft.com/office/drawing/2014/main" id="{5DD01013-9822-481B-8D89-1D0E36B34B33}"/>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0" name="AutoShape 1" descr="blob:https://web.whatsapp.com/40ff642d-46c7-4d59-a890-3e34f8a11e68">
          <a:extLst>
            <a:ext uri="{FF2B5EF4-FFF2-40B4-BE49-F238E27FC236}">
              <a16:creationId xmlns:a16="http://schemas.microsoft.com/office/drawing/2014/main" id="{05ECAA60-D6B6-4031-901C-8231BB860E7B}"/>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1" name="AutoShape 1" descr="blob:https://web.whatsapp.com/40ff642d-46c7-4d59-a890-3e34f8a11e68">
          <a:extLst>
            <a:ext uri="{FF2B5EF4-FFF2-40B4-BE49-F238E27FC236}">
              <a16:creationId xmlns:a16="http://schemas.microsoft.com/office/drawing/2014/main" id="{8C02D6BD-4C91-42E5-9817-0E271B893674}"/>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2" name="AutoShape 1" descr="blob:https://web.whatsapp.com/40ff642d-46c7-4d59-a890-3e34f8a11e68">
          <a:extLst>
            <a:ext uri="{FF2B5EF4-FFF2-40B4-BE49-F238E27FC236}">
              <a16:creationId xmlns:a16="http://schemas.microsoft.com/office/drawing/2014/main" id="{C6FF3395-4782-423E-B9BC-5A21431AFC59}"/>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3" name="AutoShape 1" descr="blob:https://web.whatsapp.com/40ff642d-46c7-4d59-a890-3e34f8a11e68">
          <a:extLst>
            <a:ext uri="{FF2B5EF4-FFF2-40B4-BE49-F238E27FC236}">
              <a16:creationId xmlns:a16="http://schemas.microsoft.com/office/drawing/2014/main" id="{D8649F53-971A-4639-A903-021188C8A9AE}"/>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4" name="AutoShape 1" descr="blob:https://web.whatsapp.com/40ff642d-46c7-4d59-a890-3e34f8a11e68">
          <a:extLst>
            <a:ext uri="{FF2B5EF4-FFF2-40B4-BE49-F238E27FC236}">
              <a16:creationId xmlns:a16="http://schemas.microsoft.com/office/drawing/2014/main" id="{0383AA43-9006-4681-99A8-B29CB88F07FE}"/>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5" name="AutoShape 1" descr="blob:https://web.whatsapp.com/40ff642d-46c7-4d59-a890-3e34f8a11e68">
          <a:extLst>
            <a:ext uri="{FF2B5EF4-FFF2-40B4-BE49-F238E27FC236}">
              <a16:creationId xmlns:a16="http://schemas.microsoft.com/office/drawing/2014/main" id="{F4CA17ED-B6D2-4336-907A-C9DBDE30BE1D}"/>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6" name="AutoShape 1" descr="blob:https://web.whatsapp.com/40ff642d-46c7-4d59-a890-3e34f8a11e68">
          <a:extLst>
            <a:ext uri="{FF2B5EF4-FFF2-40B4-BE49-F238E27FC236}">
              <a16:creationId xmlns:a16="http://schemas.microsoft.com/office/drawing/2014/main" id="{DD29D32D-2994-4087-9A87-E55E29315D46}"/>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7" name="AutoShape 1" descr="blob:https://web.whatsapp.com/40ff642d-46c7-4d59-a890-3e34f8a11e68">
          <a:extLst>
            <a:ext uri="{FF2B5EF4-FFF2-40B4-BE49-F238E27FC236}">
              <a16:creationId xmlns:a16="http://schemas.microsoft.com/office/drawing/2014/main" id="{8E2365E8-E0D5-43B1-96D3-EBE80E39A3DE}"/>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8" name="AutoShape 1" descr="blob:https://web.whatsapp.com/40ff642d-46c7-4d59-a890-3e34f8a11e68">
          <a:extLst>
            <a:ext uri="{FF2B5EF4-FFF2-40B4-BE49-F238E27FC236}">
              <a16:creationId xmlns:a16="http://schemas.microsoft.com/office/drawing/2014/main" id="{F2BDBB79-EDE2-48E2-8901-B695E8B99666}"/>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79" name="AutoShape 1" descr="blob:https://web.whatsapp.com/40ff642d-46c7-4d59-a890-3e34f8a11e68">
          <a:extLst>
            <a:ext uri="{FF2B5EF4-FFF2-40B4-BE49-F238E27FC236}">
              <a16:creationId xmlns:a16="http://schemas.microsoft.com/office/drawing/2014/main" id="{55B1FB3D-5C21-40D1-9084-62428720B0AA}"/>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80" name="AutoShape 1" descr="blob:https://web.whatsapp.com/40ff642d-46c7-4d59-a890-3e34f8a11e68">
          <a:extLst>
            <a:ext uri="{FF2B5EF4-FFF2-40B4-BE49-F238E27FC236}">
              <a16:creationId xmlns:a16="http://schemas.microsoft.com/office/drawing/2014/main" id="{5982CAD8-FF94-40FC-9B3B-375D4C41032D}"/>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81" name="AutoShape 1" descr="blob:https://web.whatsapp.com/40ff642d-46c7-4d59-a890-3e34f8a11e68">
          <a:extLst>
            <a:ext uri="{FF2B5EF4-FFF2-40B4-BE49-F238E27FC236}">
              <a16:creationId xmlns:a16="http://schemas.microsoft.com/office/drawing/2014/main" id="{4F23F61D-1EB0-457A-A5B2-D44D911F7BAD}"/>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82" name="AutoShape 1" descr="blob:https://web.whatsapp.com/40ff642d-46c7-4d59-a890-3e34f8a11e68">
          <a:extLst>
            <a:ext uri="{FF2B5EF4-FFF2-40B4-BE49-F238E27FC236}">
              <a16:creationId xmlns:a16="http://schemas.microsoft.com/office/drawing/2014/main" id="{E303617C-6E9C-41A6-88AD-6A85B8A73108}"/>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83" name="AutoShape 1" descr="blob:https://web.whatsapp.com/40ff642d-46c7-4d59-a890-3e34f8a11e68">
          <a:extLst>
            <a:ext uri="{FF2B5EF4-FFF2-40B4-BE49-F238E27FC236}">
              <a16:creationId xmlns:a16="http://schemas.microsoft.com/office/drawing/2014/main" id="{1FF41909-D6E7-4720-9096-2876FD492C22}"/>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84" name="AutoShape 1" descr="blob:https://web.whatsapp.com/40ff642d-46c7-4d59-a890-3e34f8a11e68">
          <a:extLst>
            <a:ext uri="{FF2B5EF4-FFF2-40B4-BE49-F238E27FC236}">
              <a16:creationId xmlns:a16="http://schemas.microsoft.com/office/drawing/2014/main" id="{BA2DCA43-5B53-4477-9ACF-820491C7C534}"/>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85" name="AutoShape 1" descr="blob:https://web.whatsapp.com/40ff642d-46c7-4d59-a890-3e34f8a11e68">
          <a:extLst>
            <a:ext uri="{FF2B5EF4-FFF2-40B4-BE49-F238E27FC236}">
              <a16:creationId xmlns:a16="http://schemas.microsoft.com/office/drawing/2014/main" id="{CB5BAD10-C091-4A93-92C8-636118C33150}"/>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301</xdr:row>
      <xdr:rowOff>0</xdr:rowOff>
    </xdr:from>
    <xdr:ext cx="304800" cy="438151"/>
    <xdr:sp macro="" textlink="">
      <xdr:nvSpPr>
        <xdr:cNvPr id="286" name="AutoShape 1" descr="blob:https://web.whatsapp.com/40ff642d-46c7-4d59-a890-3e34f8a11e68">
          <a:extLst>
            <a:ext uri="{FF2B5EF4-FFF2-40B4-BE49-F238E27FC236}">
              <a16:creationId xmlns:a16="http://schemas.microsoft.com/office/drawing/2014/main" id="{C2DB0FBA-ABD6-4957-859F-E89B4EFF3F89}"/>
            </a:ext>
          </a:extLst>
        </xdr:cNvPr>
        <xdr:cNvSpPr>
          <a:spLocks noChangeAspect="1" noChangeArrowheads="1"/>
        </xdr:cNvSpPr>
      </xdr:nvSpPr>
      <xdr:spPr bwMode="auto">
        <a:xfrm>
          <a:off x="1209675" y="112309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87" name="AutoShape 1" descr="blob:https://web.whatsapp.com/40ff642d-46c7-4d59-a890-3e34f8a11e68">
          <a:extLst>
            <a:ext uri="{FF2B5EF4-FFF2-40B4-BE49-F238E27FC236}">
              <a16:creationId xmlns:a16="http://schemas.microsoft.com/office/drawing/2014/main" id="{FAD13BD4-6D05-4CDC-A651-B2828B25E60B}"/>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88" name="AutoShape 1" descr="blob:https://web.whatsapp.com/40ff642d-46c7-4d59-a890-3e34f8a11e68">
          <a:extLst>
            <a:ext uri="{FF2B5EF4-FFF2-40B4-BE49-F238E27FC236}">
              <a16:creationId xmlns:a16="http://schemas.microsoft.com/office/drawing/2014/main" id="{FFB18C3E-7212-4953-B309-188F80E81D66}"/>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89" name="AutoShape 1" descr="blob:https://web.whatsapp.com/40ff642d-46c7-4d59-a890-3e34f8a11e68">
          <a:extLst>
            <a:ext uri="{FF2B5EF4-FFF2-40B4-BE49-F238E27FC236}">
              <a16:creationId xmlns:a16="http://schemas.microsoft.com/office/drawing/2014/main" id="{AEB64F47-6761-430E-95FE-C32014A8968B}"/>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0" name="AutoShape 1" descr="blob:https://web.whatsapp.com/40ff642d-46c7-4d59-a890-3e34f8a11e68">
          <a:extLst>
            <a:ext uri="{FF2B5EF4-FFF2-40B4-BE49-F238E27FC236}">
              <a16:creationId xmlns:a16="http://schemas.microsoft.com/office/drawing/2014/main" id="{78EEB4F4-13A0-489D-9F86-3FF6E8F7E452}"/>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1" name="AutoShape 1" descr="blob:https://web.whatsapp.com/40ff642d-46c7-4d59-a890-3e34f8a11e68">
          <a:extLst>
            <a:ext uri="{FF2B5EF4-FFF2-40B4-BE49-F238E27FC236}">
              <a16:creationId xmlns:a16="http://schemas.microsoft.com/office/drawing/2014/main" id="{F39365F0-7391-404F-BF21-1C6E7D820CCB}"/>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2" name="AutoShape 1" descr="blob:https://web.whatsapp.com/40ff642d-46c7-4d59-a890-3e34f8a11e68">
          <a:extLst>
            <a:ext uri="{FF2B5EF4-FFF2-40B4-BE49-F238E27FC236}">
              <a16:creationId xmlns:a16="http://schemas.microsoft.com/office/drawing/2014/main" id="{027480FA-AA8E-4F47-B28B-7BDB0191DCEF}"/>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3" name="AutoShape 1" descr="blob:https://web.whatsapp.com/40ff642d-46c7-4d59-a890-3e34f8a11e68">
          <a:extLst>
            <a:ext uri="{FF2B5EF4-FFF2-40B4-BE49-F238E27FC236}">
              <a16:creationId xmlns:a16="http://schemas.microsoft.com/office/drawing/2014/main" id="{CF6AC881-1209-47DF-A9F2-04BA37EA7C7F}"/>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4" name="AutoShape 1" descr="blob:https://web.whatsapp.com/40ff642d-46c7-4d59-a890-3e34f8a11e68">
          <a:extLst>
            <a:ext uri="{FF2B5EF4-FFF2-40B4-BE49-F238E27FC236}">
              <a16:creationId xmlns:a16="http://schemas.microsoft.com/office/drawing/2014/main" id="{9D3575E3-3DC1-4933-A3BD-DBF1AF54184E}"/>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5" name="AutoShape 1" descr="blob:https://web.whatsapp.com/40ff642d-46c7-4d59-a890-3e34f8a11e68">
          <a:extLst>
            <a:ext uri="{FF2B5EF4-FFF2-40B4-BE49-F238E27FC236}">
              <a16:creationId xmlns:a16="http://schemas.microsoft.com/office/drawing/2014/main" id="{83C6280C-6A7A-408C-B4D7-B45E7EFBB038}"/>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6" name="AutoShape 1" descr="blob:https://web.whatsapp.com/40ff642d-46c7-4d59-a890-3e34f8a11e68">
          <a:extLst>
            <a:ext uri="{FF2B5EF4-FFF2-40B4-BE49-F238E27FC236}">
              <a16:creationId xmlns:a16="http://schemas.microsoft.com/office/drawing/2014/main" id="{FBB457EE-5DFA-46C3-A0C3-1F9AF972D38E}"/>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7" name="AutoShape 1" descr="blob:https://web.whatsapp.com/40ff642d-46c7-4d59-a890-3e34f8a11e68">
          <a:extLst>
            <a:ext uri="{FF2B5EF4-FFF2-40B4-BE49-F238E27FC236}">
              <a16:creationId xmlns:a16="http://schemas.microsoft.com/office/drawing/2014/main" id="{2E4718A8-68D4-4092-8D30-5EB1BDCB7656}"/>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8" name="AutoShape 1" descr="blob:https://web.whatsapp.com/40ff642d-46c7-4d59-a890-3e34f8a11e68">
          <a:extLst>
            <a:ext uri="{FF2B5EF4-FFF2-40B4-BE49-F238E27FC236}">
              <a16:creationId xmlns:a16="http://schemas.microsoft.com/office/drawing/2014/main" id="{00ED44F7-74BB-4F1B-9EF8-DA7744817DD2}"/>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299" name="AutoShape 1" descr="blob:https://web.whatsapp.com/40ff642d-46c7-4d59-a890-3e34f8a11e68">
          <a:extLst>
            <a:ext uri="{FF2B5EF4-FFF2-40B4-BE49-F238E27FC236}">
              <a16:creationId xmlns:a16="http://schemas.microsoft.com/office/drawing/2014/main" id="{3A6B9773-32BD-4A16-B818-92BDD9F43C5C}"/>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0" name="AutoShape 1" descr="blob:https://web.whatsapp.com/40ff642d-46c7-4d59-a890-3e34f8a11e68">
          <a:extLst>
            <a:ext uri="{FF2B5EF4-FFF2-40B4-BE49-F238E27FC236}">
              <a16:creationId xmlns:a16="http://schemas.microsoft.com/office/drawing/2014/main" id="{A32B90A8-93FB-40B1-8C1D-902A0BF3DC36}"/>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1" name="AutoShape 1" descr="blob:https://web.whatsapp.com/40ff642d-46c7-4d59-a890-3e34f8a11e68">
          <a:extLst>
            <a:ext uri="{FF2B5EF4-FFF2-40B4-BE49-F238E27FC236}">
              <a16:creationId xmlns:a16="http://schemas.microsoft.com/office/drawing/2014/main" id="{0B65A650-F3F5-40FB-8863-03AFB8BB5AE1}"/>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2" name="AutoShape 1" descr="blob:https://web.whatsapp.com/40ff642d-46c7-4d59-a890-3e34f8a11e68">
          <a:extLst>
            <a:ext uri="{FF2B5EF4-FFF2-40B4-BE49-F238E27FC236}">
              <a16:creationId xmlns:a16="http://schemas.microsoft.com/office/drawing/2014/main" id="{E1A4782B-740B-4AFB-B710-3134D3C56EF7}"/>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3" name="AutoShape 1" descr="blob:https://web.whatsapp.com/40ff642d-46c7-4d59-a890-3e34f8a11e68">
          <a:extLst>
            <a:ext uri="{FF2B5EF4-FFF2-40B4-BE49-F238E27FC236}">
              <a16:creationId xmlns:a16="http://schemas.microsoft.com/office/drawing/2014/main" id="{2F0457DD-6460-4A8F-96A2-2E51AE5D139A}"/>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4" name="AutoShape 1" descr="blob:https://web.whatsapp.com/40ff642d-46c7-4d59-a890-3e34f8a11e68">
          <a:extLst>
            <a:ext uri="{FF2B5EF4-FFF2-40B4-BE49-F238E27FC236}">
              <a16:creationId xmlns:a16="http://schemas.microsoft.com/office/drawing/2014/main" id="{A0E92896-4869-44AF-B6D2-626055F6C4E5}"/>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5" name="AutoShape 1" descr="blob:https://web.whatsapp.com/40ff642d-46c7-4d59-a890-3e34f8a11e68">
          <a:extLst>
            <a:ext uri="{FF2B5EF4-FFF2-40B4-BE49-F238E27FC236}">
              <a16:creationId xmlns:a16="http://schemas.microsoft.com/office/drawing/2014/main" id="{58AE64B8-E8D8-4E03-BE81-B21F90FBAB80}"/>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6" name="AutoShape 1" descr="blob:https://web.whatsapp.com/40ff642d-46c7-4d59-a890-3e34f8a11e68">
          <a:extLst>
            <a:ext uri="{FF2B5EF4-FFF2-40B4-BE49-F238E27FC236}">
              <a16:creationId xmlns:a16="http://schemas.microsoft.com/office/drawing/2014/main" id="{4B3DCA36-3AD6-4014-8A58-A020F9965977}"/>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7" name="AutoShape 1" descr="blob:https://web.whatsapp.com/40ff642d-46c7-4d59-a890-3e34f8a11e68">
          <a:extLst>
            <a:ext uri="{FF2B5EF4-FFF2-40B4-BE49-F238E27FC236}">
              <a16:creationId xmlns:a16="http://schemas.microsoft.com/office/drawing/2014/main" id="{B2768A7F-6890-4D15-B4FE-34EF0C346C6D}"/>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8" name="AutoShape 1" descr="blob:https://web.whatsapp.com/40ff642d-46c7-4d59-a890-3e34f8a11e68">
          <a:extLst>
            <a:ext uri="{FF2B5EF4-FFF2-40B4-BE49-F238E27FC236}">
              <a16:creationId xmlns:a16="http://schemas.microsoft.com/office/drawing/2014/main" id="{BFA53506-D0A4-47BE-8C3E-73A39C54220D}"/>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09" name="AutoShape 1" descr="blob:https://web.whatsapp.com/40ff642d-46c7-4d59-a890-3e34f8a11e68">
          <a:extLst>
            <a:ext uri="{FF2B5EF4-FFF2-40B4-BE49-F238E27FC236}">
              <a16:creationId xmlns:a16="http://schemas.microsoft.com/office/drawing/2014/main" id="{8C305051-C28F-4D23-8AEE-54606FACB34A}"/>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26</xdr:row>
      <xdr:rowOff>0</xdr:rowOff>
    </xdr:from>
    <xdr:ext cx="304800" cy="438151"/>
    <xdr:sp macro="" textlink="">
      <xdr:nvSpPr>
        <xdr:cNvPr id="310" name="AutoShape 1" descr="blob:https://web.whatsapp.com/40ff642d-46c7-4d59-a890-3e34f8a11e68">
          <a:extLst>
            <a:ext uri="{FF2B5EF4-FFF2-40B4-BE49-F238E27FC236}">
              <a16:creationId xmlns:a16="http://schemas.microsoft.com/office/drawing/2014/main" id="{1ABF5812-0D5D-4DF5-98FE-6C96637F321F}"/>
            </a:ext>
          </a:extLst>
        </xdr:cNvPr>
        <xdr:cNvSpPr>
          <a:spLocks noChangeAspect="1" noChangeArrowheads="1"/>
        </xdr:cNvSpPr>
      </xdr:nvSpPr>
      <xdr:spPr bwMode="auto">
        <a:xfrm>
          <a:off x="1209675" y="7534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11" name="AutoShape 1" descr="blob:https://web.whatsapp.com/40ff642d-46c7-4d59-a890-3e34f8a11e68">
          <a:extLst>
            <a:ext uri="{FF2B5EF4-FFF2-40B4-BE49-F238E27FC236}">
              <a16:creationId xmlns:a16="http://schemas.microsoft.com/office/drawing/2014/main" id="{4486F84B-8C83-4A02-ABA2-5C84D0759336}"/>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12" name="AutoShape 1" descr="blob:https://web.whatsapp.com/40ff642d-46c7-4d59-a890-3e34f8a11e68">
          <a:extLst>
            <a:ext uri="{FF2B5EF4-FFF2-40B4-BE49-F238E27FC236}">
              <a16:creationId xmlns:a16="http://schemas.microsoft.com/office/drawing/2014/main" id="{5932FE4C-9871-4180-8294-CE8A8FF97151}"/>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13" name="AutoShape 1" descr="blob:https://web.whatsapp.com/40ff642d-46c7-4d59-a890-3e34f8a11e68">
          <a:extLst>
            <a:ext uri="{FF2B5EF4-FFF2-40B4-BE49-F238E27FC236}">
              <a16:creationId xmlns:a16="http://schemas.microsoft.com/office/drawing/2014/main" id="{D53780CA-F4F8-48D8-B781-AB0251F0D47B}"/>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14" name="AutoShape 1" descr="blob:https://web.whatsapp.com/40ff642d-46c7-4d59-a890-3e34f8a11e68">
          <a:extLst>
            <a:ext uri="{FF2B5EF4-FFF2-40B4-BE49-F238E27FC236}">
              <a16:creationId xmlns:a16="http://schemas.microsoft.com/office/drawing/2014/main" id="{E4927CEC-6182-4A16-8EC3-04E433242CB4}"/>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15" name="AutoShape 1" descr="blob:https://web.whatsapp.com/40ff642d-46c7-4d59-a890-3e34f8a11e68">
          <a:extLst>
            <a:ext uri="{FF2B5EF4-FFF2-40B4-BE49-F238E27FC236}">
              <a16:creationId xmlns:a16="http://schemas.microsoft.com/office/drawing/2014/main" id="{FB240D58-16C5-485E-8966-64526AF6B58C}"/>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16" name="AutoShape 1" descr="blob:https://web.whatsapp.com/40ff642d-46c7-4d59-a890-3e34f8a11e68">
          <a:extLst>
            <a:ext uri="{FF2B5EF4-FFF2-40B4-BE49-F238E27FC236}">
              <a16:creationId xmlns:a16="http://schemas.microsoft.com/office/drawing/2014/main" id="{F3ED09D1-16D1-43AA-A40E-C4A0C502FB7D}"/>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17" name="AutoShape 1" descr="blob:https://web.whatsapp.com/40ff642d-46c7-4d59-a890-3e34f8a11e68">
          <a:extLst>
            <a:ext uri="{FF2B5EF4-FFF2-40B4-BE49-F238E27FC236}">
              <a16:creationId xmlns:a16="http://schemas.microsoft.com/office/drawing/2014/main" id="{3A9D1096-A88E-4311-BBE4-54973BDF0E9B}"/>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18" name="AutoShape 1" descr="blob:https://web.whatsapp.com/40ff642d-46c7-4d59-a890-3e34f8a11e68">
          <a:extLst>
            <a:ext uri="{FF2B5EF4-FFF2-40B4-BE49-F238E27FC236}">
              <a16:creationId xmlns:a16="http://schemas.microsoft.com/office/drawing/2014/main" id="{7B4C84DE-1D8F-475A-B511-4361BEA9AD3B}"/>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19" name="AutoShape 1" descr="blob:https://web.whatsapp.com/40ff642d-46c7-4d59-a890-3e34f8a11e68">
          <a:extLst>
            <a:ext uri="{FF2B5EF4-FFF2-40B4-BE49-F238E27FC236}">
              <a16:creationId xmlns:a16="http://schemas.microsoft.com/office/drawing/2014/main" id="{C5659494-862A-4F8F-B400-79093803C70F}"/>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0" name="AutoShape 1" descr="blob:https://web.whatsapp.com/40ff642d-46c7-4d59-a890-3e34f8a11e68">
          <a:extLst>
            <a:ext uri="{FF2B5EF4-FFF2-40B4-BE49-F238E27FC236}">
              <a16:creationId xmlns:a16="http://schemas.microsoft.com/office/drawing/2014/main" id="{A9105CF5-272F-4258-B23B-90AA104907FE}"/>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1" name="AutoShape 1" descr="blob:https://web.whatsapp.com/40ff642d-46c7-4d59-a890-3e34f8a11e68">
          <a:extLst>
            <a:ext uri="{FF2B5EF4-FFF2-40B4-BE49-F238E27FC236}">
              <a16:creationId xmlns:a16="http://schemas.microsoft.com/office/drawing/2014/main" id="{FE3E90FD-80DB-4AB0-97DF-801D8C08A42E}"/>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2" name="AutoShape 1" descr="blob:https://web.whatsapp.com/40ff642d-46c7-4d59-a890-3e34f8a11e68">
          <a:extLst>
            <a:ext uri="{FF2B5EF4-FFF2-40B4-BE49-F238E27FC236}">
              <a16:creationId xmlns:a16="http://schemas.microsoft.com/office/drawing/2014/main" id="{F2B18F7B-FBF1-4849-906D-E1A1F7BAD0D1}"/>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3" name="AutoShape 1" descr="blob:https://web.whatsapp.com/40ff642d-46c7-4d59-a890-3e34f8a11e68">
          <a:extLst>
            <a:ext uri="{FF2B5EF4-FFF2-40B4-BE49-F238E27FC236}">
              <a16:creationId xmlns:a16="http://schemas.microsoft.com/office/drawing/2014/main" id="{406CC3EB-4CD1-4CE5-A407-BD941D798951}"/>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4" name="AutoShape 1" descr="blob:https://web.whatsapp.com/40ff642d-46c7-4d59-a890-3e34f8a11e68">
          <a:extLst>
            <a:ext uri="{FF2B5EF4-FFF2-40B4-BE49-F238E27FC236}">
              <a16:creationId xmlns:a16="http://schemas.microsoft.com/office/drawing/2014/main" id="{853A120A-19A1-4B11-8A62-CE828983B0FC}"/>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5" name="AutoShape 1" descr="blob:https://web.whatsapp.com/40ff642d-46c7-4d59-a890-3e34f8a11e68">
          <a:extLst>
            <a:ext uri="{FF2B5EF4-FFF2-40B4-BE49-F238E27FC236}">
              <a16:creationId xmlns:a16="http://schemas.microsoft.com/office/drawing/2014/main" id="{475C0D2D-01D7-4259-A6C7-A12F4FD855F8}"/>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6" name="AutoShape 1" descr="blob:https://web.whatsapp.com/40ff642d-46c7-4d59-a890-3e34f8a11e68">
          <a:extLst>
            <a:ext uri="{FF2B5EF4-FFF2-40B4-BE49-F238E27FC236}">
              <a16:creationId xmlns:a16="http://schemas.microsoft.com/office/drawing/2014/main" id="{B2F954D0-11BD-449D-9686-0657E5DAA3A4}"/>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7" name="AutoShape 1" descr="blob:https://web.whatsapp.com/40ff642d-46c7-4d59-a890-3e34f8a11e68">
          <a:extLst>
            <a:ext uri="{FF2B5EF4-FFF2-40B4-BE49-F238E27FC236}">
              <a16:creationId xmlns:a16="http://schemas.microsoft.com/office/drawing/2014/main" id="{352ACD12-528F-483F-858D-346F8711A6FE}"/>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8" name="AutoShape 1" descr="blob:https://web.whatsapp.com/40ff642d-46c7-4d59-a890-3e34f8a11e68">
          <a:extLst>
            <a:ext uri="{FF2B5EF4-FFF2-40B4-BE49-F238E27FC236}">
              <a16:creationId xmlns:a16="http://schemas.microsoft.com/office/drawing/2014/main" id="{406C74AB-0655-407E-ACB1-907F6B9E9645}"/>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29" name="AutoShape 1" descr="blob:https://web.whatsapp.com/40ff642d-46c7-4d59-a890-3e34f8a11e68">
          <a:extLst>
            <a:ext uri="{FF2B5EF4-FFF2-40B4-BE49-F238E27FC236}">
              <a16:creationId xmlns:a16="http://schemas.microsoft.com/office/drawing/2014/main" id="{3578CC56-3D6A-476D-8815-6948439F4E96}"/>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0" name="AutoShape 1" descr="blob:https://web.whatsapp.com/40ff642d-46c7-4d59-a890-3e34f8a11e68">
          <a:extLst>
            <a:ext uri="{FF2B5EF4-FFF2-40B4-BE49-F238E27FC236}">
              <a16:creationId xmlns:a16="http://schemas.microsoft.com/office/drawing/2014/main" id="{C577A919-8D66-43F6-AAEC-3734BE8801C3}"/>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1" name="AutoShape 1" descr="blob:https://web.whatsapp.com/40ff642d-46c7-4d59-a890-3e34f8a11e68">
          <a:extLst>
            <a:ext uri="{FF2B5EF4-FFF2-40B4-BE49-F238E27FC236}">
              <a16:creationId xmlns:a16="http://schemas.microsoft.com/office/drawing/2014/main" id="{E0D60D7A-2367-4589-804B-90B8DC72DD3E}"/>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2" name="AutoShape 1" descr="blob:https://web.whatsapp.com/40ff642d-46c7-4d59-a890-3e34f8a11e68">
          <a:extLst>
            <a:ext uri="{FF2B5EF4-FFF2-40B4-BE49-F238E27FC236}">
              <a16:creationId xmlns:a16="http://schemas.microsoft.com/office/drawing/2014/main" id="{4B8CFE2A-4DCB-46F4-A8D2-FB169070554B}"/>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3" name="AutoShape 1" descr="blob:https://web.whatsapp.com/40ff642d-46c7-4d59-a890-3e34f8a11e68">
          <a:extLst>
            <a:ext uri="{FF2B5EF4-FFF2-40B4-BE49-F238E27FC236}">
              <a16:creationId xmlns:a16="http://schemas.microsoft.com/office/drawing/2014/main" id="{84875DBF-B197-4856-AD9C-17667C999873}"/>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4" name="AutoShape 1" descr="blob:https://web.whatsapp.com/40ff642d-46c7-4d59-a890-3e34f8a11e68">
          <a:extLst>
            <a:ext uri="{FF2B5EF4-FFF2-40B4-BE49-F238E27FC236}">
              <a16:creationId xmlns:a16="http://schemas.microsoft.com/office/drawing/2014/main" id="{E5EB3C4D-4D6E-4454-8972-D272D972C150}"/>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5" name="AutoShape 1" descr="blob:https://web.whatsapp.com/40ff642d-46c7-4d59-a890-3e34f8a11e68">
          <a:extLst>
            <a:ext uri="{FF2B5EF4-FFF2-40B4-BE49-F238E27FC236}">
              <a16:creationId xmlns:a16="http://schemas.microsoft.com/office/drawing/2014/main" id="{80DD332F-8326-4DC6-B124-1E9DEBBCF448}"/>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6" name="AutoShape 1" descr="blob:https://web.whatsapp.com/40ff642d-46c7-4d59-a890-3e34f8a11e68">
          <a:extLst>
            <a:ext uri="{FF2B5EF4-FFF2-40B4-BE49-F238E27FC236}">
              <a16:creationId xmlns:a16="http://schemas.microsoft.com/office/drawing/2014/main" id="{4492BA35-3BDC-4A87-81CF-ADE9087501A7}"/>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7" name="AutoShape 1" descr="blob:https://web.whatsapp.com/40ff642d-46c7-4d59-a890-3e34f8a11e68">
          <a:extLst>
            <a:ext uri="{FF2B5EF4-FFF2-40B4-BE49-F238E27FC236}">
              <a16:creationId xmlns:a16="http://schemas.microsoft.com/office/drawing/2014/main" id="{C26039BD-085D-4759-8194-A5977E2A40F8}"/>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8" name="AutoShape 1" descr="blob:https://web.whatsapp.com/40ff642d-46c7-4d59-a890-3e34f8a11e68">
          <a:extLst>
            <a:ext uri="{FF2B5EF4-FFF2-40B4-BE49-F238E27FC236}">
              <a16:creationId xmlns:a16="http://schemas.microsoft.com/office/drawing/2014/main" id="{C49BE223-B831-4E3B-A161-7E4CE828EB3E}"/>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39" name="AutoShape 1" descr="blob:https://web.whatsapp.com/40ff642d-46c7-4d59-a890-3e34f8a11e68">
          <a:extLst>
            <a:ext uri="{FF2B5EF4-FFF2-40B4-BE49-F238E27FC236}">
              <a16:creationId xmlns:a16="http://schemas.microsoft.com/office/drawing/2014/main" id="{747D4977-B614-41F0-93A1-43582BC18B32}"/>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0" name="AutoShape 1" descr="blob:https://web.whatsapp.com/40ff642d-46c7-4d59-a890-3e34f8a11e68">
          <a:extLst>
            <a:ext uri="{FF2B5EF4-FFF2-40B4-BE49-F238E27FC236}">
              <a16:creationId xmlns:a16="http://schemas.microsoft.com/office/drawing/2014/main" id="{7D211B22-38A0-4255-AA10-6672E8478B7C}"/>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1" name="AutoShape 1" descr="blob:https://web.whatsapp.com/40ff642d-46c7-4d59-a890-3e34f8a11e68">
          <a:extLst>
            <a:ext uri="{FF2B5EF4-FFF2-40B4-BE49-F238E27FC236}">
              <a16:creationId xmlns:a16="http://schemas.microsoft.com/office/drawing/2014/main" id="{91E1B9D0-3BC8-46F0-93E7-49A63DC9EE08}"/>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2" name="AutoShape 1" descr="blob:https://web.whatsapp.com/40ff642d-46c7-4d59-a890-3e34f8a11e68">
          <a:extLst>
            <a:ext uri="{FF2B5EF4-FFF2-40B4-BE49-F238E27FC236}">
              <a16:creationId xmlns:a16="http://schemas.microsoft.com/office/drawing/2014/main" id="{608B92E1-FF58-42E0-B60B-679082F82783}"/>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3" name="AutoShape 1" descr="blob:https://web.whatsapp.com/40ff642d-46c7-4d59-a890-3e34f8a11e68">
          <a:extLst>
            <a:ext uri="{FF2B5EF4-FFF2-40B4-BE49-F238E27FC236}">
              <a16:creationId xmlns:a16="http://schemas.microsoft.com/office/drawing/2014/main" id="{81A0B06A-C193-4A6D-B0BF-217DFD621B0A}"/>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4" name="AutoShape 1" descr="blob:https://web.whatsapp.com/40ff642d-46c7-4d59-a890-3e34f8a11e68">
          <a:extLst>
            <a:ext uri="{FF2B5EF4-FFF2-40B4-BE49-F238E27FC236}">
              <a16:creationId xmlns:a16="http://schemas.microsoft.com/office/drawing/2014/main" id="{A43ACC2E-2207-42C1-A89E-3392006C3DCD}"/>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5" name="AutoShape 1" descr="blob:https://web.whatsapp.com/40ff642d-46c7-4d59-a890-3e34f8a11e68">
          <a:extLst>
            <a:ext uri="{FF2B5EF4-FFF2-40B4-BE49-F238E27FC236}">
              <a16:creationId xmlns:a16="http://schemas.microsoft.com/office/drawing/2014/main" id="{C55C3BE6-F3CD-47E7-88B0-B27B0468433E}"/>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6" name="AutoShape 1" descr="blob:https://web.whatsapp.com/40ff642d-46c7-4d59-a890-3e34f8a11e68">
          <a:extLst>
            <a:ext uri="{FF2B5EF4-FFF2-40B4-BE49-F238E27FC236}">
              <a16:creationId xmlns:a16="http://schemas.microsoft.com/office/drawing/2014/main" id="{3B2A23FB-B14F-49F5-87F5-336E982A6B86}"/>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7" name="AutoShape 1" descr="blob:https://web.whatsapp.com/40ff642d-46c7-4d59-a890-3e34f8a11e68">
          <a:extLst>
            <a:ext uri="{FF2B5EF4-FFF2-40B4-BE49-F238E27FC236}">
              <a16:creationId xmlns:a16="http://schemas.microsoft.com/office/drawing/2014/main" id="{9C5A9FE0-8D1B-4A1E-9026-13189708FBA1}"/>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8" name="AutoShape 1" descr="blob:https://web.whatsapp.com/40ff642d-46c7-4d59-a890-3e34f8a11e68">
          <a:extLst>
            <a:ext uri="{FF2B5EF4-FFF2-40B4-BE49-F238E27FC236}">
              <a16:creationId xmlns:a16="http://schemas.microsoft.com/office/drawing/2014/main" id="{D1D01189-4886-458F-A66E-74652F6F7E3A}"/>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49" name="AutoShape 1" descr="blob:https://web.whatsapp.com/40ff642d-46c7-4d59-a890-3e34f8a11e68">
          <a:extLst>
            <a:ext uri="{FF2B5EF4-FFF2-40B4-BE49-F238E27FC236}">
              <a16:creationId xmlns:a16="http://schemas.microsoft.com/office/drawing/2014/main" id="{C8CCB268-1B3C-40B4-8EE0-34A08CD104F1}"/>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50" name="AutoShape 1" descr="blob:https://web.whatsapp.com/40ff642d-46c7-4d59-a890-3e34f8a11e68">
          <a:extLst>
            <a:ext uri="{FF2B5EF4-FFF2-40B4-BE49-F238E27FC236}">
              <a16:creationId xmlns:a16="http://schemas.microsoft.com/office/drawing/2014/main" id="{1897CEF4-1C66-4E33-9646-97FA8AF7F583}"/>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51" name="AutoShape 1" descr="blob:https://web.whatsapp.com/40ff642d-46c7-4d59-a890-3e34f8a11e68">
          <a:extLst>
            <a:ext uri="{FF2B5EF4-FFF2-40B4-BE49-F238E27FC236}">
              <a16:creationId xmlns:a16="http://schemas.microsoft.com/office/drawing/2014/main" id="{BFA029F0-083C-4BC8-971B-7BAD9373FFBE}"/>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52" name="AutoShape 1" descr="blob:https://web.whatsapp.com/40ff642d-46c7-4d59-a890-3e34f8a11e68">
          <a:extLst>
            <a:ext uri="{FF2B5EF4-FFF2-40B4-BE49-F238E27FC236}">
              <a16:creationId xmlns:a16="http://schemas.microsoft.com/office/drawing/2014/main" id="{1937DF5D-D53C-47E8-9E3A-5609D7B102D4}"/>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53" name="AutoShape 1" descr="blob:https://web.whatsapp.com/40ff642d-46c7-4d59-a890-3e34f8a11e68">
          <a:extLst>
            <a:ext uri="{FF2B5EF4-FFF2-40B4-BE49-F238E27FC236}">
              <a16:creationId xmlns:a16="http://schemas.microsoft.com/office/drawing/2014/main" id="{51B8756C-0EDD-4FB6-8C15-E4FFBE4253E8}"/>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54" name="AutoShape 1" descr="blob:https://web.whatsapp.com/40ff642d-46c7-4d59-a890-3e34f8a11e68">
          <a:extLst>
            <a:ext uri="{FF2B5EF4-FFF2-40B4-BE49-F238E27FC236}">
              <a16:creationId xmlns:a16="http://schemas.microsoft.com/office/drawing/2014/main" id="{3071E44D-1927-4570-9826-D6476C063839}"/>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55" name="AutoShape 1" descr="blob:https://web.whatsapp.com/40ff642d-46c7-4d59-a890-3e34f8a11e68">
          <a:extLst>
            <a:ext uri="{FF2B5EF4-FFF2-40B4-BE49-F238E27FC236}">
              <a16:creationId xmlns:a16="http://schemas.microsoft.com/office/drawing/2014/main" id="{868FC2A1-D06B-40E2-BC41-A8D01965E461}"/>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56" name="AutoShape 1" descr="blob:https://web.whatsapp.com/40ff642d-46c7-4d59-a890-3e34f8a11e68">
          <a:extLst>
            <a:ext uri="{FF2B5EF4-FFF2-40B4-BE49-F238E27FC236}">
              <a16:creationId xmlns:a16="http://schemas.microsoft.com/office/drawing/2014/main" id="{D7B00D9D-1D3A-4597-A5F8-63421395FF57}"/>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57" name="AutoShape 1" descr="blob:https://web.whatsapp.com/40ff642d-46c7-4d59-a890-3e34f8a11e68">
          <a:extLst>
            <a:ext uri="{FF2B5EF4-FFF2-40B4-BE49-F238E27FC236}">
              <a16:creationId xmlns:a16="http://schemas.microsoft.com/office/drawing/2014/main" id="{16909F96-F435-4DD6-8B1A-540EBE5DFAC5}"/>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285</xdr:row>
      <xdr:rowOff>0</xdr:rowOff>
    </xdr:from>
    <xdr:ext cx="304800" cy="438151"/>
    <xdr:sp macro="" textlink="">
      <xdr:nvSpPr>
        <xdr:cNvPr id="358" name="AutoShape 1" descr="blob:https://web.whatsapp.com/40ff642d-46c7-4d59-a890-3e34f8a11e68">
          <a:extLst>
            <a:ext uri="{FF2B5EF4-FFF2-40B4-BE49-F238E27FC236}">
              <a16:creationId xmlns:a16="http://schemas.microsoft.com/office/drawing/2014/main" id="{266CF984-2B64-49BB-94E7-BCF12B538E28}"/>
            </a:ext>
          </a:extLst>
        </xdr:cNvPr>
        <xdr:cNvSpPr>
          <a:spLocks noChangeAspect="1" noChangeArrowheads="1"/>
        </xdr:cNvSpPr>
      </xdr:nvSpPr>
      <xdr:spPr bwMode="auto">
        <a:xfrm>
          <a:off x="1209675" y="106213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59" name="AutoShape 1" descr="blob:https://web.whatsapp.com/40ff642d-46c7-4d59-a890-3e34f8a11e68">
          <a:extLst>
            <a:ext uri="{FF2B5EF4-FFF2-40B4-BE49-F238E27FC236}">
              <a16:creationId xmlns:a16="http://schemas.microsoft.com/office/drawing/2014/main" id="{CB320131-CD78-4622-A2E2-2F01782F727A}"/>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0" name="AutoShape 1" descr="blob:https://web.whatsapp.com/40ff642d-46c7-4d59-a890-3e34f8a11e68">
          <a:extLst>
            <a:ext uri="{FF2B5EF4-FFF2-40B4-BE49-F238E27FC236}">
              <a16:creationId xmlns:a16="http://schemas.microsoft.com/office/drawing/2014/main" id="{1443DADE-EF68-4D43-A015-E08697C091BA}"/>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1" name="AutoShape 1" descr="blob:https://web.whatsapp.com/40ff642d-46c7-4d59-a890-3e34f8a11e68">
          <a:extLst>
            <a:ext uri="{FF2B5EF4-FFF2-40B4-BE49-F238E27FC236}">
              <a16:creationId xmlns:a16="http://schemas.microsoft.com/office/drawing/2014/main" id="{708C57DB-5E92-40C2-8EB9-F9E2E4E65955}"/>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2" name="AutoShape 1" descr="blob:https://web.whatsapp.com/40ff642d-46c7-4d59-a890-3e34f8a11e68">
          <a:extLst>
            <a:ext uri="{FF2B5EF4-FFF2-40B4-BE49-F238E27FC236}">
              <a16:creationId xmlns:a16="http://schemas.microsoft.com/office/drawing/2014/main" id="{72BADCDC-FA09-43B3-9D8E-F08EDE80421D}"/>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3" name="AutoShape 1" descr="blob:https://web.whatsapp.com/40ff642d-46c7-4d59-a890-3e34f8a11e68">
          <a:extLst>
            <a:ext uri="{FF2B5EF4-FFF2-40B4-BE49-F238E27FC236}">
              <a16:creationId xmlns:a16="http://schemas.microsoft.com/office/drawing/2014/main" id="{B66C71D9-0D74-4840-A27D-EDEE2D1E9616}"/>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4" name="AutoShape 1" descr="blob:https://web.whatsapp.com/40ff642d-46c7-4d59-a890-3e34f8a11e68">
          <a:extLst>
            <a:ext uri="{FF2B5EF4-FFF2-40B4-BE49-F238E27FC236}">
              <a16:creationId xmlns:a16="http://schemas.microsoft.com/office/drawing/2014/main" id="{C6692D86-FF6C-46B0-9351-2BFCBDA13826}"/>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5" name="AutoShape 1" descr="blob:https://web.whatsapp.com/40ff642d-46c7-4d59-a890-3e34f8a11e68">
          <a:extLst>
            <a:ext uri="{FF2B5EF4-FFF2-40B4-BE49-F238E27FC236}">
              <a16:creationId xmlns:a16="http://schemas.microsoft.com/office/drawing/2014/main" id="{17969F9C-9248-4F43-9402-DBAC46B84EFC}"/>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6" name="AutoShape 1" descr="blob:https://web.whatsapp.com/40ff642d-46c7-4d59-a890-3e34f8a11e68">
          <a:extLst>
            <a:ext uri="{FF2B5EF4-FFF2-40B4-BE49-F238E27FC236}">
              <a16:creationId xmlns:a16="http://schemas.microsoft.com/office/drawing/2014/main" id="{62A01D74-A15C-4E0A-B59A-94C84C825586}"/>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7" name="AutoShape 1" descr="blob:https://web.whatsapp.com/40ff642d-46c7-4d59-a890-3e34f8a11e68">
          <a:extLst>
            <a:ext uri="{FF2B5EF4-FFF2-40B4-BE49-F238E27FC236}">
              <a16:creationId xmlns:a16="http://schemas.microsoft.com/office/drawing/2014/main" id="{8E91BDB1-9BBE-4F72-B638-3A85B8281B86}"/>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8" name="AutoShape 1" descr="blob:https://web.whatsapp.com/40ff642d-46c7-4d59-a890-3e34f8a11e68">
          <a:extLst>
            <a:ext uri="{FF2B5EF4-FFF2-40B4-BE49-F238E27FC236}">
              <a16:creationId xmlns:a16="http://schemas.microsoft.com/office/drawing/2014/main" id="{4B9D5B79-65E0-437F-B80F-452D7E5C63D4}"/>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69" name="AutoShape 1" descr="blob:https://web.whatsapp.com/40ff642d-46c7-4d59-a890-3e34f8a11e68">
          <a:extLst>
            <a:ext uri="{FF2B5EF4-FFF2-40B4-BE49-F238E27FC236}">
              <a16:creationId xmlns:a16="http://schemas.microsoft.com/office/drawing/2014/main" id="{9CC9045A-1927-49B7-B5A7-DE52CBC82CE2}"/>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0" name="AutoShape 1" descr="blob:https://web.whatsapp.com/40ff642d-46c7-4d59-a890-3e34f8a11e68">
          <a:extLst>
            <a:ext uri="{FF2B5EF4-FFF2-40B4-BE49-F238E27FC236}">
              <a16:creationId xmlns:a16="http://schemas.microsoft.com/office/drawing/2014/main" id="{5BE70473-2DE2-458B-B4EF-9AEDB3E81DBF}"/>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1" name="AutoShape 1" descr="blob:https://web.whatsapp.com/40ff642d-46c7-4d59-a890-3e34f8a11e68">
          <a:extLst>
            <a:ext uri="{FF2B5EF4-FFF2-40B4-BE49-F238E27FC236}">
              <a16:creationId xmlns:a16="http://schemas.microsoft.com/office/drawing/2014/main" id="{7AC0D4A6-9F21-4C42-A288-4B3C4D1E910B}"/>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2" name="AutoShape 1" descr="blob:https://web.whatsapp.com/40ff642d-46c7-4d59-a890-3e34f8a11e68">
          <a:extLst>
            <a:ext uri="{FF2B5EF4-FFF2-40B4-BE49-F238E27FC236}">
              <a16:creationId xmlns:a16="http://schemas.microsoft.com/office/drawing/2014/main" id="{9C5772B7-E1AB-4B83-967D-9A246B72D189}"/>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3" name="AutoShape 1" descr="blob:https://web.whatsapp.com/40ff642d-46c7-4d59-a890-3e34f8a11e68">
          <a:extLst>
            <a:ext uri="{FF2B5EF4-FFF2-40B4-BE49-F238E27FC236}">
              <a16:creationId xmlns:a16="http://schemas.microsoft.com/office/drawing/2014/main" id="{5026CD54-2CF5-4494-BC06-591FDD028978}"/>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4" name="AutoShape 1" descr="blob:https://web.whatsapp.com/40ff642d-46c7-4d59-a890-3e34f8a11e68">
          <a:extLst>
            <a:ext uri="{FF2B5EF4-FFF2-40B4-BE49-F238E27FC236}">
              <a16:creationId xmlns:a16="http://schemas.microsoft.com/office/drawing/2014/main" id="{C6286617-0D84-4F29-AFFF-2D0D679DF5E1}"/>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5" name="AutoShape 1" descr="blob:https://web.whatsapp.com/40ff642d-46c7-4d59-a890-3e34f8a11e68">
          <a:extLst>
            <a:ext uri="{FF2B5EF4-FFF2-40B4-BE49-F238E27FC236}">
              <a16:creationId xmlns:a16="http://schemas.microsoft.com/office/drawing/2014/main" id="{95162D01-96BF-4F9D-9C0D-28C964F28461}"/>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6" name="AutoShape 1" descr="blob:https://web.whatsapp.com/40ff642d-46c7-4d59-a890-3e34f8a11e68">
          <a:extLst>
            <a:ext uri="{FF2B5EF4-FFF2-40B4-BE49-F238E27FC236}">
              <a16:creationId xmlns:a16="http://schemas.microsoft.com/office/drawing/2014/main" id="{74E9F1FA-C206-45CB-B8C6-2FE86BFE58F5}"/>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7" name="AutoShape 1" descr="blob:https://web.whatsapp.com/40ff642d-46c7-4d59-a890-3e34f8a11e68">
          <a:extLst>
            <a:ext uri="{FF2B5EF4-FFF2-40B4-BE49-F238E27FC236}">
              <a16:creationId xmlns:a16="http://schemas.microsoft.com/office/drawing/2014/main" id="{D0CBAF65-FA8B-4DFD-AA1B-AC7A58F418C0}"/>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8" name="AutoShape 1" descr="blob:https://web.whatsapp.com/40ff642d-46c7-4d59-a890-3e34f8a11e68">
          <a:extLst>
            <a:ext uri="{FF2B5EF4-FFF2-40B4-BE49-F238E27FC236}">
              <a16:creationId xmlns:a16="http://schemas.microsoft.com/office/drawing/2014/main" id="{22EB54C5-8980-4FDE-8094-79813EF5BDF2}"/>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79" name="AutoShape 1" descr="blob:https://web.whatsapp.com/40ff642d-46c7-4d59-a890-3e34f8a11e68">
          <a:extLst>
            <a:ext uri="{FF2B5EF4-FFF2-40B4-BE49-F238E27FC236}">
              <a16:creationId xmlns:a16="http://schemas.microsoft.com/office/drawing/2014/main" id="{05089860-C946-45DE-B2A7-424E0FEEA181}"/>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80" name="AutoShape 1" descr="blob:https://web.whatsapp.com/40ff642d-46c7-4d59-a890-3e34f8a11e68">
          <a:extLst>
            <a:ext uri="{FF2B5EF4-FFF2-40B4-BE49-F238E27FC236}">
              <a16:creationId xmlns:a16="http://schemas.microsoft.com/office/drawing/2014/main" id="{17C86828-9315-454A-8ED4-AA8C6474C7B7}"/>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81" name="AutoShape 1" descr="blob:https://web.whatsapp.com/40ff642d-46c7-4d59-a890-3e34f8a11e68">
          <a:extLst>
            <a:ext uri="{FF2B5EF4-FFF2-40B4-BE49-F238E27FC236}">
              <a16:creationId xmlns:a16="http://schemas.microsoft.com/office/drawing/2014/main" id="{3D94504B-888D-4191-AABC-751E673DC15C}"/>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329</xdr:row>
      <xdr:rowOff>0</xdr:rowOff>
    </xdr:from>
    <xdr:ext cx="304800" cy="438151"/>
    <xdr:sp macro="" textlink="">
      <xdr:nvSpPr>
        <xdr:cNvPr id="382" name="AutoShape 1" descr="blob:https://web.whatsapp.com/40ff642d-46c7-4d59-a890-3e34f8a11e68">
          <a:extLst>
            <a:ext uri="{FF2B5EF4-FFF2-40B4-BE49-F238E27FC236}">
              <a16:creationId xmlns:a16="http://schemas.microsoft.com/office/drawing/2014/main" id="{DAEB85A1-25E6-45E1-B5B5-3D9C22463A98}"/>
            </a:ext>
          </a:extLst>
        </xdr:cNvPr>
        <xdr:cNvSpPr>
          <a:spLocks noChangeAspect="1" noChangeArrowheads="1"/>
        </xdr:cNvSpPr>
      </xdr:nvSpPr>
      <xdr:spPr bwMode="auto">
        <a:xfrm>
          <a:off x="1209675" y="122977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83" name="AutoShape 1" descr="blob:https://web.whatsapp.com/40ff642d-46c7-4d59-a890-3e34f8a11e68">
          <a:extLst>
            <a:ext uri="{FF2B5EF4-FFF2-40B4-BE49-F238E27FC236}">
              <a16:creationId xmlns:a16="http://schemas.microsoft.com/office/drawing/2014/main" id="{48E22475-C9AA-4FB2-AFEA-4E754271EFAC}"/>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84" name="AutoShape 1" descr="blob:https://web.whatsapp.com/40ff642d-46c7-4d59-a890-3e34f8a11e68">
          <a:extLst>
            <a:ext uri="{FF2B5EF4-FFF2-40B4-BE49-F238E27FC236}">
              <a16:creationId xmlns:a16="http://schemas.microsoft.com/office/drawing/2014/main" id="{17D0ED4E-F3AA-41B2-8E76-F9AF67A20B2F}"/>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85" name="AutoShape 1" descr="blob:https://web.whatsapp.com/40ff642d-46c7-4d59-a890-3e34f8a11e68">
          <a:extLst>
            <a:ext uri="{FF2B5EF4-FFF2-40B4-BE49-F238E27FC236}">
              <a16:creationId xmlns:a16="http://schemas.microsoft.com/office/drawing/2014/main" id="{12D296D6-E309-4502-A1FE-97175EFF4FA7}"/>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86" name="AutoShape 1" descr="blob:https://web.whatsapp.com/40ff642d-46c7-4d59-a890-3e34f8a11e68">
          <a:extLst>
            <a:ext uri="{FF2B5EF4-FFF2-40B4-BE49-F238E27FC236}">
              <a16:creationId xmlns:a16="http://schemas.microsoft.com/office/drawing/2014/main" id="{F4DE65C7-2183-454F-8428-4AEBAAA47DF5}"/>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87" name="AutoShape 1" descr="blob:https://web.whatsapp.com/40ff642d-46c7-4d59-a890-3e34f8a11e68">
          <a:extLst>
            <a:ext uri="{FF2B5EF4-FFF2-40B4-BE49-F238E27FC236}">
              <a16:creationId xmlns:a16="http://schemas.microsoft.com/office/drawing/2014/main" id="{950AA277-E953-4370-95B7-5373FF5EA40F}"/>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88" name="AutoShape 1" descr="blob:https://web.whatsapp.com/40ff642d-46c7-4d59-a890-3e34f8a11e68">
          <a:extLst>
            <a:ext uri="{FF2B5EF4-FFF2-40B4-BE49-F238E27FC236}">
              <a16:creationId xmlns:a16="http://schemas.microsoft.com/office/drawing/2014/main" id="{DC0EE50A-872F-484B-AA33-79AD74B61974}"/>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89" name="AutoShape 1" descr="blob:https://web.whatsapp.com/40ff642d-46c7-4d59-a890-3e34f8a11e68">
          <a:extLst>
            <a:ext uri="{FF2B5EF4-FFF2-40B4-BE49-F238E27FC236}">
              <a16:creationId xmlns:a16="http://schemas.microsoft.com/office/drawing/2014/main" id="{9DA35A7C-9AB9-4C03-8B6F-6CF4E419AC19}"/>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0" name="AutoShape 1" descr="blob:https://web.whatsapp.com/40ff642d-46c7-4d59-a890-3e34f8a11e68">
          <a:extLst>
            <a:ext uri="{FF2B5EF4-FFF2-40B4-BE49-F238E27FC236}">
              <a16:creationId xmlns:a16="http://schemas.microsoft.com/office/drawing/2014/main" id="{B94713E2-7193-468B-827E-E5000FAF3AC9}"/>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1" name="AutoShape 1" descr="blob:https://web.whatsapp.com/40ff642d-46c7-4d59-a890-3e34f8a11e68">
          <a:extLst>
            <a:ext uri="{FF2B5EF4-FFF2-40B4-BE49-F238E27FC236}">
              <a16:creationId xmlns:a16="http://schemas.microsoft.com/office/drawing/2014/main" id="{E912393D-BDA1-404B-A199-C322F2FB2F8B}"/>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2" name="AutoShape 1" descr="blob:https://web.whatsapp.com/40ff642d-46c7-4d59-a890-3e34f8a11e68">
          <a:extLst>
            <a:ext uri="{FF2B5EF4-FFF2-40B4-BE49-F238E27FC236}">
              <a16:creationId xmlns:a16="http://schemas.microsoft.com/office/drawing/2014/main" id="{23BE0B96-171C-4888-A6F0-4CFD4744E186}"/>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3" name="AutoShape 1" descr="blob:https://web.whatsapp.com/40ff642d-46c7-4d59-a890-3e34f8a11e68">
          <a:extLst>
            <a:ext uri="{FF2B5EF4-FFF2-40B4-BE49-F238E27FC236}">
              <a16:creationId xmlns:a16="http://schemas.microsoft.com/office/drawing/2014/main" id="{4A18EDB4-D08A-48B3-9651-A8A08EA55795}"/>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4" name="AutoShape 1" descr="blob:https://web.whatsapp.com/40ff642d-46c7-4d59-a890-3e34f8a11e68">
          <a:extLst>
            <a:ext uri="{FF2B5EF4-FFF2-40B4-BE49-F238E27FC236}">
              <a16:creationId xmlns:a16="http://schemas.microsoft.com/office/drawing/2014/main" id="{8D8B1587-072C-480B-ADBE-50442E5EE227}"/>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5" name="AutoShape 1" descr="blob:https://web.whatsapp.com/40ff642d-46c7-4d59-a890-3e34f8a11e68">
          <a:extLst>
            <a:ext uri="{FF2B5EF4-FFF2-40B4-BE49-F238E27FC236}">
              <a16:creationId xmlns:a16="http://schemas.microsoft.com/office/drawing/2014/main" id="{6748E5AC-630F-4CA6-9C59-34BE9653C727}"/>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6" name="AutoShape 1" descr="blob:https://web.whatsapp.com/40ff642d-46c7-4d59-a890-3e34f8a11e68">
          <a:extLst>
            <a:ext uri="{FF2B5EF4-FFF2-40B4-BE49-F238E27FC236}">
              <a16:creationId xmlns:a16="http://schemas.microsoft.com/office/drawing/2014/main" id="{F54771B6-FBA6-4940-9646-711F3B979346}"/>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7" name="AutoShape 1" descr="blob:https://web.whatsapp.com/40ff642d-46c7-4d59-a890-3e34f8a11e68">
          <a:extLst>
            <a:ext uri="{FF2B5EF4-FFF2-40B4-BE49-F238E27FC236}">
              <a16:creationId xmlns:a16="http://schemas.microsoft.com/office/drawing/2014/main" id="{F369F357-36EE-4101-B65B-89F34E9D38B1}"/>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8" name="AutoShape 1" descr="blob:https://web.whatsapp.com/40ff642d-46c7-4d59-a890-3e34f8a11e68">
          <a:extLst>
            <a:ext uri="{FF2B5EF4-FFF2-40B4-BE49-F238E27FC236}">
              <a16:creationId xmlns:a16="http://schemas.microsoft.com/office/drawing/2014/main" id="{CB8ECA78-2E62-48D5-AF14-F98F13A4DB4A}"/>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399" name="AutoShape 1" descr="blob:https://web.whatsapp.com/40ff642d-46c7-4d59-a890-3e34f8a11e68">
          <a:extLst>
            <a:ext uri="{FF2B5EF4-FFF2-40B4-BE49-F238E27FC236}">
              <a16:creationId xmlns:a16="http://schemas.microsoft.com/office/drawing/2014/main" id="{53A8050A-1B85-4FF9-BA4B-9C73B37AEFAC}"/>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0" name="AutoShape 1" descr="blob:https://web.whatsapp.com/40ff642d-46c7-4d59-a890-3e34f8a11e68">
          <a:extLst>
            <a:ext uri="{FF2B5EF4-FFF2-40B4-BE49-F238E27FC236}">
              <a16:creationId xmlns:a16="http://schemas.microsoft.com/office/drawing/2014/main" id="{552F5C43-2FCA-49A9-B973-FE97E8C4BF22}"/>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1" name="AutoShape 1" descr="blob:https://web.whatsapp.com/40ff642d-46c7-4d59-a890-3e34f8a11e68">
          <a:extLst>
            <a:ext uri="{FF2B5EF4-FFF2-40B4-BE49-F238E27FC236}">
              <a16:creationId xmlns:a16="http://schemas.microsoft.com/office/drawing/2014/main" id="{82EDB537-951C-435B-9FFE-EEC8568BAD6F}"/>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2" name="AutoShape 1" descr="blob:https://web.whatsapp.com/40ff642d-46c7-4d59-a890-3e34f8a11e68">
          <a:extLst>
            <a:ext uri="{FF2B5EF4-FFF2-40B4-BE49-F238E27FC236}">
              <a16:creationId xmlns:a16="http://schemas.microsoft.com/office/drawing/2014/main" id="{C1B4D984-EF21-4804-B3FE-C8CD8C71D973}"/>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3" name="AutoShape 1" descr="blob:https://web.whatsapp.com/40ff642d-46c7-4d59-a890-3e34f8a11e68">
          <a:extLst>
            <a:ext uri="{FF2B5EF4-FFF2-40B4-BE49-F238E27FC236}">
              <a16:creationId xmlns:a16="http://schemas.microsoft.com/office/drawing/2014/main" id="{276AA431-6381-4E7B-A246-D5514442A0D3}"/>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4" name="AutoShape 1" descr="blob:https://web.whatsapp.com/40ff642d-46c7-4d59-a890-3e34f8a11e68">
          <a:extLst>
            <a:ext uri="{FF2B5EF4-FFF2-40B4-BE49-F238E27FC236}">
              <a16:creationId xmlns:a16="http://schemas.microsoft.com/office/drawing/2014/main" id="{F24A437D-850D-49E1-BDBE-6E3DC53A871E}"/>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5" name="AutoShape 1" descr="blob:https://web.whatsapp.com/40ff642d-46c7-4d59-a890-3e34f8a11e68">
          <a:extLst>
            <a:ext uri="{FF2B5EF4-FFF2-40B4-BE49-F238E27FC236}">
              <a16:creationId xmlns:a16="http://schemas.microsoft.com/office/drawing/2014/main" id="{3557BE93-E3CC-4E98-B354-E85F10B09891}"/>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6" name="AutoShape 1" descr="blob:https://web.whatsapp.com/40ff642d-46c7-4d59-a890-3e34f8a11e68">
          <a:extLst>
            <a:ext uri="{FF2B5EF4-FFF2-40B4-BE49-F238E27FC236}">
              <a16:creationId xmlns:a16="http://schemas.microsoft.com/office/drawing/2014/main" id="{D64E40A8-EFC4-4319-96EF-22A21DF0129B}"/>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7" name="AutoShape 1" descr="blob:https://web.whatsapp.com/40ff642d-46c7-4d59-a890-3e34f8a11e68">
          <a:extLst>
            <a:ext uri="{FF2B5EF4-FFF2-40B4-BE49-F238E27FC236}">
              <a16:creationId xmlns:a16="http://schemas.microsoft.com/office/drawing/2014/main" id="{4CBCD077-B556-4591-B50C-9F1CC2C8EDDA}"/>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8" name="AutoShape 1" descr="blob:https://web.whatsapp.com/40ff642d-46c7-4d59-a890-3e34f8a11e68">
          <a:extLst>
            <a:ext uri="{FF2B5EF4-FFF2-40B4-BE49-F238E27FC236}">
              <a16:creationId xmlns:a16="http://schemas.microsoft.com/office/drawing/2014/main" id="{138F2380-122B-43C1-873E-5EFC8909B8D1}"/>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09" name="AutoShape 1" descr="blob:https://web.whatsapp.com/40ff642d-46c7-4d59-a890-3e34f8a11e68">
          <a:extLst>
            <a:ext uri="{FF2B5EF4-FFF2-40B4-BE49-F238E27FC236}">
              <a16:creationId xmlns:a16="http://schemas.microsoft.com/office/drawing/2014/main" id="{BEBA8313-44A0-4083-8FB5-85782B993D1A}"/>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0" name="AutoShape 1" descr="blob:https://web.whatsapp.com/40ff642d-46c7-4d59-a890-3e34f8a11e68">
          <a:extLst>
            <a:ext uri="{FF2B5EF4-FFF2-40B4-BE49-F238E27FC236}">
              <a16:creationId xmlns:a16="http://schemas.microsoft.com/office/drawing/2014/main" id="{6AA80AC7-73A8-4BFA-80A8-AD35205837CC}"/>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1" name="AutoShape 1" descr="blob:https://web.whatsapp.com/40ff642d-46c7-4d59-a890-3e34f8a11e68">
          <a:extLst>
            <a:ext uri="{FF2B5EF4-FFF2-40B4-BE49-F238E27FC236}">
              <a16:creationId xmlns:a16="http://schemas.microsoft.com/office/drawing/2014/main" id="{597885CE-7F73-479C-8421-02677D0C3B00}"/>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2" name="AutoShape 1" descr="blob:https://web.whatsapp.com/40ff642d-46c7-4d59-a890-3e34f8a11e68">
          <a:extLst>
            <a:ext uri="{FF2B5EF4-FFF2-40B4-BE49-F238E27FC236}">
              <a16:creationId xmlns:a16="http://schemas.microsoft.com/office/drawing/2014/main" id="{C1EDA778-FD34-4681-ACA6-E0A99A83F5E8}"/>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3" name="AutoShape 1" descr="blob:https://web.whatsapp.com/40ff642d-46c7-4d59-a890-3e34f8a11e68">
          <a:extLst>
            <a:ext uri="{FF2B5EF4-FFF2-40B4-BE49-F238E27FC236}">
              <a16:creationId xmlns:a16="http://schemas.microsoft.com/office/drawing/2014/main" id="{390B5FED-3FBA-4C4B-866B-F613C7E42877}"/>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4" name="AutoShape 1" descr="blob:https://web.whatsapp.com/40ff642d-46c7-4d59-a890-3e34f8a11e68">
          <a:extLst>
            <a:ext uri="{FF2B5EF4-FFF2-40B4-BE49-F238E27FC236}">
              <a16:creationId xmlns:a16="http://schemas.microsoft.com/office/drawing/2014/main" id="{1DB5A3A5-AFCD-42A9-8F7E-CC87348DE861}"/>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5" name="AutoShape 1" descr="blob:https://web.whatsapp.com/40ff642d-46c7-4d59-a890-3e34f8a11e68">
          <a:extLst>
            <a:ext uri="{FF2B5EF4-FFF2-40B4-BE49-F238E27FC236}">
              <a16:creationId xmlns:a16="http://schemas.microsoft.com/office/drawing/2014/main" id="{FA89868C-C496-49D6-8663-297CD2678312}"/>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6" name="AutoShape 1" descr="blob:https://web.whatsapp.com/40ff642d-46c7-4d59-a890-3e34f8a11e68">
          <a:extLst>
            <a:ext uri="{FF2B5EF4-FFF2-40B4-BE49-F238E27FC236}">
              <a16:creationId xmlns:a16="http://schemas.microsoft.com/office/drawing/2014/main" id="{53860CE1-7566-4624-8697-0F5A7E989DFE}"/>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7" name="AutoShape 1" descr="blob:https://web.whatsapp.com/40ff642d-46c7-4d59-a890-3e34f8a11e68">
          <a:extLst>
            <a:ext uri="{FF2B5EF4-FFF2-40B4-BE49-F238E27FC236}">
              <a16:creationId xmlns:a16="http://schemas.microsoft.com/office/drawing/2014/main" id="{63F401DB-8A14-4B0E-B433-278145DA8CE0}"/>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8" name="AutoShape 1" descr="blob:https://web.whatsapp.com/40ff642d-46c7-4d59-a890-3e34f8a11e68">
          <a:extLst>
            <a:ext uri="{FF2B5EF4-FFF2-40B4-BE49-F238E27FC236}">
              <a16:creationId xmlns:a16="http://schemas.microsoft.com/office/drawing/2014/main" id="{83348777-8F1D-4EE4-A37C-669F5BE598C8}"/>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19" name="AutoShape 1" descr="blob:https://web.whatsapp.com/40ff642d-46c7-4d59-a890-3e34f8a11e68">
          <a:extLst>
            <a:ext uri="{FF2B5EF4-FFF2-40B4-BE49-F238E27FC236}">
              <a16:creationId xmlns:a16="http://schemas.microsoft.com/office/drawing/2014/main" id="{BEA855EB-7A2F-4F77-A470-172BD11B726B}"/>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0" name="AutoShape 1" descr="blob:https://web.whatsapp.com/40ff642d-46c7-4d59-a890-3e34f8a11e68">
          <a:extLst>
            <a:ext uri="{FF2B5EF4-FFF2-40B4-BE49-F238E27FC236}">
              <a16:creationId xmlns:a16="http://schemas.microsoft.com/office/drawing/2014/main" id="{6923BD04-F985-475D-A004-F410AFD956AB}"/>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1" name="AutoShape 1" descr="blob:https://web.whatsapp.com/40ff642d-46c7-4d59-a890-3e34f8a11e68">
          <a:extLst>
            <a:ext uri="{FF2B5EF4-FFF2-40B4-BE49-F238E27FC236}">
              <a16:creationId xmlns:a16="http://schemas.microsoft.com/office/drawing/2014/main" id="{9702CC81-0436-47A9-92B0-B17581A7078F}"/>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2" name="AutoShape 1" descr="blob:https://web.whatsapp.com/40ff642d-46c7-4d59-a890-3e34f8a11e68">
          <a:extLst>
            <a:ext uri="{FF2B5EF4-FFF2-40B4-BE49-F238E27FC236}">
              <a16:creationId xmlns:a16="http://schemas.microsoft.com/office/drawing/2014/main" id="{3FB770F8-3249-4A76-A67B-7A9B09E0D991}"/>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3" name="AutoShape 1" descr="blob:https://web.whatsapp.com/40ff642d-46c7-4d59-a890-3e34f8a11e68">
          <a:extLst>
            <a:ext uri="{FF2B5EF4-FFF2-40B4-BE49-F238E27FC236}">
              <a16:creationId xmlns:a16="http://schemas.microsoft.com/office/drawing/2014/main" id="{214981A0-AF90-40FB-81BD-A5C371961F94}"/>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4" name="AutoShape 1" descr="blob:https://web.whatsapp.com/40ff642d-46c7-4d59-a890-3e34f8a11e68">
          <a:extLst>
            <a:ext uri="{FF2B5EF4-FFF2-40B4-BE49-F238E27FC236}">
              <a16:creationId xmlns:a16="http://schemas.microsoft.com/office/drawing/2014/main" id="{683B5171-170F-43C3-BDD7-E3F8115C7FA6}"/>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5" name="AutoShape 1" descr="blob:https://web.whatsapp.com/40ff642d-46c7-4d59-a890-3e34f8a11e68">
          <a:extLst>
            <a:ext uri="{FF2B5EF4-FFF2-40B4-BE49-F238E27FC236}">
              <a16:creationId xmlns:a16="http://schemas.microsoft.com/office/drawing/2014/main" id="{B649BE03-0288-4030-BB61-2CF080ECB83D}"/>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6" name="AutoShape 1" descr="blob:https://web.whatsapp.com/40ff642d-46c7-4d59-a890-3e34f8a11e68">
          <a:extLst>
            <a:ext uri="{FF2B5EF4-FFF2-40B4-BE49-F238E27FC236}">
              <a16:creationId xmlns:a16="http://schemas.microsoft.com/office/drawing/2014/main" id="{D0953888-C0D2-4538-A32D-C9B7D4E50431}"/>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7" name="AutoShape 1" descr="blob:https://web.whatsapp.com/40ff642d-46c7-4d59-a890-3e34f8a11e68">
          <a:extLst>
            <a:ext uri="{FF2B5EF4-FFF2-40B4-BE49-F238E27FC236}">
              <a16:creationId xmlns:a16="http://schemas.microsoft.com/office/drawing/2014/main" id="{C7C39EF6-64FB-4F63-8A29-108B861995CC}"/>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8" name="AutoShape 1" descr="blob:https://web.whatsapp.com/40ff642d-46c7-4d59-a890-3e34f8a11e68">
          <a:extLst>
            <a:ext uri="{FF2B5EF4-FFF2-40B4-BE49-F238E27FC236}">
              <a16:creationId xmlns:a16="http://schemas.microsoft.com/office/drawing/2014/main" id="{2A814DD4-661D-4A2E-BDEF-725975A0E9DC}"/>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330</xdr:row>
      <xdr:rowOff>0</xdr:rowOff>
    </xdr:from>
    <xdr:ext cx="304800" cy="438151"/>
    <xdr:sp macro="" textlink="">
      <xdr:nvSpPr>
        <xdr:cNvPr id="429" name="AutoShape 1" descr="blob:https://web.whatsapp.com/40ff642d-46c7-4d59-a890-3e34f8a11e68">
          <a:extLst>
            <a:ext uri="{FF2B5EF4-FFF2-40B4-BE49-F238E27FC236}">
              <a16:creationId xmlns:a16="http://schemas.microsoft.com/office/drawing/2014/main" id="{F899F31C-34B6-4D35-B295-F73E59187043}"/>
            </a:ext>
          </a:extLst>
        </xdr:cNvPr>
        <xdr:cNvSpPr>
          <a:spLocks noChangeAspect="1" noChangeArrowheads="1"/>
        </xdr:cNvSpPr>
      </xdr:nvSpPr>
      <xdr:spPr bwMode="auto">
        <a:xfrm>
          <a:off x="1209675" y="123358275"/>
          <a:ext cx="304800" cy="43815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6</xdr:col>
      <xdr:colOff>615950</xdr:colOff>
      <xdr:row>465</xdr:row>
      <xdr:rowOff>60325</xdr:rowOff>
    </xdr:from>
    <xdr:to>
      <xdr:col>167</xdr:col>
      <xdr:colOff>533925</xdr:colOff>
      <xdr:row>465</xdr:row>
      <xdr:rowOff>536575</xdr:rowOff>
    </xdr:to>
    <xdr:pic>
      <xdr:nvPicPr>
        <xdr:cNvPr id="430" name="Imagen 429">
          <a:extLst>
            <a:ext uri="{FF2B5EF4-FFF2-40B4-BE49-F238E27FC236}">
              <a16:creationId xmlns:a16="http://schemas.microsoft.com/office/drawing/2014/main" id="{9EF1D263-B801-46F4-90A1-BAD5122B5CAD}"/>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788275" y="167233600"/>
          <a:ext cx="1699150" cy="4762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167</xdr:col>
      <xdr:colOff>165099</xdr:colOff>
      <xdr:row>0</xdr:row>
      <xdr:rowOff>64514</xdr:rowOff>
    </xdr:from>
    <xdr:ext cx="2352676" cy="640336"/>
    <xdr:pic>
      <xdr:nvPicPr>
        <xdr:cNvPr id="431" name="5 Imagen">
          <a:extLst>
            <a:ext uri="{FF2B5EF4-FFF2-40B4-BE49-F238E27FC236}">
              <a16:creationId xmlns:a16="http://schemas.microsoft.com/office/drawing/2014/main" id="{9F346886-C5E8-4584-9172-C65089D4CA58}"/>
            </a:ext>
          </a:extLst>
        </xdr:cNvPr>
        <xdr:cNvPicPr/>
      </xdr:nvPicPr>
      <xdr:blipFill>
        <a:blip xmlns:r="http://schemas.openxmlformats.org/officeDocument/2006/relationships" r:embed="rId1" cstate="print"/>
        <a:stretch>
          <a:fillRect/>
        </a:stretch>
      </xdr:blipFill>
      <xdr:spPr bwMode="auto">
        <a:xfrm>
          <a:off x="107162599" y="64514"/>
          <a:ext cx="2352676" cy="640336"/>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lmacengeneral5\Desktop\28-05-202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lmacengeneral5\Downloads\ONSUMO%20HI.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almacengeneral5\Downloads\28-5-2024%20CR&#205;TICOS%20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SALDOS28"/>
    </sheetNames>
    <sheetDataSet>
      <sheetData sheetId="0">
        <row r="3">
          <cell r="A3" t="str">
            <v>Suma de Cantidad</v>
          </cell>
          <cell r="C3" t="str">
            <v>BODEGA</v>
          </cell>
        </row>
        <row r="4">
          <cell r="A4" t="str">
            <v>CODIGO</v>
          </cell>
          <cell r="B4" t="str">
            <v>DESCRIPCION</v>
          </cell>
          <cell r="C4" t="str">
            <v>AL10</v>
          </cell>
          <cell r="D4" t="str">
            <v>AL13</v>
          </cell>
          <cell r="E4" t="str">
            <v>AL20</v>
          </cell>
          <cell r="F4" t="str">
            <v>AL30</v>
          </cell>
          <cell r="G4" t="str">
            <v>FA12</v>
          </cell>
          <cell r="H4" t="str">
            <v>FA13</v>
          </cell>
          <cell r="I4" t="str">
            <v>FA14</v>
          </cell>
          <cell r="J4" t="str">
            <v>FA22</v>
          </cell>
          <cell r="K4" t="str">
            <v>FA23</v>
          </cell>
          <cell r="L4" t="str">
            <v>FA24</v>
          </cell>
          <cell r="M4" t="str">
            <v>FA25</v>
          </cell>
          <cell r="N4" t="str">
            <v>FA30</v>
          </cell>
          <cell r="O4" t="str">
            <v>FA31</v>
          </cell>
          <cell r="P4" t="str">
            <v>FA32</v>
          </cell>
          <cell r="Q4" t="str">
            <v>FA33</v>
          </cell>
          <cell r="R4" t="str">
            <v>FA40</v>
          </cell>
          <cell r="S4" t="str">
            <v>FA50</v>
          </cell>
          <cell r="T4" t="str">
            <v>FA51</v>
          </cell>
          <cell r="U4" t="str">
            <v>T.ALMACEN</v>
          </cell>
        </row>
        <row r="5">
          <cell r="A5" t="str">
            <v>MQ0001</v>
          </cell>
          <cell r="B5" t="str">
            <v>ACID POLIGL ANTI/ 0 AGUJ CURVA REDON 1/2 CIRCU 34-37 MM HB DE 70-90 CM(VC340H-J346H)VICRIL</v>
          </cell>
          <cell r="E5">
            <v>48</v>
          </cell>
          <cell r="H5">
            <v>4</v>
          </cell>
          <cell r="K5">
            <v>9</v>
          </cell>
          <cell r="M5">
            <v>15</v>
          </cell>
          <cell r="O5">
            <v>19</v>
          </cell>
          <cell r="U5">
            <v>48</v>
          </cell>
        </row>
        <row r="6">
          <cell r="A6" t="str">
            <v>MQ0002</v>
          </cell>
          <cell r="B6" t="str">
            <v>ACID POLIGLLICO ANTIBA 0 AGUJ CURVA REDON 1/2 CIRCU 24-26 MM HB DE 70-90 CM SUTURA SINTET ABSORBIBL</v>
          </cell>
          <cell r="E6">
            <v>60</v>
          </cell>
          <cell r="F6">
            <v>24</v>
          </cell>
          <cell r="H6">
            <v>130</v>
          </cell>
          <cell r="K6">
            <v>14</v>
          </cell>
          <cell r="U6">
            <v>84</v>
          </cell>
        </row>
        <row r="7">
          <cell r="A7" t="str">
            <v>MQ0003</v>
          </cell>
          <cell r="B7" t="str">
            <v>ACIDO POLIGLICOLICO 3/0 AGUJA CURVA REDONDA 1/2 CIRCULO 24 - 26 MM HEBRA DE-90CM(SUTURA SINTETICA ABSORBIBLE)</v>
          </cell>
          <cell r="K7">
            <v>22</v>
          </cell>
          <cell r="U7">
            <v>0</v>
          </cell>
        </row>
        <row r="8">
          <cell r="A8" t="str">
            <v>MQ0004</v>
          </cell>
          <cell r="B8" t="str">
            <v>ACIDO ANTIBACTERIAL 2/0 AGUJA CURVA REDONDA DE 90 CM (VCP345HVICRIL) SUTURA SINTETICA ABSORBIBLE</v>
          </cell>
          <cell r="G8">
            <v>28</v>
          </cell>
          <cell r="U8">
            <v>0</v>
          </cell>
        </row>
        <row r="9">
          <cell r="A9" t="str">
            <v>MQ0006</v>
          </cell>
          <cell r="B9" t="str">
            <v>ACIDO POLIGLICOLICO 0 AGUJA 1/2 CIRCULO CURVA REDONDA 26 - 27MM DE 70 - 90CM(XYJ346H) VICRIL CT1</v>
          </cell>
          <cell r="E9">
            <v>36</v>
          </cell>
          <cell r="J9">
            <v>19</v>
          </cell>
          <cell r="K9">
            <v>36</v>
          </cell>
          <cell r="M9">
            <v>35</v>
          </cell>
          <cell r="U9">
            <v>36</v>
          </cell>
        </row>
        <row r="10">
          <cell r="A10" t="str">
            <v>MQ0007</v>
          </cell>
          <cell r="B10" t="str">
            <v>ACIDO POLIGLICOLICO 1 AGUJA CURVA REDONDA DE 1/2 CIRCULO DE 34-37MM DE 90CM DE LARGO</v>
          </cell>
          <cell r="H10">
            <v>32</v>
          </cell>
          <cell r="U10">
            <v>0</v>
          </cell>
        </row>
        <row r="11">
          <cell r="A11" t="str">
            <v>MQ0008</v>
          </cell>
          <cell r="B11" t="str">
            <v>ACIDO POLIGLICOLICO 3/0 AGUJA CURVA REDONDA 1/2 CIRCULO 24 - 26 MM HEBRA 70-75CM(SUTURA SINTETICA ABSORBIBLE</v>
          </cell>
          <cell r="J11">
            <v>6</v>
          </cell>
          <cell r="U11">
            <v>0</v>
          </cell>
        </row>
        <row r="12">
          <cell r="A12" t="str">
            <v>MQ0009</v>
          </cell>
          <cell r="B12" t="str">
            <v>ACIDO POLIGLICOLICO 3/0 AGUJA CURVA REDONDA 1/2 CIRCULO 19 - 22 HEBRA DE 70-75CM(SUTURA SINTETICA ABSORBIBLE)</v>
          </cell>
          <cell r="G12">
            <v>147</v>
          </cell>
          <cell r="N12">
            <v>23</v>
          </cell>
          <cell r="U12">
            <v>0</v>
          </cell>
        </row>
        <row r="13">
          <cell r="A13" t="str">
            <v>MQ0010</v>
          </cell>
          <cell r="B13" t="str">
            <v>ACIDO POLIGLICOLICO 4/0 AGUJA CURVA CORTANTE DE 3/8 CIRCULO DE 19-27mm DE 45cm DE LARGO</v>
          </cell>
          <cell r="J13">
            <v>12</v>
          </cell>
          <cell r="K13">
            <v>7</v>
          </cell>
          <cell r="R13">
            <v>9</v>
          </cell>
          <cell r="U13">
            <v>0</v>
          </cell>
        </row>
        <row r="14">
          <cell r="A14" t="str">
            <v>MQ0012</v>
          </cell>
          <cell r="B14" t="str">
            <v>ACIDO POLIGLICOLICO 6/0 AGUJA CORTANTE 3/8 CIRCULO 13*45 MM (VICRIL- JP492G)</v>
          </cell>
          <cell r="G14">
            <v>16</v>
          </cell>
          <cell r="J14">
            <v>12</v>
          </cell>
          <cell r="K14">
            <v>3</v>
          </cell>
          <cell r="M14">
            <v>9</v>
          </cell>
          <cell r="O14">
            <v>20</v>
          </cell>
          <cell r="U14">
            <v>0</v>
          </cell>
        </row>
        <row r="15">
          <cell r="A15" t="str">
            <v>MQ0013</v>
          </cell>
          <cell r="B15" t="str">
            <v>ACIDO POLIGLICOLICO 6/0 CON AGUJA CURVA REDONDA 1/2 CIRCULO 15 A 19MM HBRA 70-75CM(POLIGLATINA VIOLETA 910 TRENZADA- ABSORBIBLE)</v>
          </cell>
          <cell r="H15">
            <v>36</v>
          </cell>
          <cell r="U15">
            <v>0</v>
          </cell>
        </row>
        <row r="16">
          <cell r="A16" t="str">
            <v>MQ0014</v>
          </cell>
          <cell r="B16" t="str">
            <v>ACIDO POLIGLICOLICO 7/0 DOBLE AGUJA ESPATULADA 3/8 CIRCULO 6-7mm HEBRA 45cm</v>
          </cell>
          <cell r="H16">
            <v>13</v>
          </cell>
          <cell r="U16">
            <v>0</v>
          </cell>
        </row>
        <row r="17">
          <cell r="A17" t="str">
            <v>MQ0015</v>
          </cell>
          <cell r="B17" t="str">
            <v>ACIDO POLIGLICOLICO 8/0 DOBLE AGUJA2XTSP7 CIRCULO REDONDA 17MM - 45CMS</v>
          </cell>
          <cell r="H17">
            <v>8</v>
          </cell>
          <cell r="U17">
            <v>0</v>
          </cell>
        </row>
        <row r="18">
          <cell r="A18" t="str">
            <v>MQ0016</v>
          </cell>
          <cell r="B18" t="str">
            <v>ACIDO POLIGLICOLICO ANTIBACTER 5/0 AGUJA CURVA REDONDA 1/2 CIRCULO 15-17 MM HEBRA DE 70 A 75 CM VCP303H</v>
          </cell>
          <cell r="J18">
            <v>39</v>
          </cell>
          <cell r="O18">
            <v>6</v>
          </cell>
          <cell r="R18">
            <v>37</v>
          </cell>
          <cell r="U18">
            <v>0</v>
          </cell>
        </row>
        <row r="19">
          <cell r="A19" t="str">
            <v>MQ0017</v>
          </cell>
          <cell r="B19" t="str">
            <v>ACIDO POLIGLICOLICO ANTIBACTERIAL  0 AGUJA CURVA REDONDA ½ CIRCULO 34 A 37 MM HEBRA DE 70 CM  UNIDAD</v>
          </cell>
          <cell r="H19">
            <v>17</v>
          </cell>
          <cell r="M19">
            <v>19</v>
          </cell>
          <cell r="U19">
            <v>0</v>
          </cell>
        </row>
        <row r="20">
          <cell r="A20" t="str">
            <v>MQ0018</v>
          </cell>
          <cell r="B20" t="str">
            <v>MULTIFILAMENTO NATURAL/ ABSORBIBLE CON ACIDO POLIGLICOLICO 2/0 AGUJA 1/2 REDONDA DE 24 A 27MM HEBRA DE 70-75CM</v>
          </cell>
          <cell r="I20">
            <v>3</v>
          </cell>
          <cell r="J20">
            <v>9</v>
          </cell>
          <cell r="U20">
            <v>0</v>
          </cell>
        </row>
        <row r="21">
          <cell r="A21" t="str">
            <v>MQ0022</v>
          </cell>
          <cell r="B21" t="str">
            <v>AGUJA BIOPSIA MEDULA OSEA N° 11G * 4</v>
          </cell>
          <cell r="C21">
            <v>10</v>
          </cell>
          <cell r="N21">
            <v>7</v>
          </cell>
          <cell r="U21">
            <v>10</v>
          </cell>
        </row>
        <row r="22">
          <cell r="A22" t="str">
            <v>MQ0023</v>
          </cell>
          <cell r="B22" t="str">
            <v>AGUJA DE ACCESO PERCUTANEO N° 18G * 20CM LARGO</v>
          </cell>
          <cell r="C22">
            <v>8</v>
          </cell>
          <cell r="H22">
            <v>12</v>
          </cell>
          <cell r="U22">
            <v>8</v>
          </cell>
        </row>
        <row r="23">
          <cell r="A23" t="str">
            <v>MQ0024</v>
          </cell>
          <cell r="B23" t="str">
            <v>AGUJA DE BIOPSIA N°14G*100MM SEMIAUTOMATICA</v>
          </cell>
          <cell r="C23">
            <v>16</v>
          </cell>
          <cell r="H23">
            <v>1</v>
          </cell>
          <cell r="K23">
            <v>2</v>
          </cell>
          <cell r="U23">
            <v>16</v>
          </cell>
        </row>
        <row r="24">
          <cell r="A24" t="str">
            <v>MQ0025</v>
          </cell>
          <cell r="B24" t="str">
            <v>AGUJA DE BIOPSIA N° 16G * 100MM SEMIAUTOMATICA</v>
          </cell>
          <cell r="C24">
            <v>6</v>
          </cell>
          <cell r="F24">
            <v>16</v>
          </cell>
          <cell r="H24">
            <v>2</v>
          </cell>
          <cell r="K24">
            <v>2</v>
          </cell>
          <cell r="O24">
            <v>2</v>
          </cell>
          <cell r="U24">
            <v>22</v>
          </cell>
        </row>
        <row r="25">
          <cell r="A25" t="str">
            <v>MQ0026</v>
          </cell>
          <cell r="B25" t="str">
            <v>AGUJA DE BIOPSIA N° 18G * 10CM SEMIAUTOMATICA</v>
          </cell>
          <cell r="C25">
            <v>1</v>
          </cell>
          <cell r="K25">
            <v>6</v>
          </cell>
          <cell r="U25">
            <v>1</v>
          </cell>
        </row>
        <row r="26">
          <cell r="A26" t="str">
            <v>MQ0027</v>
          </cell>
          <cell r="B26" t="str">
            <v>AGUJA DE BIOPSIA N° 18G * 15 A 16CM SEMIAUTOMATICA</v>
          </cell>
          <cell r="C26">
            <v>5</v>
          </cell>
          <cell r="U26">
            <v>5</v>
          </cell>
        </row>
        <row r="27">
          <cell r="A27" t="str">
            <v>MQ0028</v>
          </cell>
          <cell r="B27" t="str">
            <v>AGUJA DE INSUFLACION N° 13G *120MM DESECHABLE</v>
          </cell>
          <cell r="H27">
            <v>10</v>
          </cell>
          <cell r="U27">
            <v>0</v>
          </cell>
        </row>
        <row r="28">
          <cell r="A28" t="str">
            <v>MQ0029</v>
          </cell>
          <cell r="B28" t="str">
            <v>AGUJA DE INSUFLACION N° 13G *150MM DESECHABLE</v>
          </cell>
          <cell r="H28">
            <v>9</v>
          </cell>
          <cell r="O28">
            <v>1</v>
          </cell>
          <cell r="U28">
            <v>0</v>
          </cell>
        </row>
        <row r="29">
          <cell r="A29" t="str">
            <v>MQ0030</v>
          </cell>
          <cell r="B29" t="str">
            <v>AGUJA HIPODERMICA  20G*1” DESECHABLE</v>
          </cell>
          <cell r="K29">
            <v>182</v>
          </cell>
          <cell r="N29">
            <v>77</v>
          </cell>
          <cell r="U29">
            <v>0</v>
          </cell>
        </row>
        <row r="30">
          <cell r="A30" t="str">
            <v>MQ0031</v>
          </cell>
          <cell r="B30" t="str">
            <v>AGUJA HIPODERMICA 18G*1 1/2” DESECHABLE</v>
          </cell>
          <cell r="H30">
            <v>128</v>
          </cell>
          <cell r="I30">
            <v>6</v>
          </cell>
          <cell r="J30">
            <v>41</v>
          </cell>
          <cell r="N30">
            <v>279</v>
          </cell>
          <cell r="R30">
            <v>32</v>
          </cell>
          <cell r="U30">
            <v>0</v>
          </cell>
        </row>
        <row r="31">
          <cell r="A31" t="str">
            <v>MQ0032</v>
          </cell>
          <cell r="B31" t="str">
            <v>AGUJA HIPODERMICA  25G * 5/8"  DESECHABLE"</v>
          </cell>
          <cell r="E31">
            <v>200</v>
          </cell>
          <cell r="F31">
            <v>100</v>
          </cell>
          <cell r="H31">
            <v>77</v>
          </cell>
          <cell r="K31">
            <v>82</v>
          </cell>
          <cell r="U31">
            <v>300</v>
          </cell>
        </row>
        <row r="32">
          <cell r="A32" t="str">
            <v>MQ0033</v>
          </cell>
          <cell r="B32" t="str">
            <v>AGUJA HIPODERMICA  19G*1 1/2” DESECHABLE</v>
          </cell>
          <cell r="C32">
            <v>1100</v>
          </cell>
          <cell r="F32">
            <v>500</v>
          </cell>
          <cell r="G32">
            <v>186</v>
          </cell>
          <cell r="H32">
            <v>288</v>
          </cell>
          <cell r="I32">
            <v>7</v>
          </cell>
          <cell r="K32">
            <v>84</v>
          </cell>
          <cell r="M32">
            <v>90</v>
          </cell>
          <cell r="N32">
            <v>57</v>
          </cell>
          <cell r="Q32">
            <v>155</v>
          </cell>
          <cell r="R32">
            <v>81</v>
          </cell>
          <cell r="U32">
            <v>1600</v>
          </cell>
        </row>
        <row r="33">
          <cell r="A33" t="str">
            <v>MQ0034</v>
          </cell>
          <cell r="B33" t="str">
            <v>AGUJA HIPODERMICA  20G*1 1/2” DESECHABLE</v>
          </cell>
          <cell r="E33">
            <v>1100</v>
          </cell>
          <cell r="F33">
            <v>365</v>
          </cell>
          <cell r="K33">
            <v>197</v>
          </cell>
          <cell r="Q33">
            <v>22</v>
          </cell>
          <cell r="U33">
            <v>1465</v>
          </cell>
        </row>
        <row r="34">
          <cell r="A34" t="str">
            <v>MQ0035</v>
          </cell>
          <cell r="B34" t="str">
            <v>AGUJA HIPODERMICA 21G * 1 1/2" DESECHABLE"</v>
          </cell>
          <cell r="C34">
            <v>600</v>
          </cell>
          <cell r="E34">
            <v>1100</v>
          </cell>
          <cell r="K34">
            <v>200</v>
          </cell>
          <cell r="N34">
            <v>82</v>
          </cell>
          <cell r="U34">
            <v>1700</v>
          </cell>
        </row>
        <row r="35">
          <cell r="A35" t="str">
            <v>MQ0037</v>
          </cell>
          <cell r="B35" t="str">
            <v>AGUJA HIPODERMICA  23G * 1"  DESECHABLE"</v>
          </cell>
          <cell r="C35">
            <v>300</v>
          </cell>
          <cell r="E35">
            <v>200</v>
          </cell>
          <cell r="G35">
            <v>4</v>
          </cell>
          <cell r="H35">
            <v>283</v>
          </cell>
          <cell r="I35">
            <v>19</v>
          </cell>
          <cell r="J35">
            <v>51</v>
          </cell>
          <cell r="K35">
            <v>205</v>
          </cell>
          <cell r="N35">
            <v>433</v>
          </cell>
          <cell r="O35">
            <v>96</v>
          </cell>
          <cell r="Q35">
            <v>250</v>
          </cell>
          <cell r="R35">
            <v>109</v>
          </cell>
          <cell r="U35">
            <v>500</v>
          </cell>
        </row>
        <row r="36">
          <cell r="A36" t="str">
            <v>MQ0038</v>
          </cell>
          <cell r="B36" t="str">
            <v>AGUJA HIPODERMICA  23G*1 1/2” DESECHABLE</v>
          </cell>
          <cell r="C36">
            <v>400</v>
          </cell>
          <cell r="E36">
            <v>400</v>
          </cell>
          <cell r="N36">
            <v>162</v>
          </cell>
          <cell r="U36">
            <v>800</v>
          </cell>
        </row>
        <row r="37">
          <cell r="A37" t="str">
            <v>MQ0039</v>
          </cell>
          <cell r="B37" t="str">
            <v>AGUJA HIPODERMICA  24G * 1”  DESECHABLE</v>
          </cell>
          <cell r="C37">
            <v>100</v>
          </cell>
          <cell r="F37">
            <v>200</v>
          </cell>
          <cell r="U37">
            <v>300</v>
          </cell>
        </row>
        <row r="38">
          <cell r="A38" t="str">
            <v>MQ0040</v>
          </cell>
          <cell r="B38" t="str">
            <v>AGUJA PARA PUNCION LUMBAR N° 20G*90MM (3 1/2)</v>
          </cell>
          <cell r="H38">
            <v>5</v>
          </cell>
          <cell r="U38">
            <v>0</v>
          </cell>
        </row>
        <row r="39">
          <cell r="A39" t="str">
            <v>MQ0041</v>
          </cell>
          <cell r="B39" t="str">
            <v>AGUJA PARA ANESTESIA ESPINAL  N° 26 G * 3 1/4""</v>
          </cell>
          <cell r="F39">
            <v>210</v>
          </cell>
          <cell r="H39">
            <v>92</v>
          </cell>
          <cell r="U39">
            <v>210</v>
          </cell>
        </row>
        <row r="40">
          <cell r="A40" t="str">
            <v>MQ0042</v>
          </cell>
          <cell r="B40" t="str">
            <v>AGUJA PARA ANESTESIA ESPINAL N° 27G * 90MM</v>
          </cell>
          <cell r="C40">
            <v>20</v>
          </cell>
          <cell r="H40">
            <v>231</v>
          </cell>
          <cell r="K40">
            <v>143</v>
          </cell>
          <cell r="M40">
            <v>179</v>
          </cell>
          <cell r="O40">
            <v>133</v>
          </cell>
          <cell r="R40">
            <v>30</v>
          </cell>
          <cell r="U40">
            <v>20</v>
          </cell>
        </row>
        <row r="41">
          <cell r="A41" t="str">
            <v>MQ0043</v>
          </cell>
          <cell r="B41" t="str">
            <v>AGUJA PARA ASPIRACION DE MEDULA OSEA N° 16G * 1MM</v>
          </cell>
          <cell r="F41">
            <v>10</v>
          </cell>
          <cell r="N41">
            <v>10</v>
          </cell>
          <cell r="U41">
            <v>10</v>
          </cell>
        </row>
        <row r="42">
          <cell r="A42" t="str">
            <v>MQ0046</v>
          </cell>
          <cell r="B42" t="str">
            <v>AGUJA PARA PLUMA DE INSULINA CALIBRE 32G * 4MM (PEN)</v>
          </cell>
          <cell r="C42">
            <v>30</v>
          </cell>
          <cell r="G42">
            <v>20</v>
          </cell>
          <cell r="I42">
            <v>49</v>
          </cell>
          <cell r="N42">
            <v>54</v>
          </cell>
          <cell r="R42">
            <v>44</v>
          </cell>
          <cell r="U42">
            <v>30</v>
          </cell>
        </row>
        <row r="43">
          <cell r="A43" t="str">
            <v>MQ0047</v>
          </cell>
          <cell r="B43" t="str">
            <v>ALCOHOL ANTISEPTICO 75%   FRASCO X 345 ML</v>
          </cell>
          <cell r="E43">
            <v>89</v>
          </cell>
          <cell r="F43">
            <v>189</v>
          </cell>
          <cell r="N43">
            <v>11</v>
          </cell>
          <cell r="U43">
            <v>278</v>
          </cell>
        </row>
        <row r="44">
          <cell r="A44" t="str">
            <v>MQ0048</v>
          </cell>
          <cell r="B44" t="str">
            <v>ALCOHOL ANTISEPTICO 70%   FRASCO 700 - 1000 ML</v>
          </cell>
          <cell r="C44">
            <v>25</v>
          </cell>
          <cell r="E44">
            <v>212</v>
          </cell>
          <cell r="F44">
            <v>90</v>
          </cell>
          <cell r="N44">
            <v>4</v>
          </cell>
          <cell r="U44">
            <v>327</v>
          </cell>
        </row>
        <row r="45">
          <cell r="A45" t="str">
            <v>MQ0053</v>
          </cell>
          <cell r="B45" t="str">
            <v>ALGODON NO ESTERIL TIPO HOSPITALARIO ROLLO 0.90 * 90 MTR ANCHO 45CM * 500GR   ROLLO</v>
          </cell>
          <cell r="E45">
            <v>29</v>
          </cell>
          <cell r="F45">
            <v>65</v>
          </cell>
          <cell r="U45">
            <v>94</v>
          </cell>
        </row>
        <row r="46">
          <cell r="A46" t="str">
            <v>MQ0055</v>
          </cell>
          <cell r="B46" t="str">
            <v>APLICADOR CON BASE DE MADERA Y PUNTA DE ALGODON  UNIDAD</v>
          </cell>
          <cell r="C46">
            <v>28600</v>
          </cell>
          <cell r="D46">
            <v>3800</v>
          </cell>
          <cell r="E46">
            <v>4120</v>
          </cell>
          <cell r="F46">
            <v>2600</v>
          </cell>
          <cell r="N46">
            <v>280</v>
          </cell>
          <cell r="U46">
            <v>39120</v>
          </cell>
        </row>
        <row r="47">
          <cell r="A47" t="str">
            <v>MQ0057</v>
          </cell>
          <cell r="B47" t="str">
            <v>APOSITO DE HIDROFIBRA CON PLATA DE 20 X 30 CM (AQUACEL ®)</v>
          </cell>
          <cell r="H47">
            <v>10</v>
          </cell>
          <cell r="U47">
            <v>0</v>
          </cell>
        </row>
        <row r="48">
          <cell r="A48" t="str">
            <v>MQ0059</v>
          </cell>
          <cell r="B48" t="str">
            <v>APOSITO DE ALGINATO DE CALCIO 10CM * 10 CM.</v>
          </cell>
          <cell r="K48">
            <v>13</v>
          </cell>
          <cell r="N48">
            <v>4</v>
          </cell>
          <cell r="R48">
            <v>10</v>
          </cell>
          <cell r="U48">
            <v>0</v>
          </cell>
        </row>
        <row r="49">
          <cell r="A49" t="str">
            <v>MQ0061</v>
          </cell>
          <cell r="B49" t="str">
            <v>APOSITO DE GASA (ALGODON IMPREGNADO CON PARAFINA Y DIGLUCONATO DE CLORHEXIDINA 0.5%) 10CM * 10CM (BACTIGRAS 10 x 10 CM 7457)</v>
          </cell>
          <cell r="G49">
            <v>426</v>
          </cell>
          <cell r="M49">
            <v>13</v>
          </cell>
          <cell r="N49">
            <v>32</v>
          </cell>
          <cell r="U49">
            <v>0</v>
          </cell>
        </row>
        <row r="50">
          <cell r="A50" t="str">
            <v>MQ0062</v>
          </cell>
          <cell r="B50" t="str">
            <v>APOSITO DE GASA (ALGODON IMPREGNADO CON PARAFINA Y DIGLUCONATO DE CLORHEXIDINA 05%) 15CM * 20CM (BACTIGRAS  15 x 20 CM7461)</v>
          </cell>
          <cell r="G50">
            <v>308</v>
          </cell>
          <cell r="N50">
            <v>27</v>
          </cell>
          <cell r="O50">
            <v>3</v>
          </cell>
          <cell r="R50">
            <v>3</v>
          </cell>
          <cell r="U50">
            <v>0</v>
          </cell>
        </row>
        <row r="51">
          <cell r="A51" t="str">
            <v>MQ0063</v>
          </cell>
          <cell r="B51" t="str">
            <v>APOSITO DE HIDROCOLOIDE EN GEL TRANSPARENTE 10CM * 10CM (ELECT HYDRO THIN 10 X 10 CM-53HYT1010)</v>
          </cell>
          <cell r="H51">
            <v>6</v>
          </cell>
          <cell r="U51">
            <v>0</v>
          </cell>
        </row>
        <row r="52">
          <cell r="A52" t="str">
            <v>MQ0064</v>
          </cell>
          <cell r="B52" t="str">
            <v>APOSITO DE POLIURETANO (PELICULA DE POLIURETANO CON PLATA-ALMOHADILLA CON CARBON ACTIVADO) 10CM * 1CM</v>
          </cell>
          <cell r="K52">
            <v>3</v>
          </cell>
          <cell r="U52">
            <v>0</v>
          </cell>
        </row>
        <row r="53">
          <cell r="A53" t="str">
            <v>MQ0065</v>
          </cell>
          <cell r="B53" t="str">
            <v>APOSITO CON HIDROCOLOIDE DELGADO 15CM * 15CM ESTERIL (ELECT HYDRO THIN 15 X 15 CM-53HYT1515)</v>
          </cell>
          <cell r="H53">
            <v>52</v>
          </cell>
          <cell r="K53">
            <v>3</v>
          </cell>
          <cell r="M53">
            <v>1</v>
          </cell>
          <cell r="U53">
            <v>0</v>
          </cell>
        </row>
        <row r="54">
          <cell r="A54" t="str">
            <v>MQ0066</v>
          </cell>
          <cell r="B54" t="str">
            <v>APOSITO GEL HIDROCOLOIDE 20CM * 20CM</v>
          </cell>
          <cell r="H54">
            <v>68</v>
          </cell>
          <cell r="K54">
            <v>21</v>
          </cell>
          <cell r="N54">
            <v>5</v>
          </cell>
          <cell r="O54">
            <v>6</v>
          </cell>
          <cell r="Q54">
            <v>1</v>
          </cell>
          <cell r="R54">
            <v>12</v>
          </cell>
          <cell r="U54">
            <v>0</v>
          </cell>
        </row>
        <row r="55">
          <cell r="A55" t="str">
            <v>MQ0067</v>
          </cell>
          <cell r="B55" t="str">
            <v>APOSITO HIDROCOLOIDE CON FORMULA DE GEL CONTROLADA 20CM * 30CM</v>
          </cell>
          <cell r="I55">
            <v>2</v>
          </cell>
          <cell r="K55">
            <v>14</v>
          </cell>
          <cell r="U55">
            <v>0</v>
          </cell>
        </row>
        <row r="56">
          <cell r="A56" t="str">
            <v>MQ0070</v>
          </cell>
          <cell r="B56" t="str">
            <v>APOSITO ESTERIL TRASPARENTE 5CM * 5CM ON REFUERZO INCORPORADO Y CON TIRILLAS DE FIJACION Y MARCACION – USO NEONATAL</v>
          </cell>
          <cell r="E56">
            <v>700</v>
          </cell>
          <cell r="F56">
            <v>50</v>
          </cell>
          <cell r="G56">
            <v>520</v>
          </cell>
          <cell r="H56">
            <v>109</v>
          </cell>
          <cell r="J56">
            <v>42</v>
          </cell>
          <cell r="K56">
            <v>123</v>
          </cell>
          <cell r="N56">
            <v>295</v>
          </cell>
          <cell r="U56">
            <v>750</v>
          </cell>
        </row>
        <row r="57">
          <cell r="A57" t="str">
            <v>MQ0071</v>
          </cell>
          <cell r="B57" t="str">
            <v>APOSITO TRANSPARENTE DE POLIURETANO 18CM HASTA 22CM * 8CM HASTA 12CM CON ALMOHADILLA ABSORBENTE NO TEJIDA POSQUIRURGICO (OPSITE POST OP 10 X20 CM66000713)</v>
          </cell>
          <cell r="G57">
            <v>228</v>
          </cell>
          <cell r="K57">
            <v>6</v>
          </cell>
          <cell r="U57">
            <v>0</v>
          </cell>
        </row>
        <row r="58">
          <cell r="A58" t="str">
            <v>MQ0073</v>
          </cell>
          <cell r="B58" t="str">
            <v>APOSITO TRANSPARENTE DE POLIURETANO 30CM A 35 CM * 9CM A 10CM. CON ALMOHADILLA ABSORBENTE NO TEJIDA POSQUIRURGICO (OPSITE POST OP 10 X 30 CM66000715)</v>
          </cell>
          <cell r="G58">
            <v>106</v>
          </cell>
          <cell r="U58">
            <v>0</v>
          </cell>
        </row>
        <row r="59">
          <cell r="A59" t="str">
            <v>MQ0074</v>
          </cell>
          <cell r="B59" t="str">
            <v>APOSITO TRANSPARENTE DE POLIURETANO 7.2*5 cm (ALMOHADILLA ABSORBENTE NO TEJIDA POSQUIRURGICO ESTERIL)</v>
          </cell>
          <cell r="G59">
            <v>202</v>
          </cell>
          <cell r="H59">
            <v>366</v>
          </cell>
          <cell r="N59">
            <v>84</v>
          </cell>
          <cell r="Q59">
            <v>13</v>
          </cell>
          <cell r="U59">
            <v>0</v>
          </cell>
        </row>
        <row r="60">
          <cell r="A60" t="str">
            <v>MQ0075</v>
          </cell>
          <cell r="B60" t="str">
            <v>APOSITO TRANSPARENTE PARA FIJACION 12CM ANCHO * 10CM DE LARGO ESTERIL</v>
          </cell>
          <cell r="C60">
            <v>1200</v>
          </cell>
          <cell r="G60">
            <v>584</v>
          </cell>
          <cell r="H60">
            <v>278</v>
          </cell>
          <cell r="K60">
            <v>291</v>
          </cell>
          <cell r="M60">
            <v>83</v>
          </cell>
          <cell r="N60">
            <v>767</v>
          </cell>
          <cell r="O60">
            <v>36</v>
          </cell>
          <cell r="U60">
            <v>1200</v>
          </cell>
        </row>
        <row r="61">
          <cell r="A61" t="str">
            <v>MQ0076</v>
          </cell>
          <cell r="B61" t="str">
            <v>ASA DE SILICONA PARA REPARACION DE ESTRUCTURAS VASCULARES ROJA 3MM MINI</v>
          </cell>
          <cell r="F61">
            <v>45</v>
          </cell>
          <cell r="K61">
            <v>4</v>
          </cell>
          <cell r="O61">
            <v>6</v>
          </cell>
          <cell r="U61">
            <v>45</v>
          </cell>
        </row>
        <row r="62">
          <cell r="A62" t="str">
            <v>MQ0077</v>
          </cell>
          <cell r="B62" t="str">
            <v>ASA DE SILICONA PARA REPARACION DE ESTRUCTURAS VASCULARES AZUL 3MM MINI</v>
          </cell>
          <cell r="F62">
            <v>30</v>
          </cell>
          <cell r="H62">
            <v>33</v>
          </cell>
          <cell r="K62">
            <v>8</v>
          </cell>
          <cell r="M62">
            <v>2</v>
          </cell>
          <cell r="O62">
            <v>7</v>
          </cell>
          <cell r="U62">
            <v>30</v>
          </cell>
        </row>
        <row r="63">
          <cell r="A63" t="str">
            <v>MQ0078</v>
          </cell>
          <cell r="B63" t="str">
            <v>BAJALENGUA EN  MADERA</v>
          </cell>
          <cell r="C63">
            <v>9600</v>
          </cell>
          <cell r="D63">
            <v>1800</v>
          </cell>
          <cell r="E63">
            <v>1200</v>
          </cell>
          <cell r="F63">
            <v>100</v>
          </cell>
          <cell r="N63">
            <v>136</v>
          </cell>
          <cell r="U63">
            <v>12700</v>
          </cell>
        </row>
        <row r="64">
          <cell r="A64" t="str">
            <v>MQ0079</v>
          </cell>
          <cell r="B64" t="str">
            <v>BALON DE ANESTESIA 2LT</v>
          </cell>
          <cell r="G64">
            <v>32</v>
          </cell>
          <cell r="K64">
            <v>16</v>
          </cell>
          <cell r="M64">
            <v>3</v>
          </cell>
          <cell r="U64">
            <v>0</v>
          </cell>
        </row>
        <row r="65">
          <cell r="A65" t="str">
            <v>MQ0080</v>
          </cell>
          <cell r="B65" t="str">
            <v>BALON DE ANESTESIA 1 LT</v>
          </cell>
          <cell r="G65">
            <v>13</v>
          </cell>
          <cell r="U65">
            <v>0</v>
          </cell>
        </row>
        <row r="66">
          <cell r="A66" t="str">
            <v>MQ0081</v>
          </cell>
          <cell r="B66" t="str">
            <v>BARRERA BLANDA Y BOLSA DE COLOSTOMIA * 57 MM</v>
          </cell>
          <cell r="G66">
            <v>41</v>
          </cell>
          <cell r="H66">
            <v>8</v>
          </cell>
          <cell r="K66">
            <v>17</v>
          </cell>
          <cell r="N66">
            <v>2</v>
          </cell>
          <cell r="O66">
            <v>3</v>
          </cell>
          <cell r="R66">
            <v>1</v>
          </cell>
          <cell r="U66">
            <v>0</v>
          </cell>
        </row>
        <row r="67">
          <cell r="A67" t="str">
            <v>MQ0082</v>
          </cell>
          <cell r="B67" t="str">
            <v>BARRERA CUTANEA NO IRRITANTE EN SPRAY</v>
          </cell>
          <cell r="E67">
            <v>1</v>
          </cell>
          <cell r="G67">
            <v>10</v>
          </cell>
          <cell r="U67">
            <v>1</v>
          </cell>
        </row>
        <row r="68">
          <cell r="A68" t="str">
            <v>MQ0083</v>
          </cell>
          <cell r="B68" t="str">
            <v>BARRERA MAS BOLSA PARA COLOSTOMIA DE 45MM Y CLIP</v>
          </cell>
          <cell r="G68">
            <v>18</v>
          </cell>
          <cell r="H68">
            <v>31</v>
          </cell>
          <cell r="K68">
            <v>1</v>
          </cell>
          <cell r="M68">
            <v>1</v>
          </cell>
          <cell r="U68">
            <v>0</v>
          </cell>
        </row>
        <row r="69">
          <cell r="A69" t="str">
            <v>MQ0084</v>
          </cell>
          <cell r="B69" t="str">
            <v>BARRERA MAS BOLSA PARA COLOSTOMIA DE 70MM Y CLIP</v>
          </cell>
          <cell r="G69">
            <v>20</v>
          </cell>
          <cell r="H69">
            <v>26</v>
          </cell>
          <cell r="I69">
            <v>3</v>
          </cell>
          <cell r="K69">
            <v>19</v>
          </cell>
          <cell r="R69">
            <v>4</v>
          </cell>
          <cell r="U69">
            <v>0</v>
          </cell>
        </row>
        <row r="70">
          <cell r="A70" t="str">
            <v>MQ0085</v>
          </cell>
          <cell r="B70" t="str">
            <v>BATA DESECHABLE MANGA LARGA PUÑO RESORTADO</v>
          </cell>
          <cell r="D70">
            <v>430</v>
          </cell>
          <cell r="N70">
            <v>15</v>
          </cell>
          <cell r="U70">
            <v>430</v>
          </cell>
        </row>
        <row r="71">
          <cell r="A71" t="str">
            <v>MQ0086</v>
          </cell>
          <cell r="B71" t="str">
            <v>BATA DESECHABLE PARA PACIENTE ADULTO MANGA CORTA</v>
          </cell>
          <cell r="D71">
            <v>20</v>
          </cell>
          <cell r="G71">
            <v>150</v>
          </cell>
          <cell r="U71">
            <v>20</v>
          </cell>
        </row>
        <row r="72">
          <cell r="A72" t="str">
            <v>MQ0087</v>
          </cell>
          <cell r="B72" t="str">
            <v>BOLSA AUTOSELLABLE PARA ESTERILIZACION DE 70 MM X 260 MM +/- 1 cm CON INDICADOR PARA VAPOR</v>
          </cell>
          <cell r="C72">
            <v>6</v>
          </cell>
          <cell r="D72">
            <v>1</v>
          </cell>
          <cell r="E72">
            <v>28</v>
          </cell>
          <cell r="U72">
            <v>35</v>
          </cell>
        </row>
        <row r="73">
          <cell r="A73" t="str">
            <v>MQ0088</v>
          </cell>
          <cell r="B73" t="str">
            <v>BOLSA AUTOSELLABLE ( ENVOLTURA- PARA ESTERILIZACION DE 90 MM X 260 MM +/- 1 cm) CON INDICADOR PARA VAPOR</v>
          </cell>
          <cell r="C73">
            <v>6</v>
          </cell>
          <cell r="E73">
            <v>14</v>
          </cell>
          <cell r="F73">
            <v>12</v>
          </cell>
          <cell r="U73">
            <v>32</v>
          </cell>
        </row>
        <row r="74">
          <cell r="A74" t="str">
            <v>MQ0089</v>
          </cell>
          <cell r="B74" t="str">
            <v>BOLSA AUTOSELLABLE PARA ESTERILIZACION 135 * 283 MM +/- 1 CM CON INDICADOR PARA VAPOR</v>
          </cell>
          <cell r="C74">
            <v>16</v>
          </cell>
          <cell r="E74">
            <v>6</v>
          </cell>
          <cell r="F74">
            <v>3</v>
          </cell>
          <cell r="U74">
            <v>25</v>
          </cell>
        </row>
        <row r="75">
          <cell r="A75" t="str">
            <v>MQ0090</v>
          </cell>
          <cell r="B75" t="str">
            <v>BOLSA COLOSTOMIA PEDIATRICA 32</v>
          </cell>
          <cell r="G75">
            <v>2</v>
          </cell>
          <cell r="H75">
            <v>3</v>
          </cell>
          <cell r="K75">
            <v>11</v>
          </cell>
          <cell r="U75">
            <v>0</v>
          </cell>
        </row>
        <row r="76">
          <cell r="A76" t="str">
            <v>MQ0091</v>
          </cell>
          <cell r="B76" t="str">
            <v>BOLSA DE DRENAJE URINARIO * 2000ML(SISTEMA NO INVASIVO DE RECOLECCIÓN DE ORINA)</v>
          </cell>
          <cell r="C76">
            <v>100</v>
          </cell>
          <cell r="G76">
            <v>102</v>
          </cell>
          <cell r="H76">
            <v>244</v>
          </cell>
          <cell r="J76">
            <v>94</v>
          </cell>
          <cell r="K76">
            <v>150</v>
          </cell>
          <cell r="M76">
            <v>55</v>
          </cell>
          <cell r="N76">
            <v>45</v>
          </cell>
          <cell r="O76">
            <v>67</v>
          </cell>
          <cell r="Q76">
            <v>20</v>
          </cell>
          <cell r="R76">
            <v>49</v>
          </cell>
          <cell r="U76">
            <v>100</v>
          </cell>
        </row>
        <row r="77">
          <cell r="A77" t="str">
            <v>MQ0092</v>
          </cell>
          <cell r="B77" t="str">
            <v>BOLSA CADAVER</v>
          </cell>
          <cell r="C77">
            <v>50</v>
          </cell>
          <cell r="D77">
            <v>139</v>
          </cell>
          <cell r="U77">
            <v>189</v>
          </cell>
        </row>
        <row r="78">
          <cell r="A78" t="str">
            <v>MQ0093</v>
          </cell>
          <cell r="B78" t="str">
            <v>BOLSA RECOLECTORA DE ORINA PEDIATRICA</v>
          </cell>
          <cell r="G78">
            <v>214</v>
          </cell>
          <cell r="H78">
            <v>11</v>
          </cell>
          <cell r="K78">
            <v>155</v>
          </cell>
          <cell r="N78">
            <v>38</v>
          </cell>
          <cell r="Q78">
            <v>14</v>
          </cell>
          <cell r="R78">
            <v>6</v>
          </cell>
          <cell r="U78">
            <v>0</v>
          </cell>
        </row>
        <row r="79">
          <cell r="A79" t="str">
            <v>MQ0095</v>
          </cell>
          <cell r="B79" t="str">
            <v>BRAZALETE 1 VIA NEONATAL  N° 1 - DESECHABLE</v>
          </cell>
          <cell r="C79">
            <v>7</v>
          </cell>
          <cell r="E79">
            <v>10</v>
          </cell>
          <cell r="F79">
            <v>10</v>
          </cell>
          <cell r="G79">
            <v>59</v>
          </cell>
          <cell r="K79">
            <v>30</v>
          </cell>
          <cell r="N79">
            <v>25</v>
          </cell>
          <cell r="U79">
            <v>27</v>
          </cell>
        </row>
        <row r="80">
          <cell r="A80" t="str">
            <v>MQ0096</v>
          </cell>
          <cell r="B80" t="str">
            <v>BRAZALETE 1 VIA NEONATAL N° 2  DESECHABLE</v>
          </cell>
          <cell r="E80">
            <v>20</v>
          </cell>
          <cell r="G80">
            <v>3</v>
          </cell>
          <cell r="K80">
            <v>13</v>
          </cell>
          <cell r="N80">
            <v>10</v>
          </cell>
          <cell r="U80">
            <v>20</v>
          </cell>
        </row>
        <row r="81">
          <cell r="A81" t="str">
            <v>MQ0097</v>
          </cell>
          <cell r="B81" t="str">
            <v>BRAZALETE 2 VIAS NEONATAL  N° 3  DESECHABLE</v>
          </cell>
          <cell r="K81">
            <v>10</v>
          </cell>
          <cell r="N81">
            <v>3</v>
          </cell>
          <cell r="U81">
            <v>0</v>
          </cell>
        </row>
        <row r="82">
          <cell r="A82" t="str">
            <v>MQ0098</v>
          </cell>
          <cell r="B82" t="str">
            <v>BRAZALETE 1 VIA NEONATAL  N° 4  DESECHABLE</v>
          </cell>
          <cell r="E82">
            <v>10</v>
          </cell>
          <cell r="K82">
            <v>13</v>
          </cell>
          <cell r="N82">
            <v>19</v>
          </cell>
          <cell r="Q82">
            <v>2</v>
          </cell>
          <cell r="U82">
            <v>10</v>
          </cell>
        </row>
        <row r="83">
          <cell r="A83" t="str">
            <v>MQ0099</v>
          </cell>
          <cell r="B83" t="str">
            <v>BRAZALETE 1 VIA NEONATAL  N° 5  DESECHABLE</v>
          </cell>
          <cell r="C83">
            <v>10</v>
          </cell>
          <cell r="F83">
            <v>18</v>
          </cell>
          <cell r="G83">
            <v>16</v>
          </cell>
          <cell r="K83">
            <v>9</v>
          </cell>
          <cell r="N83">
            <v>18</v>
          </cell>
          <cell r="U83">
            <v>28</v>
          </cell>
        </row>
        <row r="84">
          <cell r="A84" t="str">
            <v>MQ0101</v>
          </cell>
          <cell r="B84" t="str">
            <v>BRAZALETE DE IDENTIFICACION PEDIATRICA</v>
          </cell>
          <cell r="R84">
            <v>12</v>
          </cell>
          <cell r="U84">
            <v>0</v>
          </cell>
        </row>
        <row r="85">
          <cell r="A85" t="str">
            <v>MQ0103</v>
          </cell>
          <cell r="B85" t="str">
            <v>CABESTRILLO  ADULTO TALLAS S,M, L</v>
          </cell>
          <cell r="E85">
            <v>36</v>
          </cell>
          <cell r="U85">
            <v>36</v>
          </cell>
        </row>
        <row r="86">
          <cell r="A86" t="str">
            <v>MQ0105</v>
          </cell>
          <cell r="B86" t="str">
            <v>CABLE DE ELECTRO BISTURIA PLACA 3 PINES REUSABLE</v>
          </cell>
          <cell r="C86">
            <v>10</v>
          </cell>
          <cell r="F86">
            <v>5</v>
          </cell>
          <cell r="O86">
            <v>1</v>
          </cell>
          <cell r="U86">
            <v>15</v>
          </cell>
        </row>
        <row r="87">
          <cell r="A87" t="str">
            <v>MQ0106</v>
          </cell>
          <cell r="B87" t="str">
            <v>CAJA RECOLECTORA DE MATERIA FECAL</v>
          </cell>
          <cell r="C87">
            <v>400</v>
          </cell>
          <cell r="F87">
            <v>100</v>
          </cell>
          <cell r="Q87">
            <v>68</v>
          </cell>
          <cell r="U87">
            <v>500</v>
          </cell>
        </row>
        <row r="88">
          <cell r="A88" t="str">
            <v>MQ0108</v>
          </cell>
          <cell r="B88" t="str">
            <v>CAMISA AMPLATZ 26FR X 17CM</v>
          </cell>
          <cell r="C88">
            <v>9</v>
          </cell>
          <cell r="H88">
            <v>5</v>
          </cell>
          <cell r="U88">
            <v>9</v>
          </cell>
        </row>
        <row r="89">
          <cell r="A89" t="str">
            <v>MQ0109</v>
          </cell>
          <cell r="B89" t="str">
            <v>CAMISA URETRAL  NAVIGATOR N° 11 A 13FR * 36CM</v>
          </cell>
          <cell r="H89">
            <v>5</v>
          </cell>
          <cell r="U89">
            <v>0</v>
          </cell>
        </row>
        <row r="90">
          <cell r="A90" t="str">
            <v>MQ0110</v>
          </cell>
          <cell r="B90" t="str">
            <v>CAMISAS URETERALES FLEXIBLE 11 A 13FR * 45 A 46CM</v>
          </cell>
          <cell r="C90">
            <v>8</v>
          </cell>
          <cell r="H90">
            <v>3</v>
          </cell>
          <cell r="U90">
            <v>8</v>
          </cell>
        </row>
        <row r="91">
          <cell r="A91" t="str">
            <v>MQ0113</v>
          </cell>
          <cell r="B91" t="str">
            <v>CANASTILLA ZERO 1.9 * 120CM</v>
          </cell>
          <cell r="H91">
            <v>1</v>
          </cell>
          <cell r="U91">
            <v>0</v>
          </cell>
        </row>
        <row r="92">
          <cell r="A92" t="str">
            <v>MQ0114</v>
          </cell>
          <cell r="B92" t="str">
            <v>CANDADO CARRO DE PARO</v>
          </cell>
          <cell r="G92">
            <v>50</v>
          </cell>
          <cell r="I92">
            <v>44</v>
          </cell>
          <cell r="J92">
            <v>13</v>
          </cell>
          <cell r="K92">
            <v>6</v>
          </cell>
          <cell r="M92">
            <v>4</v>
          </cell>
          <cell r="N92">
            <v>47</v>
          </cell>
          <cell r="Q92">
            <v>20</v>
          </cell>
          <cell r="R92">
            <v>29</v>
          </cell>
          <cell r="U92">
            <v>0</v>
          </cell>
        </row>
        <row r="93">
          <cell r="A93" t="str">
            <v>MQ0115</v>
          </cell>
          <cell r="B93" t="str">
            <v>CANULA  DE TRAQUEOSTOMIA NO FENESTRADA 5.0 S/B</v>
          </cell>
          <cell r="E93">
            <v>2</v>
          </cell>
          <cell r="U93">
            <v>2</v>
          </cell>
        </row>
        <row r="94">
          <cell r="A94" t="str">
            <v>MQ0116</v>
          </cell>
          <cell r="B94" t="str">
            <v>TUBO DE IRRIGACION SUCCION CON ELECTRODO TIPO GANCHO DE 5MM COMPATIBLE CON MANGO IRRIGACION SUCCION  EPS01</v>
          </cell>
          <cell r="C94">
            <v>2</v>
          </cell>
          <cell r="E94">
            <v>5</v>
          </cell>
          <cell r="U94">
            <v>7</v>
          </cell>
        </row>
        <row r="95">
          <cell r="A95" t="str">
            <v>MQ0118</v>
          </cell>
          <cell r="B95" t="str">
            <v>CANULA NASAL PARA OXIGENO ADULTO</v>
          </cell>
          <cell r="C95">
            <v>1580</v>
          </cell>
          <cell r="E95">
            <v>1171</v>
          </cell>
          <cell r="F95">
            <v>780</v>
          </cell>
          <cell r="G95">
            <v>174</v>
          </cell>
          <cell r="H95">
            <v>253</v>
          </cell>
          <cell r="I95">
            <v>4</v>
          </cell>
          <cell r="J95">
            <v>60</v>
          </cell>
          <cell r="K95">
            <v>125</v>
          </cell>
          <cell r="L95">
            <v>5</v>
          </cell>
          <cell r="M95">
            <v>24</v>
          </cell>
          <cell r="N95">
            <v>545</v>
          </cell>
          <cell r="O95">
            <v>97</v>
          </cell>
          <cell r="Q95">
            <v>5</v>
          </cell>
          <cell r="R95">
            <v>96</v>
          </cell>
          <cell r="U95">
            <v>3531</v>
          </cell>
        </row>
        <row r="96">
          <cell r="A96" t="str">
            <v>MQ0119</v>
          </cell>
          <cell r="B96" t="str">
            <v>CANULA NASAL PARA OXIGENO NEONATAL</v>
          </cell>
          <cell r="G96">
            <v>9</v>
          </cell>
          <cell r="H96">
            <v>53</v>
          </cell>
          <cell r="K96">
            <v>62</v>
          </cell>
          <cell r="L96">
            <v>2</v>
          </cell>
          <cell r="N96">
            <v>48</v>
          </cell>
          <cell r="O96">
            <v>1</v>
          </cell>
          <cell r="Q96">
            <v>3</v>
          </cell>
          <cell r="R96">
            <v>4</v>
          </cell>
          <cell r="U96">
            <v>0</v>
          </cell>
        </row>
        <row r="97">
          <cell r="A97" t="str">
            <v>MQ0120</v>
          </cell>
          <cell r="B97" t="str">
            <v>CANULA NASAL PARA OXIGENO PEDIATRICA</v>
          </cell>
          <cell r="G97">
            <v>209</v>
          </cell>
          <cell r="H97">
            <v>103</v>
          </cell>
          <cell r="I97">
            <v>3</v>
          </cell>
          <cell r="J97">
            <v>15</v>
          </cell>
          <cell r="K97">
            <v>244</v>
          </cell>
          <cell r="L97">
            <v>9</v>
          </cell>
          <cell r="M97">
            <v>5</v>
          </cell>
          <cell r="N97">
            <v>203</v>
          </cell>
          <cell r="O97">
            <v>41</v>
          </cell>
          <cell r="Q97">
            <v>17</v>
          </cell>
          <cell r="R97">
            <v>8</v>
          </cell>
          <cell r="U97">
            <v>0</v>
          </cell>
        </row>
        <row r="98">
          <cell r="A98" t="str">
            <v>MQ0121</v>
          </cell>
          <cell r="B98" t="str">
            <v>CANULA TRAQUEOSTOMIA N° 7.5 C/B  NO FENESTRADA</v>
          </cell>
          <cell r="E98">
            <v>4</v>
          </cell>
          <cell r="F98">
            <v>10</v>
          </cell>
          <cell r="G98">
            <v>5</v>
          </cell>
          <cell r="H98">
            <v>6</v>
          </cell>
          <cell r="K98">
            <v>1</v>
          </cell>
          <cell r="M98">
            <v>1</v>
          </cell>
          <cell r="U98">
            <v>14</v>
          </cell>
        </row>
        <row r="99">
          <cell r="A99" t="str">
            <v>MQ0122</v>
          </cell>
          <cell r="B99" t="str">
            <v>CANULA TRAQUEOSTOMIA MINI PEDIATRICA  No. 5.5  S/B</v>
          </cell>
          <cell r="O99">
            <v>1</v>
          </cell>
          <cell r="U99">
            <v>0</v>
          </cell>
        </row>
        <row r="100">
          <cell r="A100" t="str">
            <v>MQ0123</v>
          </cell>
          <cell r="B100" t="str">
            <v>CÁNULA DE GUEDELL Y/O MAYO PARA VENTILACIÓN N° 0</v>
          </cell>
          <cell r="C100">
            <v>15</v>
          </cell>
          <cell r="F100">
            <v>5</v>
          </cell>
          <cell r="G100">
            <v>4</v>
          </cell>
          <cell r="H100">
            <v>17</v>
          </cell>
          <cell r="J100">
            <v>3</v>
          </cell>
          <cell r="M100">
            <v>3</v>
          </cell>
          <cell r="N100">
            <v>3</v>
          </cell>
          <cell r="R100">
            <v>2</v>
          </cell>
          <cell r="U100">
            <v>20</v>
          </cell>
        </row>
        <row r="101">
          <cell r="A101" t="str">
            <v>MQ0124</v>
          </cell>
          <cell r="B101" t="str">
            <v>CÁNULA DE GUEDELL Y/O MAYO PARA VENTILACIÓN N° 1.</v>
          </cell>
          <cell r="F101">
            <v>5</v>
          </cell>
          <cell r="G101">
            <v>14</v>
          </cell>
          <cell r="H101">
            <v>2</v>
          </cell>
          <cell r="I101">
            <v>1</v>
          </cell>
          <cell r="K101">
            <v>27</v>
          </cell>
          <cell r="M101">
            <v>12</v>
          </cell>
          <cell r="N101">
            <v>2</v>
          </cell>
          <cell r="O101">
            <v>2</v>
          </cell>
          <cell r="U101">
            <v>5</v>
          </cell>
        </row>
        <row r="102">
          <cell r="A102" t="str">
            <v>MQ0125</v>
          </cell>
          <cell r="B102" t="str">
            <v>CÁNULA DE GUEDELL Y/O MAYO PARA VENTILACIÓN N° 2.</v>
          </cell>
          <cell r="C102">
            <v>2</v>
          </cell>
          <cell r="G102">
            <v>24</v>
          </cell>
          <cell r="H102">
            <v>37</v>
          </cell>
          <cell r="J102">
            <v>3</v>
          </cell>
          <cell r="K102">
            <v>6</v>
          </cell>
          <cell r="M102">
            <v>10</v>
          </cell>
          <cell r="N102">
            <v>4</v>
          </cell>
          <cell r="O102">
            <v>7</v>
          </cell>
          <cell r="Q102">
            <v>2</v>
          </cell>
          <cell r="R102">
            <v>4</v>
          </cell>
          <cell r="U102">
            <v>2</v>
          </cell>
        </row>
        <row r="103">
          <cell r="A103" t="str">
            <v>MQ0126</v>
          </cell>
          <cell r="B103" t="str">
            <v>CANULA GUEDELL N° 3</v>
          </cell>
          <cell r="E103">
            <v>9</v>
          </cell>
          <cell r="F103">
            <v>13</v>
          </cell>
          <cell r="G103">
            <v>6</v>
          </cell>
          <cell r="I103">
            <v>2</v>
          </cell>
          <cell r="J103">
            <v>3</v>
          </cell>
          <cell r="K103">
            <v>14</v>
          </cell>
          <cell r="M103">
            <v>26</v>
          </cell>
          <cell r="N103">
            <v>4</v>
          </cell>
          <cell r="O103">
            <v>21</v>
          </cell>
          <cell r="Q103">
            <v>6</v>
          </cell>
          <cell r="R103">
            <v>2</v>
          </cell>
          <cell r="U103">
            <v>22</v>
          </cell>
        </row>
        <row r="104">
          <cell r="A104" t="str">
            <v>MQ0127</v>
          </cell>
          <cell r="B104" t="str">
            <v>CÁNULA DE GUEDELL Y/O MAYO PARA VENTILACIÓN N° 4.</v>
          </cell>
          <cell r="C104">
            <v>100</v>
          </cell>
          <cell r="E104">
            <v>41</v>
          </cell>
          <cell r="F104">
            <v>39</v>
          </cell>
          <cell r="J104">
            <v>1</v>
          </cell>
          <cell r="K104">
            <v>8</v>
          </cell>
          <cell r="M104">
            <v>24</v>
          </cell>
          <cell r="N104">
            <v>22</v>
          </cell>
          <cell r="O104">
            <v>73</v>
          </cell>
          <cell r="R104">
            <v>3</v>
          </cell>
          <cell r="U104">
            <v>180</v>
          </cell>
        </row>
        <row r="105">
          <cell r="A105" t="str">
            <v>MQ0128</v>
          </cell>
          <cell r="B105" t="str">
            <v>CÁNULA DE GUEDELL Y/O MAYO PARA VENTILACIÓN N° 5.</v>
          </cell>
          <cell r="E105">
            <v>5</v>
          </cell>
          <cell r="F105">
            <v>160</v>
          </cell>
          <cell r="I105">
            <v>1</v>
          </cell>
          <cell r="J105">
            <v>3</v>
          </cell>
          <cell r="K105">
            <v>22</v>
          </cell>
          <cell r="N105">
            <v>9</v>
          </cell>
          <cell r="O105">
            <v>55</v>
          </cell>
          <cell r="Q105">
            <v>1</v>
          </cell>
          <cell r="R105">
            <v>2</v>
          </cell>
          <cell r="U105">
            <v>165</v>
          </cell>
        </row>
        <row r="106">
          <cell r="A106" t="str">
            <v>MQ0129</v>
          </cell>
          <cell r="B106" t="str">
            <v>CANULA GUEDELL N° 6</v>
          </cell>
          <cell r="K106">
            <v>2</v>
          </cell>
          <cell r="U106">
            <v>0</v>
          </cell>
        </row>
        <row r="107">
          <cell r="A107" t="str">
            <v>MQ0130</v>
          </cell>
          <cell r="B107" t="str">
            <v>CANULA NASAL DE ALTO FLUJO ADULTO T: L</v>
          </cell>
          <cell r="G107">
            <v>3</v>
          </cell>
          <cell r="K107">
            <v>1</v>
          </cell>
          <cell r="N107">
            <v>5</v>
          </cell>
          <cell r="R107">
            <v>2</v>
          </cell>
          <cell r="U107">
            <v>0</v>
          </cell>
        </row>
        <row r="108">
          <cell r="A108" t="str">
            <v>MQ0131</v>
          </cell>
          <cell r="B108" t="str">
            <v>CANULA NASAL DE ALTO FLUJO ADULTO T: S</v>
          </cell>
          <cell r="C108">
            <v>5</v>
          </cell>
          <cell r="E108">
            <v>2</v>
          </cell>
          <cell r="N108">
            <v>3</v>
          </cell>
          <cell r="U108">
            <v>7</v>
          </cell>
        </row>
        <row r="109">
          <cell r="A109" t="str">
            <v>MQ0133</v>
          </cell>
          <cell r="B109" t="str">
            <v>CANULA NASAL PARA ALTO FLUJO OPT312 JUNIOR PREMATURO PARA USO CON CIRCUITO F&amp;P OPTIFLOW</v>
          </cell>
          <cell r="K109">
            <v>2</v>
          </cell>
          <cell r="U109">
            <v>0</v>
          </cell>
        </row>
        <row r="110">
          <cell r="A110" t="str">
            <v>MQ0137</v>
          </cell>
          <cell r="B110" t="str">
            <v>CANULA NASOFARINGEA 32 FR</v>
          </cell>
          <cell r="E110">
            <v>2</v>
          </cell>
          <cell r="U110">
            <v>2</v>
          </cell>
        </row>
        <row r="111">
          <cell r="A111" t="str">
            <v>MQ0138</v>
          </cell>
          <cell r="B111" t="str">
            <v>CANULA TRAQUEOSTOMIA N° 9.0  C/B FENESTRADA</v>
          </cell>
          <cell r="E111">
            <v>1</v>
          </cell>
          <cell r="K111">
            <v>1</v>
          </cell>
          <cell r="U111">
            <v>1</v>
          </cell>
        </row>
        <row r="112">
          <cell r="A112" t="str">
            <v>MQ0139</v>
          </cell>
          <cell r="B112" t="str">
            <v>CARETA DE PROTECCION</v>
          </cell>
          <cell r="C112">
            <v>2385</v>
          </cell>
          <cell r="D112">
            <v>14838</v>
          </cell>
          <cell r="E112">
            <v>1399</v>
          </cell>
          <cell r="U112">
            <v>18622</v>
          </cell>
        </row>
        <row r="113">
          <cell r="A113" t="str">
            <v>MQ0140</v>
          </cell>
          <cell r="B113" t="str">
            <v>CATETER ACCESO URETERAL</v>
          </cell>
          <cell r="C113">
            <v>10</v>
          </cell>
          <cell r="H113">
            <v>26</v>
          </cell>
          <cell r="U113">
            <v>10</v>
          </cell>
        </row>
        <row r="114">
          <cell r="A114" t="str">
            <v>MQ0141</v>
          </cell>
          <cell r="B114" t="str">
            <v>CATETER ARTERIO UMBILICAL MONOLUMEN N° 3.5FR</v>
          </cell>
          <cell r="F114">
            <v>3</v>
          </cell>
          <cell r="G114">
            <v>5</v>
          </cell>
          <cell r="K114">
            <v>3</v>
          </cell>
          <cell r="N114">
            <v>1</v>
          </cell>
          <cell r="U114">
            <v>3</v>
          </cell>
        </row>
        <row r="115">
          <cell r="A115" t="str">
            <v>MQ0142</v>
          </cell>
          <cell r="B115" t="str">
            <v>CATETER ARTERIO UMBILICAL MONOLUMEN N° 5.0FR</v>
          </cell>
          <cell r="E115">
            <v>1</v>
          </cell>
          <cell r="F115">
            <v>20</v>
          </cell>
          <cell r="G115">
            <v>3</v>
          </cell>
          <cell r="N115">
            <v>4</v>
          </cell>
          <cell r="U115">
            <v>21</v>
          </cell>
        </row>
        <row r="116">
          <cell r="A116" t="str">
            <v>MQ0144</v>
          </cell>
          <cell r="B116" t="str">
            <v>CATETER VENOSO CENTRAL (CVC) MONOLUMEN N° 18FR * 20CM ADULTO</v>
          </cell>
          <cell r="G116">
            <v>35</v>
          </cell>
          <cell r="N116">
            <v>5</v>
          </cell>
          <cell r="O116">
            <v>1</v>
          </cell>
          <cell r="U116">
            <v>0</v>
          </cell>
        </row>
        <row r="117">
          <cell r="A117" t="str">
            <v>MQ0145</v>
          </cell>
          <cell r="B117" t="str">
            <v>CATETER DIALISIS PERITONEAL RECTO N° 15FR * 18CM 1 RETEN NEONATAL</v>
          </cell>
          <cell r="K117">
            <v>1</v>
          </cell>
          <cell r="U117">
            <v>0</v>
          </cell>
        </row>
        <row r="118">
          <cell r="A118" t="str">
            <v>MQ0146</v>
          </cell>
          <cell r="B118" t="str">
            <v>CATETER DOBLE JFR N° 6FR *  24CM POLARIS</v>
          </cell>
          <cell r="H118">
            <v>14</v>
          </cell>
          <cell r="U118">
            <v>0</v>
          </cell>
        </row>
        <row r="119">
          <cell r="A119" t="str">
            <v>MQ0147</v>
          </cell>
          <cell r="B119" t="str">
            <v>CATETER EMBOLECTOMIA FOGARTY N° 3FR * 40CM MONOLUMEN   SIN LATEX</v>
          </cell>
          <cell r="F119">
            <v>3</v>
          </cell>
          <cell r="H119">
            <v>7</v>
          </cell>
          <cell r="K119">
            <v>5</v>
          </cell>
          <cell r="U119">
            <v>3</v>
          </cell>
        </row>
        <row r="120">
          <cell r="A120" t="str">
            <v>MQ0148</v>
          </cell>
          <cell r="B120" t="str">
            <v>CATETER EMBOLECTOMIA FOGARTY No. 3 FR* 40 cm UNIDAD LUMEN SIN LATEX</v>
          </cell>
          <cell r="F120">
            <v>3</v>
          </cell>
          <cell r="H120">
            <v>7</v>
          </cell>
          <cell r="K120">
            <v>11</v>
          </cell>
          <cell r="M120">
            <v>1</v>
          </cell>
          <cell r="U120">
            <v>3</v>
          </cell>
        </row>
        <row r="121">
          <cell r="A121" t="str">
            <v>MQ0149</v>
          </cell>
          <cell r="B121" t="str">
            <v>CATETER EPICUTANEO 28g (CATETER 28g-CINTA METRICA-CLAMP-CANULA 24G-AGUJA 24g)</v>
          </cell>
          <cell r="C121">
            <v>14</v>
          </cell>
          <cell r="E121">
            <v>5</v>
          </cell>
          <cell r="F121">
            <v>2</v>
          </cell>
          <cell r="G121">
            <v>12</v>
          </cell>
          <cell r="K121">
            <v>10</v>
          </cell>
          <cell r="N121">
            <v>3</v>
          </cell>
          <cell r="U121">
            <v>21</v>
          </cell>
        </row>
        <row r="122">
          <cell r="A122" t="str">
            <v>MQ0151</v>
          </cell>
          <cell r="B122" t="str">
            <v>CATETER EMBOLECTOMIA FOGARTY N° 4FR * 80 cm MONOLUMEN SIN LATEX</v>
          </cell>
          <cell r="C122">
            <v>5</v>
          </cell>
          <cell r="E122">
            <v>4</v>
          </cell>
          <cell r="F122">
            <v>1</v>
          </cell>
          <cell r="H122">
            <v>4</v>
          </cell>
          <cell r="M122">
            <v>2</v>
          </cell>
          <cell r="O122">
            <v>5</v>
          </cell>
          <cell r="U122">
            <v>10</v>
          </cell>
        </row>
        <row r="123">
          <cell r="A123" t="str">
            <v>MQ0152</v>
          </cell>
          <cell r="B123" t="str">
            <v>CATETER EMBOLECTOMIA FOGARTY N° 5FR * 80CM MONOLUMEN   SIN LATEX</v>
          </cell>
          <cell r="C123">
            <v>18</v>
          </cell>
          <cell r="H123">
            <v>3</v>
          </cell>
          <cell r="M123">
            <v>1</v>
          </cell>
          <cell r="O123">
            <v>4</v>
          </cell>
          <cell r="U123">
            <v>18</v>
          </cell>
        </row>
        <row r="124">
          <cell r="A124" t="str">
            <v>MQ0153</v>
          </cell>
          <cell r="B124" t="str">
            <v>CATETER INTRAVENOSO 14 G</v>
          </cell>
          <cell r="H124">
            <v>136</v>
          </cell>
          <cell r="Q124">
            <v>44</v>
          </cell>
          <cell r="U124">
            <v>0</v>
          </cell>
        </row>
        <row r="125">
          <cell r="A125" t="str">
            <v>MQ0155</v>
          </cell>
          <cell r="B125" t="str">
            <v>CATETER INTRAVENOSO 24 G</v>
          </cell>
          <cell r="H125">
            <v>58</v>
          </cell>
          <cell r="U125">
            <v>0</v>
          </cell>
        </row>
        <row r="126">
          <cell r="A126" t="str">
            <v>MQ0156</v>
          </cell>
          <cell r="B126" t="str">
            <v>CATETER INTRAVENOSO 18 G</v>
          </cell>
          <cell r="G126">
            <v>728</v>
          </cell>
          <cell r="H126">
            <v>275</v>
          </cell>
          <cell r="I126">
            <v>2</v>
          </cell>
          <cell r="J126">
            <v>16</v>
          </cell>
          <cell r="K126">
            <v>154</v>
          </cell>
          <cell r="M126">
            <v>113</v>
          </cell>
          <cell r="N126">
            <v>10</v>
          </cell>
          <cell r="Q126">
            <v>55</v>
          </cell>
          <cell r="R126">
            <v>55</v>
          </cell>
          <cell r="U126">
            <v>0</v>
          </cell>
        </row>
        <row r="127">
          <cell r="A127" t="str">
            <v>MQ0157</v>
          </cell>
          <cell r="B127" t="str">
            <v>CATETER INTRAVENOSO 22 G</v>
          </cell>
          <cell r="G127">
            <v>126</v>
          </cell>
          <cell r="I127">
            <v>4</v>
          </cell>
          <cell r="J127">
            <v>19</v>
          </cell>
          <cell r="K127">
            <v>133</v>
          </cell>
          <cell r="N127">
            <v>14</v>
          </cell>
          <cell r="Q127">
            <v>6</v>
          </cell>
          <cell r="R127">
            <v>50</v>
          </cell>
          <cell r="U127">
            <v>0</v>
          </cell>
        </row>
        <row r="128">
          <cell r="A128" t="str">
            <v>MQ0158</v>
          </cell>
          <cell r="B128" t="str">
            <v>CATETER INTRAVENOSO SEGURIDAD No.18G</v>
          </cell>
          <cell r="I128">
            <v>16</v>
          </cell>
          <cell r="J128">
            <v>7</v>
          </cell>
          <cell r="U128">
            <v>0</v>
          </cell>
        </row>
        <row r="129">
          <cell r="A129" t="str">
            <v>MQ0159</v>
          </cell>
          <cell r="B129" t="str">
            <v>CATETER INTRAVENOSO SEGURIDAD N° 22G</v>
          </cell>
          <cell r="H129">
            <v>191</v>
          </cell>
          <cell r="J129">
            <v>8</v>
          </cell>
          <cell r="M129">
            <v>29</v>
          </cell>
          <cell r="Q129">
            <v>7</v>
          </cell>
          <cell r="U129">
            <v>0</v>
          </cell>
        </row>
        <row r="130">
          <cell r="A130" t="str">
            <v>MQ0160</v>
          </cell>
          <cell r="B130" t="str">
            <v>CATETER INTRAVENOSO SEGURIDAD N° 14G</v>
          </cell>
          <cell r="C130">
            <v>400</v>
          </cell>
          <cell r="G130">
            <v>39</v>
          </cell>
          <cell r="J130">
            <v>95</v>
          </cell>
          <cell r="K130">
            <v>482</v>
          </cell>
          <cell r="M130">
            <v>1</v>
          </cell>
          <cell r="N130">
            <v>37</v>
          </cell>
          <cell r="O130">
            <v>33</v>
          </cell>
          <cell r="R130">
            <v>10</v>
          </cell>
          <cell r="U130">
            <v>400</v>
          </cell>
        </row>
        <row r="131">
          <cell r="A131" t="str">
            <v>MQ0161</v>
          </cell>
          <cell r="B131" t="str">
            <v>CATETER INTRAVENOSO SEGURIDAD N° 16G</v>
          </cell>
          <cell r="H131">
            <v>24</v>
          </cell>
          <cell r="N131">
            <v>70</v>
          </cell>
          <cell r="R131">
            <v>26</v>
          </cell>
          <cell r="U131">
            <v>0</v>
          </cell>
        </row>
        <row r="132">
          <cell r="A132" t="str">
            <v>MQ0162</v>
          </cell>
          <cell r="B132" t="str">
            <v>CATETER INTRAVENOSO SEGURIDAD N° 24G</v>
          </cell>
          <cell r="G132">
            <v>410</v>
          </cell>
          <cell r="H132">
            <v>1</v>
          </cell>
          <cell r="I132">
            <v>74</v>
          </cell>
          <cell r="J132">
            <v>44</v>
          </cell>
          <cell r="K132">
            <v>120</v>
          </cell>
          <cell r="M132">
            <v>99</v>
          </cell>
          <cell r="N132">
            <v>28</v>
          </cell>
          <cell r="O132">
            <v>8</v>
          </cell>
          <cell r="Q132">
            <v>37</v>
          </cell>
          <cell r="R132">
            <v>92</v>
          </cell>
          <cell r="U132">
            <v>0</v>
          </cell>
        </row>
        <row r="133">
          <cell r="A133" t="str">
            <v>MQ0163</v>
          </cell>
          <cell r="B133" t="str">
            <v>CATETER MOUNT 22*15 mm *15 cm</v>
          </cell>
          <cell r="C133">
            <v>41</v>
          </cell>
          <cell r="H133">
            <v>65</v>
          </cell>
          <cell r="U133">
            <v>41</v>
          </cell>
        </row>
        <row r="134">
          <cell r="A134" t="str">
            <v>MQ0165</v>
          </cell>
          <cell r="B134" t="str">
            <v>CATETER SET DE CATETERIZACION ARTERIAL N° 20G * 8CM</v>
          </cell>
          <cell r="H134">
            <v>20</v>
          </cell>
          <cell r="U134">
            <v>0</v>
          </cell>
        </row>
        <row r="135">
          <cell r="A135" t="str">
            <v>MQ0166</v>
          </cell>
          <cell r="B135" t="str">
            <v>CATETER ARTERIO UMBILICAL MONOLUMEN N° 4.0FR</v>
          </cell>
          <cell r="F135">
            <v>4</v>
          </cell>
          <cell r="G135">
            <v>29</v>
          </cell>
          <cell r="K135">
            <v>5</v>
          </cell>
          <cell r="N135">
            <v>3</v>
          </cell>
          <cell r="U135">
            <v>4</v>
          </cell>
        </row>
        <row r="136">
          <cell r="A136" t="str">
            <v>MQ0168</v>
          </cell>
          <cell r="B136" t="str">
            <v>CATETER URETERAL N° 48 * 24CM</v>
          </cell>
          <cell r="C136">
            <v>20</v>
          </cell>
          <cell r="H136">
            <v>11</v>
          </cell>
          <cell r="U136">
            <v>20</v>
          </cell>
        </row>
        <row r="137">
          <cell r="A137" t="str">
            <v>MQ0169</v>
          </cell>
          <cell r="B137" t="str">
            <v>CATETER URETRAL PERCUFLEX PLUS DUAL DUROMETRO 6F X 26CM</v>
          </cell>
          <cell r="O137">
            <v>1</v>
          </cell>
          <cell r="U137">
            <v>0</v>
          </cell>
        </row>
        <row r="138">
          <cell r="A138" t="str">
            <v>MQ0170</v>
          </cell>
          <cell r="B138" t="str">
            <v>CATETER VENOSO CENTRAL (CVC) BILUMEN N° 22G *4FR *13CM PEDIATRICO</v>
          </cell>
          <cell r="G138">
            <v>46</v>
          </cell>
          <cell r="K138">
            <v>2</v>
          </cell>
          <cell r="N138">
            <v>1</v>
          </cell>
          <cell r="U138">
            <v>0</v>
          </cell>
        </row>
        <row r="139">
          <cell r="A139" t="str">
            <v>MQ0171</v>
          </cell>
          <cell r="B139" t="str">
            <v>CATETER VENOSO CENTRAL # MONOLUMEN  24 G*9 cms PEDIATRICO</v>
          </cell>
          <cell r="K139">
            <v>3</v>
          </cell>
          <cell r="U139">
            <v>0</v>
          </cell>
        </row>
        <row r="140">
          <cell r="A140" t="str">
            <v>MQ0172</v>
          </cell>
          <cell r="B140" t="str">
            <v>CATETER VENOSO CENTRAL (CVC)  MONOLUMEN N° 22G * 8CM PEDIATRICO</v>
          </cell>
          <cell r="G140">
            <v>2</v>
          </cell>
          <cell r="U140">
            <v>0</v>
          </cell>
        </row>
        <row r="141">
          <cell r="A141" t="str">
            <v>MQ0174</v>
          </cell>
          <cell r="B141" t="str">
            <v>CATETER VENOSO CENTRAL (CVC) TRILUMEN N°7FR * 20CM ADULTO</v>
          </cell>
          <cell r="H141">
            <v>6</v>
          </cell>
          <cell r="O141">
            <v>1</v>
          </cell>
          <cell r="U141">
            <v>0</v>
          </cell>
        </row>
        <row r="142">
          <cell r="A142" t="str">
            <v>MQ0175</v>
          </cell>
          <cell r="B142" t="str">
            <v>CATETER VENOSO CENTRAL BILUMEN  No. 18FR  ADULTO (7FR X 20 CM CV 17702 -DUO S 720)</v>
          </cell>
          <cell r="G142">
            <v>48</v>
          </cell>
          <cell r="H142">
            <v>3</v>
          </cell>
          <cell r="K142">
            <v>7</v>
          </cell>
          <cell r="M142">
            <v>2</v>
          </cell>
          <cell r="N142">
            <v>10</v>
          </cell>
          <cell r="O142">
            <v>3</v>
          </cell>
          <cell r="R142">
            <v>2</v>
          </cell>
          <cell r="U142">
            <v>0</v>
          </cell>
        </row>
        <row r="143">
          <cell r="A143" t="str">
            <v>MQ0177</v>
          </cell>
          <cell r="B143" t="str">
            <v>CATGUT CROMADO 3/0 AGUJA CURVA REDON 1/2 CIRCULO 24 -27 MM HEBRA DE 70-75 CM MONOFILAMENTO NATURAL/ ABSORBIBLE CON COLAGENO INTESTINAL</v>
          </cell>
          <cell r="H143">
            <v>61</v>
          </cell>
          <cell r="K143">
            <v>34</v>
          </cell>
          <cell r="U143">
            <v>0</v>
          </cell>
        </row>
        <row r="144">
          <cell r="A144" t="str">
            <v>MQ0178</v>
          </cell>
          <cell r="B144" t="str">
            <v>CATGUT CROMICO 0 AGUJA REDONDA 1/2 CIRCULO 24-26 MM HEBRA 70-75MONOFILAMENTO NATURAL/ ABSORBIBLE CON COLAGENO INTESTINAL)</v>
          </cell>
          <cell r="H144">
            <v>51</v>
          </cell>
          <cell r="K144">
            <v>12</v>
          </cell>
          <cell r="U144">
            <v>0</v>
          </cell>
        </row>
        <row r="145">
          <cell r="A145" t="str">
            <v>MQ0179</v>
          </cell>
          <cell r="B145" t="str">
            <v>CATGUT CROMICO 0 AGUJA REDONDA 1/2 CIRCULO 34-37 MM HEBRA 90CM MONOFILAMENTO NATURAL/ ABSORBIBLE CON COLAGENO INTESTINAL)</v>
          </cell>
          <cell r="C145">
            <v>24</v>
          </cell>
          <cell r="F145">
            <v>48</v>
          </cell>
          <cell r="H145">
            <v>44</v>
          </cell>
          <cell r="K145">
            <v>30</v>
          </cell>
          <cell r="U145">
            <v>72</v>
          </cell>
        </row>
        <row r="146">
          <cell r="A146" t="str">
            <v>MQ0181</v>
          </cell>
          <cell r="B146" t="str">
            <v>CATGUT CROMADO 1/0 AGUJA REDONDA 1/2CIRCULO 34-37 MM HEBRA 70-75CM(MONOFILAMENTO NATURAL/ ABSORBIBLE CON COLAGENO INTESTINA</v>
          </cell>
          <cell r="H146">
            <v>59</v>
          </cell>
          <cell r="K146">
            <v>24</v>
          </cell>
          <cell r="M146">
            <v>14</v>
          </cell>
          <cell r="O146">
            <v>32</v>
          </cell>
          <cell r="U146">
            <v>0</v>
          </cell>
        </row>
        <row r="147">
          <cell r="A147" t="str">
            <v>MQ0182</v>
          </cell>
          <cell r="B147" t="str">
            <v>CATGUT CROMICO 2/0 AGUJA REDONDA 1/2 CIRCULO 24- 27 MM HEBRA 70-75CM(MONOFILAMENTO NATURAL/ ABSORBIBLE CON COLAGENO INTESTINAL)</v>
          </cell>
          <cell r="H147">
            <v>23</v>
          </cell>
          <cell r="K147">
            <v>43</v>
          </cell>
          <cell r="M147">
            <v>47</v>
          </cell>
          <cell r="U147">
            <v>0</v>
          </cell>
        </row>
        <row r="148">
          <cell r="A148" t="str">
            <v>MQ0183</v>
          </cell>
          <cell r="B148" t="str">
            <v>CATGUT CROMICO 2/0 AGUJA REDONDA 1/2 CIRCULO 34-38 MM HEBRA 90CM(MONOFILAMENTO NATURAL/ ABSORBIBLE CON COLAGENO INTESTINAL)</v>
          </cell>
          <cell r="R148">
            <v>10</v>
          </cell>
          <cell r="U148">
            <v>0</v>
          </cell>
        </row>
        <row r="149">
          <cell r="A149" t="str">
            <v>MQ0184</v>
          </cell>
          <cell r="B149" t="str">
            <v>CATGUT CROMADO 2/0 AGUJA CURVA REDO 1/2 CIRC DE 37-38MM HEBRA 70 - 75(MONOFILAMENTO NATURAL CON COLAGENO INTESTINAL)</v>
          </cell>
          <cell r="H149">
            <v>54</v>
          </cell>
          <cell r="K149">
            <v>49</v>
          </cell>
          <cell r="U149">
            <v>0</v>
          </cell>
        </row>
        <row r="150">
          <cell r="A150" t="str">
            <v>MQ0185</v>
          </cell>
          <cell r="B150" t="str">
            <v>CATGUT CROMIC0 3/0 AGUJA 1/2 CURV REDONDA DE 34-37MM HEBRA DE 70-75CM MONOFILAMENTO NATURAL/ ABSORBIBLE CON COLAGENO INTESTINAL</v>
          </cell>
          <cell r="C150">
            <v>48</v>
          </cell>
          <cell r="F150">
            <v>84</v>
          </cell>
          <cell r="G150">
            <v>24</v>
          </cell>
          <cell r="K150">
            <v>46</v>
          </cell>
          <cell r="M150">
            <v>5</v>
          </cell>
          <cell r="U150">
            <v>132</v>
          </cell>
        </row>
        <row r="151">
          <cell r="A151" t="str">
            <v>MQ0186</v>
          </cell>
          <cell r="B151" t="str">
            <v>CATGUT CROMICO 4/0 AGUJA 1/2 REDONDA DE 19 A 22MM HEBRA DE 75CM)MONOFILAMENTO NATURAL/ ABSORBIBLE CON COLAGENO INTESTINAL</v>
          </cell>
          <cell r="H151">
            <v>17</v>
          </cell>
          <cell r="U151">
            <v>0</v>
          </cell>
        </row>
        <row r="152">
          <cell r="A152" t="str">
            <v>MQ0187</v>
          </cell>
          <cell r="B152" t="str">
            <v>CATGUT CROMICO 5/0 AGUJA REDONDA 1/2 CIR 15-17 MM HEBRA 70-75 CM MONOFILAMENTO NATURAL/ ABSORBIBLE CON COLAGENO INTESTINAL</v>
          </cell>
          <cell r="C152">
            <v>132</v>
          </cell>
          <cell r="F152">
            <v>24</v>
          </cell>
          <cell r="H152">
            <v>74</v>
          </cell>
          <cell r="U152">
            <v>156</v>
          </cell>
        </row>
        <row r="153">
          <cell r="A153" t="str">
            <v>MQ0188</v>
          </cell>
          <cell r="B153" t="str">
            <v>CERA PARA HUESO 2.5GR  SOBRE</v>
          </cell>
          <cell r="E153">
            <v>12</v>
          </cell>
          <cell r="F153">
            <v>12</v>
          </cell>
          <cell r="H153">
            <v>33</v>
          </cell>
          <cell r="M153">
            <v>13</v>
          </cell>
          <cell r="O153">
            <v>14</v>
          </cell>
          <cell r="U153">
            <v>24</v>
          </cell>
        </row>
        <row r="154">
          <cell r="A154" t="str">
            <v>MQ0189</v>
          </cell>
          <cell r="B154" t="str">
            <v>CINTA PARA IMPRESORA DE MAQUINA DE ETIQUETADO (VAPOR, OXIDO DE ETILENO Y PEROXIDO DE HIDROGENO)  0</v>
          </cell>
          <cell r="E154">
            <v>4</v>
          </cell>
          <cell r="F154">
            <v>7</v>
          </cell>
          <cell r="U154">
            <v>11</v>
          </cell>
        </row>
        <row r="155">
          <cell r="A155" t="str">
            <v>MQ0190</v>
          </cell>
          <cell r="B155" t="str">
            <v>CIRCUITO ADULTO ALTO FLUJO CON CAMARA AJUSTABLE A VENTILADOR MECANICO REF: RT202</v>
          </cell>
          <cell r="F155">
            <v>5</v>
          </cell>
          <cell r="K155">
            <v>11</v>
          </cell>
          <cell r="U155">
            <v>5</v>
          </cell>
        </row>
        <row r="156">
          <cell r="A156" t="str">
            <v>MQ0191</v>
          </cell>
          <cell r="B156" t="str">
            <v>CIRCUITO VENT NEONATAL ALMA LISA C/CASC REFERENCIA P5510810</v>
          </cell>
          <cell r="G156">
            <v>1</v>
          </cell>
          <cell r="U156">
            <v>0</v>
          </cell>
        </row>
        <row r="157">
          <cell r="A157" t="str">
            <v>MQ0192</v>
          </cell>
          <cell r="B157" t="str">
            <v>CIRCUITO DE ANESTESIA PEDIATRICO C/B</v>
          </cell>
          <cell r="E157">
            <v>20</v>
          </cell>
          <cell r="F157">
            <v>20</v>
          </cell>
          <cell r="G157">
            <v>24</v>
          </cell>
          <cell r="K157">
            <v>17</v>
          </cell>
          <cell r="M157">
            <v>2</v>
          </cell>
          <cell r="N157">
            <v>10</v>
          </cell>
          <cell r="U157">
            <v>40</v>
          </cell>
        </row>
        <row r="158">
          <cell r="A158" t="str">
            <v>MQ0194</v>
          </cell>
          <cell r="B158" t="str">
            <v>CIRCUITO NEONATAL NEOPUFF DE RESUCITACION REF900R2010</v>
          </cell>
          <cell r="G158">
            <v>20</v>
          </cell>
          <cell r="U158">
            <v>0</v>
          </cell>
        </row>
        <row r="159">
          <cell r="A159" t="str">
            <v>MQ0196</v>
          </cell>
          <cell r="B159" t="str">
            <v>CIRCUITO RESPIRATORIO ADULTO PEDIATRICO PARA USO CON AIRVO  INCLUYE (900PT561)</v>
          </cell>
          <cell r="N159">
            <v>9</v>
          </cell>
          <cell r="U159">
            <v>0</v>
          </cell>
        </row>
        <row r="160">
          <cell r="A160" t="str">
            <v>MQ0197</v>
          </cell>
          <cell r="B160" t="str">
            <v>CIRCUITO RESPIRATORIO ALMA LISA DE VENTILACION MECANICA ADULTO  REF: 5000</v>
          </cell>
          <cell r="C160">
            <v>27</v>
          </cell>
          <cell r="E160">
            <v>40</v>
          </cell>
          <cell r="G160">
            <v>25</v>
          </cell>
          <cell r="H160">
            <v>35</v>
          </cell>
          <cell r="K160">
            <v>9</v>
          </cell>
          <cell r="N160">
            <v>4</v>
          </cell>
          <cell r="U160">
            <v>67</v>
          </cell>
        </row>
        <row r="161">
          <cell r="A161" t="str">
            <v>MQ0198</v>
          </cell>
          <cell r="B161" t="str">
            <v>CIRCUITO DE VENTILACION MECANICA PEDIATRICO ALMA LISA REFERENCIA 5500</v>
          </cell>
          <cell r="K161">
            <v>4</v>
          </cell>
          <cell r="U161">
            <v>0</v>
          </cell>
        </row>
        <row r="162">
          <cell r="A162" t="str">
            <v>MQ0202</v>
          </cell>
          <cell r="B162" t="str">
            <v>CIRCUITO RESPIRATORIO COMPATIBLE CON VENTILADOR VENTSTAR-DRAGER  SIN LATEX DESECHABLE NEONATAL CON HILO CALEFACTOR Y CAMARA DE AUTO</v>
          </cell>
          <cell r="G162">
            <v>1</v>
          </cell>
          <cell r="U162">
            <v>0</v>
          </cell>
        </row>
        <row r="163">
          <cell r="A163" t="str">
            <v>MQ0204</v>
          </cell>
          <cell r="B163" t="str">
            <v>CLAMP UMBILICAL</v>
          </cell>
          <cell r="C163">
            <v>20</v>
          </cell>
          <cell r="E163">
            <v>20</v>
          </cell>
          <cell r="F163">
            <v>90</v>
          </cell>
          <cell r="N163">
            <v>30</v>
          </cell>
          <cell r="O163">
            <v>67</v>
          </cell>
          <cell r="Q163">
            <v>2</v>
          </cell>
          <cell r="R163">
            <v>2</v>
          </cell>
          <cell r="U163">
            <v>130</v>
          </cell>
        </row>
        <row r="164">
          <cell r="A164" t="str">
            <v>MQ0205</v>
          </cell>
          <cell r="B164" t="str">
            <v>LIGA CLIP DE TITANIO TAMAÑO, MEDIANO Y GRANDE (LT300)</v>
          </cell>
          <cell r="C164">
            <v>160</v>
          </cell>
          <cell r="F164">
            <v>20</v>
          </cell>
          <cell r="H164">
            <v>83</v>
          </cell>
          <cell r="K164">
            <v>31</v>
          </cell>
          <cell r="M164">
            <v>3</v>
          </cell>
          <cell r="O164">
            <v>53</v>
          </cell>
          <cell r="U164">
            <v>180</v>
          </cell>
        </row>
        <row r="165">
          <cell r="A165" t="str">
            <v>MQ0208</v>
          </cell>
          <cell r="B165" t="str">
            <v>LIGA CLIP PARA LIGADURA EN POLIMERO NO ABSORBIBLE  L (CIERRE DE VASOS DE 5 HASTA 13 CM )</v>
          </cell>
          <cell r="C165">
            <v>80</v>
          </cell>
          <cell r="E165">
            <v>20</v>
          </cell>
          <cell r="F165">
            <v>20</v>
          </cell>
          <cell r="H165">
            <v>10</v>
          </cell>
          <cell r="K165">
            <v>4</v>
          </cell>
          <cell r="M165">
            <v>7</v>
          </cell>
          <cell r="O165">
            <v>13</v>
          </cell>
          <cell r="U165">
            <v>120</v>
          </cell>
        </row>
        <row r="166">
          <cell r="A166" t="str">
            <v>MQ0211</v>
          </cell>
          <cell r="B166" t="str">
            <v>CLORHEXIDINA 4% SOLUCION X 60ML</v>
          </cell>
          <cell r="C166">
            <v>156</v>
          </cell>
          <cell r="E166">
            <v>50</v>
          </cell>
          <cell r="F166">
            <v>68</v>
          </cell>
          <cell r="G166">
            <v>619</v>
          </cell>
          <cell r="U166">
            <v>274</v>
          </cell>
        </row>
        <row r="167">
          <cell r="A167" t="str">
            <v>MQ0213</v>
          </cell>
          <cell r="B167" t="str">
            <v>CLORHEXIDINA GLUCONATO  2%  + ALCOHOL ISOPROPILICO 70% FC X 60 ML SPRAY  SOLUCION</v>
          </cell>
          <cell r="D167">
            <v>105</v>
          </cell>
          <cell r="F167">
            <v>51</v>
          </cell>
          <cell r="G167">
            <v>170</v>
          </cell>
          <cell r="U167">
            <v>156</v>
          </cell>
        </row>
        <row r="168">
          <cell r="A168" t="str">
            <v>MQ0214</v>
          </cell>
          <cell r="B168" t="str">
            <v>CLORHEXIDINA GLUCONATO 2% + ALCOHOL ISOPROPILICO 70% SOLUCION TOPICA FCO X 60 ML</v>
          </cell>
          <cell r="F168">
            <v>154</v>
          </cell>
          <cell r="U168">
            <v>154</v>
          </cell>
        </row>
        <row r="169">
          <cell r="A169" t="str">
            <v>MQ0215</v>
          </cell>
          <cell r="B169" t="str">
            <v>CLORHEXIDINA GLUCONATO 4%  JABON QUIRURGICO BOLSA X 1000 CC  VALV- LARGA</v>
          </cell>
          <cell r="D169">
            <v>12</v>
          </cell>
          <cell r="F169">
            <v>7</v>
          </cell>
          <cell r="U169">
            <v>19</v>
          </cell>
        </row>
        <row r="170">
          <cell r="A170" t="str">
            <v>MQ0216</v>
          </cell>
          <cell r="B170" t="str">
            <v>CLORHEXIDINA GLUCONATO JABON 2% X BOLSA 850</v>
          </cell>
          <cell r="C170">
            <v>516</v>
          </cell>
          <cell r="D170">
            <v>148</v>
          </cell>
          <cell r="E170">
            <v>186</v>
          </cell>
          <cell r="F170">
            <v>241</v>
          </cell>
          <cell r="U170">
            <v>1091</v>
          </cell>
        </row>
        <row r="171">
          <cell r="A171" t="str">
            <v>MQ0217</v>
          </cell>
          <cell r="B171" t="str">
            <v>COMPRESA QUIRURGICA NO ESTERIL 45CM * 45 CM  UNIDAD</v>
          </cell>
          <cell r="C171">
            <v>9200</v>
          </cell>
          <cell r="E171">
            <v>8580</v>
          </cell>
          <cell r="F171">
            <v>13420</v>
          </cell>
          <cell r="U171">
            <v>31200</v>
          </cell>
        </row>
        <row r="172">
          <cell r="A172" t="str">
            <v>MQ0218</v>
          </cell>
          <cell r="B172" t="str">
            <v>PRESERVATIVOS -CONDONES</v>
          </cell>
          <cell r="C172">
            <v>2300</v>
          </cell>
          <cell r="D172">
            <v>1000</v>
          </cell>
          <cell r="E172">
            <v>434</v>
          </cell>
          <cell r="F172">
            <v>2000</v>
          </cell>
          <cell r="I172">
            <v>220</v>
          </cell>
          <cell r="J172">
            <v>2033</v>
          </cell>
          <cell r="L172">
            <v>898</v>
          </cell>
          <cell r="P172">
            <v>1597</v>
          </cell>
          <cell r="Q172">
            <v>841</v>
          </cell>
          <cell r="R172">
            <v>882</v>
          </cell>
          <cell r="S172">
            <v>314</v>
          </cell>
          <cell r="T172">
            <v>1287</v>
          </cell>
          <cell r="U172">
            <v>5734</v>
          </cell>
        </row>
        <row r="173">
          <cell r="A173" t="str">
            <v>MQ0220</v>
          </cell>
          <cell r="B173" t="str">
            <v>COTONOIDE 1*3 in (25 * 76 mm) SOBRE *10</v>
          </cell>
          <cell r="C173">
            <v>4</v>
          </cell>
          <cell r="F173">
            <v>4</v>
          </cell>
          <cell r="H173">
            <v>11</v>
          </cell>
          <cell r="U173">
            <v>8</v>
          </cell>
        </row>
        <row r="174">
          <cell r="A174" t="str">
            <v>MQ0221</v>
          </cell>
          <cell r="B174" t="str">
            <v>COTONOIDE 1/2 * 1/2 in (12*12mm) SOBRE * 10</v>
          </cell>
          <cell r="H174">
            <v>10</v>
          </cell>
          <cell r="U174">
            <v>0</v>
          </cell>
        </row>
        <row r="175">
          <cell r="A175" t="str">
            <v>MQ0223</v>
          </cell>
          <cell r="B175" t="str">
            <v>PROTECTOR CUTANEO EMOLIENTE CON OXIDO DE ZINC 10%</v>
          </cell>
          <cell r="C175">
            <v>1</v>
          </cell>
          <cell r="U175">
            <v>1</v>
          </cell>
        </row>
        <row r="176">
          <cell r="A176" t="str">
            <v>MQ0224</v>
          </cell>
          <cell r="B176" t="str">
            <v>CUCHILLAS PARA DERMATOMO PADGETT modelo B.</v>
          </cell>
          <cell r="C176">
            <v>40</v>
          </cell>
          <cell r="H176">
            <v>59</v>
          </cell>
          <cell r="M176">
            <v>5</v>
          </cell>
          <cell r="O176">
            <v>2</v>
          </cell>
          <cell r="U176">
            <v>40</v>
          </cell>
        </row>
        <row r="177">
          <cell r="A177" t="str">
            <v>MQ0225</v>
          </cell>
          <cell r="B177" t="str">
            <v>CUCHILLETE COM MANGO DE 15 MM</v>
          </cell>
          <cell r="H177">
            <v>10</v>
          </cell>
          <cell r="O177">
            <v>14</v>
          </cell>
          <cell r="U177">
            <v>0</v>
          </cell>
        </row>
        <row r="178">
          <cell r="A178" t="str">
            <v>MQ0226</v>
          </cell>
          <cell r="B178" t="str">
            <v>CUELLO DE PHILADELPHIA T: M</v>
          </cell>
          <cell r="C178">
            <v>51</v>
          </cell>
          <cell r="E178">
            <v>10</v>
          </cell>
          <cell r="F178">
            <v>5</v>
          </cell>
          <cell r="G178">
            <v>5</v>
          </cell>
          <cell r="J178">
            <v>2</v>
          </cell>
          <cell r="K178">
            <v>2</v>
          </cell>
          <cell r="N178">
            <v>12</v>
          </cell>
          <cell r="Q178">
            <v>1</v>
          </cell>
          <cell r="R178">
            <v>4</v>
          </cell>
          <cell r="U178">
            <v>66</v>
          </cell>
        </row>
        <row r="179">
          <cell r="A179" t="str">
            <v>MQ0227</v>
          </cell>
          <cell r="B179" t="str">
            <v>CUELLO DE PHILADELPHIA T: S</v>
          </cell>
          <cell r="C179">
            <v>1</v>
          </cell>
          <cell r="F179">
            <v>83</v>
          </cell>
          <cell r="G179">
            <v>3</v>
          </cell>
          <cell r="J179">
            <v>3</v>
          </cell>
          <cell r="K179">
            <v>3</v>
          </cell>
          <cell r="N179">
            <v>11</v>
          </cell>
          <cell r="Q179">
            <v>3</v>
          </cell>
          <cell r="R179">
            <v>2</v>
          </cell>
          <cell r="U179">
            <v>84</v>
          </cell>
        </row>
        <row r="180">
          <cell r="A180" t="str">
            <v>MQ0229</v>
          </cell>
          <cell r="B180" t="str">
            <v>CUELLO ORTOPEDICO DE THOMAS BLANDO T: M</v>
          </cell>
          <cell r="C180">
            <v>3</v>
          </cell>
          <cell r="F180">
            <v>5</v>
          </cell>
          <cell r="G180">
            <v>6</v>
          </cell>
          <cell r="U180">
            <v>8</v>
          </cell>
        </row>
        <row r="181">
          <cell r="A181" t="str">
            <v>MQ0230</v>
          </cell>
          <cell r="B181" t="str">
            <v>CUELLO ORTOPEDICO DE THOMAS BLANDO T: S</v>
          </cell>
          <cell r="E181">
            <v>2</v>
          </cell>
          <cell r="F181">
            <v>14</v>
          </cell>
          <cell r="G181">
            <v>6</v>
          </cell>
          <cell r="H181">
            <v>1</v>
          </cell>
          <cell r="U181">
            <v>16</v>
          </cell>
        </row>
        <row r="182">
          <cell r="A182" t="str">
            <v>MQ0231</v>
          </cell>
          <cell r="B182" t="str">
            <v>CURITA CIRCULAR</v>
          </cell>
          <cell r="N182">
            <v>39</v>
          </cell>
          <cell r="U182">
            <v>0</v>
          </cell>
        </row>
        <row r="183">
          <cell r="A183" t="str">
            <v>MQ0232</v>
          </cell>
          <cell r="B183" t="str">
            <v>DELANTAL PLASTICO DESECHABLE</v>
          </cell>
          <cell r="C183">
            <v>60</v>
          </cell>
          <cell r="E183">
            <v>70</v>
          </cell>
          <cell r="F183">
            <v>150</v>
          </cell>
          <cell r="U183">
            <v>280</v>
          </cell>
        </row>
        <row r="184">
          <cell r="A184" t="str">
            <v>MQ0233</v>
          </cell>
          <cell r="B184" t="str">
            <v>DESINFECTANTE PARA SUPERFICIE HOSPITALARIAS Y EQUIPOS BIOMEDICOS  LITRO</v>
          </cell>
          <cell r="C184">
            <v>184</v>
          </cell>
          <cell r="U184">
            <v>184</v>
          </cell>
        </row>
        <row r="185">
          <cell r="A185" t="str">
            <v>MQ0234</v>
          </cell>
          <cell r="B185" t="str">
            <v>DESINFECTANTE ALTO NIVEL CON ORTOALDEHIDO GALON 3750 CC - 5000 CC  GALON</v>
          </cell>
          <cell r="E185">
            <v>4</v>
          </cell>
          <cell r="F185">
            <v>8</v>
          </cell>
          <cell r="U185">
            <v>12</v>
          </cell>
        </row>
        <row r="186">
          <cell r="A186" t="str">
            <v>MQ0235</v>
          </cell>
          <cell r="B186" t="str">
            <v>DETERGENTE CONCENT NEUTRO Y BIODEGRADABLE PARA AREAS SUPERFI/ EQUIPOS 1000 ml</v>
          </cell>
          <cell r="C186">
            <v>107</v>
          </cell>
          <cell r="E186">
            <v>43</v>
          </cell>
          <cell r="F186">
            <v>82</v>
          </cell>
          <cell r="U186">
            <v>232</v>
          </cell>
        </row>
        <row r="187">
          <cell r="A187" t="str">
            <v>MQ0239</v>
          </cell>
          <cell r="B187" t="str">
            <v>DISPOSITIVO INTRAUTERINO T DE COBRE</v>
          </cell>
          <cell r="C187">
            <v>15</v>
          </cell>
          <cell r="F187">
            <v>25</v>
          </cell>
          <cell r="G187">
            <v>3</v>
          </cell>
          <cell r="J187">
            <v>44</v>
          </cell>
          <cell r="K187">
            <v>26</v>
          </cell>
          <cell r="L187">
            <v>5</v>
          </cell>
          <cell r="M187">
            <v>2</v>
          </cell>
          <cell r="O187">
            <v>19</v>
          </cell>
          <cell r="Q187">
            <v>5</v>
          </cell>
          <cell r="R187">
            <v>5</v>
          </cell>
          <cell r="U187">
            <v>40</v>
          </cell>
        </row>
        <row r="188">
          <cell r="A188" t="str">
            <v>MQ0240</v>
          </cell>
          <cell r="B188" t="str">
            <v>DREN DE PENROSE 1 DESECHABLE</v>
          </cell>
          <cell r="H188">
            <v>18</v>
          </cell>
          <cell r="M188">
            <v>14</v>
          </cell>
          <cell r="U188">
            <v>0</v>
          </cell>
        </row>
        <row r="189">
          <cell r="A189" t="str">
            <v>MQ0241</v>
          </cell>
          <cell r="B189" t="str">
            <v>DREN DE LATEX 1/2"  DESECHABLE ESTERIL (TUBO EN T; SONDAS DE DRENAJE EN LATEX)"</v>
          </cell>
          <cell r="E189">
            <v>5</v>
          </cell>
          <cell r="H189">
            <v>3</v>
          </cell>
          <cell r="K189">
            <v>10</v>
          </cell>
          <cell r="M189">
            <v>2</v>
          </cell>
          <cell r="U189">
            <v>5</v>
          </cell>
        </row>
        <row r="190">
          <cell r="A190" t="str">
            <v>MQ0245</v>
          </cell>
          <cell r="B190" t="str">
            <v>ELECTRODO PEDIATRICO PARA DESFIBRILADOR (COMPATIBLE CON DESFIBRILADORES MINDRAY BENEHEART D3- D6-D1)</v>
          </cell>
          <cell r="C190">
            <v>7</v>
          </cell>
          <cell r="N190">
            <v>3</v>
          </cell>
          <cell r="U190">
            <v>7</v>
          </cell>
        </row>
        <row r="191">
          <cell r="A191" t="str">
            <v>MQ0250</v>
          </cell>
          <cell r="B191" t="str">
            <v>EQUIPO BOMBA (NIPRO) NO FOTOSENSIBLE SISTEMA DE ADMINISTRACIÓN INTRAVENOSA PARA INFUSIÓN DE SOLUCIONES COMO LÍQUIDOS, MEDICAMENTOS, NUTRICIONES Y HEMO COMPONENTES, ENTRE OTROS, POR MEDIO DE UNA TECNOLOGÍA DE INFUSIÓN DEFINIDA.</v>
          </cell>
          <cell r="E191">
            <v>1400</v>
          </cell>
          <cell r="F191">
            <v>1170</v>
          </cell>
          <cell r="G191">
            <v>193</v>
          </cell>
          <cell r="H191">
            <v>89</v>
          </cell>
          <cell r="I191">
            <v>7</v>
          </cell>
          <cell r="J191">
            <v>9</v>
          </cell>
          <cell r="K191">
            <v>1027</v>
          </cell>
          <cell r="M191">
            <v>106</v>
          </cell>
          <cell r="N191">
            <v>713</v>
          </cell>
          <cell r="O191">
            <v>302</v>
          </cell>
          <cell r="Q191">
            <v>42</v>
          </cell>
          <cell r="R191">
            <v>443</v>
          </cell>
          <cell r="U191">
            <v>2570</v>
          </cell>
        </row>
        <row r="192">
          <cell r="A192" t="str">
            <v>MQ0251</v>
          </cell>
          <cell r="B192" t="str">
            <v>EQUIPO BOMBA (NIPRO) FOTOSENSIBLE SISTEMA DE ADMINISTRACIÓN INTRAVENOSA PARA INFUSIÓN DE SOLUCIONES COMO LÍQUIDOS, MEDICAMENTOS, NUTRICIONES Y HEMO COMPONENTES, ENTRE OTROS, POR MEDIO DE UNA TECNOLOGÍA DE INFUSIÓN DEFINIDA.</v>
          </cell>
          <cell r="F192">
            <v>700</v>
          </cell>
          <cell r="J192">
            <v>9</v>
          </cell>
          <cell r="K192">
            <v>14</v>
          </cell>
          <cell r="N192">
            <v>554</v>
          </cell>
          <cell r="O192">
            <v>1</v>
          </cell>
          <cell r="R192">
            <v>18</v>
          </cell>
          <cell r="U192">
            <v>700</v>
          </cell>
        </row>
        <row r="193">
          <cell r="A193" t="str">
            <v>MQ0252</v>
          </cell>
          <cell r="B193" t="str">
            <v>EQUIPO BOMBA FREEGO  TAPA ROSCA</v>
          </cell>
          <cell r="C193">
            <v>150</v>
          </cell>
          <cell r="E193">
            <v>70</v>
          </cell>
          <cell r="F193">
            <v>80</v>
          </cell>
          <cell r="G193">
            <v>60</v>
          </cell>
          <cell r="K193">
            <v>19</v>
          </cell>
          <cell r="N193">
            <v>28</v>
          </cell>
          <cell r="Q193">
            <v>4</v>
          </cell>
          <cell r="U193">
            <v>300</v>
          </cell>
        </row>
        <row r="194">
          <cell r="A194" t="str">
            <v>MQ0253</v>
          </cell>
          <cell r="B194" t="str">
            <v>EQUIPO PARA TRANSFUSION O ADMINISTRACION DE SANGRE</v>
          </cell>
          <cell r="C194">
            <v>220</v>
          </cell>
          <cell r="E194">
            <v>117</v>
          </cell>
          <cell r="G194">
            <v>95</v>
          </cell>
          <cell r="H194">
            <v>164</v>
          </cell>
          <cell r="J194">
            <v>3</v>
          </cell>
          <cell r="K194">
            <v>95</v>
          </cell>
          <cell r="M194">
            <v>12</v>
          </cell>
          <cell r="N194">
            <v>83</v>
          </cell>
          <cell r="O194">
            <v>19</v>
          </cell>
          <cell r="Q194">
            <v>4</v>
          </cell>
          <cell r="R194">
            <v>9</v>
          </cell>
          <cell r="U194">
            <v>337</v>
          </cell>
        </row>
        <row r="195">
          <cell r="A195" t="str">
            <v>MQ0254</v>
          </cell>
          <cell r="B195" t="str">
            <v>EQUIPO EN Y TUR PARA IRRIGACION</v>
          </cell>
          <cell r="H195">
            <v>16</v>
          </cell>
          <cell r="U195">
            <v>0</v>
          </cell>
        </row>
        <row r="196">
          <cell r="A196" t="str">
            <v>MQ0255</v>
          </cell>
          <cell r="B196" t="str">
            <v>EQUIPO PARA NUTRICION ENTERAL BOLSA CON TAPA DE 1500 ml</v>
          </cell>
          <cell r="F196">
            <v>70</v>
          </cell>
          <cell r="G196">
            <v>274</v>
          </cell>
          <cell r="K196">
            <v>51</v>
          </cell>
          <cell r="N196">
            <v>73</v>
          </cell>
          <cell r="O196">
            <v>10</v>
          </cell>
          <cell r="Q196">
            <v>1</v>
          </cell>
          <cell r="R196">
            <v>9</v>
          </cell>
          <cell r="U196">
            <v>70</v>
          </cell>
        </row>
        <row r="197">
          <cell r="A197" t="str">
            <v>MQ0256</v>
          </cell>
          <cell r="B197" t="str">
            <v>EQUIPO DE MACROGOTEO SIN AGUJA</v>
          </cell>
          <cell r="C197">
            <v>25</v>
          </cell>
          <cell r="H197">
            <v>85</v>
          </cell>
          <cell r="I197">
            <v>10</v>
          </cell>
          <cell r="J197">
            <v>170</v>
          </cell>
          <cell r="K197">
            <v>314</v>
          </cell>
          <cell r="M197">
            <v>77</v>
          </cell>
          <cell r="N197">
            <v>276</v>
          </cell>
          <cell r="O197">
            <v>20</v>
          </cell>
          <cell r="Q197">
            <v>28</v>
          </cell>
          <cell r="R197">
            <v>115</v>
          </cell>
          <cell r="U197">
            <v>25</v>
          </cell>
        </row>
        <row r="198">
          <cell r="A198" t="str">
            <v>MQ0257</v>
          </cell>
          <cell r="B198" t="str">
            <v>EQUIPO DE MICROGOTEO PARA ADMINISTRACION DE SOLUCIONES INTRAVENOSAS</v>
          </cell>
          <cell r="C198">
            <v>90</v>
          </cell>
          <cell r="E198">
            <v>10</v>
          </cell>
          <cell r="F198">
            <v>5</v>
          </cell>
          <cell r="J198">
            <v>10</v>
          </cell>
          <cell r="N198">
            <v>39</v>
          </cell>
          <cell r="O198">
            <v>42</v>
          </cell>
          <cell r="U198">
            <v>105</v>
          </cell>
        </row>
        <row r="199">
          <cell r="A199" t="str">
            <v>MQ0258</v>
          </cell>
          <cell r="B199" t="str">
            <v>EQUIPO PARA ADMINISTRACION DE LIQUIDOS BURETROL</v>
          </cell>
          <cell r="C199">
            <v>2800</v>
          </cell>
          <cell r="E199">
            <v>1400</v>
          </cell>
          <cell r="F199">
            <v>3625</v>
          </cell>
          <cell r="G199">
            <v>579</v>
          </cell>
          <cell r="H199">
            <v>141</v>
          </cell>
          <cell r="I199">
            <v>27</v>
          </cell>
          <cell r="J199">
            <v>17</v>
          </cell>
          <cell r="K199">
            <v>830</v>
          </cell>
          <cell r="M199">
            <v>77</v>
          </cell>
          <cell r="N199">
            <v>496</v>
          </cell>
          <cell r="O199">
            <v>111</v>
          </cell>
          <cell r="Q199">
            <v>20</v>
          </cell>
          <cell r="R199">
            <v>311</v>
          </cell>
          <cell r="U199">
            <v>7825</v>
          </cell>
        </row>
        <row r="200">
          <cell r="A200" t="str">
            <v>MQ0259</v>
          </cell>
          <cell r="B200" t="str">
            <v>EQUIPO PERICRANEAL 18 G</v>
          </cell>
          <cell r="H200">
            <v>43</v>
          </cell>
          <cell r="U200">
            <v>0</v>
          </cell>
        </row>
        <row r="201">
          <cell r="A201" t="str">
            <v>MQ0260</v>
          </cell>
          <cell r="B201" t="str">
            <v>EQUIPO PARA TRANSFUSION O ADMINISTRACION DE PLAQUETAS</v>
          </cell>
          <cell r="F201">
            <v>10</v>
          </cell>
          <cell r="G201">
            <v>21</v>
          </cell>
          <cell r="H201">
            <v>9</v>
          </cell>
          <cell r="K201">
            <v>6</v>
          </cell>
          <cell r="N201">
            <v>5</v>
          </cell>
          <cell r="U201">
            <v>10</v>
          </cell>
        </row>
        <row r="202">
          <cell r="A202" t="str">
            <v>MQ0261</v>
          </cell>
          <cell r="B202" t="str">
            <v>ESPARADRAPO TELA 12x10 YDS TIPO HOSPITALARIO  (CINTA QUIRÚRGICA ADHESIVA DE USO* tubo x 5 unidades</v>
          </cell>
          <cell r="C202">
            <v>38</v>
          </cell>
          <cell r="D202">
            <v>9</v>
          </cell>
          <cell r="E202">
            <v>31</v>
          </cell>
          <cell r="F202">
            <v>42</v>
          </cell>
          <cell r="U202">
            <v>120</v>
          </cell>
        </row>
        <row r="203">
          <cell r="A203" t="str">
            <v>MQ0262</v>
          </cell>
          <cell r="B203" t="str">
            <v>ESPARADRAPO DE TELA SIN TEJER AUTOADHESIVO 15CM * 10MT  CAJA</v>
          </cell>
          <cell r="F203">
            <v>6</v>
          </cell>
          <cell r="U203">
            <v>6</v>
          </cell>
        </row>
        <row r="204">
          <cell r="A204" t="str">
            <v>MQ0263</v>
          </cell>
          <cell r="B204" t="str">
            <v>ESPECULO  PARA OTOSCOPIO ADULTO DESECHABLE</v>
          </cell>
          <cell r="C204">
            <v>1620</v>
          </cell>
          <cell r="D204">
            <v>120</v>
          </cell>
          <cell r="F204">
            <v>900</v>
          </cell>
          <cell r="U204">
            <v>2640</v>
          </cell>
        </row>
        <row r="205">
          <cell r="A205" t="str">
            <v>MQ0264</v>
          </cell>
          <cell r="B205" t="str">
            <v>ESPECULO  PARA OTOSCOPIO PEDIATRICO  DESECHABLE</v>
          </cell>
          <cell r="C205">
            <v>600</v>
          </cell>
          <cell r="D205">
            <v>180</v>
          </cell>
          <cell r="E205">
            <v>465</v>
          </cell>
          <cell r="U205">
            <v>1245</v>
          </cell>
        </row>
        <row r="206">
          <cell r="A206" t="str">
            <v>MQ0265</v>
          </cell>
          <cell r="B206" t="str">
            <v>ESPECULO VAGINAL T: M DESECHABLE</v>
          </cell>
          <cell r="C206">
            <v>480</v>
          </cell>
          <cell r="E206">
            <v>250</v>
          </cell>
          <cell r="F206">
            <v>300</v>
          </cell>
          <cell r="U206">
            <v>1030</v>
          </cell>
        </row>
        <row r="207">
          <cell r="A207" t="str">
            <v>MQ0266</v>
          </cell>
          <cell r="B207" t="str">
            <v>ESPECULO VAGINAL T: S DESECHABLE</v>
          </cell>
          <cell r="C207">
            <v>260</v>
          </cell>
          <cell r="D207">
            <v>60</v>
          </cell>
          <cell r="E207">
            <v>250</v>
          </cell>
          <cell r="F207">
            <v>20</v>
          </cell>
          <cell r="U207">
            <v>590</v>
          </cell>
        </row>
        <row r="208">
          <cell r="A208" t="str">
            <v>MQ0267</v>
          </cell>
          <cell r="B208" t="str">
            <v>INCENTIVO RESPIRATORIO  (ESPIROMETRO)</v>
          </cell>
          <cell r="E208">
            <v>20</v>
          </cell>
          <cell r="F208">
            <v>20</v>
          </cell>
          <cell r="G208">
            <v>159</v>
          </cell>
          <cell r="K208">
            <v>58</v>
          </cell>
          <cell r="M208">
            <v>1</v>
          </cell>
          <cell r="N208">
            <v>71</v>
          </cell>
          <cell r="R208">
            <v>7</v>
          </cell>
          <cell r="U208">
            <v>40</v>
          </cell>
        </row>
        <row r="209">
          <cell r="A209" t="str">
            <v>MQ0268</v>
          </cell>
          <cell r="B209" t="str">
            <v>ESPUMA ABSORBIBLE HEMOSTATICA 7 A 8CM * 5CM * 1CM</v>
          </cell>
          <cell r="C209">
            <v>10</v>
          </cell>
          <cell r="H209">
            <v>26</v>
          </cell>
          <cell r="M209">
            <v>10</v>
          </cell>
          <cell r="O209">
            <v>4</v>
          </cell>
          <cell r="U209">
            <v>10</v>
          </cell>
        </row>
        <row r="210">
          <cell r="A210" t="str">
            <v>MQ0269</v>
          </cell>
          <cell r="B210" t="str">
            <v>ESTOQUINETA ESTERIL TIPO MEDIA DE 6 X 110CM</v>
          </cell>
          <cell r="H210">
            <v>55</v>
          </cell>
          <cell r="U210">
            <v>0</v>
          </cell>
        </row>
        <row r="211">
          <cell r="A211" t="str">
            <v>MQ0270</v>
          </cell>
          <cell r="B211" t="str">
            <v>EXTENSION PARA  OXIGENO MEDICINAL CON LONG 2 METROS</v>
          </cell>
          <cell r="F211">
            <v>318</v>
          </cell>
          <cell r="R211">
            <v>8</v>
          </cell>
          <cell r="U211">
            <v>318</v>
          </cell>
        </row>
        <row r="212">
          <cell r="A212" t="str">
            <v>MQ0272</v>
          </cell>
          <cell r="B212" t="str">
            <v>FIJADOR DE POLIMERO REABSORBIBLE DE ACIDO LACTICO LAP APAROSCOPICO DE 5MM * 30 CLIPS</v>
          </cell>
          <cell r="C212">
            <v>1</v>
          </cell>
          <cell r="E212">
            <v>2</v>
          </cell>
          <cell r="H212">
            <v>2</v>
          </cell>
          <cell r="M212">
            <v>2</v>
          </cell>
          <cell r="U212">
            <v>3</v>
          </cell>
        </row>
        <row r="213">
          <cell r="A213" t="str">
            <v>MQ0273</v>
          </cell>
          <cell r="B213" t="str">
            <v>FIJADOR PARA CITOLOGIA FCO X 160 ML</v>
          </cell>
          <cell r="C213">
            <v>17</v>
          </cell>
          <cell r="D213">
            <v>4</v>
          </cell>
          <cell r="E213">
            <v>7</v>
          </cell>
          <cell r="F213">
            <v>10</v>
          </cell>
          <cell r="U213">
            <v>38</v>
          </cell>
        </row>
        <row r="214">
          <cell r="A214" t="str">
            <v>MQ0275</v>
          </cell>
          <cell r="B214" t="str">
            <v>FILTRO BACTERIANO EXHALATORIO NEONATAL DESECHABLE COMPATIBLE CON VENTILADOR PB 840 CON TRAMPA DE AGUA (verde) REF 4076408</v>
          </cell>
          <cell r="C214">
            <v>8</v>
          </cell>
          <cell r="U214">
            <v>8</v>
          </cell>
        </row>
        <row r="215">
          <cell r="A215" t="str">
            <v>MQ0276</v>
          </cell>
          <cell r="B215" t="str">
            <v>FILTRO BACTERIANO VIRICO ADULTO PARA VENTILADOR MECANICO</v>
          </cell>
          <cell r="K215">
            <v>9</v>
          </cell>
          <cell r="U215">
            <v>0</v>
          </cell>
        </row>
        <row r="216">
          <cell r="A216" t="str">
            <v>MQ0277</v>
          </cell>
          <cell r="B216" t="str">
            <v>FILTRO DESLEUCOCITADOR DE GLOBULOS ROJOS</v>
          </cell>
          <cell r="F216">
            <v>18</v>
          </cell>
          <cell r="G216">
            <v>66</v>
          </cell>
          <cell r="K216">
            <v>8</v>
          </cell>
          <cell r="N216">
            <v>3</v>
          </cell>
          <cell r="U216">
            <v>18</v>
          </cell>
        </row>
        <row r="217">
          <cell r="A217" t="str">
            <v>MQ0278</v>
          </cell>
          <cell r="B217" t="str">
            <v>FILTRO EXHALATORIO ADULTO DESECHABLE PARA PB 840 REF 4-076887-00</v>
          </cell>
          <cell r="E217">
            <v>29</v>
          </cell>
          <cell r="U217">
            <v>29</v>
          </cell>
        </row>
        <row r="218">
          <cell r="A218" t="str">
            <v>MQ0279</v>
          </cell>
          <cell r="B218" t="str">
            <v>FILTRO EXHALATORIO AZUL REUSABLE VENTILADOR PB 840 A8A-070305-00)  )</v>
          </cell>
          <cell r="C218">
            <v>2</v>
          </cell>
          <cell r="F218">
            <v>15</v>
          </cell>
          <cell r="U218">
            <v>17</v>
          </cell>
        </row>
        <row r="219">
          <cell r="A219" t="str">
            <v>MQ0281</v>
          </cell>
          <cell r="B219" t="str">
            <v>FILTRO EXHALATORIO NEONATAL DESECHABLE PARA PB 840 REF 4-076408</v>
          </cell>
          <cell r="E219">
            <v>4</v>
          </cell>
          <cell r="G219">
            <v>10</v>
          </cell>
          <cell r="N219">
            <v>11</v>
          </cell>
          <cell r="U219">
            <v>4</v>
          </cell>
        </row>
        <row r="220">
          <cell r="A220" t="str">
            <v>MQ0284</v>
          </cell>
          <cell r="B220" t="str">
            <v>FILTRO INSPIRATORIO  REUSABLE PB  VENTILADOR 840 PURITAN BENNTT(4-074600)</v>
          </cell>
          <cell r="E220">
            <v>1</v>
          </cell>
          <cell r="K220">
            <v>1</v>
          </cell>
          <cell r="U220">
            <v>1</v>
          </cell>
        </row>
        <row r="221">
          <cell r="A221" t="str">
            <v>MQ0285</v>
          </cell>
          <cell r="B221" t="str">
            <v>FILTRO INTERCAMBIADOR DE CALOR Y HUMEDAD NEONATAL</v>
          </cell>
          <cell r="E221">
            <v>47</v>
          </cell>
          <cell r="G221">
            <v>12</v>
          </cell>
          <cell r="K221">
            <v>3</v>
          </cell>
          <cell r="U221">
            <v>47</v>
          </cell>
        </row>
        <row r="222">
          <cell r="A222" t="str">
            <v>MQ0287</v>
          </cell>
          <cell r="B222" t="str">
            <v>CINTA ADHERENTE HIPOALERGENICA 10CM * 10CM IMPERMEABLE Y NO TRANSPARENTE</v>
          </cell>
          <cell r="E222">
            <v>17</v>
          </cell>
          <cell r="F222">
            <v>32</v>
          </cell>
          <cell r="U222">
            <v>49</v>
          </cell>
        </row>
        <row r="223">
          <cell r="A223" t="str">
            <v>MQ0289</v>
          </cell>
          <cell r="B223" t="str">
            <v>DESINFECTANTE DE ALTO NIVEL PARA SUPERFICIE HOSPITALARIAS Y EQUIPOS BIOMEDICOS CON FORMALDEHIDO AL 0,04% MAS GLUTARALDEHIDO AL 0,1% Y CETRIMIDA AL 0,06%   FRASCO X 1000  CC</v>
          </cell>
          <cell r="C223">
            <v>333</v>
          </cell>
          <cell r="D223">
            <v>30</v>
          </cell>
          <cell r="E223">
            <v>217</v>
          </cell>
          <cell r="F223">
            <v>190</v>
          </cell>
          <cell r="N223">
            <v>2</v>
          </cell>
          <cell r="U223">
            <v>770</v>
          </cell>
        </row>
        <row r="224">
          <cell r="A224" t="str">
            <v>MQ0290</v>
          </cell>
          <cell r="B224" t="str">
            <v>FRASCO PARA PARCIAL DE ORINA</v>
          </cell>
          <cell r="C224">
            <v>1800</v>
          </cell>
          <cell r="D224">
            <v>200</v>
          </cell>
          <cell r="E224">
            <v>500</v>
          </cell>
          <cell r="F224">
            <v>1700</v>
          </cell>
          <cell r="Q224">
            <v>1</v>
          </cell>
          <cell r="U224">
            <v>4200</v>
          </cell>
        </row>
        <row r="225">
          <cell r="A225" t="str">
            <v>MQ0291</v>
          </cell>
          <cell r="B225" t="str">
            <v>FUNDAS PARA VIDEOCAMARA ESTERIL, COMPATIBLE CON WOLF Y STORZ</v>
          </cell>
          <cell r="F225">
            <v>390</v>
          </cell>
          <cell r="U225">
            <v>390</v>
          </cell>
        </row>
        <row r="226">
          <cell r="A226" t="str">
            <v>MQ0293</v>
          </cell>
          <cell r="B226" t="str">
            <v>GASA PRECORTADA 7.5*7.5 SOBRE POR 5 UNID</v>
          </cell>
          <cell r="C226">
            <v>380</v>
          </cell>
          <cell r="E226">
            <v>8620</v>
          </cell>
          <cell r="F226">
            <v>12900</v>
          </cell>
          <cell r="N226">
            <v>237</v>
          </cell>
          <cell r="U226">
            <v>21900</v>
          </cell>
        </row>
        <row r="227">
          <cell r="A227" t="str">
            <v>MQ0294</v>
          </cell>
          <cell r="B227" t="str">
            <v>GEL ANTIMICROBIANO PARA EL CUIDADE DE HERIDAS PLATA IONIZADA*SILVER CAREN-45 ML</v>
          </cell>
          <cell r="G227">
            <v>27</v>
          </cell>
          <cell r="K227">
            <v>5</v>
          </cell>
          <cell r="N227">
            <v>1</v>
          </cell>
          <cell r="Q227">
            <v>1</v>
          </cell>
          <cell r="U227">
            <v>0</v>
          </cell>
        </row>
        <row r="228">
          <cell r="A228" t="str">
            <v>MQ0296</v>
          </cell>
          <cell r="B228" t="str">
            <v>GEL PARA ULTRASONIDO   FCO X 240ML</v>
          </cell>
          <cell r="C228">
            <v>235</v>
          </cell>
          <cell r="D228">
            <v>17</v>
          </cell>
          <cell r="E228">
            <v>36</v>
          </cell>
          <cell r="F228">
            <v>118</v>
          </cell>
          <cell r="N228">
            <v>5</v>
          </cell>
          <cell r="U228">
            <v>406</v>
          </cell>
        </row>
        <row r="229">
          <cell r="A229" t="str">
            <v>MQ0297</v>
          </cell>
          <cell r="B229" t="str">
            <v>ALCOHOL AL =70 % Y ACONDICIONADORES DE HUMEDAD PARA HIGIENE DE MANOS SISTEMA PUSH  BOLSA X 800 A 1000 CC</v>
          </cell>
          <cell r="C229">
            <v>228</v>
          </cell>
          <cell r="D229">
            <v>29</v>
          </cell>
          <cell r="E229">
            <v>285</v>
          </cell>
          <cell r="F229">
            <v>213</v>
          </cell>
          <cell r="U229">
            <v>755</v>
          </cell>
        </row>
        <row r="230">
          <cell r="A230" t="str">
            <v>MQ0298</v>
          </cell>
          <cell r="B230" t="str">
            <v>GORRO DESECHABLE</v>
          </cell>
          <cell r="C230">
            <v>10100</v>
          </cell>
          <cell r="D230">
            <v>1000</v>
          </cell>
          <cell r="E230">
            <v>4200</v>
          </cell>
          <cell r="F230">
            <v>6200</v>
          </cell>
          <cell r="U230">
            <v>21500</v>
          </cell>
        </row>
        <row r="231">
          <cell r="A231" t="str">
            <v>MQ0299</v>
          </cell>
          <cell r="B231" t="str">
            <v>GRAPADORA PARA CIRUGIA ABIERTA CIRCULAR  18 A 21 MM  CDH21B</v>
          </cell>
          <cell r="C231">
            <v>1</v>
          </cell>
          <cell r="H231">
            <v>1</v>
          </cell>
          <cell r="M231">
            <v>1</v>
          </cell>
          <cell r="U231">
            <v>1</v>
          </cell>
        </row>
        <row r="232">
          <cell r="A232" t="str">
            <v>MQ0301</v>
          </cell>
          <cell r="B232" t="str">
            <v>GRAPADORA LINEAL CORTANTE DE 6 FILAS DE GRAPAS CON 3 SELECCION DE ALTURA DE GRAPADO *58 MM LONG. DE CORTE * 55MM LONG. DE LINEA NTLC55</v>
          </cell>
          <cell r="C232">
            <v>23</v>
          </cell>
          <cell r="E232">
            <v>8</v>
          </cell>
          <cell r="F232">
            <v>7</v>
          </cell>
          <cell r="H232">
            <v>6</v>
          </cell>
          <cell r="K232">
            <v>3</v>
          </cell>
          <cell r="O232">
            <v>6</v>
          </cell>
          <cell r="U232">
            <v>38</v>
          </cell>
        </row>
        <row r="233">
          <cell r="A233" t="str">
            <v>MQ0302</v>
          </cell>
          <cell r="B233" t="str">
            <v>GRAPADORA LINEAL CORTANTE DE 6 FILAS DE GRAPAS CON 3 DE SELECCION DE ALTURA DE GRAPADO *78 MM LONG. DE CORTE * 75MM LONG. DE LINEA   NTLC75</v>
          </cell>
          <cell r="F233">
            <v>3</v>
          </cell>
          <cell r="H233">
            <v>8</v>
          </cell>
          <cell r="K233">
            <v>2</v>
          </cell>
          <cell r="M233">
            <v>2</v>
          </cell>
          <cell r="O233">
            <v>1</v>
          </cell>
          <cell r="U233">
            <v>3</v>
          </cell>
        </row>
        <row r="234">
          <cell r="A234" t="str">
            <v>MQ0303</v>
          </cell>
          <cell r="B234" t="str">
            <v>GUANTES DE CIRUGIA  N° 7.0 ESTRIL  PAR</v>
          </cell>
          <cell r="I234">
            <v>28</v>
          </cell>
          <cell r="J234">
            <v>92</v>
          </cell>
          <cell r="K234">
            <v>902</v>
          </cell>
          <cell r="M234">
            <v>59</v>
          </cell>
          <cell r="N234">
            <v>794</v>
          </cell>
          <cell r="O234">
            <v>33</v>
          </cell>
          <cell r="Q234">
            <v>36</v>
          </cell>
          <cell r="R234">
            <v>96</v>
          </cell>
          <cell r="U234">
            <v>0</v>
          </cell>
        </row>
        <row r="235">
          <cell r="A235" t="str">
            <v>MQ0304</v>
          </cell>
          <cell r="B235" t="str">
            <v>GUANTES DE CIRUGIA  N° 7.5 ESTERIL  PAR</v>
          </cell>
          <cell r="C235">
            <v>450</v>
          </cell>
          <cell r="E235">
            <v>700</v>
          </cell>
          <cell r="G235">
            <v>576</v>
          </cell>
          <cell r="H235">
            <v>183</v>
          </cell>
          <cell r="I235">
            <v>44</v>
          </cell>
          <cell r="J235">
            <v>19</v>
          </cell>
          <cell r="K235">
            <v>868</v>
          </cell>
          <cell r="M235">
            <v>90</v>
          </cell>
          <cell r="N235">
            <v>330</v>
          </cell>
          <cell r="O235">
            <v>46</v>
          </cell>
          <cell r="Q235">
            <v>73</v>
          </cell>
          <cell r="R235">
            <v>6</v>
          </cell>
          <cell r="U235">
            <v>1150</v>
          </cell>
        </row>
        <row r="236">
          <cell r="A236" t="str">
            <v>MQ0305</v>
          </cell>
          <cell r="B236" t="str">
            <v>GUANTES DE CIRUGIA  N° 8.0 ESTERIL  PAR</v>
          </cell>
          <cell r="E236">
            <v>500</v>
          </cell>
          <cell r="G236">
            <v>649</v>
          </cell>
          <cell r="I236">
            <v>3</v>
          </cell>
          <cell r="J236">
            <v>54</v>
          </cell>
          <cell r="K236">
            <v>369</v>
          </cell>
          <cell r="M236">
            <v>56</v>
          </cell>
          <cell r="N236">
            <v>7</v>
          </cell>
          <cell r="R236">
            <v>45</v>
          </cell>
          <cell r="U236">
            <v>500</v>
          </cell>
        </row>
        <row r="237">
          <cell r="A237" t="str">
            <v>MQ0306</v>
          </cell>
          <cell r="B237" t="str">
            <v>GUANTES DE CIRUGIA  N° 8.5 ESTERIL  PAR</v>
          </cell>
          <cell r="F237">
            <v>850</v>
          </cell>
          <cell r="G237">
            <v>395</v>
          </cell>
          <cell r="I237">
            <v>3</v>
          </cell>
          <cell r="K237">
            <v>886</v>
          </cell>
          <cell r="N237">
            <v>14</v>
          </cell>
          <cell r="U237">
            <v>850</v>
          </cell>
        </row>
        <row r="238">
          <cell r="A238" t="str">
            <v>MQ0307</v>
          </cell>
          <cell r="B238" t="str">
            <v>GUANTES DE EXAMEN T: L  CAJA X 100 UNIDADES</v>
          </cell>
          <cell r="C238">
            <v>431</v>
          </cell>
          <cell r="D238">
            <v>100</v>
          </cell>
          <cell r="E238">
            <v>177</v>
          </cell>
          <cell r="F238">
            <v>274</v>
          </cell>
          <cell r="U238">
            <v>982</v>
          </cell>
        </row>
        <row r="239">
          <cell r="A239" t="str">
            <v>MQ0308</v>
          </cell>
          <cell r="B239" t="str">
            <v>GUANTES DE EXAMEN T: M  CAJA X 100 UNIDADES</v>
          </cell>
          <cell r="C239">
            <v>1647</v>
          </cell>
          <cell r="D239">
            <v>210</v>
          </cell>
          <cell r="E239">
            <v>41</v>
          </cell>
          <cell r="F239">
            <v>479</v>
          </cell>
          <cell r="U239">
            <v>2377</v>
          </cell>
        </row>
        <row r="240">
          <cell r="A240" t="str">
            <v>MQ0309</v>
          </cell>
          <cell r="B240" t="str">
            <v>GUANTES DE EXAMEN T: S  CAJA X 100 UNIDADES</v>
          </cell>
          <cell r="C240">
            <v>1554</v>
          </cell>
          <cell r="D240">
            <v>237</v>
          </cell>
          <cell r="E240">
            <v>286</v>
          </cell>
          <cell r="F240">
            <v>352</v>
          </cell>
          <cell r="U240">
            <v>2429</v>
          </cell>
        </row>
        <row r="241">
          <cell r="A241" t="str">
            <v>MQ0310</v>
          </cell>
          <cell r="B241" t="str">
            <v>GUANTES DE VINILO TALLA M * 50 PARES</v>
          </cell>
          <cell r="C241">
            <v>33</v>
          </cell>
          <cell r="U241">
            <v>33</v>
          </cell>
        </row>
        <row r="242">
          <cell r="A242" t="str">
            <v>MQ0311</v>
          </cell>
          <cell r="B242" t="str">
            <v>GUIA MALEABLE PARA TUBO ENDOTRAQUEAL N° 10 FR DE 3.3MM INTUBACION</v>
          </cell>
          <cell r="G242">
            <v>5</v>
          </cell>
          <cell r="K242">
            <v>1</v>
          </cell>
          <cell r="M242">
            <v>3</v>
          </cell>
          <cell r="N242">
            <v>2</v>
          </cell>
          <cell r="O242">
            <v>2</v>
          </cell>
          <cell r="Q242">
            <v>1</v>
          </cell>
          <cell r="R242">
            <v>4</v>
          </cell>
          <cell r="U242">
            <v>0</v>
          </cell>
        </row>
        <row r="243">
          <cell r="A243" t="str">
            <v>MQ0312</v>
          </cell>
          <cell r="B243" t="str">
            <v>GUIA MALEABLE PARA TUBO ENDOTRAQUEAL N° 14 FR * 7.0 MM INTUBACION</v>
          </cell>
          <cell r="J243">
            <v>2</v>
          </cell>
          <cell r="Q243">
            <v>1</v>
          </cell>
          <cell r="U243">
            <v>0</v>
          </cell>
        </row>
        <row r="244">
          <cell r="A244" t="str">
            <v>MQ0313</v>
          </cell>
          <cell r="B244" t="str">
            <v>GUIA MALEABLE PARA TUBO ENDOTRAQUEAL N° 6 FR * 2.0 MM INTUBACION</v>
          </cell>
          <cell r="C244">
            <v>10</v>
          </cell>
          <cell r="G244">
            <v>36</v>
          </cell>
          <cell r="H244">
            <v>4</v>
          </cell>
          <cell r="I244">
            <v>1</v>
          </cell>
          <cell r="N244">
            <v>4</v>
          </cell>
          <cell r="Q244">
            <v>1</v>
          </cell>
          <cell r="U244">
            <v>10</v>
          </cell>
        </row>
        <row r="245">
          <cell r="A245" t="str">
            <v>MQ0314</v>
          </cell>
          <cell r="B245" t="str">
            <v>GUIA MALEABLE PARA TUBO ENDOTRAQUEAL N° 6 FR * 11 MM INTUBACION</v>
          </cell>
          <cell r="C245">
            <v>2</v>
          </cell>
          <cell r="K245">
            <v>17</v>
          </cell>
          <cell r="Q245">
            <v>2</v>
          </cell>
          <cell r="U245">
            <v>2</v>
          </cell>
        </row>
        <row r="246">
          <cell r="A246" t="str">
            <v>MQ0315</v>
          </cell>
          <cell r="B246" t="str">
            <v>GUIA DE TEFLON, PUNTA RECTA RIGIDA (GUIA TEFLONADA URETREAL PTFE 0,35MM * 150 CM)</v>
          </cell>
          <cell r="H246">
            <v>10</v>
          </cell>
          <cell r="U246">
            <v>0</v>
          </cell>
        </row>
        <row r="247">
          <cell r="A247" t="str">
            <v>MQ0316</v>
          </cell>
          <cell r="B247" t="str">
            <v>HEMOSTATICO CELULOSA OXIDADA REGENERADA DE ORIGEN VEGETAL TEXTURA ALGODÓN FIBRILLAR DE 2.5 X 5 CMS CON HASTA 7 CAPAS (411961)</v>
          </cell>
          <cell r="C247">
            <v>20</v>
          </cell>
          <cell r="E247">
            <v>10</v>
          </cell>
          <cell r="H247">
            <v>16</v>
          </cell>
          <cell r="K247">
            <v>9</v>
          </cell>
          <cell r="M247">
            <v>1</v>
          </cell>
          <cell r="O247">
            <v>2</v>
          </cell>
          <cell r="U247">
            <v>30</v>
          </cell>
        </row>
        <row r="248">
          <cell r="A248" t="str">
            <v>MQ0317</v>
          </cell>
          <cell r="B248" t="str">
            <v>HEMOSTATICO FIBRILAR ABSORBIBLE DE CELULOSA OXIDADA REGENERADA Y NO REGENERADA  5 X 10 CM REF:600147</v>
          </cell>
          <cell r="K248">
            <v>3</v>
          </cell>
          <cell r="U248">
            <v>0</v>
          </cell>
        </row>
        <row r="249">
          <cell r="A249" t="str">
            <v>MQ0318</v>
          </cell>
          <cell r="B249" t="str">
            <v>HIALURONATO 14MG/ML SOLUCION OFTALMICA  BIO HYALUR</v>
          </cell>
          <cell r="C249">
            <v>16</v>
          </cell>
          <cell r="H249">
            <v>10</v>
          </cell>
          <cell r="O249">
            <v>26</v>
          </cell>
          <cell r="U249">
            <v>16</v>
          </cell>
        </row>
        <row r="250">
          <cell r="A250" t="str">
            <v>MQ0319</v>
          </cell>
          <cell r="B250" t="str">
            <v>HIDROGEL PARA EL CUIDADO DE HERIDAS CON ALOE (DERMYGEL- ACORDEON)* 30 ML</v>
          </cell>
          <cell r="C250">
            <v>6</v>
          </cell>
          <cell r="G250">
            <v>59</v>
          </cell>
          <cell r="K250">
            <v>7</v>
          </cell>
          <cell r="N250">
            <v>7</v>
          </cell>
          <cell r="U250">
            <v>6</v>
          </cell>
        </row>
        <row r="251">
          <cell r="A251" t="str">
            <v>MQ0320</v>
          </cell>
          <cell r="B251" t="str">
            <v>HIDROGEL PARA EL CUIDADO DE HERIDAS CON ALOE VERA *(DERMYGEL)85 ML*</v>
          </cell>
          <cell r="G251">
            <v>42</v>
          </cell>
          <cell r="K251">
            <v>8</v>
          </cell>
          <cell r="N251">
            <v>6</v>
          </cell>
          <cell r="U251">
            <v>0</v>
          </cell>
        </row>
        <row r="252">
          <cell r="A252" t="str">
            <v>MQ0321</v>
          </cell>
          <cell r="B252" t="str">
            <v>HIDROXIPROPYLMETHYLCELULOSA 2% SOLUCION OFTALMICA  JERINGA EYEVISC PLUS</v>
          </cell>
          <cell r="H252">
            <v>3</v>
          </cell>
          <cell r="O252">
            <v>6</v>
          </cell>
          <cell r="U252">
            <v>0</v>
          </cell>
        </row>
        <row r="253">
          <cell r="A253" t="str">
            <v>MQ0322</v>
          </cell>
          <cell r="B253" t="str">
            <v>HISOPOS PARA ILUMINOMETRO ATP</v>
          </cell>
          <cell r="C253">
            <v>100</v>
          </cell>
          <cell r="E253">
            <v>60</v>
          </cell>
          <cell r="F253">
            <v>40</v>
          </cell>
          <cell r="U253">
            <v>200</v>
          </cell>
        </row>
        <row r="254">
          <cell r="A254" t="str">
            <v>MQ0323</v>
          </cell>
          <cell r="B254" t="str">
            <v>HOJA DE BISTURI N. 11</v>
          </cell>
          <cell r="E254">
            <v>700</v>
          </cell>
          <cell r="F254">
            <v>200</v>
          </cell>
          <cell r="G254">
            <v>618</v>
          </cell>
          <cell r="H254">
            <v>654</v>
          </cell>
          <cell r="K254">
            <v>615</v>
          </cell>
          <cell r="M254">
            <v>178</v>
          </cell>
          <cell r="N254">
            <v>5</v>
          </cell>
          <cell r="O254">
            <v>130</v>
          </cell>
          <cell r="U254">
            <v>900</v>
          </cell>
        </row>
        <row r="255">
          <cell r="A255" t="str">
            <v>MQ0324</v>
          </cell>
          <cell r="B255" t="str">
            <v>HOJA DE BISTURI N. 12</v>
          </cell>
          <cell r="F255">
            <v>5000</v>
          </cell>
          <cell r="H255">
            <v>151</v>
          </cell>
          <cell r="M255">
            <v>30</v>
          </cell>
          <cell r="N255">
            <v>67</v>
          </cell>
          <cell r="O255">
            <v>70</v>
          </cell>
          <cell r="U255">
            <v>5000</v>
          </cell>
        </row>
        <row r="256">
          <cell r="A256" t="str">
            <v>MQ0325</v>
          </cell>
          <cell r="B256" t="str">
            <v>HOJA DE BISTURI N. 15</v>
          </cell>
          <cell r="E256">
            <v>100</v>
          </cell>
          <cell r="G256">
            <v>342</v>
          </cell>
          <cell r="H256">
            <v>273</v>
          </cell>
          <cell r="I256">
            <v>5</v>
          </cell>
          <cell r="J256">
            <v>35</v>
          </cell>
          <cell r="K256">
            <v>395</v>
          </cell>
          <cell r="M256">
            <v>128</v>
          </cell>
          <cell r="N256">
            <v>108</v>
          </cell>
          <cell r="O256">
            <v>293</v>
          </cell>
          <cell r="Q256">
            <v>11</v>
          </cell>
          <cell r="U256">
            <v>100</v>
          </cell>
        </row>
        <row r="257">
          <cell r="A257" t="str">
            <v>MQ0326</v>
          </cell>
          <cell r="B257" t="str">
            <v>HOJA DE BISTURI N. 20</v>
          </cell>
          <cell r="G257">
            <v>203</v>
          </cell>
          <cell r="H257">
            <v>118</v>
          </cell>
          <cell r="J257">
            <v>37</v>
          </cell>
          <cell r="K257">
            <v>125</v>
          </cell>
          <cell r="N257">
            <v>167</v>
          </cell>
          <cell r="R257">
            <v>56</v>
          </cell>
          <cell r="U257">
            <v>0</v>
          </cell>
        </row>
        <row r="258">
          <cell r="A258" t="str">
            <v>MQ0327</v>
          </cell>
          <cell r="B258" t="str">
            <v>HOJA DE BISTURI N. 22</v>
          </cell>
          <cell r="K258">
            <v>231</v>
          </cell>
          <cell r="M258">
            <v>85</v>
          </cell>
          <cell r="N258">
            <v>54</v>
          </cell>
          <cell r="O258">
            <v>15</v>
          </cell>
          <cell r="U258">
            <v>0</v>
          </cell>
        </row>
        <row r="259">
          <cell r="A259" t="str">
            <v>MQ0328</v>
          </cell>
          <cell r="B259" t="str">
            <v>HOJA DE BISTURI N. 23</v>
          </cell>
          <cell r="M259">
            <v>98</v>
          </cell>
          <cell r="O259">
            <v>63</v>
          </cell>
          <cell r="U259">
            <v>0</v>
          </cell>
        </row>
        <row r="260">
          <cell r="A260" t="str">
            <v>MQ0329</v>
          </cell>
          <cell r="B260" t="str">
            <v>HOJA DE BISTURI N. 24</v>
          </cell>
          <cell r="F260">
            <v>4100</v>
          </cell>
          <cell r="K260">
            <v>216</v>
          </cell>
          <cell r="M260">
            <v>99</v>
          </cell>
          <cell r="N260">
            <v>37</v>
          </cell>
          <cell r="O260">
            <v>451</v>
          </cell>
          <cell r="U260">
            <v>4100</v>
          </cell>
        </row>
        <row r="261">
          <cell r="A261" t="str">
            <v>MQ0330</v>
          </cell>
          <cell r="B261" t="str">
            <v>HOJA VIDEOLARINGO DESECHABLE M1 COMPATIBLE CON LA DE MARCA "MEDCAPTAIN MODELO VS10H""</v>
          </cell>
          <cell r="C261">
            <v>31</v>
          </cell>
          <cell r="F261">
            <v>24</v>
          </cell>
          <cell r="U261">
            <v>55</v>
          </cell>
        </row>
        <row r="262">
          <cell r="A262" t="str">
            <v>MQ0331</v>
          </cell>
          <cell r="B262" t="str">
            <v>HOJA VIDEOLARINGO DESECHABLE M2 COMPATIBLE CON MARCA MEDCAPTAIN MODELO VS10H 2</v>
          </cell>
          <cell r="C262">
            <v>8</v>
          </cell>
          <cell r="F262">
            <v>14</v>
          </cell>
          <cell r="U262">
            <v>22</v>
          </cell>
        </row>
        <row r="263">
          <cell r="A263" t="str">
            <v>MQ0334</v>
          </cell>
          <cell r="B263" t="str">
            <v>HOJA VIDEOLARINGO DESECHABLE M3D COMPATIBLE CON LA DE MARCA "MEDCAPTAIN MODELO VS10H""</v>
          </cell>
          <cell r="F263">
            <v>9</v>
          </cell>
          <cell r="O263">
            <v>6</v>
          </cell>
          <cell r="U263">
            <v>9</v>
          </cell>
        </row>
        <row r="264">
          <cell r="A264" t="str">
            <v>MQ0335</v>
          </cell>
          <cell r="B264" t="str">
            <v>HUMIDIFICADOR PLASTICO PARA OXIGENO</v>
          </cell>
          <cell r="C264">
            <v>150</v>
          </cell>
          <cell r="E264">
            <v>110</v>
          </cell>
          <cell r="G264">
            <v>278</v>
          </cell>
          <cell r="I264">
            <v>8</v>
          </cell>
          <cell r="J264">
            <v>10</v>
          </cell>
          <cell r="K264">
            <v>92</v>
          </cell>
          <cell r="M264">
            <v>25</v>
          </cell>
          <cell r="N264">
            <v>153</v>
          </cell>
          <cell r="O264">
            <v>6</v>
          </cell>
          <cell r="Q264">
            <v>28</v>
          </cell>
          <cell r="R264">
            <v>37</v>
          </cell>
          <cell r="U264">
            <v>260</v>
          </cell>
        </row>
        <row r="265">
          <cell r="A265" t="str">
            <v>MQ0337</v>
          </cell>
          <cell r="B265" t="str">
            <v>INFUSOR DE LIQUIDOS DESECHABLE 1000 ML</v>
          </cell>
          <cell r="C265">
            <v>1</v>
          </cell>
          <cell r="E265">
            <v>5</v>
          </cell>
          <cell r="U265">
            <v>6</v>
          </cell>
        </row>
        <row r="266">
          <cell r="A266" t="str">
            <v>MQ0338</v>
          </cell>
          <cell r="B266" t="str">
            <v>INFUSOR DE LIQUIDOS DESECHABLE 500 ML</v>
          </cell>
          <cell r="C266">
            <v>5</v>
          </cell>
          <cell r="E266">
            <v>16</v>
          </cell>
          <cell r="U266">
            <v>21</v>
          </cell>
        </row>
        <row r="267">
          <cell r="A267" t="str">
            <v>MQ0339</v>
          </cell>
          <cell r="B267" t="str">
            <v>INHALOCAMARA PEDIATRICA CON MASCARA</v>
          </cell>
          <cell r="G267">
            <v>143</v>
          </cell>
          <cell r="J267">
            <v>7</v>
          </cell>
          <cell r="K267">
            <v>16</v>
          </cell>
          <cell r="L267">
            <v>5</v>
          </cell>
          <cell r="N267">
            <v>108</v>
          </cell>
          <cell r="Q267">
            <v>14</v>
          </cell>
          <cell r="R267">
            <v>8</v>
          </cell>
          <cell r="U267">
            <v>0</v>
          </cell>
        </row>
        <row r="268">
          <cell r="A268" t="str">
            <v>MQ0341</v>
          </cell>
          <cell r="B268" t="str">
            <v>INMOVILIZADOR CERVICAL PARA ADULTO</v>
          </cell>
          <cell r="E268">
            <v>33</v>
          </cell>
          <cell r="U268">
            <v>33</v>
          </cell>
        </row>
        <row r="269">
          <cell r="A269" t="str">
            <v>MQ0342</v>
          </cell>
          <cell r="B269" t="str">
            <v>INMOVILIZADOR DE HOMBRO PEDIATRICO</v>
          </cell>
          <cell r="C269">
            <v>4</v>
          </cell>
          <cell r="U269">
            <v>4</v>
          </cell>
        </row>
        <row r="270">
          <cell r="A270" t="str">
            <v>MQ0344</v>
          </cell>
          <cell r="B270" t="str">
            <v>INTEGRADOR QUIMICO PAQUETE X 200-250 CLASE 5 A VAPOR PL-732</v>
          </cell>
          <cell r="F270">
            <v>1400</v>
          </cell>
          <cell r="U270">
            <v>1400</v>
          </cell>
        </row>
        <row r="271">
          <cell r="A271" t="str">
            <v>MQ0345</v>
          </cell>
          <cell r="B271" t="str">
            <v>JERINGA  20ML 21G * 1 1/2" (TRES PARTES)  DESECHABLES"</v>
          </cell>
          <cell r="C271">
            <v>700</v>
          </cell>
          <cell r="E271">
            <v>300</v>
          </cell>
          <cell r="G271">
            <v>1272</v>
          </cell>
          <cell r="H271">
            <v>40</v>
          </cell>
          <cell r="I271">
            <v>17</v>
          </cell>
          <cell r="J271">
            <v>43</v>
          </cell>
          <cell r="K271">
            <v>1091</v>
          </cell>
          <cell r="M271">
            <v>45</v>
          </cell>
          <cell r="N271">
            <v>362</v>
          </cell>
          <cell r="O271">
            <v>30</v>
          </cell>
          <cell r="R271">
            <v>29</v>
          </cell>
          <cell r="U271">
            <v>1000</v>
          </cell>
        </row>
        <row r="272">
          <cell r="A272" t="str">
            <v>MQ0346</v>
          </cell>
          <cell r="B272" t="str">
            <v>JERINGA 20mL (PERFUSOR) NO FOTOSENSIBLE O CLARO  NEONATOS</v>
          </cell>
          <cell r="H272">
            <v>51</v>
          </cell>
          <cell r="M272">
            <v>3</v>
          </cell>
          <cell r="N272">
            <v>15</v>
          </cell>
          <cell r="U272">
            <v>0</v>
          </cell>
        </row>
        <row r="273">
          <cell r="A273" t="str">
            <v>MQ0347</v>
          </cell>
          <cell r="B273" t="str">
            <v>JERINGA DE 60 cc/ml PARA PERFUSOR NEONATOS</v>
          </cell>
          <cell r="E273">
            <v>60</v>
          </cell>
          <cell r="F273">
            <v>10</v>
          </cell>
          <cell r="K273">
            <v>37</v>
          </cell>
          <cell r="M273">
            <v>9</v>
          </cell>
          <cell r="O273">
            <v>7</v>
          </cell>
          <cell r="U273">
            <v>70</v>
          </cell>
        </row>
        <row r="274">
          <cell r="A274" t="str">
            <v>MQ0348</v>
          </cell>
          <cell r="B274" t="str">
            <v>JERINGA INSULINA DE  0.5 cc AGUJA 31 G *1/4  DESECHABLES</v>
          </cell>
          <cell r="D274">
            <v>600</v>
          </cell>
          <cell r="U274">
            <v>600</v>
          </cell>
        </row>
        <row r="275">
          <cell r="A275" t="str">
            <v>MQ0349</v>
          </cell>
          <cell r="B275" t="str">
            <v>JERINGA  1CC INSULINA 30G * ½   ( TRES PARTES ) DESECHABLES</v>
          </cell>
          <cell r="E275">
            <v>300</v>
          </cell>
          <cell r="N275">
            <v>362</v>
          </cell>
          <cell r="U275">
            <v>300</v>
          </cell>
        </row>
        <row r="276">
          <cell r="A276" t="str">
            <v>MQ0350</v>
          </cell>
          <cell r="B276" t="str">
            <v>JERINGA  10ML 21G * 1 1/2" (TRES PARTES)  DESECHABLES"</v>
          </cell>
          <cell r="C276">
            <v>63500</v>
          </cell>
          <cell r="E276">
            <v>6050</v>
          </cell>
          <cell r="G276">
            <v>8602</v>
          </cell>
          <cell r="H276">
            <v>508</v>
          </cell>
          <cell r="I276">
            <v>213</v>
          </cell>
          <cell r="J276">
            <v>313</v>
          </cell>
          <cell r="K276">
            <v>7670</v>
          </cell>
          <cell r="L276">
            <v>17</v>
          </cell>
          <cell r="M276">
            <v>568</v>
          </cell>
          <cell r="N276">
            <v>2104</v>
          </cell>
          <cell r="O276">
            <v>349</v>
          </cell>
          <cell r="Q276">
            <v>394</v>
          </cell>
          <cell r="R276">
            <v>269</v>
          </cell>
          <cell r="U276">
            <v>69550</v>
          </cell>
        </row>
        <row r="277">
          <cell r="A277" t="str">
            <v>MQ0351</v>
          </cell>
          <cell r="B277" t="str">
            <v>JERINGA  3ML  C/A 21G * 1 1/2" (TRES PARTES)  DESECHABLES"</v>
          </cell>
          <cell r="C277">
            <v>200</v>
          </cell>
          <cell r="E277">
            <v>700</v>
          </cell>
          <cell r="F277">
            <v>2600</v>
          </cell>
          <cell r="G277">
            <v>1844</v>
          </cell>
          <cell r="H277">
            <v>102</v>
          </cell>
          <cell r="I277">
            <v>13</v>
          </cell>
          <cell r="J277">
            <v>516</v>
          </cell>
          <cell r="K277">
            <v>1115</v>
          </cell>
          <cell r="N277">
            <v>853</v>
          </cell>
          <cell r="O277">
            <v>222</v>
          </cell>
          <cell r="Q277">
            <v>780</v>
          </cell>
          <cell r="R277">
            <v>334</v>
          </cell>
          <cell r="U277">
            <v>3500</v>
          </cell>
        </row>
        <row r="278">
          <cell r="A278" t="str">
            <v>MQ0352</v>
          </cell>
          <cell r="B278" t="str">
            <v>JERINGA  5ML 21G * 1 1/2" (TRES PARTES) DESECHABLES"</v>
          </cell>
          <cell r="I278">
            <v>204</v>
          </cell>
          <cell r="J278">
            <v>247</v>
          </cell>
          <cell r="M278">
            <v>227</v>
          </cell>
          <cell r="N278">
            <v>109</v>
          </cell>
          <cell r="Q278">
            <v>130</v>
          </cell>
          <cell r="U278">
            <v>0</v>
          </cell>
        </row>
        <row r="279">
          <cell r="A279" t="str">
            <v>MQ0353</v>
          </cell>
          <cell r="B279" t="str">
            <v>JERINGA ESTERIL  1ML 27G * 1/2" (TRES PARTES)  DE UN SOLO USO  DESECHABLES"</v>
          </cell>
          <cell r="E279">
            <v>900</v>
          </cell>
          <cell r="F279">
            <v>4000</v>
          </cell>
          <cell r="G279">
            <v>9941</v>
          </cell>
          <cell r="H279">
            <v>406</v>
          </cell>
          <cell r="I279">
            <v>56</v>
          </cell>
          <cell r="J279">
            <v>438</v>
          </cell>
          <cell r="K279">
            <v>938</v>
          </cell>
          <cell r="M279">
            <v>314</v>
          </cell>
          <cell r="N279">
            <v>484</v>
          </cell>
          <cell r="O279">
            <v>196</v>
          </cell>
          <cell r="Q279">
            <v>86</v>
          </cell>
          <cell r="R279">
            <v>119</v>
          </cell>
          <cell r="U279">
            <v>4900</v>
          </cell>
        </row>
        <row r="280">
          <cell r="A280" t="str">
            <v>MQ0354</v>
          </cell>
          <cell r="B280" t="str">
            <v>JERINGA  CON PUNTA CATETER 60mL   DESECHABLES</v>
          </cell>
          <cell r="G280">
            <v>247</v>
          </cell>
          <cell r="H280">
            <v>58</v>
          </cell>
          <cell r="I280">
            <v>17</v>
          </cell>
          <cell r="K280">
            <v>104</v>
          </cell>
          <cell r="M280">
            <v>6</v>
          </cell>
          <cell r="N280">
            <v>54</v>
          </cell>
          <cell r="Q280">
            <v>63</v>
          </cell>
          <cell r="R280">
            <v>13</v>
          </cell>
          <cell r="U280">
            <v>0</v>
          </cell>
        </row>
        <row r="281">
          <cell r="A281" t="str">
            <v>MQ0357</v>
          </cell>
          <cell r="B281" t="str">
            <v>JERINGA PARA TOMA DE GASES ARTERIALES CON HEPARINA DE LITIO SECA (25G 5/8)</v>
          </cell>
          <cell r="F281">
            <v>600</v>
          </cell>
          <cell r="H281">
            <v>63</v>
          </cell>
          <cell r="I281">
            <v>1</v>
          </cell>
          <cell r="N281">
            <v>577</v>
          </cell>
          <cell r="O281">
            <v>308</v>
          </cell>
          <cell r="R281">
            <v>107</v>
          </cell>
          <cell r="U281">
            <v>600</v>
          </cell>
        </row>
        <row r="282">
          <cell r="A282" t="str">
            <v>MQ0358</v>
          </cell>
          <cell r="B282" t="str">
            <v>KIT DE ANESTESIA PERIDURAL N° 18G (AGUJA, JERINGA Y CATETER)</v>
          </cell>
          <cell r="G282">
            <v>4</v>
          </cell>
          <cell r="H282">
            <v>28</v>
          </cell>
          <cell r="K282">
            <v>2</v>
          </cell>
          <cell r="M282">
            <v>10</v>
          </cell>
          <cell r="O282">
            <v>1</v>
          </cell>
          <cell r="U282">
            <v>0</v>
          </cell>
        </row>
        <row r="283">
          <cell r="A283" t="str">
            <v>MQ0359</v>
          </cell>
          <cell r="B283" t="str">
            <v>KIT CITOLOGIA (ESPECULO VAGINAL, CEPILLO, LAMINILLA ESMERILADA, ESPATULO, CAJILLA DE TRANSPORTE) T: M DESECHABLE</v>
          </cell>
          <cell r="C283">
            <v>240</v>
          </cell>
          <cell r="E283">
            <v>360</v>
          </cell>
          <cell r="U283">
            <v>600</v>
          </cell>
        </row>
        <row r="284">
          <cell r="A284" t="str">
            <v>MQ0360</v>
          </cell>
          <cell r="B284" t="str">
            <v>KIT CITOLOGIA (ESPECULO VAGINAL, CEPILLO, LAMINILLA ESMERILADA, ESPATULO, CAJILLA DE TRANSPORTE) T: S DESECHABLE</v>
          </cell>
          <cell r="D284">
            <v>15</v>
          </cell>
          <cell r="E284">
            <v>120</v>
          </cell>
          <cell r="F284">
            <v>120</v>
          </cell>
          <cell r="U284">
            <v>255</v>
          </cell>
        </row>
        <row r="285">
          <cell r="A285" t="str">
            <v>MQ0361</v>
          </cell>
          <cell r="B285" t="str">
            <v>KIT CPAP NASAL DESECHABLE TALLA S O MEDIDA DE PERIMETRO CEFALICO 22- 25 (INCLUYE SISTEMA INTERFASE VENTILACION NO INVASIVA NEONATAL CPAP, GORRO, MASCARA NEONATAL NO INVASIVA, PRONG TALLA S)</v>
          </cell>
          <cell r="C285">
            <v>5</v>
          </cell>
          <cell r="E285">
            <v>7</v>
          </cell>
          <cell r="F285">
            <v>2</v>
          </cell>
          <cell r="K285">
            <v>6</v>
          </cell>
          <cell r="U285">
            <v>14</v>
          </cell>
        </row>
        <row r="286">
          <cell r="A286" t="str">
            <v>MQ0362</v>
          </cell>
          <cell r="B286" t="str">
            <v>KIT CPAP NASAL DESECHABLE TALLA L O MEDIDA DE PERIMETRO CEFALICO 29-36 (INCLUYE SISTEMA INTERFASE VENTILACION NO INVASIVA NEONATAL CPAP, GORRO, MASCARA NEONATAL NO INVASIVA, PRONG TALLA L</v>
          </cell>
          <cell r="C286">
            <v>6</v>
          </cell>
          <cell r="E286">
            <v>4</v>
          </cell>
          <cell r="F286">
            <v>2</v>
          </cell>
          <cell r="G286">
            <v>3</v>
          </cell>
          <cell r="K286">
            <v>4</v>
          </cell>
          <cell r="N286">
            <v>3</v>
          </cell>
          <cell r="U286">
            <v>12</v>
          </cell>
        </row>
        <row r="287">
          <cell r="A287" t="str">
            <v>MQ0363</v>
          </cell>
          <cell r="B287" t="str">
            <v>KIT CPAP NASAL DESECHABLE TALLA M O MEDIDA DE PERIMETRO CEFALICO 25-29 (INCLUYE SISTEMA INTERFASE VENTILACION NO INVASIVA NEONATAL CPAP, GORRO, MASCARA NEONATAL NO INVASIVA, PRONG TALLA M)</v>
          </cell>
          <cell r="F287">
            <v>2</v>
          </cell>
          <cell r="G287">
            <v>11</v>
          </cell>
          <cell r="K287">
            <v>8</v>
          </cell>
          <cell r="U287">
            <v>2</v>
          </cell>
        </row>
        <row r="288">
          <cell r="A288" t="str">
            <v>MQ0364</v>
          </cell>
          <cell r="B288" t="str">
            <v>KIT CPAP NASAL DESECHABLE TALLA XS O MEDIDA DE PERIMETRO CEFALICO 10-22 CMS (INCLUYE SISTEMA INTERFASE VENTILACION NO INVASIVA NEONATAL CPAP, GORRO, MASCARA NEONATAL NO INVASIVA, PRONG)</v>
          </cell>
          <cell r="E288">
            <v>13</v>
          </cell>
          <cell r="G288">
            <v>20</v>
          </cell>
          <cell r="K288">
            <v>11</v>
          </cell>
          <cell r="U288">
            <v>13</v>
          </cell>
        </row>
        <row r="289">
          <cell r="A289" t="str">
            <v>MQ0365</v>
          </cell>
          <cell r="B289" t="str">
            <v>KIT DE GASTROSTOMIA 20 FR  6.67mm (DIAMETRO INTERNO)</v>
          </cell>
          <cell r="K289">
            <v>1</v>
          </cell>
          <cell r="U289">
            <v>0</v>
          </cell>
        </row>
        <row r="290">
          <cell r="A290" t="str">
            <v>MQ0366</v>
          </cell>
          <cell r="B290" t="str">
            <v>CIRCUITO DESECHABLE PARA SISTEMA DE REANIMACION NEONATAL QUE INCLUYE MANGUERA LISA PARA OXIGENO Y MASCARA DE (35mm)</v>
          </cell>
          <cell r="K290">
            <v>1</v>
          </cell>
          <cell r="U290">
            <v>0</v>
          </cell>
        </row>
        <row r="291">
          <cell r="A291" t="str">
            <v>MQ0367</v>
          </cell>
          <cell r="B291" t="str">
            <v>KIT- REANIMACION CON PIEZA EN T  NEOPUFF DE RESUCITACION-  MASCARA CON MANGUERA DE 50 MM (CIRCUITO DESECHABLE )</v>
          </cell>
          <cell r="K291">
            <v>1</v>
          </cell>
          <cell r="U291">
            <v>0</v>
          </cell>
        </row>
        <row r="292">
          <cell r="A292" t="str">
            <v>MQ0369</v>
          </cell>
          <cell r="B292" t="str">
            <v>KIT HEMODIALISIS DE ALTO FLUJO CON FISTULA (FILTRO, FISTULA, LINEA, ACIDO Y BICARBONATO) 210H</v>
          </cell>
          <cell r="C292">
            <v>139</v>
          </cell>
          <cell r="G292">
            <v>430</v>
          </cell>
          <cell r="U292">
            <v>139</v>
          </cell>
        </row>
        <row r="293">
          <cell r="A293" t="str">
            <v>MQ0372</v>
          </cell>
          <cell r="B293" t="str">
            <v>MASCARA DESECHABLE PARA VENTILACION MECANICA NO INVASIVA FACIAL TOTAL LARGE</v>
          </cell>
          <cell r="G293">
            <v>7</v>
          </cell>
          <cell r="N293">
            <v>1</v>
          </cell>
          <cell r="R293">
            <v>1</v>
          </cell>
          <cell r="U293">
            <v>0</v>
          </cell>
        </row>
        <row r="294">
          <cell r="A294" t="str">
            <v>MQ0373</v>
          </cell>
          <cell r="B294" t="str">
            <v>KIT-MASCARA DESECHABLE PARA VENTILACION MECANICA NO INVASIVA FACIAL TOTAL MEDIO (M)</v>
          </cell>
          <cell r="K294">
            <v>2</v>
          </cell>
          <cell r="R294">
            <v>1</v>
          </cell>
          <cell r="U294">
            <v>0</v>
          </cell>
        </row>
        <row r="295">
          <cell r="A295" t="str">
            <v>MQ0374</v>
          </cell>
          <cell r="B295" t="str">
            <v>KIT - MASCARA DESECHABLE PARA VENTILACION MECANICA NO INVASIVA FACIAL TOTAL SMOLL (S)</v>
          </cell>
          <cell r="C295">
            <v>10</v>
          </cell>
          <cell r="F295">
            <v>3</v>
          </cell>
          <cell r="G295">
            <v>9</v>
          </cell>
          <cell r="K295">
            <v>4</v>
          </cell>
          <cell r="N295">
            <v>4</v>
          </cell>
          <cell r="U295">
            <v>13</v>
          </cell>
        </row>
        <row r="296">
          <cell r="A296" t="str">
            <v>MQ0375</v>
          </cell>
          <cell r="B296" t="str">
            <v>KIT DE GASTROSTOMIA ENDOSCOPICA PERCUTANEA ADULTO  24FR*7.90mm (DIAMETRO INTERNO)</v>
          </cell>
          <cell r="H296">
            <v>1</v>
          </cell>
          <cell r="O296">
            <v>1</v>
          </cell>
          <cell r="U296">
            <v>0</v>
          </cell>
        </row>
        <row r="297">
          <cell r="A297" t="str">
            <v>MQ0377</v>
          </cell>
          <cell r="B297" t="str">
            <v>KIT PINZA MYRALAND 5MM * 33 CM</v>
          </cell>
          <cell r="H297">
            <v>3</v>
          </cell>
          <cell r="U297">
            <v>0</v>
          </cell>
        </row>
        <row r="298">
          <cell r="A298" t="str">
            <v>MQ0378</v>
          </cell>
          <cell r="B298" t="str">
            <v>TRANSDUCTOR DE PRESION UNA SOLA VIA MEDEX ABBOTT</v>
          </cell>
          <cell r="C298">
            <v>45</v>
          </cell>
          <cell r="E298">
            <v>59</v>
          </cell>
          <cell r="G298">
            <v>147</v>
          </cell>
          <cell r="H298">
            <v>41</v>
          </cell>
          <cell r="K298">
            <v>77</v>
          </cell>
          <cell r="M298">
            <v>5</v>
          </cell>
          <cell r="N298">
            <v>2</v>
          </cell>
          <cell r="O298">
            <v>21</v>
          </cell>
          <cell r="U298">
            <v>104</v>
          </cell>
        </row>
        <row r="299">
          <cell r="A299" t="str">
            <v>MQ0379</v>
          </cell>
          <cell r="B299" t="str">
            <v>KIT VENTURY CON MASCARA ADULTO</v>
          </cell>
          <cell r="H299">
            <v>11</v>
          </cell>
          <cell r="J299">
            <v>5</v>
          </cell>
          <cell r="K299">
            <v>3</v>
          </cell>
          <cell r="M299">
            <v>2</v>
          </cell>
          <cell r="O299">
            <v>5</v>
          </cell>
          <cell r="R299">
            <v>2</v>
          </cell>
          <cell r="U299">
            <v>0</v>
          </cell>
        </row>
        <row r="300">
          <cell r="A300" t="str">
            <v>MQ0380</v>
          </cell>
          <cell r="B300" t="str">
            <v>KIT VENTURY CON MASCARA PEDIATRICO</v>
          </cell>
          <cell r="C300">
            <v>25</v>
          </cell>
          <cell r="D300">
            <v>14</v>
          </cell>
          <cell r="F300">
            <v>306</v>
          </cell>
          <cell r="G300">
            <v>16</v>
          </cell>
          <cell r="H300">
            <v>2</v>
          </cell>
          <cell r="I300">
            <v>1</v>
          </cell>
          <cell r="J300">
            <v>5</v>
          </cell>
          <cell r="K300">
            <v>11</v>
          </cell>
          <cell r="M300">
            <v>5</v>
          </cell>
          <cell r="N300">
            <v>78</v>
          </cell>
          <cell r="Q300">
            <v>2</v>
          </cell>
          <cell r="R300">
            <v>2</v>
          </cell>
          <cell r="U300">
            <v>345</v>
          </cell>
        </row>
        <row r="301">
          <cell r="A301" t="str">
            <v>MQ0382</v>
          </cell>
          <cell r="B301" t="str">
            <v>LENTE FACO 1 A 30 DIOPTRIAS NEGATIVAS(LIFELINE-ANDREC)</v>
          </cell>
          <cell r="O301">
            <v>3</v>
          </cell>
          <cell r="U301">
            <v>0</v>
          </cell>
        </row>
        <row r="302">
          <cell r="A302" t="str">
            <v>MQ0384</v>
          </cell>
          <cell r="B302" t="str">
            <v>LIGACLIP EN POLIMERO NO ABSORBIBLE L ( CARTUCH X 6)</v>
          </cell>
          <cell r="H302">
            <v>38</v>
          </cell>
          <cell r="U302">
            <v>0</v>
          </cell>
        </row>
        <row r="303">
          <cell r="A303" t="str">
            <v>MQ0385</v>
          </cell>
          <cell r="B303" t="str">
            <v>LIGACLIP EXTRA TITAMIUM (LT200)</v>
          </cell>
          <cell r="C303">
            <v>16</v>
          </cell>
          <cell r="H303">
            <v>12</v>
          </cell>
          <cell r="U303">
            <v>16</v>
          </cell>
        </row>
        <row r="304">
          <cell r="A304" t="str">
            <v>MQ0386</v>
          </cell>
          <cell r="B304" t="str">
            <v>LIMPIADOR  ANTIMICROBIANO PARA PIEL Y HERIDAS *350 ML</v>
          </cell>
          <cell r="C304">
            <v>98</v>
          </cell>
          <cell r="U304">
            <v>98</v>
          </cell>
        </row>
        <row r="305">
          <cell r="A305" t="str">
            <v>MQ0387</v>
          </cell>
          <cell r="B305" t="str">
            <v>LINEA DE MONITOREO PRESION MACHO/HEMBRA DE 80</v>
          </cell>
          <cell r="C305">
            <v>20</v>
          </cell>
          <cell r="E305">
            <v>80</v>
          </cell>
          <cell r="K305">
            <v>78</v>
          </cell>
          <cell r="M305">
            <v>21</v>
          </cell>
          <cell r="O305">
            <v>117</v>
          </cell>
          <cell r="U305">
            <v>100</v>
          </cell>
        </row>
        <row r="306">
          <cell r="A306" t="str">
            <v>MQ0389</v>
          </cell>
          <cell r="B306" t="str">
            <v>LÍNEA DE MONITOREO DE PRESIÓN MACHO/MACHO DE 120 CM -48""</v>
          </cell>
          <cell r="C306">
            <v>100</v>
          </cell>
          <cell r="E306">
            <v>80</v>
          </cell>
          <cell r="F306">
            <v>100</v>
          </cell>
          <cell r="K306">
            <v>72</v>
          </cell>
          <cell r="M306">
            <v>2</v>
          </cell>
          <cell r="O306">
            <v>109</v>
          </cell>
          <cell r="U306">
            <v>280</v>
          </cell>
        </row>
        <row r="307">
          <cell r="A307" t="str">
            <v>MQ0390</v>
          </cell>
          <cell r="B307" t="str">
            <v>RECIPIENTE (LINER) DE SUCCION FLEXIBLE CAPACIDAD DE 1000ML CON SOLIDIFICANTE</v>
          </cell>
          <cell r="I307">
            <v>1</v>
          </cell>
          <cell r="K307">
            <v>27</v>
          </cell>
          <cell r="M307">
            <v>6</v>
          </cell>
          <cell r="N307">
            <v>34</v>
          </cell>
          <cell r="O307">
            <v>10</v>
          </cell>
          <cell r="R307">
            <v>4</v>
          </cell>
          <cell r="U307">
            <v>0</v>
          </cell>
        </row>
        <row r="308">
          <cell r="A308" t="str">
            <v>MQ0391</v>
          </cell>
          <cell r="B308" t="str">
            <v>RECIPIENTE (LINER) DE SUCCION FLEXIBLE CAPACIDAD DE 2000ML CON SOLIDIFICANTE</v>
          </cell>
          <cell r="C308">
            <v>45</v>
          </cell>
          <cell r="E308">
            <v>45</v>
          </cell>
          <cell r="F308">
            <v>80</v>
          </cell>
          <cell r="G308">
            <v>96</v>
          </cell>
          <cell r="J308">
            <v>4</v>
          </cell>
          <cell r="K308">
            <v>61</v>
          </cell>
          <cell r="M308">
            <v>7</v>
          </cell>
          <cell r="N308">
            <v>39</v>
          </cell>
          <cell r="O308">
            <v>38</v>
          </cell>
          <cell r="U308">
            <v>170</v>
          </cell>
        </row>
        <row r="309">
          <cell r="A309" t="str">
            <v>MQ0392</v>
          </cell>
          <cell r="B309" t="str">
            <v>RECIPIENTE (LINER) DE SUCCION FLEXIBLE CAPACIDAD DE 3000ML CON SOLIDIFICANTE</v>
          </cell>
          <cell r="C309">
            <v>160</v>
          </cell>
          <cell r="G309">
            <v>25</v>
          </cell>
          <cell r="K309">
            <v>15</v>
          </cell>
          <cell r="M309">
            <v>13</v>
          </cell>
          <cell r="O309">
            <v>50</v>
          </cell>
          <cell r="U309">
            <v>160</v>
          </cell>
        </row>
        <row r="310">
          <cell r="A310" t="str">
            <v>MQ0393</v>
          </cell>
          <cell r="B310" t="str">
            <v>LLAVE DE TRES VIAS</v>
          </cell>
          <cell r="F310">
            <v>300</v>
          </cell>
          <cell r="I310">
            <v>2</v>
          </cell>
          <cell r="J310">
            <v>15</v>
          </cell>
          <cell r="K310">
            <v>108</v>
          </cell>
          <cell r="M310">
            <v>101</v>
          </cell>
          <cell r="N310">
            <v>256</v>
          </cell>
          <cell r="O310">
            <v>170</v>
          </cell>
          <cell r="Q310">
            <v>12</v>
          </cell>
          <cell r="R310">
            <v>44</v>
          </cell>
          <cell r="U310">
            <v>300</v>
          </cell>
        </row>
        <row r="311">
          <cell r="A311" t="str">
            <v>MQ0395</v>
          </cell>
          <cell r="B311" t="str">
            <v>MALLA DE POLIPROPILENO DE MEDIANA DENSIDAD PESO DE 45GR MACROPOROSA CON PORO DE 2MM * 4MM, NO ABSORBIBLE 15CM * 15CM  PROLENE</v>
          </cell>
          <cell r="C311">
            <v>8</v>
          </cell>
          <cell r="U311">
            <v>8</v>
          </cell>
        </row>
        <row r="312">
          <cell r="A312" t="str">
            <v>MQ0396</v>
          </cell>
          <cell r="B312" t="str">
            <v>MALLA DE POLIPROPILENO PARA LA REPARACION DE LA PARED ABDOMINAL 30CM *  30CM  PROLENE</v>
          </cell>
          <cell r="H312">
            <v>3</v>
          </cell>
          <cell r="O312">
            <v>4</v>
          </cell>
          <cell r="U312">
            <v>0</v>
          </cell>
        </row>
        <row r="313">
          <cell r="A313" t="str">
            <v>MQ0398</v>
          </cell>
          <cell r="B313" t="str">
            <v>MALLA PARA INCONTINENCIA URINARIA FEMENINA TRANSVAGINAL</v>
          </cell>
          <cell r="C313">
            <v>1</v>
          </cell>
          <cell r="O313">
            <v>3</v>
          </cell>
          <cell r="U313">
            <v>1</v>
          </cell>
        </row>
        <row r="314">
          <cell r="A314" t="str">
            <v>MQ0399</v>
          </cell>
          <cell r="B314" t="str">
            <v>MALLA SEPARADORA DE TEJIDO LAMINADA FLEXIBLE DE CELULOSA OXIDADA REGENERADA + POLIDIOXANONA + POLIPROPILENO SUAVE DE MEDIANA DENSIDAD PESO 44G/M2, MACROPOROSA CON PORO DE 2.5MM A 3.5MM * 2.5MM A 3.5MM PARCIALMENTE ABSORBIBLE DE 15CM * 20CM  PROCED</v>
          </cell>
          <cell r="C314">
            <v>5</v>
          </cell>
          <cell r="H314">
            <v>2</v>
          </cell>
          <cell r="U314">
            <v>5</v>
          </cell>
        </row>
        <row r="315">
          <cell r="A315" t="str">
            <v>MQ0400</v>
          </cell>
          <cell r="B315" t="str">
            <v>MALLA SEPARADORA DE TEJIDOS DE POLIPROPILENO DE 20 *25cm OVALADA</v>
          </cell>
          <cell r="C315">
            <v>1</v>
          </cell>
          <cell r="U315">
            <v>1</v>
          </cell>
        </row>
        <row r="316">
          <cell r="A316" t="str">
            <v>MQ0401</v>
          </cell>
          <cell r="B316" t="str">
            <v>MALLA SEPARADORA DE TEJIDO LAMINADA FLEXIBLE DE CELULOSA OXIDADA REGENERADA + POLIDIOXANONA + POLIPROPILENO SUAVE DE MEDIANA DENSIDAD PESO 44G/M2, MACROPOROSA CON PORO DE 2.5MM A 3.5MM * 2.5MM A 3.5MM PARCIALMENTE ABSORBIBLE DE 30CM * 35CM RECTANGULAR</v>
          </cell>
          <cell r="E316">
            <v>1</v>
          </cell>
          <cell r="H316">
            <v>1</v>
          </cell>
          <cell r="U316">
            <v>1</v>
          </cell>
        </row>
        <row r="317">
          <cell r="A317" t="str">
            <v>MQ0403</v>
          </cell>
          <cell r="B317" t="str">
            <v>MALLA DE POLIPROPILENO 15CM * 15CM MACROPOROSA DE BAJA DENSIDAD PARCIALMENTE ABSORBIBLE  ULTRAPRO</v>
          </cell>
          <cell r="H317">
            <v>12</v>
          </cell>
          <cell r="K317">
            <v>5</v>
          </cell>
          <cell r="M317">
            <v>1</v>
          </cell>
          <cell r="U317">
            <v>0</v>
          </cell>
        </row>
        <row r="318">
          <cell r="A318" t="str">
            <v>MQ0404</v>
          </cell>
          <cell r="B318" t="str">
            <v>MALLA DE POLIPROPILENO 30CM * 30CM MACROPOROSA DE BAJA DENSIDAD PARCIALMENTE ABSORBIBLE  ULTRAPRO</v>
          </cell>
          <cell r="H318">
            <v>5</v>
          </cell>
          <cell r="M318">
            <v>1</v>
          </cell>
          <cell r="O318">
            <v>7</v>
          </cell>
          <cell r="U318">
            <v>0</v>
          </cell>
        </row>
        <row r="319">
          <cell r="A319" t="str">
            <v>MQ0405</v>
          </cell>
          <cell r="B319" t="str">
            <v>MANGUERA CORRUGADA AEROSOL TERAPIA RESPIRATORIA ROLLO * 30MTS</v>
          </cell>
          <cell r="F319">
            <v>1</v>
          </cell>
          <cell r="U319">
            <v>1</v>
          </cell>
        </row>
        <row r="320">
          <cell r="A320" t="str">
            <v>MQ0408</v>
          </cell>
          <cell r="B320" t="str">
            <v>MANGUERA PLASTICA TUBO SUCCION * 2 MT</v>
          </cell>
          <cell r="C320">
            <v>60</v>
          </cell>
          <cell r="E320">
            <v>50</v>
          </cell>
          <cell r="G320">
            <v>376</v>
          </cell>
          <cell r="J320">
            <v>4</v>
          </cell>
          <cell r="K320">
            <v>158</v>
          </cell>
          <cell r="M320">
            <v>22</v>
          </cell>
          <cell r="N320">
            <v>226</v>
          </cell>
          <cell r="Q320">
            <v>20</v>
          </cell>
          <cell r="R320">
            <v>23</v>
          </cell>
          <cell r="U320">
            <v>110</v>
          </cell>
        </row>
        <row r="321">
          <cell r="A321" t="str">
            <v>MQ0409</v>
          </cell>
          <cell r="B321" t="str">
            <v>MARCADOR QUIRURGICO ESTERIL VIOLETA DE PIEL</v>
          </cell>
          <cell r="C321">
            <v>22</v>
          </cell>
          <cell r="E321">
            <v>9</v>
          </cell>
          <cell r="U321">
            <v>31</v>
          </cell>
        </row>
        <row r="322">
          <cell r="A322" t="str">
            <v>MQ0410</v>
          </cell>
          <cell r="B322" t="str">
            <v>MASCARA  ANESTESIA  TRANSPARENTE  No. 5</v>
          </cell>
          <cell r="H322">
            <v>54</v>
          </cell>
          <cell r="K322">
            <v>1</v>
          </cell>
          <cell r="M322">
            <v>10</v>
          </cell>
          <cell r="U322">
            <v>0</v>
          </cell>
        </row>
        <row r="323">
          <cell r="A323" t="str">
            <v>MQ0411</v>
          </cell>
          <cell r="B323" t="str">
            <v>MASCARA ANESTESIA TRANSPARENTE N° 3</v>
          </cell>
          <cell r="E323">
            <v>40</v>
          </cell>
          <cell r="F323">
            <v>100</v>
          </cell>
          <cell r="K323">
            <v>18</v>
          </cell>
          <cell r="U323">
            <v>140</v>
          </cell>
        </row>
        <row r="324">
          <cell r="A324" t="str">
            <v>MQ0412</v>
          </cell>
          <cell r="B324" t="str">
            <v>MASCARA ANESTESIA TRANSPARENTE N° 1 NEONATAL</v>
          </cell>
          <cell r="C324">
            <v>20</v>
          </cell>
          <cell r="E324">
            <v>196</v>
          </cell>
          <cell r="F324">
            <v>5</v>
          </cell>
          <cell r="G324">
            <v>9</v>
          </cell>
          <cell r="K324">
            <v>3</v>
          </cell>
          <cell r="O324">
            <v>24</v>
          </cell>
          <cell r="U324">
            <v>221</v>
          </cell>
        </row>
        <row r="325">
          <cell r="A325" t="str">
            <v>MQ0413</v>
          </cell>
          <cell r="B325" t="str">
            <v>MASCARA ANESTESIA TRANSPARENTE N° 0 NEONATAL</v>
          </cell>
          <cell r="C325">
            <v>12</v>
          </cell>
          <cell r="K325">
            <v>13</v>
          </cell>
          <cell r="O325">
            <v>12</v>
          </cell>
          <cell r="U325">
            <v>12</v>
          </cell>
        </row>
        <row r="326">
          <cell r="A326" t="str">
            <v>MQ0414</v>
          </cell>
          <cell r="B326" t="str">
            <v>MASCARA ANESTESIA TRANSPARENTE N° 2 INFANTE</v>
          </cell>
          <cell r="E326">
            <v>15</v>
          </cell>
          <cell r="F326">
            <v>50</v>
          </cell>
          <cell r="K326">
            <v>7</v>
          </cell>
          <cell r="O326">
            <v>19</v>
          </cell>
          <cell r="U326">
            <v>65</v>
          </cell>
        </row>
        <row r="327">
          <cell r="A327" t="str">
            <v>MQ0415</v>
          </cell>
          <cell r="B327" t="str">
            <v>MASCARA DE NO REINHALACION PEDIATRICA</v>
          </cell>
          <cell r="G327">
            <v>92</v>
          </cell>
          <cell r="N327">
            <v>9</v>
          </cell>
          <cell r="R327">
            <v>2</v>
          </cell>
          <cell r="U327">
            <v>0</v>
          </cell>
        </row>
        <row r="328">
          <cell r="A328" t="str">
            <v>MQ0416</v>
          </cell>
          <cell r="B328" t="str">
            <v>MASCARA DE NO REINHALACION ADULTO</v>
          </cell>
          <cell r="E328">
            <v>10</v>
          </cell>
          <cell r="F328">
            <v>20</v>
          </cell>
          <cell r="G328">
            <v>39</v>
          </cell>
          <cell r="J328">
            <v>4</v>
          </cell>
          <cell r="K328">
            <v>9</v>
          </cell>
          <cell r="N328">
            <v>23</v>
          </cell>
          <cell r="Q328">
            <v>2</v>
          </cell>
          <cell r="R328">
            <v>14</v>
          </cell>
          <cell r="U328">
            <v>30</v>
          </cell>
        </row>
        <row r="329">
          <cell r="A329" t="str">
            <v>MQ0417</v>
          </cell>
          <cell r="B329" t="str">
            <v>MASCARA SIMPLE DE OXIGENO  ADULTO</v>
          </cell>
          <cell r="E329">
            <v>10</v>
          </cell>
          <cell r="H329">
            <v>5</v>
          </cell>
          <cell r="J329">
            <v>9</v>
          </cell>
          <cell r="K329">
            <v>29</v>
          </cell>
          <cell r="M329">
            <v>12</v>
          </cell>
          <cell r="N329">
            <v>6</v>
          </cell>
          <cell r="O329">
            <v>1</v>
          </cell>
          <cell r="R329">
            <v>1</v>
          </cell>
          <cell r="U329">
            <v>10</v>
          </cell>
        </row>
        <row r="330">
          <cell r="A330" t="str">
            <v>MQ0418</v>
          </cell>
          <cell r="B330" t="str">
            <v>MASCARA SIMPLE DE OXIGENO PEDIATRICA</v>
          </cell>
          <cell r="E330">
            <v>490</v>
          </cell>
          <cell r="G330">
            <v>163</v>
          </cell>
          <cell r="J330">
            <v>10</v>
          </cell>
          <cell r="K330">
            <v>47</v>
          </cell>
          <cell r="M330">
            <v>2</v>
          </cell>
          <cell r="N330">
            <v>13</v>
          </cell>
          <cell r="O330">
            <v>24</v>
          </cell>
          <cell r="R330">
            <v>1</v>
          </cell>
          <cell r="U330">
            <v>490</v>
          </cell>
        </row>
        <row r="331">
          <cell r="A331" t="str">
            <v>MQ0419</v>
          </cell>
          <cell r="B331" t="str">
            <v>MASCARA INCUBADORA (ATOM-60145)</v>
          </cell>
          <cell r="G331">
            <v>3</v>
          </cell>
          <cell r="K331">
            <v>2</v>
          </cell>
          <cell r="U331">
            <v>0</v>
          </cell>
        </row>
        <row r="332">
          <cell r="A332" t="str">
            <v>MQ0420</v>
          </cell>
          <cell r="B332" t="str">
            <v>MASCARA INCUBADORA (ATOM-60146)</v>
          </cell>
          <cell r="G332">
            <v>3</v>
          </cell>
          <cell r="U332">
            <v>0</v>
          </cell>
        </row>
        <row r="333">
          <cell r="A333" t="str">
            <v>MQ0421</v>
          </cell>
          <cell r="B333" t="str">
            <v>MASCARA LARINGEA N° 1  DESECHABLE</v>
          </cell>
          <cell r="C333">
            <v>11</v>
          </cell>
          <cell r="E333">
            <v>2</v>
          </cell>
          <cell r="F333">
            <v>2</v>
          </cell>
          <cell r="G333">
            <v>2</v>
          </cell>
          <cell r="H333">
            <v>6</v>
          </cell>
          <cell r="K333">
            <v>15</v>
          </cell>
          <cell r="M333">
            <v>2</v>
          </cell>
          <cell r="N333">
            <v>2</v>
          </cell>
          <cell r="O333">
            <v>5</v>
          </cell>
          <cell r="U333">
            <v>15</v>
          </cell>
        </row>
        <row r="334">
          <cell r="A334" t="str">
            <v>MQ0422</v>
          </cell>
          <cell r="B334" t="str">
            <v>MASCARA LARINGEA N° 1.5  DESECHABLE</v>
          </cell>
          <cell r="C334">
            <v>6</v>
          </cell>
          <cell r="D334">
            <v>6</v>
          </cell>
          <cell r="E334">
            <v>1</v>
          </cell>
          <cell r="F334">
            <v>2</v>
          </cell>
          <cell r="G334">
            <v>4</v>
          </cell>
          <cell r="K334">
            <v>8</v>
          </cell>
          <cell r="O334">
            <v>1</v>
          </cell>
          <cell r="U334">
            <v>15</v>
          </cell>
        </row>
        <row r="335">
          <cell r="A335" t="str">
            <v>MQ0423</v>
          </cell>
          <cell r="B335" t="str">
            <v>MASCARA LARINGEA N° 2 – DESECHABLE</v>
          </cell>
          <cell r="E335">
            <v>2</v>
          </cell>
          <cell r="F335">
            <v>10</v>
          </cell>
          <cell r="G335">
            <v>9</v>
          </cell>
          <cell r="H335">
            <v>16</v>
          </cell>
          <cell r="K335">
            <v>6</v>
          </cell>
          <cell r="N335">
            <v>9</v>
          </cell>
          <cell r="U335">
            <v>12</v>
          </cell>
        </row>
        <row r="336">
          <cell r="A336" t="str">
            <v>MQ0424</v>
          </cell>
          <cell r="B336" t="str">
            <v>MASCARA LARINGEA N° 2.5 – DESECHABLE</v>
          </cell>
          <cell r="G336">
            <v>3</v>
          </cell>
          <cell r="H336">
            <v>19</v>
          </cell>
          <cell r="M336">
            <v>2</v>
          </cell>
          <cell r="O336">
            <v>10</v>
          </cell>
          <cell r="U336">
            <v>0</v>
          </cell>
        </row>
        <row r="337">
          <cell r="A337" t="str">
            <v>MQ0425</v>
          </cell>
          <cell r="B337" t="str">
            <v>MASCARA LARINGEA N° 4 – DESECHABLE</v>
          </cell>
          <cell r="C337">
            <v>10</v>
          </cell>
          <cell r="G337">
            <v>10</v>
          </cell>
          <cell r="H337">
            <v>33</v>
          </cell>
          <cell r="K337">
            <v>23</v>
          </cell>
          <cell r="N337">
            <v>3</v>
          </cell>
          <cell r="O337">
            <v>6</v>
          </cell>
          <cell r="U337">
            <v>10</v>
          </cell>
        </row>
        <row r="338">
          <cell r="A338" t="str">
            <v>MQ0426</v>
          </cell>
          <cell r="B338" t="str">
            <v>MASCARA LARINGEA N° 5 – DESECHABLE</v>
          </cell>
          <cell r="H338">
            <v>34</v>
          </cell>
          <cell r="I338">
            <v>1</v>
          </cell>
          <cell r="K338">
            <v>50</v>
          </cell>
          <cell r="N338">
            <v>1</v>
          </cell>
          <cell r="O338">
            <v>10</v>
          </cell>
          <cell r="Q338">
            <v>1</v>
          </cell>
          <cell r="U338">
            <v>0</v>
          </cell>
        </row>
        <row r="339">
          <cell r="A339" t="str">
            <v>MQ0427</v>
          </cell>
          <cell r="B339" t="str">
            <v>TIENDA DE TRAQUEOSTOMIA PEDIATRICA</v>
          </cell>
          <cell r="F339">
            <v>5</v>
          </cell>
          <cell r="G339">
            <v>84</v>
          </cell>
          <cell r="K339">
            <v>30</v>
          </cell>
          <cell r="N339">
            <v>9</v>
          </cell>
          <cell r="U339">
            <v>5</v>
          </cell>
        </row>
        <row r="340">
          <cell r="A340" t="str">
            <v>MQ0429</v>
          </cell>
          <cell r="B340" t="str">
            <v>MICROPORE/ESPARADRAPO DE PAPEL COLOR PIEL  HIPOALERGICO 2.5 cm x 9 metros hasta 10 metros</v>
          </cell>
          <cell r="D340">
            <v>5</v>
          </cell>
          <cell r="N340">
            <v>1</v>
          </cell>
          <cell r="U340">
            <v>5</v>
          </cell>
        </row>
        <row r="341">
          <cell r="A341" t="str">
            <v>MQ0430</v>
          </cell>
          <cell r="B341" t="str">
            <v>MONOFILAMENTO ABSOR # 3-0 70 A 75 CM (1) PS2 MCP427H</v>
          </cell>
          <cell r="K341">
            <v>12</v>
          </cell>
          <cell r="U341">
            <v>0</v>
          </cell>
        </row>
        <row r="342">
          <cell r="A342" t="str">
            <v>MQ0431</v>
          </cell>
          <cell r="B342" t="str">
            <v>MONOFILAMENTO ABSOR #5-0 45-75CM (1)P1 MCP490G</v>
          </cell>
          <cell r="M342">
            <v>8</v>
          </cell>
          <cell r="U342">
            <v>0</v>
          </cell>
        </row>
        <row r="343">
          <cell r="A343" t="str">
            <v>MQ0432</v>
          </cell>
          <cell r="B343" t="str">
            <v>MONOFILAMENTO ABSOR GLICONAT 3/0 AGUJA REVERSO CORTAN 3/8 CIRCULO 19-20MM HRA 70-75 (MONOSY)</v>
          </cell>
          <cell r="F343">
            <v>60</v>
          </cell>
          <cell r="U343">
            <v>60</v>
          </cell>
        </row>
        <row r="344">
          <cell r="A344" t="str">
            <v>MQ0435</v>
          </cell>
          <cell r="B344" t="str">
            <v>MONOFILAMENTO ABSORBIBLE DE POLIDIOXANONA 4/0 DOBLE AGUJA DE 90CM W9109H PDS</v>
          </cell>
          <cell r="K344">
            <v>12</v>
          </cell>
          <cell r="M344">
            <v>4</v>
          </cell>
          <cell r="U344">
            <v>0</v>
          </cell>
        </row>
        <row r="345">
          <cell r="A345" t="str">
            <v>MQ0436</v>
          </cell>
          <cell r="B345" t="str">
            <v>MONOFILAMENTO ABSORBIBLE DE POLIDIOXANONA 5/0 DOBLE AGUJA DE 90 CM W9108H</v>
          </cell>
          <cell r="G345">
            <v>29</v>
          </cell>
          <cell r="O345">
            <v>6</v>
          </cell>
          <cell r="U345">
            <v>0</v>
          </cell>
        </row>
        <row r="346">
          <cell r="A346" t="str">
            <v>MQ0437</v>
          </cell>
          <cell r="B346" t="str">
            <v>MONOFILAMENTO ABSORBIBLE/POLIDIOXANONA ANTIBAC 0 AGUJA 1/2 CIRCULO 34-37MM HEBRA 90CM(PDP346H)</v>
          </cell>
          <cell r="M346">
            <v>20</v>
          </cell>
          <cell r="O346">
            <v>9</v>
          </cell>
          <cell r="U346">
            <v>0</v>
          </cell>
        </row>
        <row r="347">
          <cell r="A347" t="str">
            <v>MQ0438</v>
          </cell>
          <cell r="B347" t="str">
            <v>POLIGLECAPRONE 4/0 AGUJA REVERSO CORTA 3/8 CIRCULO 19-20MM HB 70-75CM(MONOFILAMENTO ABSORD/</v>
          </cell>
          <cell r="K347">
            <v>1</v>
          </cell>
          <cell r="U347">
            <v>0</v>
          </cell>
        </row>
        <row r="348">
          <cell r="A348" t="str">
            <v>MQ0439</v>
          </cell>
          <cell r="B348" t="str">
            <v>MONOFILAMENTO DE NYLON 10/0 AGUJA CURVA REDONDA 3/8 CIRCULO 3-8 MM13-75 MICROCIRUGIA</v>
          </cell>
          <cell r="F348">
            <v>12</v>
          </cell>
          <cell r="H348">
            <v>36</v>
          </cell>
          <cell r="K348">
            <v>12</v>
          </cell>
          <cell r="O348">
            <v>44</v>
          </cell>
          <cell r="U348">
            <v>12</v>
          </cell>
        </row>
        <row r="349">
          <cell r="A349" t="str">
            <v>MQ0440</v>
          </cell>
          <cell r="B349" t="str">
            <v>POLIDIOXANONA MONOFILAMENTO S0TICO/ABSORBIBLE 2/0 AGUJA 1/2 REDONDA 37 A 38MM HEBRA DE 70- 75CM</v>
          </cell>
          <cell r="H349">
            <v>116</v>
          </cell>
          <cell r="M349">
            <v>11</v>
          </cell>
          <cell r="O349">
            <v>17</v>
          </cell>
          <cell r="U349">
            <v>0</v>
          </cell>
        </row>
        <row r="350">
          <cell r="A350" t="str">
            <v>MQ0441</v>
          </cell>
          <cell r="B350" t="str">
            <v>MONOFILAMENTO NEGRO 8/0 AGUJA REDONDA W2808 SUTURA NO ABSORBIBLE DE NYLON</v>
          </cell>
          <cell r="H350">
            <v>1</v>
          </cell>
          <cell r="U350">
            <v>0</v>
          </cell>
        </row>
        <row r="351">
          <cell r="A351" t="str">
            <v>MQ0442</v>
          </cell>
          <cell r="B351" t="str">
            <v>MONOFILAMENTO POLIDIOXANONA ANTIBACTERIAL 1 AGUJA REDON 1/2 CIRCULO 70MM HEBR/LOOP-PDP881G</v>
          </cell>
          <cell r="H351">
            <v>21</v>
          </cell>
          <cell r="U351">
            <v>0</v>
          </cell>
        </row>
        <row r="352">
          <cell r="A352" t="str">
            <v>MQ0443</v>
          </cell>
          <cell r="B352" t="str">
            <v>MONOGAFAS</v>
          </cell>
          <cell r="C352">
            <v>751</v>
          </cell>
          <cell r="D352">
            <v>1459</v>
          </cell>
          <cell r="E352">
            <v>232</v>
          </cell>
          <cell r="U352">
            <v>2442</v>
          </cell>
        </row>
        <row r="353">
          <cell r="A353" t="str">
            <v>MQ0444</v>
          </cell>
          <cell r="B353" t="str">
            <v>NEBULIZADOR SISTEMA VENTURY AEROSOL</v>
          </cell>
          <cell r="C353">
            <v>80</v>
          </cell>
          <cell r="U353">
            <v>80</v>
          </cell>
        </row>
        <row r="354">
          <cell r="A354" t="str">
            <v>MQ0445</v>
          </cell>
          <cell r="B354" t="str">
            <v>NIPLE PARA OXIGENO</v>
          </cell>
          <cell r="D354">
            <v>50</v>
          </cell>
          <cell r="E354">
            <v>50</v>
          </cell>
          <cell r="F354">
            <v>50</v>
          </cell>
          <cell r="I354">
            <v>6</v>
          </cell>
          <cell r="J354">
            <v>9</v>
          </cell>
          <cell r="K354">
            <v>93</v>
          </cell>
          <cell r="L354">
            <v>44</v>
          </cell>
          <cell r="M354">
            <v>24</v>
          </cell>
          <cell r="N354">
            <v>119</v>
          </cell>
          <cell r="Q354">
            <v>14</v>
          </cell>
          <cell r="U354">
            <v>150</v>
          </cell>
        </row>
        <row r="355">
          <cell r="A355" t="str">
            <v>MQ0446</v>
          </cell>
          <cell r="B355" t="str">
            <v>NYLON OFTALMICO 9-0 TG140-8 DOS AGUJAS 3/8 CIRC. 6.5MM*30CM (ETHILON REF:7717G)</v>
          </cell>
          <cell r="E355">
            <v>24</v>
          </cell>
          <cell r="U355">
            <v>24</v>
          </cell>
        </row>
        <row r="356">
          <cell r="A356" t="str">
            <v>MQ0447</v>
          </cell>
          <cell r="B356" t="str">
            <v>NYLON-MONOFILAMENTO NEGRO 9/0 USP 3/8R.B CIRCULO 5 MM 13CM HEBRA REF:543329</v>
          </cell>
          <cell r="H356">
            <v>10</v>
          </cell>
          <cell r="U356">
            <v>0</v>
          </cell>
        </row>
        <row r="357">
          <cell r="A357" t="str">
            <v>MQ0448</v>
          </cell>
          <cell r="B357" t="str">
            <v>PAPEL CREPADO 1 GENERACION  PARA ESTERILIZACION 55-60 GRAMOS 120X120CM  E</v>
          </cell>
          <cell r="C357">
            <v>2</v>
          </cell>
          <cell r="E357">
            <v>2</v>
          </cell>
          <cell r="U357">
            <v>4</v>
          </cell>
        </row>
        <row r="358">
          <cell r="A358" t="str">
            <v>MQ0449</v>
          </cell>
          <cell r="B358" t="str">
            <v>PAPEL CREPADO DE 50CM X 100  ROLLO</v>
          </cell>
          <cell r="C358">
            <v>56</v>
          </cell>
          <cell r="E358">
            <v>15</v>
          </cell>
          <cell r="F358">
            <v>12</v>
          </cell>
          <cell r="U358">
            <v>83</v>
          </cell>
        </row>
        <row r="359">
          <cell r="A359" t="str">
            <v>MQ0451</v>
          </cell>
          <cell r="B359" t="str">
            <v>PAPEL DESFIBRILADOR NIHON KOHDEN FQS50-2-100</v>
          </cell>
          <cell r="F359">
            <v>6</v>
          </cell>
          <cell r="U359">
            <v>6</v>
          </cell>
        </row>
        <row r="360">
          <cell r="A360" t="str">
            <v>MQ0452</v>
          </cell>
          <cell r="B360" t="str">
            <v>PAPEL ECOGRAFO FUKUDA 50MM X 30 MTS  ROLLO   REF 10251</v>
          </cell>
          <cell r="F360">
            <v>40</v>
          </cell>
          <cell r="N360">
            <v>5</v>
          </cell>
          <cell r="U360">
            <v>40</v>
          </cell>
        </row>
        <row r="361">
          <cell r="A361" t="str">
            <v>MQ0454</v>
          </cell>
          <cell r="B361" t="str">
            <v>PAPEL ELECTROCARDIOGRAFO DE 215MM*30M</v>
          </cell>
          <cell r="F361">
            <v>1</v>
          </cell>
          <cell r="U361">
            <v>1</v>
          </cell>
        </row>
        <row r="362">
          <cell r="A362" t="str">
            <v>MQ0455</v>
          </cell>
          <cell r="B362" t="str">
            <v>PAPEL ELECTROCARDIOGRAMA 57mm *25mts</v>
          </cell>
          <cell r="C362">
            <v>23</v>
          </cell>
          <cell r="U362">
            <v>23</v>
          </cell>
        </row>
        <row r="363">
          <cell r="A363" t="str">
            <v>MQ0456</v>
          </cell>
          <cell r="B363" t="str">
            <v>PAPEL PARA ELECTROCARDIOGRAFO NIHON KOHDEN  63*30  ECG 1150</v>
          </cell>
          <cell r="E363">
            <v>82</v>
          </cell>
          <cell r="F363">
            <v>35</v>
          </cell>
          <cell r="U363">
            <v>117</v>
          </cell>
        </row>
        <row r="364">
          <cell r="A364" t="str">
            <v>MQ0458</v>
          </cell>
          <cell r="B364" t="str">
            <v>PAPEL PARA MONITOR FETAL (libreta)156*100* 150 (TIPO- Z)</v>
          </cell>
          <cell r="E364">
            <v>43</v>
          </cell>
          <cell r="F364">
            <v>44</v>
          </cell>
          <cell r="U364">
            <v>87</v>
          </cell>
        </row>
        <row r="365">
          <cell r="A365" t="str">
            <v>MQ0459</v>
          </cell>
          <cell r="B365" t="str">
            <v>PAPEL TERMICO 210* 295*150LIBRETA) PARA ELECTROCARDIOGRAFO EDAN SE12 R12</v>
          </cell>
          <cell r="F365">
            <v>4</v>
          </cell>
          <cell r="U365">
            <v>4</v>
          </cell>
        </row>
        <row r="366">
          <cell r="A366" t="str">
            <v>MQ0460</v>
          </cell>
          <cell r="B366" t="str">
            <v>PAPEL TERMICO ANALIZADOR DE OIDO MEDIO (IMPEDANCIOMETRO ) GRASON STDADLER  110MM X 30 M(ROLLO)</v>
          </cell>
          <cell r="D366">
            <v>8</v>
          </cell>
          <cell r="U366">
            <v>8</v>
          </cell>
        </row>
        <row r="367">
          <cell r="A367" t="str">
            <v>MQ0461</v>
          </cell>
          <cell r="B367" t="str">
            <v>PAPEL TERMICO DESFIBRILADOR 58mm*15mts (Rollo)</v>
          </cell>
          <cell r="E367">
            <v>57</v>
          </cell>
          <cell r="F367">
            <v>13</v>
          </cell>
          <cell r="U367">
            <v>70</v>
          </cell>
        </row>
        <row r="368">
          <cell r="A368" t="str">
            <v>MQ0463</v>
          </cell>
          <cell r="B368" t="str">
            <v>PAPEL TERMICO DESFIBRILADOR NIHON KOHDEN TEC 5531  50MM  (LIBRETA) CON CUADRICULA FQS 50-3-100</v>
          </cell>
          <cell r="C368">
            <v>7</v>
          </cell>
          <cell r="E368">
            <v>67</v>
          </cell>
          <cell r="U368">
            <v>74</v>
          </cell>
        </row>
        <row r="369">
          <cell r="A369" t="str">
            <v>MQ0464</v>
          </cell>
          <cell r="B369" t="str">
            <v>PAPEL TERMICO DESFIBRILADOR WELCH 50*30mm</v>
          </cell>
          <cell r="C369">
            <v>4</v>
          </cell>
          <cell r="E369">
            <v>7</v>
          </cell>
          <cell r="U369">
            <v>11</v>
          </cell>
        </row>
        <row r="370">
          <cell r="A370" t="str">
            <v>MQ0465</v>
          </cell>
          <cell r="B370" t="str">
            <v>PAPEL TERMICO DESFIBRILADOR ZOLL M SERIES 90*90MM (LIBRETA)</v>
          </cell>
          <cell r="C370">
            <v>21</v>
          </cell>
          <cell r="U370">
            <v>21</v>
          </cell>
        </row>
        <row r="371">
          <cell r="A371" t="str">
            <v>MQ0466</v>
          </cell>
          <cell r="B371" t="str">
            <v>PAPEL TERMICO DESFIBRILDOR BENEHERT D3 50MM /20 M (ROLLO) CON CUADRICULA REF 1005005</v>
          </cell>
          <cell r="E371">
            <v>4</v>
          </cell>
          <cell r="F371">
            <v>33</v>
          </cell>
          <cell r="U371">
            <v>37</v>
          </cell>
        </row>
        <row r="372">
          <cell r="A372" t="str">
            <v>MQ0467</v>
          </cell>
          <cell r="B372" t="str">
            <v>PAPEL TERMICO DESFIBRILDOR D500 (80*80*300) libreta</v>
          </cell>
          <cell r="F372">
            <v>17</v>
          </cell>
          <cell r="U372">
            <v>17</v>
          </cell>
        </row>
        <row r="373">
          <cell r="A373" t="str">
            <v>MQ0468</v>
          </cell>
          <cell r="B373" t="str">
            <v>PAPEL TERMICO ECG ELECTROCARDIOGRAFO 210*20 mts</v>
          </cell>
          <cell r="C373">
            <v>22</v>
          </cell>
          <cell r="E373">
            <v>39</v>
          </cell>
          <cell r="F373">
            <v>16</v>
          </cell>
          <cell r="U373">
            <v>77</v>
          </cell>
        </row>
        <row r="374">
          <cell r="A374" t="str">
            <v>MQ0469</v>
          </cell>
          <cell r="B374" t="str">
            <v>PAPEL TERMICO ECOGRAFO IMPRESORA SONY 84 * 13.5 mts (ROLLO)</v>
          </cell>
          <cell r="E374">
            <v>35</v>
          </cell>
          <cell r="U374">
            <v>35</v>
          </cell>
        </row>
        <row r="375">
          <cell r="A375" t="str">
            <v>MQ0470</v>
          </cell>
          <cell r="B375" t="str">
            <v>PAPEL TERMICO ECOGRAFO IMPRESORA SONY UPP 110 * 18 mts (ROLLO) ALTA DENSIDAD TERMOSENSIBLE</v>
          </cell>
          <cell r="C375">
            <v>36</v>
          </cell>
          <cell r="F375">
            <v>58</v>
          </cell>
          <cell r="U375">
            <v>94</v>
          </cell>
        </row>
        <row r="376">
          <cell r="A376" t="str">
            <v>MQ0471</v>
          </cell>
          <cell r="B376" t="str">
            <v>PAPEL TERMICO ELECTROCARDIOGRAFO  EDAN SE -12  210 * 280 mm CON  CUADRICULA (LIBRETA)</v>
          </cell>
          <cell r="C376">
            <v>6</v>
          </cell>
          <cell r="U376">
            <v>6</v>
          </cell>
        </row>
        <row r="377">
          <cell r="A377" t="str">
            <v>MQ0472</v>
          </cell>
          <cell r="B377" t="str">
            <v>PAPEL TERMICO ELECTROCARDIOGRAFO  EDAN SE 601- 110 * 140 mm CON CUADRICULA (LIBRETA)</v>
          </cell>
          <cell r="C377">
            <v>43</v>
          </cell>
          <cell r="E377">
            <v>40</v>
          </cell>
          <cell r="U377">
            <v>83</v>
          </cell>
        </row>
        <row r="378">
          <cell r="A378" t="str">
            <v>MQ0473</v>
          </cell>
          <cell r="B378" t="str">
            <v>PAPEL TERMICO ELECTROCARDIOGRAFO  EDAN SE3 SE12 80 * 20 mm CON CUADRICULA (ROLLO)</v>
          </cell>
          <cell r="C378">
            <v>16</v>
          </cell>
          <cell r="D378">
            <v>2</v>
          </cell>
          <cell r="E378">
            <v>6</v>
          </cell>
          <cell r="F378">
            <v>6</v>
          </cell>
          <cell r="U378">
            <v>30</v>
          </cell>
        </row>
        <row r="379">
          <cell r="A379" t="str">
            <v>MQ0474</v>
          </cell>
          <cell r="B379" t="str">
            <v>PAPEL TERMICO ELECTROCARDIOGRAFO  TRISMED  CARDIPIA 400  110 X 27MM (ROLLO)</v>
          </cell>
          <cell r="C379">
            <v>34</v>
          </cell>
          <cell r="U379">
            <v>34</v>
          </cell>
        </row>
        <row r="380">
          <cell r="A380" t="str">
            <v>MQ0475</v>
          </cell>
          <cell r="B380" t="str">
            <v>PAPEL TERMICO ELECTROCARDIOGRAFO BTL  112 X 27 mm *ROLLO</v>
          </cell>
          <cell r="E380">
            <v>68</v>
          </cell>
          <cell r="U380">
            <v>68</v>
          </cell>
        </row>
        <row r="381">
          <cell r="A381" t="str">
            <v>MQ0476</v>
          </cell>
          <cell r="B381" t="str">
            <v>PAPEL TERMICO ELECTROCARDIOGRAFO SCHILLER  AT -1  90X90 mm (LIBRETA)</v>
          </cell>
          <cell r="F381">
            <v>9</v>
          </cell>
          <cell r="N381">
            <v>5</v>
          </cell>
          <cell r="U381">
            <v>9</v>
          </cell>
        </row>
        <row r="382">
          <cell r="A382" t="str">
            <v>MQ0477</v>
          </cell>
          <cell r="B382" t="str">
            <v>PAPEL TERMICO FETAL EDAN CADENCE 112X 90 mm (LIBRETA)</v>
          </cell>
          <cell r="F382">
            <v>129</v>
          </cell>
          <cell r="U382">
            <v>129</v>
          </cell>
        </row>
        <row r="383">
          <cell r="A383" t="str">
            <v>MQ0478</v>
          </cell>
          <cell r="B383" t="str">
            <v>PAPEL TERMICO MONITOR FETAL EDAN F3;F9 150-152 X 90 mm (LIBRETA)</v>
          </cell>
          <cell r="F383">
            <v>70</v>
          </cell>
          <cell r="U383">
            <v>70</v>
          </cell>
        </row>
        <row r="384">
          <cell r="A384" t="str">
            <v>MQ0479</v>
          </cell>
          <cell r="B384" t="str">
            <v>PAPEL TERMICO MONITOR FETAL PHILIPS  AVALON FM 30  150X100 mm (LIBRETA) M1910A</v>
          </cell>
          <cell r="C384">
            <v>12</v>
          </cell>
          <cell r="U384">
            <v>12</v>
          </cell>
        </row>
        <row r="385">
          <cell r="A385" t="str">
            <v>MQ0481</v>
          </cell>
          <cell r="B385" t="str">
            <v>PAQUETE QUIRURGICO CIRUGIA GENERAL ESTERIL / GRAMAJE MINIMO 35 GRS</v>
          </cell>
          <cell r="E385">
            <v>15</v>
          </cell>
          <cell r="U385">
            <v>15</v>
          </cell>
        </row>
        <row r="386">
          <cell r="A386" t="str">
            <v>MQ0482</v>
          </cell>
          <cell r="B386" t="str">
            <v>PASTA PROTECTORA DE PIEL PARA ESTOMAS</v>
          </cell>
          <cell r="C386">
            <v>4</v>
          </cell>
          <cell r="E386">
            <v>1</v>
          </cell>
          <cell r="K386">
            <v>2</v>
          </cell>
          <cell r="U386">
            <v>5</v>
          </cell>
        </row>
        <row r="387">
          <cell r="A387" t="str">
            <v>MQ0483</v>
          </cell>
          <cell r="B387" t="str">
            <v>PDS II VLT # 6-0 75 cm C-1 PDP 127H</v>
          </cell>
          <cell r="H387">
            <v>40</v>
          </cell>
          <cell r="U387">
            <v>0</v>
          </cell>
        </row>
        <row r="388">
          <cell r="A388" t="str">
            <v>MQ0484</v>
          </cell>
          <cell r="B388" t="str">
            <v>APOSITO TRANSPARENTE PARA FIJACION 8.5CM * 11.5 CM - ADULTO</v>
          </cell>
          <cell r="H388">
            <v>225</v>
          </cell>
          <cell r="I388">
            <v>18</v>
          </cell>
          <cell r="M388">
            <v>3</v>
          </cell>
          <cell r="N388">
            <v>9</v>
          </cell>
          <cell r="U388">
            <v>0</v>
          </cell>
        </row>
        <row r="389">
          <cell r="A389" t="str">
            <v>MQ0485</v>
          </cell>
          <cell r="B389" t="str">
            <v>PIEZA DE MANO  PARA ELEMENTOS CORTOS COMPATIBLE CON ENERGIA ULTROASONICA HARHPBL</v>
          </cell>
          <cell r="C389">
            <v>6</v>
          </cell>
          <cell r="H389">
            <v>2</v>
          </cell>
          <cell r="U389">
            <v>6</v>
          </cell>
        </row>
        <row r="390">
          <cell r="A390" t="str">
            <v>MQ0486</v>
          </cell>
          <cell r="B390" t="str">
            <v>PIEZA DE MANO DESECHABLE Y ESTERIL 45° * 8MM</v>
          </cell>
          <cell r="H390">
            <v>3</v>
          </cell>
          <cell r="U390">
            <v>0</v>
          </cell>
        </row>
        <row r="391">
          <cell r="A391" t="str">
            <v>MQ0487</v>
          </cell>
          <cell r="B391" t="str">
            <v>PIEZA DE MANO DESECHABLE Y ESTERIL 45° * 14MM</v>
          </cell>
          <cell r="H391">
            <v>3</v>
          </cell>
          <cell r="U391">
            <v>0</v>
          </cell>
        </row>
        <row r="392">
          <cell r="A392" t="str">
            <v>MQ0488</v>
          </cell>
          <cell r="B392" t="str">
            <v>PIEZA DE MANO  COMPATIBLE CON ENERGIA ULTROSONICA  HARHPGR</v>
          </cell>
          <cell r="C392">
            <v>4</v>
          </cell>
          <cell r="H392">
            <v>2</v>
          </cell>
          <cell r="U392">
            <v>4</v>
          </cell>
        </row>
        <row r="393">
          <cell r="A393" t="str">
            <v>MQ0489</v>
          </cell>
          <cell r="B393" t="str">
            <v>PINZA BIPOLAR AVANZADO PUNTA CURVA 3 MM DIAMETRO 5 MM LONGITUD 35 A 37 CM PARA LAPAROSCOPIA CON ARTICULACION DE 110 GRADOS NSLG2C35A</v>
          </cell>
          <cell r="E393">
            <v>2</v>
          </cell>
          <cell r="H393">
            <v>1</v>
          </cell>
          <cell r="M393">
            <v>1</v>
          </cell>
          <cell r="O393">
            <v>1</v>
          </cell>
          <cell r="U393">
            <v>2</v>
          </cell>
        </row>
        <row r="394">
          <cell r="A394" t="str">
            <v>MQ0490</v>
          </cell>
          <cell r="B394" t="str">
            <v>PINZA BIPOLAR AVANZADO PUNTA RECTA  DIAMETRO 5MM LONGITUD 25CM  PARA LAPAROSCOPIA (NSLG2S25)</v>
          </cell>
          <cell r="E394">
            <v>1</v>
          </cell>
          <cell r="M394">
            <v>1</v>
          </cell>
          <cell r="U394">
            <v>1</v>
          </cell>
        </row>
        <row r="395">
          <cell r="A395" t="str">
            <v>MQ0491</v>
          </cell>
          <cell r="B395" t="str">
            <v>PINZA BIPOLAR AVANZADO PUNTA RECTA  DIAMETRO 5MM LONGITUD 35CM  PARA LAPAROSCOPIA  CON ARTICULACION DE 110 GRADOS  (NSLG2S35A)</v>
          </cell>
          <cell r="C395">
            <v>2</v>
          </cell>
          <cell r="H395">
            <v>4</v>
          </cell>
          <cell r="M395">
            <v>1</v>
          </cell>
          <cell r="U395">
            <v>2</v>
          </cell>
        </row>
        <row r="396">
          <cell r="A396" t="str">
            <v>MQ0492</v>
          </cell>
          <cell r="B396" t="str">
            <v>PINZA DISECTOR LAPAROSCOPICO 5*35 cm  (REF: EPIX-CY010)</v>
          </cell>
          <cell r="E396">
            <v>3</v>
          </cell>
          <cell r="H396">
            <v>1</v>
          </cell>
          <cell r="M396">
            <v>3</v>
          </cell>
          <cell r="U396">
            <v>3</v>
          </cell>
        </row>
        <row r="397">
          <cell r="A397" t="str">
            <v>MQ0493</v>
          </cell>
          <cell r="B397" t="str">
            <v>PINZA GRASPER -AGARRE LAPAROSCOPICA 5 mm* 35 cm ATRAMAUMATICA DESECHABLE  5DSG</v>
          </cell>
          <cell r="C397">
            <v>25</v>
          </cell>
          <cell r="H397">
            <v>7</v>
          </cell>
          <cell r="M397">
            <v>1</v>
          </cell>
          <cell r="U397">
            <v>25</v>
          </cell>
        </row>
        <row r="398">
          <cell r="A398" t="str">
            <v>MQ0494</v>
          </cell>
          <cell r="B398" t="str">
            <v>PINZA DISECTOR LAPARISCOPICO  5 mm* 35 cm DESECHABLE  5DCD</v>
          </cell>
          <cell r="C398">
            <v>3</v>
          </cell>
          <cell r="E398">
            <v>9</v>
          </cell>
          <cell r="H398">
            <v>6</v>
          </cell>
          <cell r="M398">
            <v>1</v>
          </cell>
          <cell r="U398">
            <v>12</v>
          </cell>
        </row>
        <row r="399">
          <cell r="A399" t="str">
            <v>MQ0497</v>
          </cell>
          <cell r="B399" t="str">
            <v>PISTOLA PARA CIRUGIA LAPAROSCOPICA ARTICULADA 60 MM CON O SIN BATERIA  DE LITIO  PSEE60A</v>
          </cell>
          <cell r="H399">
            <v>4</v>
          </cell>
          <cell r="M399">
            <v>2</v>
          </cell>
          <cell r="U399">
            <v>0</v>
          </cell>
        </row>
        <row r="400">
          <cell r="A400" t="str">
            <v>MQ0498</v>
          </cell>
          <cell r="B400" t="str">
            <v>PLACA PARA ELECTROBISTURI BIPOLAR DOBLE SIN CABLE ADULTO</v>
          </cell>
          <cell r="C400">
            <v>400</v>
          </cell>
          <cell r="U400">
            <v>400</v>
          </cell>
        </row>
        <row r="401">
          <cell r="A401" t="str">
            <v>MQ0499</v>
          </cell>
          <cell r="B401" t="str">
            <v>PLACA CON CABLE PARA ELECTROBISTURI PEDIATRICA</v>
          </cell>
          <cell r="F401">
            <v>20</v>
          </cell>
          <cell r="H401">
            <v>4</v>
          </cell>
          <cell r="K401">
            <v>25</v>
          </cell>
          <cell r="M401">
            <v>3</v>
          </cell>
          <cell r="U401">
            <v>20</v>
          </cell>
        </row>
        <row r="402">
          <cell r="A402" t="str">
            <v>MQ0500</v>
          </cell>
          <cell r="B402" t="str">
            <v>POLAINA DESECHABLE RESORTADA SENCILLA PARES. ANTIDESLIZANTE, USO HOSPITALARIO.</v>
          </cell>
          <cell r="C402">
            <v>2500</v>
          </cell>
          <cell r="D402">
            <v>2900</v>
          </cell>
          <cell r="E402">
            <v>1000</v>
          </cell>
          <cell r="F402">
            <v>1800</v>
          </cell>
          <cell r="N402">
            <v>120</v>
          </cell>
          <cell r="U402">
            <v>8200</v>
          </cell>
        </row>
        <row r="403">
          <cell r="A403" t="str">
            <v>MQ0501</v>
          </cell>
          <cell r="B403" t="str">
            <v>POLIESTER # 0 RECU CON POLIBUTILATO AGUJA REFORZADA 1/2 CIRCULO 34-37 mm HB 70-75 cm</v>
          </cell>
          <cell r="H403">
            <v>53</v>
          </cell>
          <cell r="M403">
            <v>10</v>
          </cell>
          <cell r="O403">
            <v>11</v>
          </cell>
          <cell r="U403">
            <v>0</v>
          </cell>
        </row>
        <row r="404">
          <cell r="A404" t="str">
            <v>MQ0503</v>
          </cell>
          <cell r="B404" t="str">
            <v>POLIESTER 2/0 RECUB CON AGUJA REFOR REDON1/2 CIRCULO 24-26 mm HEBRA 70-75 cm (B411H)</v>
          </cell>
          <cell r="K404">
            <v>12</v>
          </cell>
          <cell r="M404">
            <v>29</v>
          </cell>
          <cell r="U404">
            <v>0</v>
          </cell>
        </row>
        <row r="405">
          <cell r="A405" t="str">
            <v>MQ0504</v>
          </cell>
          <cell r="B405" t="str">
            <v>POLIESTER ASTRALEN 0 AGUJA REDONDA 1/2 (27 mm *75 cm) B 424H- 3336</v>
          </cell>
          <cell r="C405">
            <v>84</v>
          </cell>
          <cell r="H405">
            <v>48</v>
          </cell>
          <cell r="U405">
            <v>84</v>
          </cell>
        </row>
        <row r="406">
          <cell r="A406" t="str">
            <v>MQ0505</v>
          </cell>
          <cell r="B406" t="str">
            <v>POLIESTER TRENZADO 2 RECUBIERTO CON POLIBUTILATO AGUJA CORTANTE ¢ CIRCULO 20-22 mm HEBRA 75 cm</v>
          </cell>
          <cell r="E406">
            <v>36</v>
          </cell>
          <cell r="K406">
            <v>36</v>
          </cell>
          <cell r="U406">
            <v>36</v>
          </cell>
        </row>
        <row r="407">
          <cell r="A407" t="str">
            <v>MQ0506</v>
          </cell>
          <cell r="B407" t="str">
            <v>POLIGLACTINA PLUSTRENZADA VIOLE ABSORBIBLE # 0 AGUJA REDONDA 1/2 CIRCULO 34-37 mm HEBRA 90 cm (VCP346H)</v>
          </cell>
          <cell r="E407">
            <v>156</v>
          </cell>
          <cell r="F407">
            <v>84</v>
          </cell>
          <cell r="K407">
            <v>36</v>
          </cell>
          <cell r="U407">
            <v>240</v>
          </cell>
        </row>
        <row r="408">
          <cell r="A408" t="str">
            <v>MQ0507</v>
          </cell>
          <cell r="B408" t="str">
            <v>POLIPROPILENO  0 AGUJA 1/2 REDONDA 37 A 38MM HEBRA DE 70-75CM (MONOFILAMENTO SINTETICO/ABSORBIBLE</v>
          </cell>
          <cell r="K408">
            <v>29</v>
          </cell>
          <cell r="M408">
            <v>13</v>
          </cell>
          <cell r="U408">
            <v>0</v>
          </cell>
        </row>
        <row r="409">
          <cell r="A409" t="str">
            <v>MQ0508</v>
          </cell>
          <cell r="B409" t="str">
            <v>POLIPROPILENO # 1.0 SUTURA NO ABSORBIBLE AGUJA REDONDA 1/2 CIRCULO-HRG 38 mm HEBRA 75 cm</v>
          </cell>
          <cell r="E409">
            <v>24</v>
          </cell>
          <cell r="H409">
            <v>4</v>
          </cell>
          <cell r="K409">
            <v>24</v>
          </cell>
          <cell r="U409">
            <v>24</v>
          </cell>
        </row>
        <row r="410">
          <cell r="A410" t="str">
            <v>MQ0512</v>
          </cell>
          <cell r="B410" t="str">
            <v>POLIPROPILENO # 2/0 AGUJA REDONDA 1/2 CIRCULO REFORZADA *24-27MM HEBRA 70-75CM SUTURA NO ABSORBIBLE</v>
          </cell>
          <cell r="E410">
            <v>72</v>
          </cell>
          <cell r="G410">
            <v>48</v>
          </cell>
          <cell r="H410">
            <v>5</v>
          </cell>
          <cell r="K410">
            <v>41</v>
          </cell>
          <cell r="M410">
            <v>40</v>
          </cell>
          <cell r="R410">
            <v>15</v>
          </cell>
          <cell r="U410">
            <v>72</v>
          </cell>
        </row>
        <row r="411">
          <cell r="A411" t="str">
            <v>MQ0514</v>
          </cell>
          <cell r="B411" t="str">
            <v>POLIPROPILENO  3/0 AGUJA RECTA 60MM HEBRA 70- 75CM SUTURA NO ABSORBIBLE</v>
          </cell>
          <cell r="H411">
            <v>43</v>
          </cell>
          <cell r="M411">
            <v>10</v>
          </cell>
          <cell r="N411">
            <v>1</v>
          </cell>
          <cell r="U411">
            <v>0</v>
          </cell>
        </row>
        <row r="412">
          <cell r="A412" t="str">
            <v>MQ0515</v>
          </cell>
          <cell r="B412" t="str">
            <v>POLIPROPILENO  3/0 DOBLE AGUJA 1/2 REDONDA 24 A 27MM HEBRA DE 90CM(MONOFILAMENTO SINTETICO/ABSORBIBLE)</v>
          </cell>
          <cell r="H412">
            <v>5</v>
          </cell>
          <cell r="M412">
            <v>4</v>
          </cell>
          <cell r="U412">
            <v>0</v>
          </cell>
        </row>
        <row r="413">
          <cell r="A413" t="str">
            <v>MQ0517</v>
          </cell>
          <cell r="B413" t="str">
            <v>POLIPROPILENO # 4/0 AGUJA CORTANTE 3/8 CIRCULO 19-20 MM HEBRA 70-75 CM(SUTURA NO ABSORBIBLE)</v>
          </cell>
          <cell r="R413">
            <v>1</v>
          </cell>
          <cell r="U413">
            <v>0</v>
          </cell>
        </row>
        <row r="414">
          <cell r="A414" t="str">
            <v>MQ0520</v>
          </cell>
          <cell r="B414" t="str">
            <v>POLIPROPILENO 5/0 AGUJA 3/8 CORTANTE 11 A 12MM HEBRA DE 45CM (MONOFILAMENTO SINTETICO/ABSORBIBLE</v>
          </cell>
          <cell r="J414">
            <v>12</v>
          </cell>
          <cell r="Q414">
            <v>11</v>
          </cell>
          <cell r="R414">
            <v>10</v>
          </cell>
          <cell r="U414">
            <v>0</v>
          </cell>
        </row>
        <row r="415">
          <cell r="A415" t="str">
            <v>MQ0522</v>
          </cell>
          <cell r="B415" t="str">
            <v>POLIPROPILENO # 5/0 DOBLE AGUJA REDONDA 1/2 15-19MM HEBRA 70-75CM (SUTURA NO ABSORBIBLE)</v>
          </cell>
          <cell r="H415">
            <v>10</v>
          </cell>
          <cell r="K415">
            <v>5</v>
          </cell>
          <cell r="M415">
            <v>19</v>
          </cell>
          <cell r="N415">
            <v>2</v>
          </cell>
          <cell r="O415">
            <v>3</v>
          </cell>
          <cell r="U415">
            <v>0</v>
          </cell>
        </row>
        <row r="416">
          <cell r="A416" t="str">
            <v>MQ0524</v>
          </cell>
          <cell r="B416" t="str">
            <v>POLIPROPILENO # 6/0 CON DOBLE AGUJA REDONDA 3/8 9MM* 60CM (CARDIOVASCULAR)</v>
          </cell>
          <cell r="M416">
            <v>18</v>
          </cell>
          <cell r="N416">
            <v>24</v>
          </cell>
          <cell r="O416">
            <v>57</v>
          </cell>
          <cell r="U416">
            <v>0</v>
          </cell>
        </row>
        <row r="417">
          <cell r="A417" t="str">
            <v>MQ0525</v>
          </cell>
          <cell r="B417" t="str">
            <v>POLIPROPILENO # 7/0 CV DOBLE AGUJA REDONDA 3/8 CIRCULO 12-13 MM HBRA 60 CM(SUTURA NO ABSORBIBLE)</v>
          </cell>
          <cell r="F417">
            <v>48</v>
          </cell>
          <cell r="H417">
            <v>48</v>
          </cell>
          <cell r="U417">
            <v>48</v>
          </cell>
        </row>
        <row r="418">
          <cell r="A418" t="str">
            <v>MQ0526</v>
          </cell>
          <cell r="B418" t="str">
            <v>POLIPROPILENO #7/0 DOBLE AGUJA REDONDA 3/8 CIRCULO 9-10 mm HEBRA 60-75 cm (SUTURA NO ABSORBIBLE)</v>
          </cell>
          <cell r="H418">
            <v>8</v>
          </cell>
          <cell r="U418">
            <v>0</v>
          </cell>
        </row>
        <row r="419">
          <cell r="A419" t="str">
            <v>MQ0527</v>
          </cell>
          <cell r="B419" t="str">
            <v>POLVO HIDROCOLOIDE PROTECTOR PARA OSTOMIAS PROTECTOR</v>
          </cell>
          <cell r="C419">
            <v>2</v>
          </cell>
          <cell r="E419">
            <v>1</v>
          </cell>
          <cell r="F419">
            <v>1</v>
          </cell>
          <cell r="G419">
            <v>5</v>
          </cell>
          <cell r="K419">
            <v>3</v>
          </cell>
          <cell r="U419">
            <v>4</v>
          </cell>
        </row>
        <row r="420">
          <cell r="A420" t="str">
            <v>MQ0528</v>
          </cell>
          <cell r="B420" t="str">
            <v>PORTA AGUJAS CURVA</v>
          </cell>
          <cell r="E420">
            <v>6</v>
          </cell>
          <cell r="U420">
            <v>6</v>
          </cell>
        </row>
        <row r="421">
          <cell r="A421" t="str">
            <v>MQ0530</v>
          </cell>
          <cell r="B421" t="str">
            <v>POLIPROPILENO # 5/0 DOBLE AGUJA REDONDA- CIRCULAR1/2 16 mm*19 cm  HEBRA 90 (SUTURA NO ABSORBIBLE</v>
          </cell>
          <cell r="C421">
            <v>72</v>
          </cell>
          <cell r="H421">
            <v>106</v>
          </cell>
          <cell r="K421">
            <v>20</v>
          </cell>
          <cell r="M421">
            <v>23</v>
          </cell>
          <cell r="N421">
            <v>2</v>
          </cell>
          <cell r="O421">
            <v>18</v>
          </cell>
          <cell r="U421">
            <v>72</v>
          </cell>
        </row>
        <row r="422">
          <cell r="A422" t="str">
            <v>MQ0531</v>
          </cell>
          <cell r="B422" t="str">
            <v>PROTECTOR CUTANEO OXIDO DE ZINC Y CALAMINA 30%</v>
          </cell>
          <cell r="H422">
            <v>10</v>
          </cell>
          <cell r="U422">
            <v>0</v>
          </cell>
        </row>
        <row r="423">
          <cell r="A423" t="str">
            <v>MQ0532</v>
          </cell>
          <cell r="B423" t="str">
            <v>RECARGA ENDOGRAPADORA LINEAL CORTANTE  DE  6 FILAS ALTURAS DE GRAPAS ABIERTAS DE  3,5 A 3.6MM CON ALTURA DE GRAPADO DE 1,5MM 45MM LOG. LINEA  GST45B</v>
          </cell>
          <cell r="C423">
            <v>10</v>
          </cell>
          <cell r="H423">
            <v>44</v>
          </cell>
          <cell r="O423">
            <v>2</v>
          </cell>
          <cell r="U423">
            <v>10</v>
          </cell>
        </row>
        <row r="424">
          <cell r="A424" t="str">
            <v>MQ0533</v>
          </cell>
          <cell r="B424" t="str">
            <v>RECARGA BLANCA 45 mm ECHELON ECR45W</v>
          </cell>
          <cell r="H424">
            <v>20</v>
          </cell>
          <cell r="M424">
            <v>1</v>
          </cell>
          <cell r="U424">
            <v>0</v>
          </cell>
        </row>
        <row r="425">
          <cell r="A425" t="str">
            <v>MQ0534</v>
          </cell>
          <cell r="B425" t="str">
            <v>RECARGA DORADA 45 mm ECHELON ECR45D</v>
          </cell>
          <cell r="M425">
            <v>1</v>
          </cell>
          <cell r="U425">
            <v>0</v>
          </cell>
        </row>
        <row r="426">
          <cell r="A426" t="str">
            <v>MQ0535</v>
          </cell>
          <cell r="B426" t="str">
            <v>RECARGA DORADA 60 mm ECHELON REF:ECR60D</v>
          </cell>
          <cell r="E426">
            <v>2</v>
          </cell>
          <cell r="M426">
            <v>3</v>
          </cell>
          <cell r="U426">
            <v>2</v>
          </cell>
        </row>
        <row r="427">
          <cell r="A427" t="str">
            <v>MQ0536</v>
          </cell>
          <cell r="B427" t="str">
            <v>RECARGA LINEAL, ALTURA DE GRAPAS ABIERTAS 4.4MM CON ALTURA DE GRAPADO DE 1.5 -1.8 -2.0 mm, GRAPAS EN 6 FILAS * 55 mm LONG. DE LINEA SR55</v>
          </cell>
          <cell r="C427">
            <v>40</v>
          </cell>
          <cell r="F427">
            <v>18</v>
          </cell>
          <cell r="H427">
            <v>35</v>
          </cell>
          <cell r="K427">
            <v>15</v>
          </cell>
          <cell r="M427">
            <v>4</v>
          </cell>
          <cell r="O427">
            <v>34</v>
          </cell>
          <cell r="U427">
            <v>58</v>
          </cell>
        </row>
        <row r="428">
          <cell r="A428" t="str">
            <v>MQ0537</v>
          </cell>
          <cell r="B428" t="str">
            <v>RECARGA LINEAL, ALTURA DE GRAPAS ABIERTAS 4.4MM CON ALTURA DE GRAPADO DE 1.5 -1.8 -2.0 mm, GRAPAS EN 6 FILAS * 75 mm LONG. DE LINEA. SR75</v>
          </cell>
          <cell r="C428">
            <v>16</v>
          </cell>
          <cell r="H428">
            <v>15</v>
          </cell>
          <cell r="K428">
            <v>15</v>
          </cell>
          <cell r="M428">
            <v>5</v>
          </cell>
          <cell r="O428">
            <v>14</v>
          </cell>
          <cell r="U428">
            <v>16</v>
          </cell>
        </row>
        <row r="429">
          <cell r="A429" t="str">
            <v>MQ0539</v>
          </cell>
          <cell r="B429" t="str">
            <v>RECARGA VERDE 45 mm ECHELON ECR45G</v>
          </cell>
          <cell r="M429">
            <v>1</v>
          </cell>
          <cell r="U429">
            <v>0</v>
          </cell>
        </row>
        <row r="430">
          <cell r="A430" t="str">
            <v>MQ0540</v>
          </cell>
          <cell r="B430" t="str">
            <v>RECOLECTOR DE CORTOPUNZANTES 1.5 lts</v>
          </cell>
          <cell r="C430">
            <v>74</v>
          </cell>
          <cell r="D430">
            <v>224</v>
          </cell>
          <cell r="E430">
            <v>152</v>
          </cell>
          <cell r="F430">
            <v>108</v>
          </cell>
          <cell r="N430">
            <v>4</v>
          </cell>
          <cell r="U430">
            <v>558</v>
          </cell>
        </row>
        <row r="431">
          <cell r="A431" t="str">
            <v>MQ0541</v>
          </cell>
          <cell r="B431" t="str">
            <v>RECOLECTOR DE CORTOPUNZANTES 2.9 lts</v>
          </cell>
          <cell r="C431">
            <v>175</v>
          </cell>
          <cell r="D431">
            <v>237</v>
          </cell>
          <cell r="E431">
            <v>160</v>
          </cell>
          <cell r="F431">
            <v>334</v>
          </cell>
          <cell r="N431">
            <v>4</v>
          </cell>
          <cell r="U431">
            <v>906</v>
          </cell>
        </row>
        <row r="432">
          <cell r="A432" t="str">
            <v>MQ0542</v>
          </cell>
          <cell r="B432" t="str">
            <v>CIRCUITO RESUCITADOR PIEZA EN T REF ATOM 60386 RESUCIFLOW ATOM</v>
          </cell>
          <cell r="G432">
            <v>2</v>
          </cell>
          <cell r="U432">
            <v>0</v>
          </cell>
        </row>
        <row r="433">
          <cell r="A433" t="str">
            <v>MQ0543</v>
          </cell>
          <cell r="B433" t="str">
            <v>RESUCITADOR PULMONAR ADULTO</v>
          </cell>
          <cell r="C433">
            <v>27</v>
          </cell>
          <cell r="F433">
            <v>65</v>
          </cell>
          <cell r="G433">
            <v>43</v>
          </cell>
          <cell r="H433">
            <v>7</v>
          </cell>
          <cell r="I433">
            <v>1</v>
          </cell>
          <cell r="J433">
            <v>6</v>
          </cell>
          <cell r="K433">
            <v>17</v>
          </cell>
          <cell r="M433">
            <v>2</v>
          </cell>
          <cell r="N433">
            <v>44</v>
          </cell>
          <cell r="O433">
            <v>7</v>
          </cell>
          <cell r="Q433">
            <v>26</v>
          </cell>
          <cell r="R433">
            <v>3</v>
          </cell>
          <cell r="U433">
            <v>92</v>
          </cell>
        </row>
        <row r="434">
          <cell r="A434" t="str">
            <v>MQ0544</v>
          </cell>
          <cell r="B434" t="str">
            <v>RESUCITADOR PULMONAR PEDIATRICO</v>
          </cell>
          <cell r="F434">
            <v>3</v>
          </cell>
          <cell r="G434">
            <v>18</v>
          </cell>
          <cell r="H434">
            <v>5</v>
          </cell>
          <cell r="J434">
            <v>6</v>
          </cell>
          <cell r="K434">
            <v>11</v>
          </cell>
          <cell r="N434">
            <v>9</v>
          </cell>
          <cell r="O434">
            <v>9</v>
          </cell>
          <cell r="Q434">
            <v>2</v>
          </cell>
          <cell r="R434">
            <v>3</v>
          </cell>
          <cell r="U434">
            <v>3</v>
          </cell>
        </row>
        <row r="435">
          <cell r="A435" t="str">
            <v>MQ0545</v>
          </cell>
          <cell r="B435" t="str">
            <v>RETRACTOR QUIRURGICO 5 A 9CM RIGIDO</v>
          </cell>
          <cell r="C435">
            <v>2</v>
          </cell>
          <cell r="H435">
            <v>4</v>
          </cell>
          <cell r="U435">
            <v>2</v>
          </cell>
        </row>
        <row r="436">
          <cell r="A436" t="str">
            <v>MQ0546</v>
          </cell>
          <cell r="B436" t="str">
            <v>SABANA  AJUSTABLE RESORTADA 0.90CM * 2.10MT DESECHABLE</v>
          </cell>
          <cell r="C436">
            <v>470</v>
          </cell>
          <cell r="E436">
            <v>120</v>
          </cell>
          <cell r="G436">
            <v>50</v>
          </cell>
          <cell r="N436">
            <v>45</v>
          </cell>
          <cell r="U436">
            <v>590</v>
          </cell>
        </row>
        <row r="437">
          <cell r="A437" t="str">
            <v>MQ0547</v>
          </cell>
          <cell r="B437" t="str">
            <v>FIJADOR DE POLIMERO REABSORBIBLE DE ACIDO LACTICO LAP APAROSCOPICO DE 5MM  * 15 CLIPS</v>
          </cell>
          <cell r="C437">
            <v>3</v>
          </cell>
          <cell r="H437">
            <v>4</v>
          </cell>
          <cell r="K437">
            <v>1</v>
          </cell>
          <cell r="M437">
            <v>2</v>
          </cell>
          <cell r="O437">
            <v>1</v>
          </cell>
          <cell r="U437">
            <v>3</v>
          </cell>
        </row>
        <row r="438">
          <cell r="A438" t="str">
            <v>MQ0548</v>
          </cell>
          <cell r="B438" t="str">
            <v>SEDA NEGRA TRENZADA 0 AGUJA REVERSO CORTANTE 3/8 CIRCULO 24-30MM HEBRA 75CM (SUTURA NO ABSORBIBLE</v>
          </cell>
          <cell r="H438">
            <v>85</v>
          </cell>
          <cell r="K438">
            <v>11</v>
          </cell>
          <cell r="M438">
            <v>10</v>
          </cell>
          <cell r="U438">
            <v>0</v>
          </cell>
        </row>
        <row r="439">
          <cell r="A439" t="str">
            <v>MQ0549</v>
          </cell>
          <cell r="B439" t="str">
            <v>SEDA NEGRA TRENZADA 0 AGUJA CORTANTE 3/8CIRCULO 30MM HEBRA 45CM (SUTURA NO ABSORBIBLE)</v>
          </cell>
          <cell r="F439">
            <v>12</v>
          </cell>
          <cell r="H439">
            <v>6</v>
          </cell>
          <cell r="U439">
            <v>12</v>
          </cell>
        </row>
        <row r="440">
          <cell r="A440" t="str">
            <v>MQ0550</v>
          </cell>
          <cell r="B440" t="str">
            <v>SEDA NEGRA TRENZADA 0 PRECORTADA 10-12 HEBRAS 75CM (SUTURA NO ABSORBIBLE)</v>
          </cell>
          <cell r="J440">
            <v>5</v>
          </cell>
          <cell r="N440">
            <v>3</v>
          </cell>
          <cell r="U440">
            <v>0</v>
          </cell>
        </row>
        <row r="441">
          <cell r="A441" t="str">
            <v>MQ0551</v>
          </cell>
          <cell r="B441" t="str">
            <v>SEDA NEGRA TRENZADA  1.0  1/2 AGUJA REDONDA CIRCULO 20-27 mm HEBRA *70-90 cm  (SUTURA NO ABSORBIBLE)</v>
          </cell>
          <cell r="C441">
            <v>60</v>
          </cell>
          <cell r="E441">
            <v>24</v>
          </cell>
          <cell r="F441">
            <v>24</v>
          </cell>
          <cell r="H441">
            <v>41</v>
          </cell>
          <cell r="K441">
            <v>24</v>
          </cell>
          <cell r="M441">
            <v>19</v>
          </cell>
          <cell r="U441">
            <v>108</v>
          </cell>
        </row>
        <row r="442">
          <cell r="A442" t="str">
            <v>MQ0552</v>
          </cell>
          <cell r="B442" t="str">
            <v>SEDA NEGRA TRENZADA 1 PRECORTADA 10 -12 HEBRAS 75CM (SUTURA NO ABSORBIBLE)</v>
          </cell>
          <cell r="H442">
            <v>22</v>
          </cell>
          <cell r="K442">
            <v>60</v>
          </cell>
          <cell r="M442">
            <v>37</v>
          </cell>
          <cell r="O442">
            <v>20</v>
          </cell>
          <cell r="U442">
            <v>0</v>
          </cell>
        </row>
        <row r="443">
          <cell r="A443" t="str">
            <v>MQ0553</v>
          </cell>
          <cell r="B443" t="str">
            <v>SEDA NEGRA TRENZADA # 2/0 AGUJA RECTA 60 mm HEBRA 70-75 cm (SUTURA NO ABSORBIBLE)</v>
          </cell>
          <cell r="H443">
            <v>77</v>
          </cell>
          <cell r="K443">
            <v>25</v>
          </cell>
          <cell r="M443">
            <v>29</v>
          </cell>
          <cell r="U443">
            <v>0</v>
          </cell>
        </row>
        <row r="444">
          <cell r="A444" t="str">
            <v>MQ0555</v>
          </cell>
          <cell r="B444" t="str">
            <v>SEDA NEGRA TRENZADA # 3/0 AGUJA RECTA 60 mm HEBRA 70-75 cm  (SUTURA NO ABSORBIBLE)</v>
          </cell>
          <cell r="M444">
            <v>6</v>
          </cell>
          <cell r="R444">
            <v>15</v>
          </cell>
          <cell r="U444">
            <v>0</v>
          </cell>
        </row>
        <row r="445">
          <cell r="A445" t="str">
            <v>MQ0556</v>
          </cell>
          <cell r="B445" t="str">
            <v>SEDA NEGRA TRENZADA # 3/0 AGUJA REDONDA 1/2 CIRCULO 24-26 mm HEBRA70- 75 cm K832H (SUTURA NO ABSORBIBLE)</v>
          </cell>
          <cell r="K445">
            <v>11</v>
          </cell>
          <cell r="M445">
            <v>9</v>
          </cell>
          <cell r="O445">
            <v>8</v>
          </cell>
          <cell r="R445">
            <v>30</v>
          </cell>
          <cell r="U445">
            <v>0</v>
          </cell>
        </row>
        <row r="446">
          <cell r="A446" t="str">
            <v>MQ0557</v>
          </cell>
          <cell r="B446" t="str">
            <v>MULTIFILAMENTO NATURAL/NO ABSORBIBLE SEDA 3/0 AGUJA 3/8 CORTANTE 19 A 24 MM HEBRA 45CM</v>
          </cell>
          <cell r="F446">
            <v>12</v>
          </cell>
          <cell r="H446">
            <v>86</v>
          </cell>
          <cell r="K446">
            <v>31</v>
          </cell>
          <cell r="M446">
            <v>38</v>
          </cell>
          <cell r="U446">
            <v>12</v>
          </cell>
        </row>
        <row r="447">
          <cell r="A447" t="str">
            <v>MQ0558</v>
          </cell>
          <cell r="B447" t="str">
            <v>SEDA NEGRA TRENZADA # 3/0 AGUJA REVERSO CORTANTE 3/8 CIRCULO 24 mm HEBRA 75 cm  (SUTURA NO ABSORBIBLE)</v>
          </cell>
          <cell r="K447">
            <v>46</v>
          </cell>
          <cell r="M447">
            <v>15</v>
          </cell>
          <cell r="Q447">
            <v>4</v>
          </cell>
          <cell r="U447">
            <v>0</v>
          </cell>
        </row>
        <row r="448">
          <cell r="A448" t="str">
            <v>MQ0559</v>
          </cell>
          <cell r="B448" t="str">
            <v>SEDA NEGRA TRENZADA 3/0 PRECORTADA 10 HEBRAS 75CM (SUTURA NO ABSORBIBLE)</v>
          </cell>
          <cell r="E448">
            <v>132</v>
          </cell>
          <cell r="F448">
            <v>24</v>
          </cell>
          <cell r="H448">
            <v>14</v>
          </cell>
          <cell r="K448">
            <v>47</v>
          </cell>
          <cell r="O448">
            <v>4</v>
          </cell>
          <cell r="U448">
            <v>156</v>
          </cell>
        </row>
        <row r="449">
          <cell r="A449" t="str">
            <v>MQ0560</v>
          </cell>
          <cell r="B449" t="str">
            <v>SEDA NEGRA TRENZADA 4/0 PRECORTADA 10-12 HEBRAS 75CM (SUTURA NO ABSORBIBLE)</v>
          </cell>
          <cell r="C449">
            <v>48</v>
          </cell>
          <cell r="E449">
            <v>36</v>
          </cell>
          <cell r="K449">
            <v>12</v>
          </cell>
          <cell r="M449">
            <v>10</v>
          </cell>
          <cell r="O449">
            <v>30</v>
          </cell>
          <cell r="U449">
            <v>84</v>
          </cell>
        </row>
        <row r="450">
          <cell r="A450" t="str">
            <v>MQ0561</v>
          </cell>
          <cell r="B450" t="str">
            <v>SEDA NEGRA TRENZADA 0 AGUJA 1/2 PUNTA REDONDA 34 A 38MM HEBRA 70-75  (SUTURA NO ABSORBIBLE)</v>
          </cell>
          <cell r="C450">
            <v>48</v>
          </cell>
          <cell r="E450">
            <v>36</v>
          </cell>
          <cell r="F450">
            <v>12</v>
          </cell>
          <cell r="H450">
            <v>14</v>
          </cell>
          <cell r="K450">
            <v>36</v>
          </cell>
          <cell r="U450">
            <v>96</v>
          </cell>
        </row>
        <row r="451">
          <cell r="A451" t="str">
            <v>MQ0562</v>
          </cell>
          <cell r="B451" t="str">
            <v>SEDA NEGRA TRENZADA # 0 AGUJA REDONDA HR247 X 75 cm REF 6256  (SUTURA NO ABSORBIBLE)</v>
          </cell>
          <cell r="E451">
            <v>12</v>
          </cell>
          <cell r="K451">
            <v>24</v>
          </cell>
          <cell r="U451">
            <v>12</v>
          </cell>
        </row>
        <row r="452">
          <cell r="A452" t="str">
            <v>MQ0563</v>
          </cell>
          <cell r="B452" t="str">
            <v>SEDA PRECORTADA SIN AGUJA 2/0 10-12 HEBRAS 75CM (SUTURA NO ABSORBIBLE)</v>
          </cell>
          <cell r="J452">
            <v>3</v>
          </cell>
          <cell r="U452">
            <v>0</v>
          </cell>
        </row>
        <row r="453">
          <cell r="A453" t="str">
            <v>MQ0564</v>
          </cell>
          <cell r="B453" t="str">
            <v>SEDA TRENZADA 2/0 CON AGUJA REDONDA 1/2CIRCULO 26-27MM HEBRA 70-75CM HEBRA 60  (SUTURA NO ABSORBIBLE</v>
          </cell>
          <cell r="C453">
            <v>24</v>
          </cell>
          <cell r="E453">
            <v>96</v>
          </cell>
          <cell r="K453">
            <v>40</v>
          </cell>
          <cell r="M453">
            <v>7</v>
          </cell>
          <cell r="U453">
            <v>120</v>
          </cell>
        </row>
        <row r="454">
          <cell r="A454" t="str">
            <v>MQ0567</v>
          </cell>
          <cell r="B454" t="str">
            <v>SENSOR DE PULSIOXIMETRIA NEONATAL DESECHABLE</v>
          </cell>
          <cell r="K454">
            <v>4</v>
          </cell>
          <cell r="N454">
            <v>5</v>
          </cell>
          <cell r="U454">
            <v>0</v>
          </cell>
        </row>
        <row r="455">
          <cell r="A455" t="str">
            <v>MQ0569</v>
          </cell>
          <cell r="B455" t="str">
            <v>KIT- MICRONEBULIZADOR ADULTO  CON ACCESORIOS</v>
          </cell>
          <cell r="C455">
            <v>86</v>
          </cell>
          <cell r="D455">
            <v>12</v>
          </cell>
          <cell r="E455">
            <v>14</v>
          </cell>
          <cell r="F455">
            <v>24</v>
          </cell>
          <cell r="G455">
            <v>132</v>
          </cell>
          <cell r="H455">
            <v>1</v>
          </cell>
          <cell r="I455">
            <v>8</v>
          </cell>
          <cell r="J455">
            <v>12</v>
          </cell>
          <cell r="K455">
            <v>83</v>
          </cell>
          <cell r="N455">
            <v>4</v>
          </cell>
          <cell r="O455">
            <v>3</v>
          </cell>
          <cell r="Q455">
            <v>10</v>
          </cell>
          <cell r="R455">
            <v>29</v>
          </cell>
          <cell r="U455">
            <v>136</v>
          </cell>
        </row>
        <row r="456">
          <cell r="A456" t="str">
            <v>MQ0570</v>
          </cell>
          <cell r="B456" t="str">
            <v>KIT -MICRONEBULIZDOR PEDIATRICO  CON ACCESORIOS</v>
          </cell>
          <cell r="G456">
            <v>16</v>
          </cell>
          <cell r="I456">
            <v>2</v>
          </cell>
          <cell r="J456">
            <v>3</v>
          </cell>
          <cell r="K456">
            <v>30</v>
          </cell>
          <cell r="O456">
            <v>2</v>
          </cell>
          <cell r="Q456">
            <v>19</v>
          </cell>
          <cell r="R456">
            <v>1</v>
          </cell>
          <cell r="U456">
            <v>0</v>
          </cell>
        </row>
        <row r="457">
          <cell r="A457" t="str">
            <v>MQ0571</v>
          </cell>
          <cell r="B457" t="str">
            <v>SEDA NEGRA TRENZADA 4/0 CURVA CORTANTE 3/8 CIRCULO 19-24MM HEBRA 45CM(SUTURA NO ABSORBIBLE)</v>
          </cell>
          <cell r="C457">
            <v>120</v>
          </cell>
          <cell r="E457">
            <v>60</v>
          </cell>
          <cell r="F457">
            <v>72</v>
          </cell>
          <cell r="H457">
            <v>7</v>
          </cell>
          <cell r="K457">
            <v>60</v>
          </cell>
          <cell r="U457">
            <v>252</v>
          </cell>
        </row>
        <row r="458">
          <cell r="A458" t="str">
            <v>MQ0572</v>
          </cell>
          <cell r="B458" t="str">
            <v>SEDA NEGRA SILK BLACK # 7-0 45 cm TG140-8 7733G (SUTURA NO ABSORBIBLE)</v>
          </cell>
          <cell r="C458">
            <v>84</v>
          </cell>
          <cell r="E458">
            <v>36</v>
          </cell>
          <cell r="F458">
            <v>24</v>
          </cell>
          <cell r="H458">
            <v>25</v>
          </cell>
          <cell r="O458">
            <v>2</v>
          </cell>
          <cell r="U458">
            <v>144</v>
          </cell>
        </row>
        <row r="459">
          <cell r="A459" t="str">
            <v>MQ0573</v>
          </cell>
          <cell r="B459" t="str">
            <v>ACEITE DE SILICONA SILURON EXTRA*GE-80750</v>
          </cell>
          <cell r="H459">
            <v>1</v>
          </cell>
          <cell r="U459">
            <v>0</v>
          </cell>
        </row>
        <row r="460">
          <cell r="A460" t="str">
            <v>MQ0574</v>
          </cell>
          <cell r="B460" t="str">
            <v>SISTEMA  ETIQUETADO /DOCUMENT PROCESOS ESTERILIZACION DE VAPOR OXIDO ETILENO Y PEROXIDO DE HIDROGENO</v>
          </cell>
          <cell r="C460">
            <v>10</v>
          </cell>
          <cell r="E460">
            <v>4</v>
          </cell>
          <cell r="F460">
            <v>28</v>
          </cell>
          <cell r="U460">
            <v>42</v>
          </cell>
        </row>
        <row r="461">
          <cell r="A461" t="str">
            <v>MQ0575</v>
          </cell>
          <cell r="B461" t="str">
            <v>SISTEMA DE DRENAJE TORACICO DE 3 CAMARAS</v>
          </cell>
          <cell r="C461">
            <v>24</v>
          </cell>
          <cell r="E461">
            <v>12</v>
          </cell>
          <cell r="G461">
            <v>27</v>
          </cell>
          <cell r="H461">
            <v>8</v>
          </cell>
          <cell r="K461">
            <v>16</v>
          </cell>
          <cell r="M461">
            <v>4</v>
          </cell>
          <cell r="N461">
            <v>2</v>
          </cell>
          <cell r="O461">
            <v>3</v>
          </cell>
          <cell r="R461">
            <v>1</v>
          </cell>
          <cell r="U461">
            <v>36</v>
          </cell>
        </row>
        <row r="462">
          <cell r="A462" t="str">
            <v>MQ0576</v>
          </cell>
          <cell r="B462" t="str">
            <v>SISTEMA DE DRENAJE TORACICO PEDIATRICO</v>
          </cell>
          <cell r="C462">
            <v>38</v>
          </cell>
          <cell r="G462">
            <v>6</v>
          </cell>
          <cell r="H462">
            <v>12</v>
          </cell>
          <cell r="O462">
            <v>2</v>
          </cell>
          <cell r="U462">
            <v>38</v>
          </cell>
        </row>
        <row r="463">
          <cell r="A463" t="str">
            <v>MQ0577</v>
          </cell>
          <cell r="B463" t="str">
            <v>SISTEMA DE MANEJO INCONTINENCIA FECAL)</v>
          </cell>
          <cell r="C463">
            <v>2</v>
          </cell>
          <cell r="E463">
            <v>1</v>
          </cell>
          <cell r="F463">
            <v>2</v>
          </cell>
          <cell r="K463">
            <v>1</v>
          </cell>
          <cell r="U463">
            <v>5</v>
          </cell>
        </row>
        <row r="464">
          <cell r="A464" t="str">
            <v>MQ0578</v>
          </cell>
          <cell r="B464" t="str">
            <v>SISTEMA IRRIGACION SUCCION 5MM * 33CM</v>
          </cell>
          <cell r="M464">
            <v>2</v>
          </cell>
          <cell r="U464">
            <v>0</v>
          </cell>
        </row>
        <row r="465">
          <cell r="A465" t="str">
            <v>MQ0579</v>
          </cell>
          <cell r="B465" t="str">
            <v>SISTEMA DE TRATAMIENTO DE LIMPIEZA ESPUMOSA PARA AUTOCLAVE FRASCO * 500 ML REF: *345FCT</v>
          </cell>
          <cell r="C465">
            <v>6</v>
          </cell>
          <cell r="F465">
            <v>3</v>
          </cell>
          <cell r="U465">
            <v>9</v>
          </cell>
        </row>
        <row r="466">
          <cell r="A466" t="str">
            <v>MQ0580</v>
          </cell>
          <cell r="B466" t="str">
            <v>SISTEMA DRENAJE PARA HERIDAS 1/4 LIBRE DE LATEX X 400ML</v>
          </cell>
          <cell r="H466">
            <v>11</v>
          </cell>
          <cell r="K466">
            <v>7</v>
          </cell>
          <cell r="M466">
            <v>1</v>
          </cell>
          <cell r="O466">
            <v>2</v>
          </cell>
          <cell r="U466">
            <v>0</v>
          </cell>
        </row>
        <row r="467">
          <cell r="A467" t="str">
            <v>MQ0581</v>
          </cell>
          <cell r="B467" t="str">
            <v>SISTEMA DE DRENAJE PARA HERIDAS 1/8" LIBRE DE LATEX * 400ML"</v>
          </cell>
          <cell r="E467">
            <v>25</v>
          </cell>
          <cell r="H467">
            <v>5</v>
          </cell>
          <cell r="K467">
            <v>8</v>
          </cell>
          <cell r="O467">
            <v>8</v>
          </cell>
          <cell r="U467">
            <v>25</v>
          </cell>
        </row>
        <row r="468">
          <cell r="A468" t="str">
            <v>MQ0582</v>
          </cell>
          <cell r="B468" t="str">
            <v>KIT TROCAR DE FIJACION AVANZADA 12*100 mm (2 CAMISA 1 PUNZON CON CUCHILLA) (K12LT)</v>
          </cell>
          <cell r="C468">
            <v>35</v>
          </cell>
          <cell r="H468">
            <v>7</v>
          </cell>
          <cell r="K468">
            <v>32</v>
          </cell>
          <cell r="O468">
            <v>16</v>
          </cell>
          <cell r="U468">
            <v>35</v>
          </cell>
        </row>
        <row r="469">
          <cell r="A469" t="str">
            <v>MQ0583</v>
          </cell>
          <cell r="B469" t="str">
            <v>KIT TROCAR DE FIJACION AVANZADA 5*100 mm (2 CAMISA 1 PUNZON CON CUCHILLA) (K5LT)</v>
          </cell>
          <cell r="C469">
            <v>54</v>
          </cell>
          <cell r="H469">
            <v>10</v>
          </cell>
          <cell r="K469">
            <v>20</v>
          </cell>
          <cell r="O469">
            <v>15</v>
          </cell>
          <cell r="U469">
            <v>54</v>
          </cell>
        </row>
        <row r="470">
          <cell r="A470" t="str">
            <v>MQ0584</v>
          </cell>
          <cell r="B470" t="str">
            <v>SONDA DE GASTROSTOMIA N° 20FR DE CAMBIO O QUIRURGICA C/B</v>
          </cell>
          <cell r="M470">
            <v>1</v>
          </cell>
          <cell r="U470">
            <v>0</v>
          </cell>
        </row>
        <row r="471">
          <cell r="A471" t="str">
            <v>MQ0585</v>
          </cell>
          <cell r="B471" t="str">
            <v>SONDA PARA SUCCION N° 10FR</v>
          </cell>
          <cell r="F471">
            <v>50</v>
          </cell>
          <cell r="G471">
            <v>73</v>
          </cell>
          <cell r="J471">
            <v>10</v>
          </cell>
          <cell r="K471">
            <v>94</v>
          </cell>
          <cell r="M471">
            <v>69</v>
          </cell>
          <cell r="R471">
            <v>7</v>
          </cell>
          <cell r="U471">
            <v>50</v>
          </cell>
        </row>
        <row r="472">
          <cell r="A472" t="str">
            <v>MQ0586</v>
          </cell>
          <cell r="B472" t="str">
            <v>SONDA PARA SUCCION N° 12FR</v>
          </cell>
          <cell r="C472">
            <v>100</v>
          </cell>
          <cell r="F472">
            <v>226</v>
          </cell>
          <cell r="G472">
            <v>261</v>
          </cell>
          <cell r="J472">
            <v>7</v>
          </cell>
          <cell r="K472">
            <v>190</v>
          </cell>
          <cell r="R472">
            <v>14</v>
          </cell>
          <cell r="U472">
            <v>326</v>
          </cell>
        </row>
        <row r="473">
          <cell r="A473" t="str">
            <v>MQ0587</v>
          </cell>
          <cell r="B473" t="str">
            <v>SONDA PARA SUCCION N° 14FR</v>
          </cell>
          <cell r="F473">
            <v>500</v>
          </cell>
          <cell r="G473">
            <v>249</v>
          </cell>
          <cell r="H473">
            <v>1</v>
          </cell>
          <cell r="I473">
            <v>1</v>
          </cell>
          <cell r="J473">
            <v>9</v>
          </cell>
          <cell r="K473">
            <v>162</v>
          </cell>
          <cell r="M473">
            <v>29</v>
          </cell>
          <cell r="O473">
            <v>77</v>
          </cell>
          <cell r="Q473">
            <v>7</v>
          </cell>
          <cell r="R473">
            <v>16</v>
          </cell>
          <cell r="U473">
            <v>500</v>
          </cell>
        </row>
        <row r="474">
          <cell r="A474" t="str">
            <v>MQ0588</v>
          </cell>
          <cell r="B474" t="str">
            <v>SONDA PARA SUCCION N° 16FR</v>
          </cell>
          <cell r="F474">
            <v>510</v>
          </cell>
          <cell r="G474">
            <v>126</v>
          </cell>
          <cell r="J474">
            <v>4</v>
          </cell>
          <cell r="K474">
            <v>150</v>
          </cell>
          <cell r="R474">
            <v>13</v>
          </cell>
          <cell r="U474">
            <v>510</v>
          </cell>
        </row>
        <row r="475">
          <cell r="A475" t="str">
            <v>MQ0589</v>
          </cell>
          <cell r="B475" t="str">
            <v>SONDA PARA SUCCION N° 18FR</v>
          </cell>
          <cell r="E475">
            <v>280</v>
          </cell>
          <cell r="F475">
            <v>200</v>
          </cell>
          <cell r="G475">
            <v>787</v>
          </cell>
          <cell r="J475">
            <v>8</v>
          </cell>
          <cell r="K475">
            <v>213</v>
          </cell>
          <cell r="N475">
            <v>92</v>
          </cell>
          <cell r="U475">
            <v>480</v>
          </cell>
        </row>
        <row r="476">
          <cell r="A476" t="str">
            <v>MQ0590</v>
          </cell>
          <cell r="B476" t="str">
            <v>SONDA PARA SUCCION N° 6FR</v>
          </cell>
          <cell r="C476">
            <v>340</v>
          </cell>
          <cell r="E476">
            <v>150</v>
          </cell>
          <cell r="F476">
            <v>300</v>
          </cell>
          <cell r="G476">
            <v>70</v>
          </cell>
          <cell r="I476">
            <v>9</v>
          </cell>
          <cell r="J476">
            <v>13</v>
          </cell>
          <cell r="K476">
            <v>228</v>
          </cell>
          <cell r="M476">
            <v>2</v>
          </cell>
          <cell r="N476">
            <v>102</v>
          </cell>
          <cell r="U476">
            <v>790</v>
          </cell>
        </row>
        <row r="477">
          <cell r="A477" t="str">
            <v>MQ0591</v>
          </cell>
          <cell r="B477" t="str">
            <v>SONDA PARA SUCCION N° 8FR</v>
          </cell>
          <cell r="E477">
            <v>150</v>
          </cell>
          <cell r="F477">
            <v>300</v>
          </cell>
          <cell r="I477">
            <v>2</v>
          </cell>
          <cell r="J477">
            <v>6</v>
          </cell>
          <cell r="K477">
            <v>125</v>
          </cell>
          <cell r="M477">
            <v>54</v>
          </cell>
          <cell r="U477">
            <v>450</v>
          </cell>
        </row>
        <row r="478">
          <cell r="A478" t="str">
            <v>MQ0592</v>
          </cell>
          <cell r="B478" t="str">
            <v>SONDA SUCCION CERRADA N° 6FR</v>
          </cell>
          <cell r="K478">
            <v>1</v>
          </cell>
          <cell r="N478">
            <v>3</v>
          </cell>
          <cell r="U478">
            <v>0</v>
          </cell>
        </row>
        <row r="479">
          <cell r="A479" t="str">
            <v>MQ0593</v>
          </cell>
          <cell r="B479" t="str">
            <v>SONDA SUCCION CERRADA N° 8FR</v>
          </cell>
          <cell r="I479">
            <v>2</v>
          </cell>
          <cell r="K479">
            <v>2</v>
          </cell>
          <cell r="N479">
            <v>4</v>
          </cell>
          <cell r="U479">
            <v>0</v>
          </cell>
        </row>
        <row r="480">
          <cell r="A480" t="str">
            <v>MQ0594</v>
          </cell>
          <cell r="B480" t="str">
            <v>SONDA VESICAL FOLEY 2 VIAS N° 24FR DE LATEX</v>
          </cell>
          <cell r="G480">
            <v>7</v>
          </cell>
          <cell r="H480">
            <v>9</v>
          </cell>
          <cell r="J480">
            <v>19</v>
          </cell>
          <cell r="K480">
            <v>13</v>
          </cell>
          <cell r="U480">
            <v>0</v>
          </cell>
        </row>
        <row r="481">
          <cell r="A481" t="str">
            <v>MQ0595</v>
          </cell>
          <cell r="B481" t="str">
            <v>SONDA VESICAL FOLEY 2 VIAS N° 6 FR SILICONADA</v>
          </cell>
          <cell r="H481">
            <v>7</v>
          </cell>
          <cell r="U481">
            <v>0</v>
          </cell>
        </row>
        <row r="482">
          <cell r="A482" t="str">
            <v>MQ0597</v>
          </cell>
          <cell r="B482" t="str">
            <v>SONDA NASOGASTRICA N° 12FR  (LEVIN)</v>
          </cell>
          <cell r="G482">
            <v>34</v>
          </cell>
          <cell r="I482">
            <v>4</v>
          </cell>
          <cell r="J482">
            <v>4</v>
          </cell>
          <cell r="K482">
            <v>36</v>
          </cell>
          <cell r="M482">
            <v>7</v>
          </cell>
          <cell r="Q482">
            <v>4</v>
          </cell>
          <cell r="R482">
            <v>3</v>
          </cell>
          <cell r="U482">
            <v>0</v>
          </cell>
        </row>
        <row r="483">
          <cell r="A483" t="str">
            <v>MQ0598</v>
          </cell>
          <cell r="B483" t="str">
            <v>SONDA NASOGASTRICA N° 14FR  (LEVIN)</v>
          </cell>
          <cell r="H483">
            <v>49</v>
          </cell>
          <cell r="J483">
            <v>3</v>
          </cell>
          <cell r="K483">
            <v>31</v>
          </cell>
          <cell r="M483">
            <v>5</v>
          </cell>
          <cell r="N483">
            <v>5</v>
          </cell>
          <cell r="Q483">
            <v>3</v>
          </cell>
          <cell r="R483">
            <v>12</v>
          </cell>
          <cell r="U483">
            <v>0</v>
          </cell>
        </row>
        <row r="484">
          <cell r="A484" t="str">
            <v>MQ0599</v>
          </cell>
          <cell r="B484" t="str">
            <v>SONDA NASOGASTRICA N° 16FR (LEVIN)</v>
          </cell>
          <cell r="H484">
            <v>102</v>
          </cell>
          <cell r="J484">
            <v>6</v>
          </cell>
          <cell r="K484">
            <v>112</v>
          </cell>
          <cell r="M484">
            <v>6</v>
          </cell>
          <cell r="N484">
            <v>19</v>
          </cell>
          <cell r="Q484">
            <v>3</v>
          </cell>
          <cell r="R484">
            <v>16</v>
          </cell>
          <cell r="U484">
            <v>0</v>
          </cell>
        </row>
        <row r="485">
          <cell r="A485" t="str">
            <v>MQ0600</v>
          </cell>
          <cell r="B485" t="str">
            <v>SONDA NASOGASTRICA N° 18FR (LEVIN)</v>
          </cell>
          <cell r="G485">
            <v>20</v>
          </cell>
          <cell r="H485">
            <v>6</v>
          </cell>
          <cell r="J485">
            <v>2</v>
          </cell>
          <cell r="K485">
            <v>45</v>
          </cell>
          <cell r="M485">
            <v>4</v>
          </cell>
          <cell r="N485">
            <v>16</v>
          </cell>
          <cell r="O485">
            <v>8</v>
          </cell>
          <cell r="Q485">
            <v>3</v>
          </cell>
          <cell r="R485">
            <v>2</v>
          </cell>
          <cell r="U485">
            <v>0</v>
          </cell>
        </row>
        <row r="486">
          <cell r="A486" t="str">
            <v>MQ0601</v>
          </cell>
          <cell r="B486" t="str">
            <v>SONDA NASOGASTRICA N° 20FR (LEVIN)</v>
          </cell>
          <cell r="G486">
            <v>13</v>
          </cell>
          <cell r="J486">
            <v>3</v>
          </cell>
          <cell r="K486">
            <v>21</v>
          </cell>
          <cell r="M486">
            <v>3</v>
          </cell>
          <cell r="N486">
            <v>6</v>
          </cell>
          <cell r="O486">
            <v>12</v>
          </cell>
          <cell r="R486">
            <v>5</v>
          </cell>
          <cell r="U486">
            <v>0</v>
          </cell>
        </row>
        <row r="487">
          <cell r="A487" t="str">
            <v>MQ0602</v>
          </cell>
          <cell r="B487" t="str">
            <v>SONDA NASOGASTRICA N° 5FR (LEVIN)</v>
          </cell>
          <cell r="K487">
            <v>4</v>
          </cell>
          <cell r="U487">
            <v>0</v>
          </cell>
        </row>
        <row r="488">
          <cell r="A488" t="str">
            <v>MQ0603</v>
          </cell>
          <cell r="B488" t="str">
            <v>SONDA NASOGASTRICA  N° 6FR (LEVIN)</v>
          </cell>
          <cell r="G488">
            <v>110</v>
          </cell>
          <cell r="H488">
            <v>10</v>
          </cell>
          <cell r="J488">
            <v>8</v>
          </cell>
          <cell r="K488">
            <v>23</v>
          </cell>
          <cell r="M488">
            <v>6</v>
          </cell>
          <cell r="O488">
            <v>1</v>
          </cell>
          <cell r="R488">
            <v>1</v>
          </cell>
          <cell r="U488">
            <v>0</v>
          </cell>
        </row>
        <row r="489">
          <cell r="A489" t="str">
            <v>MQ0604</v>
          </cell>
          <cell r="B489" t="str">
            <v>SONDA NASOGASTRICA  N° 8FR (LEVIN)</v>
          </cell>
          <cell r="G489">
            <v>173</v>
          </cell>
          <cell r="H489">
            <v>5</v>
          </cell>
          <cell r="J489">
            <v>12</v>
          </cell>
          <cell r="K489">
            <v>25</v>
          </cell>
          <cell r="N489">
            <v>17</v>
          </cell>
          <cell r="Q489">
            <v>1</v>
          </cell>
          <cell r="R489">
            <v>3</v>
          </cell>
          <cell r="U489">
            <v>0</v>
          </cell>
        </row>
        <row r="490">
          <cell r="A490" t="str">
            <v>MQ0605</v>
          </cell>
          <cell r="B490" t="str">
            <v>SONDA NASOGASTRICA No.12FR SIN PUNTA DE TUNGSTENO EN POLIURETANO</v>
          </cell>
          <cell r="F490">
            <v>18</v>
          </cell>
          <cell r="O490">
            <v>1</v>
          </cell>
          <cell r="U490">
            <v>18</v>
          </cell>
        </row>
        <row r="491">
          <cell r="A491" t="str">
            <v>MQ0606</v>
          </cell>
          <cell r="B491" t="str">
            <v>SONDA SUCCION CERRADA N° 14FR MAS TRAQUEOSTOMIA</v>
          </cell>
          <cell r="G491">
            <v>75</v>
          </cell>
          <cell r="K491">
            <v>7</v>
          </cell>
          <cell r="N491">
            <v>1</v>
          </cell>
          <cell r="U491">
            <v>0</v>
          </cell>
        </row>
        <row r="492">
          <cell r="A492" t="str">
            <v>MQ0607</v>
          </cell>
          <cell r="B492" t="str">
            <v>SONDA SUCCION CERRADA N° 12FR</v>
          </cell>
          <cell r="G492">
            <v>5</v>
          </cell>
          <cell r="K492">
            <v>1</v>
          </cell>
          <cell r="U492">
            <v>0</v>
          </cell>
        </row>
        <row r="493">
          <cell r="A493" t="str">
            <v>MQ0608</v>
          </cell>
          <cell r="B493" t="str">
            <v>SONDA SUCCION CERRADA N° 16FR</v>
          </cell>
          <cell r="C493">
            <v>16</v>
          </cell>
          <cell r="F493">
            <v>25</v>
          </cell>
          <cell r="R493">
            <v>7</v>
          </cell>
          <cell r="U493">
            <v>41</v>
          </cell>
        </row>
        <row r="494">
          <cell r="A494" t="str">
            <v>MQ0609</v>
          </cell>
          <cell r="B494" t="str">
            <v>SONDA SUCCION CERRADA N° 10FR</v>
          </cell>
          <cell r="G494">
            <v>10</v>
          </cell>
          <cell r="U494">
            <v>0</v>
          </cell>
        </row>
        <row r="495">
          <cell r="A495" t="str">
            <v>MQ0610</v>
          </cell>
          <cell r="B495" t="str">
            <v>SONDA SUCCION CERRADA N° 14FR</v>
          </cell>
          <cell r="N495">
            <v>20</v>
          </cell>
          <cell r="R495">
            <v>4</v>
          </cell>
          <cell r="U495">
            <v>0</v>
          </cell>
        </row>
        <row r="496">
          <cell r="A496" t="str">
            <v>MQ0612</v>
          </cell>
          <cell r="B496" t="str">
            <v>SONDA URETRAL N° 10FR (NELATON)</v>
          </cell>
          <cell r="C496">
            <v>330</v>
          </cell>
          <cell r="E496">
            <v>100</v>
          </cell>
          <cell r="F496">
            <v>25</v>
          </cell>
          <cell r="G496">
            <v>389</v>
          </cell>
          <cell r="H496">
            <v>110</v>
          </cell>
          <cell r="I496">
            <v>10</v>
          </cell>
          <cell r="J496">
            <v>3</v>
          </cell>
          <cell r="K496">
            <v>88</v>
          </cell>
          <cell r="M496">
            <v>9</v>
          </cell>
          <cell r="N496">
            <v>132</v>
          </cell>
          <cell r="O496">
            <v>259</v>
          </cell>
          <cell r="Q496">
            <v>19</v>
          </cell>
          <cell r="R496">
            <v>51</v>
          </cell>
          <cell r="U496">
            <v>455</v>
          </cell>
        </row>
        <row r="497">
          <cell r="A497" t="str">
            <v>MQ0613</v>
          </cell>
          <cell r="B497" t="str">
            <v>SONDA URETRAL N° 12FR (NELATON)</v>
          </cell>
          <cell r="C497">
            <v>250</v>
          </cell>
          <cell r="E497">
            <v>100</v>
          </cell>
          <cell r="F497">
            <v>90</v>
          </cell>
          <cell r="G497">
            <v>138</v>
          </cell>
          <cell r="H497">
            <v>68</v>
          </cell>
          <cell r="I497">
            <v>11</v>
          </cell>
          <cell r="J497">
            <v>2</v>
          </cell>
          <cell r="K497">
            <v>236</v>
          </cell>
          <cell r="M497">
            <v>24</v>
          </cell>
          <cell r="N497">
            <v>67</v>
          </cell>
          <cell r="O497">
            <v>57</v>
          </cell>
          <cell r="R497">
            <v>57</v>
          </cell>
          <cell r="U497">
            <v>440</v>
          </cell>
        </row>
        <row r="498">
          <cell r="A498" t="str">
            <v>MQ0614</v>
          </cell>
          <cell r="B498" t="str">
            <v>SONDA URETRAL N° 16FR (NELATON)</v>
          </cell>
          <cell r="C498">
            <v>15</v>
          </cell>
          <cell r="D498">
            <v>184</v>
          </cell>
          <cell r="E498">
            <v>170</v>
          </cell>
          <cell r="F498">
            <v>320</v>
          </cell>
          <cell r="G498">
            <v>374</v>
          </cell>
          <cell r="H498">
            <v>30</v>
          </cell>
          <cell r="J498">
            <v>8</v>
          </cell>
          <cell r="K498">
            <v>154</v>
          </cell>
          <cell r="M498">
            <v>8</v>
          </cell>
          <cell r="N498">
            <v>31</v>
          </cell>
          <cell r="O498">
            <v>35</v>
          </cell>
          <cell r="R498">
            <v>10</v>
          </cell>
          <cell r="U498">
            <v>689</v>
          </cell>
        </row>
        <row r="499">
          <cell r="A499" t="str">
            <v>MQ0615</v>
          </cell>
          <cell r="B499" t="str">
            <v>SONDA URETRAL N° 18FR (NELATON)</v>
          </cell>
          <cell r="F499">
            <v>70</v>
          </cell>
          <cell r="G499">
            <v>2</v>
          </cell>
          <cell r="H499">
            <v>52</v>
          </cell>
          <cell r="J499">
            <v>4</v>
          </cell>
          <cell r="K499">
            <v>61</v>
          </cell>
          <cell r="M499">
            <v>7</v>
          </cell>
          <cell r="R499">
            <v>79</v>
          </cell>
          <cell r="U499">
            <v>70</v>
          </cell>
        </row>
        <row r="500">
          <cell r="A500" t="str">
            <v>MQ0616</v>
          </cell>
          <cell r="B500" t="str">
            <v>SONDA URETRAL N° 20FR (NELATON)</v>
          </cell>
          <cell r="C500">
            <v>60</v>
          </cell>
          <cell r="D500">
            <v>12</v>
          </cell>
          <cell r="F500">
            <v>156</v>
          </cell>
          <cell r="G500">
            <v>26</v>
          </cell>
          <cell r="J500">
            <v>3</v>
          </cell>
          <cell r="K500">
            <v>26</v>
          </cell>
          <cell r="U500">
            <v>228</v>
          </cell>
        </row>
        <row r="501">
          <cell r="A501" t="str">
            <v>MQ0617</v>
          </cell>
          <cell r="B501" t="str">
            <v>SONDA URETRAL N° 5FR (NELATON)</v>
          </cell>
          <cell r="K501">
            <v>41</v>
          </cell>
          <cell r="M501">
            <v>7</v>
          </cell>
          <cell r="R501">
            <v>28</v>
          </cell>
          <cell r="U501">
            <v>0</v>
          </cell>
        </row>
        <row r="502">
          <cell r="A502" t="str">
            <v>MQ0618</v>
          </cell>
          <cell r="B502" t="str">
            <v>SONDA VESICAL FOLEY 2 VIAS N° 12FR DE LATEX</v>
          </cell>
          <cell r="D502">
            <v>70</v>
          </cell>
          <cell r="E502">
            <v>10</v>
          </cell>
          <cell r="F502">
            <v>20</v>
          </cell>
          <cell r="G502">
            <v>3</v>
          </cell>
          <cell r="H502">
            <v>9</v>
          </cell>
          <cell r="J502">
            <v>7</v>
          </cell>
          <cell r="K502">
            <v>9</v>
          </cell>
          <cell r="M502">
            <v>1</v>
          </cell>
          <cell r="N502">
            <v>5</v>
          </cell>
          <cell r="O502">
            <v>7</v>
          </cell>
          <cell r="Q502">
            <v>7</v>
          </cell>
          <cell r="R502">
            <v>9</v>
          </cell>
          <cell r="U502">
            <v>100</v>
          </cell>
        </row>
        <row r="503">
          <cell r="A503" t="str">
            <v>MQ0619</v>
          </cell>
          <cell r="B503" t="str">
            <v>SONDA VESICAL FOLEY N° 12FR 2 VIAS C/B SILICONADAS</v>
          </cell>
          <cell r="H503">
            <v>2</v>
          </cell>
          <cell r="U503">
            <v>0</v>
          </cell>
        </row>
        <row r="504">
          <cell r="A504" t="str">
            <v>MQ0620</v>
          </cell>
          <cell r="B504" t="str">
            <v>SONDA VESICAL FOLEY  2 VIAS N° 14FR C/B SILICONADA</v>
          </cell>
          <cell r="G504">
            <v>3</v>
          </cell>
          <cell r="U504">
            <v>0</v>
          </cell>
        </row>
        <row r="505">
          <cell r="A505" t="str">
            <v>MQ0621</v>
          </cell>
          <cell r="B505" t="str">
            <v>SONDA VESICAL FOLEY 2 VIAS N° 14FR DE LATEX</v>
          </cell>
          <cell r="C505">
            <v>20</v>
          </cell>
          <cell r="G505">
            <v>103</v>
          </cell>
          <cell r="H505">
            <v>50</v>
          </cell>
          <cell r="I505">
            <v>3</v>
          </cell>
          <cell r="J505">
            <v>18</v>
          </cell>
          <cell r="K505">
            <v>31</v>
          </cell>
          <cell r="M505">
            <v>7</v>
          </cell>
          <cell r="N505">
            <v>58</v>
          </cell>
          <cell r="O505">
            <v>8</v>
          </cell>
          <cell r="Q505">
            <v>4</v>
          </cell>
          <cell r="R505">
            <v>24</v>
          </cell>
          <cell r="U505">
            <v>20</v>
          </cell>
        </row>
        <row r="506">
          <cell r="A506" t="str">
            <v>MQ0622</v>
          </cell>
          <cell r="B506" t="str">
            <v>SONDA VESICAL FOLEY 2 VIAS N° 18FR DE LATEX</v>
          </cell>
          <cell r="Q506">
            <v>2</v>
          </cell>
          <cell r="U506">
            <v>0</v>
          </cell>
        </row>
        <row r="507">
          <cell r="A507" t="str">
            <v>MQ0623</v>
          </cell>
          <cell r="B507" t="str">
            <v>SONDA VESICAL FOLEY 3 VIAS N° 20FR DE LATEX</v>
          </cell>
          <cell r="C507">
            <v>20</v>
          </cell>
          <cell r="H507">
            <v>33</v>
          </cell>
          <cell r="K507">
            <v>9</v>
          </cell>
          <cell r="O507">
            <v>4</v>
          </cell>
          <cell r="Q507">
            <v>2</v>
          </cell>
          <cell r="R507">
            <v>6</v>
          </cell>
          <cell r="U507">
            <v>20</v>
          </cell>
        </row>
        <row r="508">
          <cell r="A508" t="str">
            <v>MQ0624</v>
          </cell>
          <cell r="B508" t="str">
            <v>SONDA VESICAL FOLEY  2 VIAS N° 20FR C/B SILICONADA</v>
          </cell>
          <cell r="C508">
            <v>10</v>
          </cell>
          <cell r="G508">
            <v>8</v>
          </cell>
          <cell r="R508">
            <v>3</v>
          </cell>
          <cell r="U508">
            <v>10</v>
          </cell>
        </row>
        <row r="509">
          <cell r="A509" t="str">
            <v>MQ0625</v>
          </cell>
          <cell r="B509" t="str">
            <v>SONDA VESICAL FOLEY 3 VIAS N° 22 FR  C/B SILICONADAS</v>
          </cell>
          <cell r="G509">
            <v>7</v>
          </cell>
          <cell r="H509">
            <v>14</v>
          </cell>
          <cell r="R509">
            <v>8</v>
          </cell>
          <cell r="U509">
            <v>0</v>
          </cell>
        </row>
        <row r="510">
          <cell r="A510" t="str">
            <v>MQ0626</v>
          </cell>
          <cell r="B510" t="str">
            <v>SONDA VESICAL FOLEY 3 VIAS N° 22FR DE LATE</v>
          </cell>
          <cell r="E510">
            <v>10</v>
          </cell>
          <cell r="F510">
            <v>20</v>
          </cell>
          <cell r="H510">
            <v>23</v>
          </cell>
          <cell r="K510">
            <v>14</v>
          </cell>
          <cell r="N510">
            <v>28</v>
          </cell>
          <cell r="R510">
            <v>9</v>
          </cell>
          <cell r="U510">
            <v>30</v>
          </cell>
        </row>
        <row r="511">
          <cell r="A511" t="str">
            <v>MQ0627</v>
          </cell>
          <cell r="B511" t="str">
            <v>SONDA VESICAL FOLEY 2 VIAS N° 22FR DE LATEX</v>
          </cell>
          <cell r="F511">
            <v>30</v>
          </cell>
          <cell r="H511">
            <v>26</v>
          </cell>
          <cell r="J511">
            <v>17</v>
          </cell>
          <cell r="K511">
            <v>8</v>
          </cell>
          <cell r="M511">
            <v>1</v>
          </cell>
          <cell r="N511">
            <v>12</v>
          </cell>
          <cell r="R511">
            <v>4</v>
          </cell>
          <cell r="U511">
            <v>30</v>
          </cell>
        </row>
        <row r="512">
          <cell r="A512" t="str">
            <v>MQ0628</v>
          </cell>
          <cell r="B512" t="str">
            <v>SONDA VESICAL FOLEY 3 VIAS N° 24FR DE LATEX</v>
          </cell>
          <cell r="E512">
            <v>6</v>
          </cell>
          <cell r="F512">
            <v>31</v>
          </cell>
          <cell r="G512">
            <v>13</v>
          </cell>
          <cell r="H512">
            <v>49</v>
          </cell>
          <cell r="J512">
            <v>6</v>
          </cell>
          <cell r="K512">
            <v>10</v>
          </cell>
          <cell r="M512">
            <v>3</v>
          </cell>
          <cell r="N512">
            <v>52</v>
          </cell>
          <cell r="R512">
            <v>5</v>
          </cell>
          <cell r="U512">
            <v>37</v>
          </cell>
        </row>
        <row r="513">
          <cell r="A513" t="str">
            <v>MQ0629</v>
          </cell>
          <cell r="B513" t="str">
            <v>SONDA VESICAL FOLEY 2 VIAS N° 6FR DE LATEX</v>
          </cell>
          <cell r="F513">
            <v>165</v>
          </cell>
          <cell r="K513">
            <v>9</v>
          </cell>
          <cell r="Q513">
            <v>3</v>
          </cell>
          <cell r="U513">
            <v>165</v>
          </cell>
        </row>
        <row r="514">
          <cell r="A514" t="str">
            <v>MQ0630</v>
          </cell>
          <cell r="B514" t="str">
            <v>SONDA VESICAL FOLEY 2 VIAS N° 8FR DE LATEX</v>
          </cell>
          <cell r="C514">
            <v>71</v>
          </cell>
          <cell r="G514">
            <v>6</v>
          </cell>
          <cell r="J514">
            <v>8</v>
          </cell>
          <cell r="K514">
            <v>18</v>
          </cell>
          <cell r="N514">
            <v>2</v>
          </cell>
          <cell r="O514">
            <v>4</v>
          </cell>
          <cell r="U514">
            <v>71</v>
          </cell>
        </row>
        <row r="515">
          <cell r="A515" t="str">
            <v>MQ0631</v>
          </cell>
          <cell r="B515" t="str">
            <v>SONDA VESICAL FOLEY 2 VIAS N° 20FR LATEX</v>
          </cell>
          <cell r="G515">
            <v>63</v>
          </cell>
          <cell r="H515">
            <v>2</v>
          </cell>
          <cell r="J515">
            <v>7</v>
          </cell>
          <cell r="K515">
            <v>21</v>
          </cell>
          <cell r="M515">
            <v>19</v>
          </cell>
          <cell r="N515">
            <v>30</v>
          </cell>
          <cell r="O515">
            <v>20</v>
          </cell>
          <cell r="Q515">
            <v>4</v>
          </cell>
          <cell r="R515">
            <v>17</v>
          </cell>
          <cell r="U515">
            <v>0</v>
          </cell>
        </row>
        <row r="516">
          <cell r="A516" t="str">
            <v>MQ0633</v>
          </cell>
          <cell r="B516" t="str">
            <v>SUJETADOR DE TUBO OROTRAQUEAL</v>
          </cell>
          <cell r="M516">
            <v>1</v>
          </cell>
          <cell r="N516">
            <v>1</v>
          </cell>
          <cell r="O516">
            <v>1</v>
          </cell>
          <cell r="R516">
            <v>3</v>
          </cell>
          <cell r="U516">
            <v>0</v>
          </cell>
        </row>
        <row r="517">
          <cell r="A517" t="str">
            <v>MQ0634</v>
          </cell>
          <cell r="B517" t="str">
            <v>HEMOSTATICO CELULOSA OXIDADA REGENERADA DE ORIGEN VEGETAL TEXTURA ALGODÓN FIBRILLAR DE 5 X 10 CMS CON HASTA 7 CAPAS (411962)</v>
          </cell>
          <cell r="C517">
            <v>30</v>
          </cell>
          <cell r="O517">
            <v>10</v>
          </cell>
          <cell r="U517">
            <v>30</v>
          </cell>
        </row>
        <row r="518">
          <cell r="A518" t="str">
            <v>MQ0635</v>
          </cell>
          <cell r="B518" t="str">
            <v>SUTURA ABSORBIBLE  PDS*II # 7-0 (POLYDIOXANONE) Z135H</v>
          </cell>
          <cell r="C518">
            <v>36</v>
          </cell>
          <cell r="H518">
            <v>36</v>
          </cell>
          <cell r="U518">
            <v>36</v>
          </cell>
        </row>
        <row r="519">
          <cell r="A519" t="str">
            <v>MQ0636</v>
          </cell>
          <cell r="B519" t="str">
            <v>SUTURA EN ACERO QUIRUGICO PARA ESTERNON CALIBRE 2 AGUJA PUNTA TROCAR DE 45- 48 mm 1/2 CIRCULO 4 ALAMBRES X LONGITUD DE 45 cm</v>
          </cell>
          <cell r="C519">
            <v>12</v>
          </cell>
          <cell r="E519">
            <v>12</v>
          </cell>
          <cell r="H519">
            <v>12</v>
          </cell>
          <cell r="O519">
            <v>4</v>
          </cell>
          <cell r="U519">
            <v>24</v>
          </cell>
        </row>
        <row r="520">
          <cell r="A520" t="str">
            <v>MQ0637</v>
          </cell>
          <cell r="B520" t="str">
            <v>SUTURA EN ACERO QUIRUGICO PARA ESTERNON CALIBRE 5 AGUJA PUNTA TROCAR DE 45- 48 mm 1/2 CIRCULO 4 ALAMBRES X LONGITUD DE 45 cm</v>
          </cell>
          <cell r="C520">
            <v>19</v>
          </cell>
          <cell r="E520">
            <v>6</v>
          </cell>
          <cell r="M520">
            <v>6</v>
          </cell>
          <cell r="O520">
            <v>4</v>
          </cell>
          <cell r="U520">
            <v>25</v>
          </cell>
        </row>
        <row r="521">
          <cell r="A521" t="str">
            <v>MQ0639</v>
          </cell>
          <cell r="B521" t="str">
            <v>SEDA NEGRA TRENZADA CON NYLON  # 4/0 CURVA CORTANTE 3/8 CIRCULO 17 A 19 HEBRA 45 cm (SUTURA NO ABSORBIBLE)</v>
          </cell>
          <cell r="C521">
            <v>48</v>
          </cell>
          <cell r="O521">
            <v>13</v>
          </cell>
          <cell r="U521">
            <v>48</v>
          </cell>
        </row>
        <row r="522">
          <cell r="A522" t="str">
            <v>MQ0640</v>
          </cell>
          <cell r="B522" t="str">
            <v>SUTURA NYLON MONOFILAMENTO NEGRO # 9/0 DOBLE AGUJA ESPATULADA 3/8 CIRCULO 6-7 mm HEB</v>
          </cell>
          <cell r="C522">
            <v>24</v>
          </cell>
          <cell r="H522">
            <v>49</v>
          </cell>
          <cell r="M522">
            <v>9</v>
          </cell>
          <cell r="N522">
            <v>12</v>
          </cell>
          <cell r="U522">
            <v>24</v>
          </cell>
        </row>
        <row r="523">
          <cell r="A523" t="str">
            <v>MQ0641</v>
          </cell>
          <cell r="B523" t="str">
            <v>POLIPROPILENO # 10/0 (SUTURA NO ABSORBIBLE)</v>
          </cell>
          <cell r="C523">
            <v>12</v>
          </cell>
          <cell r="U523">
            <v>12</v>
          </cell>
        </row>
        <row r="524">
          <cell r="A524" t="str">
            <v>MQ0642</v>
          </cell>
          <cell r="B524" t="str">
            <v>SUTURA QUIRURGICA (NYLON) # 3/0 20-26 mm 45-75 cm</v>
          </cell>
          <cell r="K524">
            <v>12</v>
          </cell>
          <cell r="U524">
            <v>0</v>
          </cell>
        </row>
        <row r="525">
          <cell r="A525" t="str">
            <v>MQ0643</v>
          </cell>
          <cell r="B525" t="str">
            <v>TAPABOCAS ALTA EFICIENCIA N95</v>
          </cell>
          <cell r="C525">
            <v>1225</v>
          </cell>
          <cell r="E525">
            <v>5230</v>
          </cell>
          <cell r="F525">
            <v>4156</v>
          </cell>
          <cell r="G525">
            <v>227</v>
          </cell>
          <cell r="K525">
            <v>176</v>
          </cell>
          <cell r="N525">
            <v>75</v>
          </cell>
          <cell r="R525">
            <v>45</v>
          </cell>
          <cell r="U525">
            <v>10611</v>
          </cell>
        </row>
        <row r="526">
          <cell r="A526" t="str">
            <v>MQ0644</v>
          </cell>
          <cell r="B526" t="str">
            <v>TAPABOCAS CONVENCIONAL DE TRES (3) CAPAS</v>
          </cell>
          <cell r="C526">
            <v>16650</v>
          </cell>
          <cell r="D526">
            <v>18050</v>
          </cell>
          <cell r="E526">
            <v>13400</v>
          </cell>
          <cell r="F526">
            <v>17050</v>
          </cell>
          <cell r="N526">
            <v>2057</v>
          </cell>
          <cell r="U526">
            <v>65150</v>
          </cell>
        </row>
        <row r="527">
          <cell r="A527" t="str">
            <v>MQ0647</v>
          </cell>
          <cell r="B527" t="str">
            <v>TERMOMETRO DIGITAL</v>
          </cell>
          <cell r="C527">
            <v>100</v>
          </cell>
          <cell r="D527">
            <v>3</v>
          </cell>
          <cell r="E527">
            <v>57</v>
          </cell>
          <cell r="F527">
            <v>57</v>
          </cell>
          <cell r="N527">
            <v>20</v>
          </cell>
          <cell r="U527">
            <v>217</v>
          </cell>
        </row>
        <row r="528">
          <cell r="A528" t="str">
            <v>MQ0649</v>
          </cell>
          <cell r="B528" t="str">
            <v>TEST BOWIE AND DICK PAQUETE * 100 HOJAS</v>
          </cell>
          <cell r="E528">
            <v>40</v>
          </cell>
          <cell r="F528">
            <v>60</v>
          </cell>
          <cell r="U528">
            <v>100</v>
          </cell>
        </row>
        <row r="529">
          <cell r="A529" t="str">
            <v>MQ0650</v>
          </cell>
          <cell r="B529" t="str">
            <v>TIJERA TECNOLOGIA ULTRASONICO PARA CABEZA Y CUELLO DE 9 CM CON MANDIBULA DE 17 A 19MM  HAR9F</v>
          </cell>
          <cell r="C529">
            <v>5</v>
          </cell>
          <cell r="F529">
            <v>4</v>
          </cell>
          <cell r="H529">
            <v>2</v>
          </cell>
          <cell r="M529">
            <v>3</v>
          </cell>
          <cell r="U529">
            <v>9</v>
          </cell>
        </row>
        <row r="530">
          <cell r="A530" t="str">
            <v>MQ0653</v>
          </cell>
          <cell r="B530" t="str">
            <v>TIRAS DE GLUCOMETRIA PEDIATRICA-ADULTO + LANCETA EN EMPAQUE INDIVIDUAL</v>
          </cell>
          <cell r="D530">
            <v>11400</v>
          </cell>
          <cell r="F530">
            <v>300</v>
          </cell>
          <cell r="G530">
            <v>8644</v>
          </cell>
          <cell r="H530">
            <v>100</v>
          </cell>
          <cell r="I530">
            <v>388</v>
          </cell>
          <cell r="K530">
            <v>2319</v>
          </cell>
          <cell r="M530">
            <v>32</v>
          </cell>
          <cell r="N530">
            <v>2733</v>
          </cell>
          <cell r="O530">
            <v>198</v>
          </cell>
          <cell r="Q530">
            <v>247</v>
          </cell>
          <cell r="R530">
            <v>746</v>
          </cell>
          <cell r="U530">
            <v>11700</v>
          </cell>
        </row>
        <row r="531">
          <cell r="A531" t="str">
            <v>MQ0654</v>
          </cell>
          <cell r="B531" t="str">
            <v>TIRAS DE GLUCOMETRIA+ LANCETA PARA  PREMATURO-NEONATAL-RECIEN NACIDO  EMPAQUE INDIVIDUAL</v>
          </cell>
          <cell r="C531">
            <v>6600</v>
          </cell>
          <cell r="F531">
            <v>1200</v>
          </cell>
          <cell r="K531">
            <v>118</v>
          </cell>
          <cell r="N531">
            <v>518</v>
          </cell>
          <cell r="U531">
            <v>7800</v>
          </cell>
        </row>
        <row r="532">
          <cell r="A532" t="str">
            <v>MQ0655</v>
          </cell>
          <cell r="B532" t="str">
            <v>TIRAS DE GLUCOMETRIA PARA NEONATO/ADULTO CON LANCETA</v>
          </cell>
          <cell r="J532">
            <v>50</v>
          </cell>
          <cell r="U532">
            <v>0</v>
          </cell>
        </row>
        <row r="533">
          <cell r="A533" t="str">
            <v>MQ0656</v>
          </cell>
          <cell r="B533" t="str">
            <v>TIRAS INDICADOR QUIMICO A VAPOR POR UNIDAD TIPO 4 LARGAS</v>
          </cell>
          <cell r="C533">
            <v>8750</v>
          </cell>
          <cell r="D533">
            <v>1000</v>
          </cell>
          <cell r="E533">
            <v>7000</v>
          </cell>
          <cell r="F533">
            <v>2250</v>
          </cell>
          <cell r="U533">
            <v>19000</v>
          </cell>
        </row>
        <row r="534">
          <cell r="A534" t="str">
            <v>MQ0658</v>
          </cell>
          <cell r="B534" t="str">
            <v>TOALLA IMPREGNADA CON ALCOHOL ISOPROPILICO AL 70%  SACHET</v>
          </cell>
          <cell r="C534">
            <v>200</v>
          </cell>
          <cell r="D534">
            <v>300</v>
          </cell>
          <cell r="U534">
            <v>500</v>
          </cell>
        </row>
        <row r="535">
          <cell r="A535" t="str">
            <v>MQ0659</v>
          </cell>
          <cell r="B535" t="str">
            <v>TOALLA REMOVEDORA DE ADHESIVOS   (SOLVENTE ALCOHOL ETILICO ETILEN GLICOL MONOBUTIL ETHER )</v>
          </cell>
          <cell r="C535">
            <v>120</v>
          </cell>
          <cell r="E535">
            <v>180</v>
          </cell>
          <cell r="F535">
            <v>360</v>
          </cell>
          <cell r="U535">
            <v>660</v>
          </cell>
        </row>
        <row r="536">
          <cell r="A536" t="str">
            <v>MQ0660</v>
          </cell>
          <cell r="B536" t="str">
            <v>CINTA DE INCONTINENCIA URINARIA FEMENINA TRANSOBTURADOR</v>
          </cell>
          <cell r="C536">
            <v>1</v>
          </cell>
          <cell r="H536">
            <v>1</v>
          </cell>
          <cell r="O536">
            <v>2</v>
          </cell>
          <cell r="U536">
            <v>1</v>
          </cell>
        </row>
        <row r="537">
          <cell r="A537" t="str">
            <v>MQ0661</v>
          </cell>
          <cell r="B537" t="str">
            <v>TRAMPA DE CAPNOGRAFIA PARA MONITOR MULTIPARAMETRO</v>
          </cell>
          <cell r="C537">
            <v>10</v>
          </cell>
          <cell r="U537">
            <v>10</v>
          </cell>
        </row>
        <row r="538">
          <cell r="A538" t="str">
            <v>MQ0662</v>
          </cell>
          <cell r="B538" t="str">
            <v>TRANSDUCTOR DE PRESION INVASIVA DESECHABLE – DOBLE</v>
          </cell>
          <cell r="G538">
            <v>1</v>
          </cell>
          <cell r="U538">
            <v>0</v>
          </cell>
        </row>
        <row r="539">
          <cell r="A539" t="str">
            <v>MQ0663</v>
          </cell>
          <cell r="B539" t="str">
            <v>TROCAR DE 5 mm OPTICO SIN CUCHILLA CAMISAS ESTABILIZADORAS LOGITUD 100 mm</v>
          </cell>
          <cell r="E539">
            <v>1</v>
          </cell>
          <cell r="U539">
            <v>1</v>
          </cell>
        </row>
        <row r="540">
          <cell r="A540" t="str">
            <v>MQ0665</v>
          </cell>
          <cell r="B540" t="str">
            <v>TUBO DE DRENAJE TORAXICO N° 20FR</v>
          </cell>
          <cell r="G540">
            <v>3</v>
          </cell>
          <cell r="H540">
            <v>15</v>
          </cell>
          <cell r="U540">
            <v>0</v>
          </cell>
        </row>
        <row r="541">
          <cell r="A541" t="str">
            <v>MQ0666</v>
          </cell>
          <cell r="B541" t="str">
            <v>TUBO DE DRENAJE TORAXICO N° 24FR</v>
          </cell>
          <cell r="K541">
            <v>5</v>
          </cell>
          <cell r="M541">
            <v>2</v>
          </cell>
          <cell r="U541">
            <v>0</v>
          </cell>
        </row>
        <row r="542">
          <cell r="A542" t="str">
            <v>MQ0667</v>
          </cell>
          <cell r="B542" t="str">
            <v>TUBO DE DRENAJE TORAXICO N° 28FR</v>
          </cell>
          <cell r="K542">
            <v>3</v>
          </cell>
          <cell r="M542">
            <v>3</v>
          </cell>
          <cell r="U542">
            <v>0</v>
          </cell>
        </row>
        <row r="543">
          <cell r="A543" t="str">
            <v>MQ0668</v>
          </cell>
          <cell r="B543" t="str">
            <v>TUBO DE DRENAJE TORAXICO N° 30FR</v>
          </cell>
          <cell r="C543">
            <v>71</v>
          </cell>
          <cell r="F543">
            <v>30</v>
          </cell>
          <cell r="G543">
            <v>5</v>
          </cell>
          <cell r="H543">
            <v>18</v>
          </cell>
          <cell r="K543">
            <v>9</v>
          </cell>
          <cell r="M543">
            <v>3</v>
          </cell>
          <cell r="O543">
            <v>9</v>
          </cell>
          <cell r="U543">
            <v>101</v>
          </cell>
        </row>
        <row r="544">
          <cell r="A544" t="str">
            <v>MQ0669</v>
          </cell>
          <cell r="B544" t="str">
            <v>TUBO DE DRENAJE TORAXICO N° 32FR</v>
          </cell>
          <cell r="E544">
            <v>25</v>
          </cell>
          <cell r="H544">
            <v>44</v>
          </cell>
          <cell r="K544">
            <v>5</v>
          </cell>
          <cell r="O544">
            <v>8</v>
          </cell>
          <cell r="U544">
            <v>25</v>
          </cell>
        </row>
        <row r="545">
          <cell r="A545" t="str">
            <v>MQ0670</v>
          </cell>
          <cell r="B545" t="str">
            <v>TUBO DE DRENAJE TORAXICO N° 34FR</v>
          </cell>
          <cell r="C545">
            <v>25</v>
          </cell>
          <cell r="E545">
            <v>15</v>
          </cell>
          <cell r="H545">
            <v>19</v>
          </cell>
          <cell r="K545">
            <v>7</v>
          </cell>
          <cell r="O545">
            <v>16</v>
          </cell>
          <cell r="U545">
            <v>40</v>
          </cell>
        </row>
        <row r="546">
          <cell r="A546" t="str">
            <v>MQ0671</v>
          </cell>
          <cell r="B546" t="str">
            <v>TUBO DE DRENAJE TORAXICO N° 36FR</v>
          </cell>
          <cell r="C546">
            <v>15</v>
          </cell>
          <cell r="H546">
            <v>23</v>
          </cell>
          <cell r="N546">
            <v>2</v>
          </cell>
          <cell r="U546">
            <v>15</v>
          </cell>
        </row>
        <row r="547">
          <cell r="A547" t="str">
            <v>MQ0672</v>
          </cell>
          <cell r="B547" t="str">
            <v>TUBO DE INFUSION 20G REF GE-46009</v>
          </cell>
          <cell r="H547">
            <v>12</v>
          </cell>
          <cell r="U547">
            <v>0</v>
          </cell>
        </row>
        <row r="548">
          <cell r="A548" t="str">
            <v>MQ0673</v>
          </cell>
          <cell r="B548" t="str">
            <v>TUBO DE DRENAJE TORAXICO N° 10FR</v>
          </cell>
          <cell r="E548">
            <v>5</v>
          </cell>
          <cell r="H548">
            <v>1</v>
          </cell>
          <cell r="K548">
            <v>3</v>
          </cell>
          <cell r="U548">
            <v>5</v>
          </cell>
        </row>
        <row r="549">
          <cell r="A549" t="str">
            <v>MQ0675</v>
          </cell>
          <cell r="B549" t="str">
            <v>TUBO EN T N° 14FR EN LATEX</v>
          </cell>
          <cell r="C549">
            <v>10</v>
          </cell>
          <cell r="E549">
            <v>2</v>
          </cell>
          <cell r="H549">
            <v>16</v>
          </cell>
          <cell r="K549">
            <v>1</v>
          </cell>
          <cell r="O549">
            <v>3</v>
          </cell>
          <cell r="U549">
            <v>12</v>
          </cell>
        </row>
        <row r="550">
          <cell r="A550" t="str">
            <v>MQ0676</v>
          </cell>
          <cell r="B550" t="str">
            <v>TUBO EN T  N° 20FR DE LATEX</v>
          </cell>
          <cell r="H550">
            <v>18</v>
          </cell>
          <cell r="U550">
            <v>0</v>
          </cell>
        </row>
        <row r="551">
          <cell r="A551" t="str">
            <v>MQ0677</v>
          </cell>
          <cell r="B551" t="str">
            <v>TUBO ENDOBRONQUIAL DOBLE LUZ N° 35FR DERECHO</v>
          </cell>
          <cell r="E551">
            <v>2</v>
          </cell>
          <cell r="K551">
            <v>1</v>
          </cell>
          <cell r="U551">
            <v>2</v>
          </cell>
        </row>
        <row r="552">
          <cell r="A552" t="str">
            <v>MQ0678</v>
          </cell>
          <cell r="B552" t="str">
            <v>TUBO ENDOBRONQUIAL DOBLE LUZ N° 37FR DERECHO</v>
          </cell>
          <cell r="C552">
            <v>2</v>
          </cell>
          <cell r="E552">
            <v>2</v>
          </cell>
          <cell r="H552">
            <v>7</v>
          </cell>
          <cell r="K552">
            <v>2</v>
          </cell>
          <cell r="O552">
            <v>1</v>
          </cell>
          <cell r="U552">
            <v>4</v>
          </cell>
        </row>
        <row r="553">
          <cell r="A553" t="str">
            <v>MQ0680</v>
          </cell>
          <cell r="B553" t="str">
            <v>TUBO ENDOBRONQUIAL DOBLE LUZ N° 37FR IZQUIERDO</v>
          </cell>
          <cell r="K553">
            <v>1</v>
          </cell>
          <cell r="U553">
            <v>0</v>
          </cell>
        </row>
        <row r="554">
          <cell r="A554" t="str">
            <v>MQ0681</v>
          </cell>
          <cell r="B554" t="str">
            <v>TUBO ENDOTRAQUEAL N° 2.5MM C/B</v>
          </cell>
          <cell r="G554">
            <v>2</v>
          </cell>
          <cell r="H554">
            <v>1</v>
          </cell>
          <cell r="K554">
            <v>10</v>
          </cell>
          <cell r="M554">
            <v>8</v>
          </cell>
          <cell r="U554">
            <v>0</v>
          </cell>
        </row>
        <row r="555">
          <cell r="A555" t="str">
            <v>MQ0682</v>
          </cell>
          <cell r="B555" t="str">
            <v>TUBO ENDOTRAQUEAL N° 2.0MM S/B</v>
          </cell>
          <cell r="E555">
            <v>5</v>
          </cell>
          <cell r="F555">
            <v>9</v>
          </cell>
          <cell r="G555">
            <v>11</v>
          </cell>
          <cell r="J555">
            <v>3</v>
          </cell>
          <cell r="K555">
            <v>7</v>
          </cell>
          <cell r="M555">
            <v>4</v>
          </cell>
          <cell r="O555">
            <v>5</v>
          </cell>
          <cell r="Q555">
            <v>1</v>
          </cell>
          <cell r="R555">
            <v>1</v>
          </cell>
          <cell r="U555">
            <v>14</v>
          </cell>
        </row>
        <row r="556">
          <cell r="A556" t="str">
            <v>MQ0683</v>
          </cell>
          <cell r="B556" t="str">
            <v>TUBO ENDOTRAQUEAL N° 2.5 S/B</v>
          </cell>
          <cell r="E556">
            <v>57</v>
          </cell>
          <cell r="F556">
            <v>30</v>
          </cell>
          <cell r="G556">
            <v>49</v>
          </cell>
          <cell r="H556">
            <v>3</v>
          </cell>
          <cell r="J556">
            <v>4</v>
          </cell>
          <cell r="K556">
            <v>8</v>
          </cell>
          <cell r="M556">
            <v>3</v>
          </cell>
          <cell r="N556">
            <v>2</v>
          </cell>
          <cell r="O556">
            <v>7</v>
          </cell>
          <cell r="Q556">
            <v>2</v>
          </cell>
          <cell r="R556">
            <v>2</v>
          </cell>
          <cell r="U556">
            <v>87</v>
          </cell>
        </row>
        <row r="557">
          <cell r="A557" t="str">
            <v>MQ0684</v>
          </cell>
          <cell r="B557" t="str">
            <v>TUBO ENDOTRAQUEAL N° 3.0MM C/B</v>
          </cell>
          <cell r="C557">
            <v>103</v>
          </cell>
          <cell r="E557">
            <v>35</v>
          </cell>
          <cell r="F557">
            <v>10</v>
          </cell>
          <cell r="G557">
            <v>30</v>
          </cell>
          <cell r="H557">
            <v>8</v>
          </cell>
          <cell r="J557">
            <v>1</v>
          </cell>
          <cell r="K557">
            <v>27</v>
          </cell>
          <cell r="M557">
            <v>5</v>
          </cell>
          <cell r="N557">
            <v>4</v>
          </cell>
          <cell r="O557">
            <v>9</v>
          </cell>
          <cell r="R557">
            <v>1</v>
          </cell>
          <cell r="U557">
            <v>148</v>
          </cell>
        </row>
        <row r="558">
          <cell r="A558" t="str">
            <v>MQ0685</v>
          </cell>
          <cell r="B558" t="str">
            <v>TUBO ENDOTRAQUEAL N° 3.0MM S/B</v>
          </cell>
          <cell r="C558">
            <v>10</v>
          </cell>
          <cell r="G558">
            <v>22</v>
          </cell>
          <cell r="H558">
            <v>13</v>
          </cell>
          <cell r="J558">
            <v>7</v>
          </cell>
          <cell r="K558">
            <v>8</v>
          </cell>
          <cell r="M558">
            <v>3</v>
          </cell>
          <cell r="N558">
            <v>11</v>
          </cell>
          <cell r="O558">
            <v>20</v>
          </cell>
          <cell r="R558">
            <v>1</v>
          </cell>
          <cell r="U558">
            <v>10</v>
          </cell>
        </row>
        <row r="559">
          <cell r="A559" t="str">
            <v>MQ0686</v>
          </cell>
          <cell r="B559" t="str">
            <v>TUBO ENDOTRAQUEAL N° 3.5MM C/B</v>
          </cell>
          <cell r="E559">
            <v>7</v>
          </cell>
          <cell r="G559">
            <v>6</v>
          </cell>
          <cell r="H559">
            <v>18</v>
          </cell>
          <cell r="K559">
            <v>15</v>
          </cell>
          <cell r="M559">
            <v>9</v>
          </cell>
          <cell r="O559">
            <v>8</v>
          </cell>
          <cell r="Q559">
            <v>3</v>
          </cell>
          <cell r="R559">
            <v>1</v>
          </cell>
          <cell r="U559">
            <v>7</v>
          </cell>
        </row>
        <row r="560">
          <cell r="A560" t="str">
            <v>MQ0687</v>
          </cell>
          <cell r="B560" t="str">
            <v>TUBO ENDOTRAQUEAL N° 4.0MM C/B</v>
          </cell>
          <cell r="C560">
            <v>10</v>
          </cell>
          <cell r="F560">
            <v>7</v>
          </cell>
          <cell r="H560">
            <v>10</v>
          </cell>
          <cell r="J560">
            <v>2</v>
          </cell>
          <cell r="M560">
            <v>5</v>
          </cell>
          <cell r="O560">
            <v>13</v>
          </cell>
          <cell r="Q560">
            <v>1</v>
          </cell>
          <cell r="U560">
            <v>17</v>
          </cell>
        </row>
        <row r="561">
          <cell r="A561" t="str">
            <v>MQ0688</v>
          </cell>
          <cell r="B561" t="str">
            <v>TUBO ENDOTRAQUEAL N° 4.0MM S/B</v>
          </cell>
          <cell r="E561">
            <v>14</v>
          </cell>
          <cell r="F561">
            <v>15</v>
          </cell>
          <cell r="G561">
            <v>12</v>
          </cell>
          <cell r="H561">
            <v>5</v>
          </cell>
          <cell r="J561">
            <v>3</v>
          </cell>
          <cell r="K561">
            <v>14</v>
          </cell>
          <cell r="M561">
            <v>1</v>
          </cell>
          <cell r="O561">
            <v>21</v>
          </cell>
          <cell r="R561">
            <v>1</v>
          </cell>
          <cell r="U561">
            <v>29</v>
          </cell>
        </row>
        <row r="562">
          <cell r="A562" t="str">
            <v>MQ0689</v>
          </cell>
          <cell r="B562" t="str">
            <v>TUBO ENDOTRAQUEAL N° 4.5MM C/B</v>
          </cell>
          <cell r="C562">
            <v>20</v>
          </cell>
          <cell r="E562">
            <v>6</v>
          </cell>
          <cell r="F562">
            <v>10</v>
          </cell>
          <cell r="G562">
            <v>8</v>
          </cell>
          <cell r="H562">
            <v>29</v>
          </cell>
          <cell r="J562">
            <v>3</v>
          </cell>
          <cell r="K562">
            <v>5</v>
          </cell>
          <cell r="M562">
            <v>5</v>
          </cell>
          <cell r="O562">
            <v>17</v>
          </cell>
          <cell r="R562">
            <v>1</v>
          </cell>
          <cell r="U562">
            <v>36</v>
          </cell>
        </row>
        <row r="563">
          <cell r="A563" t="str">
            <v>MQ0690</v>
          </cell>
          <cell r="B563" t="str">
            <v>TUBO ENDOTRAQUEAL N° 4.5 MM S/B</v>
          </cell>
          <cell r="C563">
            <v>44</v>
          </cell>
          <cell r="E563">
            <v>25</v>
          </cell>
          <cell r="F563">
            <v>24</v>
          </cell>
          <cell r="G563">
            <v>39</v>
          </cell>
          <cell r="H563">
            <v>37</v>
          </cell>
          <cell r="J563">
            <v>4</v>
          </cell>
          <cell r="K563">
            <v>15</v>
          </cell>
          <cell r="N563">
            <v>2</v>
          </cell>
          <cell r="O563">
            <v>8</v>
          </cell>
          <cell r="R563">
            <v>1</v>
          </cell>
          <cell r="U563">
            <v>93</v>
          </cell>
        </row>
        <row r="564">
          <cell r="A564" t="str">
            <v>MQ0691</v>
          </cell>
          <cell r="B564" t="str">
            <v>TUBO ENDOTRAQUEAL N° 5.0MM C/B</v>
          </cell>
          <cell r="F564">
            <v>5</v>
          </cell>
          <cell r="G564">
            <v>21</v>
          </cell>
          <cell r="H564">
            <v>30</v>
          </cell>
          <cell r="J564">
            <v>2</v>
          </cell>
          <cell r="K564">
            <v>10</v>
          </cell>
          <cell r="N564">
            <v>2</v>
          </cell>
          <cell r="O564">
            <v>4</v>
          </cell>
          <cell r="R564">
            <v>3</v>
          </cell>
          <cell r="U564">
            <v>5</v>
          </cell>
        </row>
        <row r="565">
          <cell r="A565" t="str">
            <v>MQ0692</v>
          </cell>
          <cell r="B565" t="str">
            <v>TUBO ENDOTRAQUEAL N° 5.0MM S/B</v>
          </cell>
          <cell r="G565">
            <v>15</v>
          </cell>
          <cell r="J565">
            <v>4</v>
          </cell>
          <cell r="K565">
            <v>7</v>
          </cell>
          <cell r="N565">
            <v>9</v>
          </cell>
          <cell r="O565">
            <v>10</v>
          </cell>
          <cell r="R565">
            <v>6</v>
          </cell>
          <cell r="U565">
            <v>0</v>
          </cell>
        </row>
        <row r="566">
          <cell r="A566" t="str">
            <v>MQ0693</v>
          </cell>
          <cell r="B566" t="str">
            <v>TUBO ENDOTRAQUEAL N° 5.5MM C/B</v>
          </cell>
          <cell r="C566">
            <v>10</v>
          </cell>
          <cell r="F566">
            <v>2</v>
          </cell>
          <cell r="G566">
            <v>8</v>
          </cell>
          <cell r="H566">
            <v>25</v>
          </cell>
          <cell r="J566">
            <v>4</v>
          </cell>
          <cell r="K566">
            <v>11</v>
          </cell>
          <cell r="M566">
            <v>5</v>
          </cell>
          <cell r="N566">
            <v>1</v>
          </cell>
          <cell r="O566">
            <v>5</v>
          </cell>
          <cell r="R566">
            <v>1</v>
          </cell>
          <cell r="U566">
            <v>12</v>
          </cell>
        </row>
        <row r="567">
          <cell r="A567" t="str">
            <v>MQ0694</v>
          </cell>
          <cell r="B567" t="str">
            <v>TUBO ENDOTRAQUEAL N° 5.5MM S/B</v>
          </cell>
          <cell r="C567">
            <v>28</v>
          </cell>
          <cell r="F567">
            <v>27</v>
          </cell>
          <cell r="G567">
            <v>27</v>
          </cell>
          <cell r="H567">
            <v>6</v>
          </cell>
          <cell r="K567">
            <v>18</v>
          </cell>
          <cell r="N567">
            <v>5</v>
          </cell>
          <cell r="U567">
            <v>55</v>
          </cell>
        </row>
        <row r="568">
          <cell r="A568" t="str">
            <v>MQ0695</v>
          </cell>
          <cell r="B568" t="str">
            <v>TUBO ENDOTRAQUEAL N° 6.0MM C/B</v>
          </cell>
          <cell r="E568">
            <v>16</v>
          </cell>
          <cell r="G568">
            <v>37</v>
          </cell>
          <cell r="H568">
            <v>9</v>
          </cell>
          <cell r="I568">
            <v>2</v>
          </cell>
          <cell r="J568">
            <v>2</v>
          </cell>
          <cell r="K568">
            <v>21</v>
          </cell>
          <cell r="M568">
            <v>3</v>
          </cell>
          <cell r="O568">
            <v>18</v>
          </cell>
          <cell r="Q568">
            <v>2</v>
          </cell>
          <cell r="R568">
            <v>1</v>
          </cell>
          <cell r="U568">
            <v>16</v>
          </cell>
        </row>
        <row r="569">
          <cell r="A569" t="str">
            <v>MQ0696</v>
          </cell>
          <cell r="B569" t="str">
            <v>TUBO ENDOTRAQUEAL N° 6.0MM S/B</v>
          </cell>
          <cell r="E569">
            <v>5</v>
          </cell>
          <cell r="F569">
            <v>10</v>
          </cell>
          <cell r="G569">
            <v>2</v>
          </cell>
          <cell r="I569">
            <v>1</v>
          </cell>
          <cell r="K569">
            <v>10</v>
          </cell>
          <cell r="U569">
            <v>15</v>
          </cell>
        </row>
        <row r="570">
          <cell r="A570" t="str">
            <v>MQ0697</v>
          </cell>
          <cell r="B570" t="str">
            <v>TUBO ENDOTRAQUEAL N° 6.5MM C/B</v>
          </cell>
          <cell r="C570">
            <v>42</v>
          </cell>
          <cell r="E570">
            <v>10</v>
          </cell>
          <cell r="F570">
            <v>19</v>
          </cell>
          <cell r="G570">
            <v>21</v>
          </cell>
          <cell r="H570">
            <v>75</v>
          </cell>
          <cell r="J570">
            <v>2</v>
          </cell>
          <cell r="K570">
            <v>8</v>
          </cell>
          <cell r="M570">
            <v>10</v>
          </cell>
          <cell r="N570">
            <v>10</v>
          </cell>
          <cell r="O570">
            <v>4</v>
          </cell>
          <cell r="R570">
            <v>5</v>
          </cell>
          <cell r="U570">
            <v>71</v>
          </cell>
        </row>
        <row r="571">
          <cell r="A571" t="str">
            <v>MQ0698</v>
          </cell>
          <cell r="B571" t="str">
            <v>TUBO ENDOTRAQUEAL N° 6.5 MM S/B</v>
          </cell>
          <cell r="E571">
            <v>3</v>
          </cell>
          <cell r="G571">
            <v>2</v>
          </cell>
          <cell r="I571">
            <v>2</v>
          </cell>
          <cell r="K571">
            <v>29</v>
          </cell>
          <cell r="N571">
            <v>3</v>
          </cell>
          <cell r="R571">
            <v>2</v>
          </cell>
          <cell r="U571">
            <v>3</v>
          </cell>
        </row>
        <row r="572">
          <cell r="A572" t="str">
            <v>MQ0699</v>
          </cell>
          <cell r="B572" t="str">
            <v>TUBO ENDOTRAQUEAL N° 7.0MM C/B</v>
          </cell>
          <cell r="C572">
            <v>40</v>
          </cell>
          <cell r="E572">
            <v>90</v>
          </cell>
          <cell r="F572">
            <v>90</v>
          </cell>
          <cell r="G572">
            <v>124</v>
          </cell>
          <cell r="H572">
            <v>113</v>
          </cell>
          <cell r="I572">
            <v>2</v>
          </cell>
          <cell r="J572">
            <v>2</v>
          </cell>
          <cell r="K572">
            <v>28</v>
          </cell>
          <cell r="M572">
            <v>58</v>
          </cell>
          <cell r="N572">
            <v>29</v>
          </cell>
          <cell r="O572">
            <v>23</v>
          </cell>
          <cell r="Q572">
            <v>3</v>
          </cell>
          <cell r="R572">
            <v>14</v>
          </cell>
          <cell r="U572">
            <v>220</v>
          </cell>
        </row>
        <row r="573">
          <cell r="A573" t="str">
            <v>MQ0700</v>
          </cell>
          <cell r="B573" t="str">
            <v>TUBO ENDOTRAQUEAL N° 7.5MM C/B</v>
          </cell>
          <cell r="C573">
            <v>120</v>
          </cell>
          <cell r="E573">
            <v>80</v>
          </cell>
          <cell r="F573">
            <v>40</v>
          </cell>
          <cell r="G573">
            <v>103</v>
          </cell>
          <cell r="H573">
            <v>27</v>
          </cell>
          <cell r="I573">
            <v>2</v>
          </cell>
          <cell r="J573">
            <v>2</v>
          </cell>
          <cell r="K573">
            <v>17</v>
          </cell>
          <cell r="M573">
            <v>22</v>
          </cell>
          <cell r="N573">
            <v>53</v>
          </cell>
          <cell r="O573">
            <v>61</v>
          </cell>
          <cell r="Q573">
            <v>21</v>
          </cell>
          <cell r="R573">
            <v>5</v>
          </cell>
          <cell r="U573">
            <v>240</v>
          </cell>
        </row>
        <row r="574">
          <cell r="A574" t="str">
            <v>MQ0701</v>
          </cell>
          <cell r="B574" t="str">
            <v>TUBO ENDOTRAQUEAL N° 8.5MM C/B</v>
          </cell>
          <cell r="C574">
            <v>10</v>
          </cell>
          <cell r="E574">
            <v>15</v>
          </cell>
          <cell r="H574">
            <v>7</v>
          </cell>
          <cell r="I574">
            <v>2</v>
          </cell>
          <cell r="K574">
            <v>21</v>
          </cell>
          <cell r="M574">
            <v>13</v>
          </cell>
          <cell r="N574">
            <v>20</v>
          </cell>
          <cell r="O574">
            <v>8</v>
          </cell>
          <cell r="Q574">
            <v>3</v>
          </cell>
          <cell r="R574">
            <v>3</v>
          </cell>
          <cell r="U574">
            <v>25</v>
          </cell>
        </row>
        <row r="575">
          <cell r="A575" t="str">
            <v>MQ0703</v>
          </cell>
          <cell r="B575" t="str">
            <v>TUBO REFORZADO  NASAL/ORAL # 7.5</v>
          </cell>
          <cell r="E575">
            <v>32</v>
          </cell>
          <cell r="G575">
            <v>5</v>
          </cell>
          <cell r="K575">
            <v>14</v>
          </cell>
          <cell r="U575">
            <v>32</v>
          </cell>
        </row>
        <row r="576">
          <cell r="A576" t="str">
            <v>MQ0704</v>
          </cell>
          <cell r="B576" t="str">
            <v>CAUCHO DE SUCCION PVC POR 3 METROS ESTERIL</v>
          </cell>
          <cell r="C576">
            <v>180</v>
          </cell>
          <cell r="E576">
            <v>100</v>
          </cell>
          <cell r="I576">
            <v>1</v>
          </cell>
          <cell r="K576">
            <v>16</v>
          </cell>
          <cell r="N576">
            <v>88</v>
          </cell>
          <cell r="O576">
            <v>22</v>
          </cell>
          <cell r="U576">
            <v>280</v>
          </cell>
        </row>
        <row r="577">
          <cell r="A577" t="str">
            <v>MQ0705</v>
          </cell>
          <cell r="B577" t="str">
            <v>TUBO SUCCION SILICO 3MTS + CANULA YANKAUER</v>
          </cell>
          <cell r="C577">
            <v>180</v>
          </cell>
          <cell r="F577">
            <v>60</v>
          </cell>
          <cell r="G577">
            <v>60</v>
          </cell>
          <cell r="H577">
            <v>2</v>
          </cell>
          <cell r="K577">
            <v>56</v>
          </cell>
          <cell r="U577">
            <v>240</v>
          </cell>
        </row>
        <row r="578">
          <cell r="A578" t="str">
            <v>MQ0706</v>
          </cell>
          <cell r="B578" t="str">
            <v>CONTENEDOR PARA MUESTRAS ESPECIMEN (FRASCO 40CC TAPA TUBO DE SILICONA ADAPTADOR Y TUBO) TRAMPA DE LUKER</v>
          </cell>
          <cell r="C578">
            <v>70</v>
          </cell>
          <cell r="E578">
            <v>10</v>
          </cell>
          <cell r="F578">
            <v>25</v>
          </cell>
          <cell r="G578">
            <v>56</v>
          </cell>
          <cell r="H578">
            <v>30</v>
          </cell>
          <cell r="K578">
            <v>12</v>
          </cell>
          <cell r="M578">
            <v>1</v>
          </cell>
          <cell r="O578">
            <v>23</v>
          </cell>
          <cell r="R578">
            <v>1</v>
          </cell>
          <cell r="U578">
            <v>105</v>
          </cell>
        </row>
        <row r="579">
          <cell r="A579" t="str">
            <v>MQ0707</v>
          </cell>
          <cell r="B579" t="str">
            <v>TUBO-SONDA DE ALIMENTACIÓN PARA GASTROSTOMIA N° 22FR DE CAMBIO O QUIRURGICA C/B  CON PUERTOS EN Y</v>
          </cell>
          <cell r="H579">
            <v>3</v>
          </cell>
          <cell r="K579">
            <v>1</v>
          </cell>
          <cell r="U579">
            <v>0</v>
          </cell>
        </row>
        <row r="580">
          <cell r="A580" t="str">
            <v>MQ0708</v>
          </cell>
          <cell r="B580" t="str">
            <v>TUBO-SONDA DE ALIMENTACIÓN PARA GASTROSTOMIA N° 24FR DE CAMBIO O QUIRURGICA C/B  CON PUERTOS EN Y</v>
          </cell>
          <cell r="H580">
            <v>6</v>
          </cell>
          <cell r="U580">
            <v>0</v>
          </cell>
        </row>
        <row r="581">
          <cell r="A581" t="str">
            <v>MQ0709</v>
          </cell>
          <cell r="B581" t="str">
            <v>SONDA DE GASTROSTOMIA N° 16FR PARA REEMPLZAO CON 2 PUERTOS  S</v>
          </cell>
          <cell r="E581">
            <v>1</v>
          </cell>
          <cell r="K581">
            <v>1</v>
          </cell>
          <cell r="M581">
            <v>1</v>
          </cell>
          <cell r="U581">
            <v>1</v>
          </cell>
        </row>
        <row r="582">
          <cell r="A582" t="str">
            <v>MQ0710</v>
          </cell>
          <cell r="B582" t="str">
            <v>SONDA DE GASTROSTOMIA N° 18FR DE CAMBIO O QUIRURGICA C/B</v>
          </cell>
          <cell r="H582">
            <v>5</v>
          </cell>
          <cell r="U582">
            <v>0</v>
          </cell>
        </row>
        <row r="583">
          <cell r="A583" t="str">
            <v>MQ0711</v>
          </cell>
          <cell r="B583" t="str">
            <v>VALVULA FONATORIA CON PUERTO DE OXIGENO  )</v>
          </cell>
          <cell r="G583">
            <v>1</v>
          </cell>
          <cell r="K583">
            <v>2</v>
          </cell>
          <cell r="U583">
            <v>0</v>
          </cell>
        </row>
        <row r="584">
          <cell r="A584" t="str">
            <v>MQ0712</v>
          </cell>
          <cell r="B584" t="str">
            <v>VASELINA PURA 1 LIBRA</v>
          </cell>
          <cell r="C584">
            <v>209</v>
          </cell>
          <cell r="E584">
            <v>28</v>
          </cell>
          <cell r="N584">
            <v>1</v>
          </cell>
          <cell r="R584">
            <v>3</v>
          </cell>
          <cell r="U584">
            <v>237</v>
          </cell>
        </row>
        <row r="585">
          <cell r="A585" t="str">
            <v>MQ0713</v>
          </cell>
          <cell r="B585" t="str">
            <v>VENDA DE ALGODON LAMINADO NO ESTERIL.3*5 YARDAS</v>
          </cell>
          <cell r="J585">
            <v>11</v>
          </cell>
          <cell r="K585">
            <v>75</v>
          </cell>
          <cell r="M585">
            <v>23</v>
          </cell>
          <cell r="N585">
            <v>74</v>
          </cell>
          <cell r="R585">
            <v>22</v>
          </cell>
          <cell r="U585">
            <v>0</v>
          </cell>
        </row>
        <row r="586">
          <cell r="A586" t="str">
            <v>MQ0714</v>
          </cell>
          <cell r="B586" t="str">
            <v>VENDA DE ALGODON LAMINADO NO ESTERIL. 4*5 YARDAS</v>
          </cell>
          <cell r="C586">
            <v>40</v>
          </cell>
          <cell r="I586">
            <v>5</v>
          </cell>
          <cell r="J586">
            <v>20</v>
          </cell>
          <cell r="R586">
            <v>27</v>
          </cell>
          <cell r="U586">
            <v>40</v>
          </cell>
        </row>
        <row r="587">
          <cell r="A587" t="str">
            <v>MQ0715</v>
          </cell>
          <cell r="B587" t="str">
            <v>VENDA DE ALGODON LAMINADO NO ESTERIL.5*5 YARDAS</v>
          </cell>
          <cell r="J587">
            <v>20</v>
          </cell>
          <cell r="U587">
            <v>0</v>
          </cell>
        </row>
        <row r="588">
          <cell r="A588" t="str">
            <v>MQ0716</v>
          </cell>
          <cell r="B588" t="str">
            <v>VENDA DE ALGODON LAMINADO NO ESTERIL.6*5 YARDAS</v>
          </cell>
          <cell r="J588">
            <v>9</v>
          </cell>
          <cell r="R588">
            <v>15</v>
          </cell>
          <cell r="U588">
            <v>0</v>
          </cell>
        </row>
        <row r="589">
          <cell r="A589" t="str">
            <v>MQ0718</v>
          </cell>
          <cell r="B589" t="str">
            <v>VENDA DE YESO 3 * 5 YARDAS</v>
          </cell>
          <cell r="G589">
            <v>86</v>
          </cell>
          <cell r="H589">
            <v>67</v>
          </cell>
          <cell r="J589">
            <v>8</v>
          </cell>
          <cell r="K589">
            <v>64</v>
          </cell>
          <cell r="M589">
            <v>14</v>
          </cell>
          <cell r="N589">
            <v>109</v>
          </cell>
          <cell r="Q589">
            <v>2</v>
          </cell>
          <cell r="R589">
            <v>33</v>
          </cell>
          <cell r="U589">
            <v>0</v>
          </cell>
        </row>
        <row r="590">
          <cell r="A590" t="str">
            <v>MQ0719</v>
          </cell>
          <cell r="B590" t="str">
            <v>VENDA DE YESO 5 * 5 YARDAS</v>
          </cell>
          <cell r="C590">
            <v>204</v>
          </cell>
          <cell r="E590">
            <v>32</v>
          </cell>
          <cell r="G590">
            <v>5</v>
          </cell>
          <cell r="J590">
            <v>8</v>
          </cell>
          <cell r="K590">
            <v>42</v>
          </cell>
          <cell r="M590">
            <v>4</v>
          </cell>
          <cell r="R590">
            <v>18</v>
          </cell>
          <cell r="U590">
            <v>236</v>
          </cell>
        </row>
        <row r="591">
          <cell r="A591" t="str">
            <v>MQ0720</v>
          </cell>
          <cell r="B591" t="str">
            <v>VENDA DE YESO 6 * 5 YARDAS</v>
          </cell>
          <cell r="C591">
            <v>144</v>
          </cell>
          <cell r="E591">
            <v>82</v>
          </cell>
          <cell r="F591">
            <v>50</v>
          </cell>
          <cell r="G591">
            <v>20</v>
          </cell>
          <cell r="H591">
            <v>52</v>
          </cell>
          <cell r="J591">
            <v>2</v>
          </cell>
          <cell r="K591">
            <v>54</v>
          </cell>
          <cell r="N591">
            <v>46</v>
          </cell>
          <cell r="Q591">
            <v>2</v>
          </cell>
          <cell r="R591">
            <v>6</v>
          </cell>
          <cell r="U591">
            <v>276</v>
          </cell>
        </row>
        <row r="592">
          <cell r="A592" t="str">
            <v>MQ0721</v>
          </cell>
          <cell r="B592" t="str">
            <v>VENDA ELASTICA 3 * 5 YARDAS</v>
          </cell>
          <cell r="J592">
            <v>9</v>
          </cell>
          <cell r="M592">
            <v>3</v>
          </cell>
          <cell r="N592">
            <v>149</v>
          </cell>
          <cell r="Q592">
            <v>11</v>
          </cell>
          <cell r="R592">
            <v>21</v>
          </cell>
          <cell r="U592">
            <v>0</v>
          </cell>
        </row>
        <row r="593">
          <cell r="A593" t="str">
            <v>MQ0722</v>
          </cell>
          <cell r="B593" t="str">
            <v>SUTURA SINTETICA ABSORBIBLE MULTIFILAMENTO DE POLIGLACTINA VLT # 6-0 45 cm S-14 J570G</v>
          </cell>
          <cell r="H593">
            <v>16</v>
          </cell>
          <cell r="O593">
            <v>3</v>
          </cell>
          <cell r="U593">
            <v>0</v>
          </cell>
        </row>
        <row r="594">
          <cell r="A594" t="str">
            <v>MQ0723</v>
          </cell>
          <cell r="B594" t="str">
            <v>SUTURA SINTETICA ABSORBIBLE MULTIFILAMENTO DE POLIGLACTINA VLT 7-0 45 cm (2)TG140-8 J546G</v>
          </cell>
          <cell r="E594">
            <v>2</v>
          </cell>
          <cell r="U594">
            <v>2</v>
          </cell>
        </row>
        <row r="595">
          <cell r="A595" t="str">
            <v>MQ0724</v>
          </cell>
          <cell r="B595" t="str">
            <v>SUTURA SINTETICA ABSORBIBLE MULTIFILAMENTO DE POLIGLACTINA VLT PLUS 4-0 70 cm 1-RB1 XYVCP304H</v>
          </cell>
          <cell r="N595">
            <v>4</v>
          </cell>
          <cell r="O595">
            <v>43</v>
          </cell>
          <cell r="U595">
            <v>0</v>
          </cell>
        </row>
        <row r="596">
          <cell r="A596" t="str">
            <v>MQ0725</v>
          </cell>
          <cell r="B596" t="str">
            <v>YODOPOVIDONA ESPUMA FRASCO * 120ML</v>
          </cell>
          <cell r="E596">
            <v>127</v>
          </cell>
          <cell r="F596">
            <v>56</v>
          </cell>
          <cell r="H596">
            <v>2</v>
          </cell>
          <cell r="K596">
            <v>1</v>
          </cell>
          <cell r="U596">
            <v>183</v>
          </cell>
        </row>
        <row r="597">
          <cell r="A597" t="str">
            <v>MQ0726</v>
          </cell>
          <cell r="B597" t="str">
            <v>YODOPOVIDONA SOLUCION FRASCO * 120ML</v>
          </cell>
          <cell r="E597">
            <v>48</v>
          </cell>
          <cell r="F597">
            <v>20</v>
          </cell>
          <cell r="G597">
            <v>119</v>
          </cell>
          <cell r="K597">
            <v>1</v>
          </cell>
          <cell r="U597">
            <v>68</v>
          </cell>
        </row>
        <row r="598">
          <cell r="A598" t="str">
            <v>MQ0727</v>
          </cell>
          <cell r="B598" t="str">
            <v>YODOPOVIDONA SOLUCION FRASCO * 60ML</v>
          </cell>
          <cell r="E598">
            <v>12</v>
          </cell>
          <cell r="F598">
            <v>26</v>
          </cell>
          <cell r="G598">
            <v>9</v>
          </cell>
          <cell r="H598">
            <v>11</v>
          </cell>
          <cell r="K598">
            <v>20</v>
          </cell>
          <cell r="M598">
            <v>23</v>
          </cell>
          <cell r="N598">
            <v>19</v>
          </cell>
          <cell r="U598">
            <v>38</v>
          </cell>
        </row>
        <row r="599">
          <cell r="A599" t="str">
            <v>MQ0730</v>
          </cell>
          <cell r="B599" t="str">
            <v>KIT TROCAR PARA LAPAROSCOPIA DOS TROCAR DE  5*100 mm UN TROCAR DE 12*100 mm CON O SIN  CUCHILLA (2 PUNZONES) COACCESS07</v>
          </cell>
          <cell r="C599">
            <v>24</v>
          </cell>
          <cell r="K599">
            <v>7</v>
          </cell>
          <cell r="M599">
            <v>1</v>
          </cell>
          <cell r="O599">
            <v>9</v>
          </cell>
          <cell r="U599">
            <v>24</v>
          </cell>
        </row>
        <row r="600">
          <cell r="A600" t="str">
            <v>MQ0731</v>
          </cell>
          <cell r="B600" t="str">
            <v>KIT TROCAR PARA LAPAROSCOPIA UN TROCAR DE 5*100 mm DOS TROCAR DE 12*100 mm CON CUCHILLA (2 PUNZONES) (COACCESS06)</v>
          </cell>
          <cell r="C600">
            <v>67</v>
          </cell>
          <cell r="K600">
            <v>7</v>
          </cell>
          <cell r="M600">
            <v>1</v>
          </cell>
          <cell r="U600">
            <v>67</v>
          </cell>
        </row>
        <row r="601">
          <cell r="A601" t="str">
            <v>MQ0736</v>
          </cell>
          <cell r="B601" t="str">
            <v>RETRACTOR QUIRURGICO 2 A 4CM RIGIDO</v>
          </cell>
          <cell r="H601">
            <v>3</v>
          </cell>
          <cell r="O601">
            <v>3</v>
          </cell>
          <cell r="U601">
            <v>0</v>
          </cell>
        </row>
        <row r="602">
          <cell r="A602" t="str">
            <v>MQ0737</v>
          </cell>
          <cell r="B602" t="str">
            <v>RETRACTOR QUIRURGICO 2.5 A 6CM RIGIDO</v>
          </cell>
          <cell r="H602">
            <v>1</v>
          </cell>
          <cell r="U602">
            <v>0</v>
          </cell>
        </row>
        <row r="603">
          <cell r="A603" t="str">
            <v>MQ0743</v>
          </cell>
          <cell r="B603" t="str">
            <v>TROCAR DE FIJACION AVANZADA 12*100 mm CUCHILLA PROTEGIDA (1 CAMISA 1 PUNZON) D12LT</v>
          </cell>
          <cell r="C603">
            <v>1</v>
          </cell>
          <cell r="E603">
            <v>1</v>
          </cell>
          <cell r="U603">
            <v>2</v>
          </cell>
        </row>
        <row r="604">
          <cell r="A604" t="str">
            <v>MQ0744</v>
          </cell>
          <cell r="B604" t="str">
            <v>APOSITO ABDOMINAL(LAMINA VISCERAL 66.5*80.2cm ESPONJA PREPERFORADA LAMINA ADHESIVA30.5*26cm TUBO4mm)</v>
          </cell>
          <cell r="H604">
            <v>1</v>
          </cell>
          <cell r="U604">
            <v>0</v>
          </cell>
        </row>
        <row r="605">
          <cell r="A605" t="str">
            <v>MQ0748</v>
          </cell>
          <cell r="B605" t="str">
            <v>ADAPTADOR LIBRE DE AGUJA  UNIDAD</v>
          </cell>
          <cell r="G605">
            <v>915</v>
          </cell>
          <cell r="H605">
            <v>212</v>
          </cell>
          <cell r="I605">
            <v>46</v>
          </cell>
          <cell r="J605">
            <v>35</v>
          </cell>
          <cell r="K605">
            <v>318</v>
          </cell>
          <cell r="M605">
            <v>4</v>
          </cell>
          <cell r="O605">
            <v>524</v>
          </cell>
          <cell r="Q605">
            <v>86</v>
          </cell>
          <cell r="R605">
            <v>503</v>
          </cell>
          <cell r="U605">
            <v>0</v>
          </cell>
        </row>
        <row r="606">
          <cell r="A606" t="str">
            <v>MQ0749</v>
          </cell>
          <cell r="B606" t="str">
            <v>ADAPTADOR LÍNEA DE MUESTREO PARA CAPNOGRAFIA  UNIDAD</v>
          </cell>
          <cell r="G606">
            <v>6</v>
          </cell>
          <cell r="U606">
            <v>0</v>
          </cell>
        </row>
        <row r="607">
          <cell r="A607" t="str">
            <v>MQ0751</v>
          </cell>
          <cell r="B607" t="str">
            <v>AEROBOX O CAJA ACRILICO PARA INTUBACION</v>
          </cell>
          <cell r="D607">
            <v>51</v>
          </cell>
          <cell r="U607">
            <v>51</v>
          </cell>
        </row>
        <row r="608">
          <cell r="A608" t="str">
            <v>MQ0753</v>
          </cell>
          <cell r="B608" t="str">
            <v>AGUJA BLOQUEO  DE NERVIO 22G * 50MM</v>
          </cell>
          <cell r="H608">
            <v>37</v>
          </cell>
          <cell r="K608">
            <v>8</v>
          </cell>
          <cell r="M608">
            <v>20</v>
          </cell>
          <cell r="O608">
            <v>5</v>
          </cell>
          <cell r="U608">
            <v>0</v>
          </cell>
        </row>
        <row r="609">
          <cell r="A609" t="str">
            <v>MQ0754</v>
          </cell>
          <cell r="B609" t="str">
            <v>AGUJA DE BIOPSIA N° 16G * 15 A 16CM SEMIAUTOMATICA</v>
          </cell>
          <cell r="O609">
            <v>5</v>
          </cell>
          <cell r="R609">
            <v>5</v>
          </cell>
          <cell r="U609">
            <v>0</v>
          </cell>
        </row>
        <row r="610">
          <cell r="A610" t="str">
            <v>MQ0755</v>
          </cell>
          <cell r="B610" t="str">
            <v>AGUJA AUTOMATICA BARD-BD REFERENCIA 18GX 20 CM  CAJA X 10</v>
          </cell>
          <cell r="F610">
            <v>5</v>
          </cell>
          <cell r="K610">
            <v>4</v>
          </cell>
          <cell r="M610">
            <v>2</v>
          </cell>
          <cell r="U610">
            <v>5</v>
          </cell>
        </row>
        <row r="611">
          <cell r="A611" t="str">
            <v>MQ0756</v>
          </cell>
          <cell r="B611" t="str">
            <v>AGUJA DE INFUSION INTRAOSEA PEDIATRICA #16G/4.0CM -T45</v>
          </cell>
          <cell r="K611">
            <v>4</v>
          </cell>
          <cell r="R611">
            <v>1</v>
          </cell>
          <cell r="U611">
            <v>0</v>
          </cell>
        </row>
        <row r="612">
          <cell r="A612" t="str">
            <v>MQ0757</v>
          </cell>
          <cell r="B612" t="str">
            <v>AGUJA PARA PUNCION LUMBAR N° 22G</v>
          </cell>
          <cell r="G612">
            <v>32</v>
          </cell>
          <cell r="K612">
            <v>13</v>
          </cell>
          <cell r="M612">
            <v>9</v>
          </cell>
          <cell r="O612">
            <v>40</v>
          </cell>
          <cell r="R612">
            <v>3</v>
          </cell>
          <cell r="U612">
            <v>0</v>
          </cell>
        </row>
        <row r="613">
          <cell r="A613" t="str">
            <v>MQ0758</v>
          </cell>
          <cell r="B613" t="str">
            <v>AGUJA HIPODERMICA  18G * 1”  DESECHABLE</v>
          </cell>
          <cell r="G613">
            <v>19</v>
          </cell>
          <cell r="H613">
            <v>157</v>
          </cell>
          <cell r="K613">
            <v>121</v>
          </cell>
          <cell r="M613">
            <v>118</v>
          </cell>
          <cell r="U613">
            <v>0</v>
          </cell>
        </row>
        <row r="614">
          <cell r="A614" t="str">
            <v>MQ0759</v>
          </cell>
          <cell r="B614" t="str">
            <v>AGUJA HIPODERMICA 19G * 1" DESECHABLE"</v>
          </cell>
          <cell r="C614">
            <v>800</v>
          </cell>
          <cell r="E614">
            <v>500</v>
          </cell>
          <cell r="F614">
            <v>400</v>
          </cell>
          <cell r="G614">
            <v>12</v>
          </cell>
          <cell r="I614">
            <v>29</v>
          </cell>
          <cell r="J614">
            <v>4</v>
          </cell>
          <cell r="K614">
            <v>290</v>
          </cell>
          <cell r="M614">
            <v>54</v>
          </cell>
          <cell r="N614">
            <v>590</v>
          </cell>
          <cell r="O614">
            <v>272</v>
          </cell>
          <cell r="U614">
            <v>1700</v>
          </cell>
        </row>
        <row r="615">
          <cell r="A615" t="str">
            <v>MQ0760</v>
          </cell>
          <cell r="B615" t="str">
            <v>AGUJA HIPODERMICA 25G*1 DESECHABLE</v>
          </cell>
          <cell r="K615">
            <v>161</v>
          </cell>
          <cell r="O615">
            <v>67</v>
          </cell>
          <cell r="U615">
            <v>0</v>
          </cell>
        </row>
        <row r="616">
          <cell r="A616" t="str">
            <v>MQ0761</v>
          </cell>
          <cell r="B616" t="str">
            <v>AGUJA PARA ANESTESIA ESPINAL N° 26G * 90MM</v>
          </cell>
          <cell r="E616">
            <v>150</v>
          </cell>
          <cell r="F616">
            <v>240</v>
          </cell>
          <cell r="G616">
            <v>10</v>
          </cell>
          <cell r="H616">
            <v>110</v>
          </cell>
          <cell r="K616">
            <v>152</v>
          </cell>
          <cell r="M616">
            <v>36</v>
          </cell>
          <cell r="O616">
            <v>104</v>
          </cell>
          <cell r="U616">
            <v>390</v>
          </cell>
        </row>
        <row r="617">
          <cell r="A617" t="str">
            <v>MQ0764</v>
          </cell>
          <cell r="B617" t="str">
            <v>AGUJA PARA PLUMA DE INSULINA CALIBRE 31G * 5MM (PEN)</v>
          </cell>
          <cell r="C617">
            <v>50</v>
          </cell>
          <cell r="K617">
            <v>95</v>
          </cell>
          <cell r="N617">
            <v>22</v>
          </cell>
          <cell r="O617">
            <v>1</v>
          </cell>
          <cell r="U617">
            <v>50</v>
          </cell>
        </row>
        <row r="618">
          <cell r="A618" t="str">
            <v>MQ0765</v>
          </cell>
          <cell r="B618" t="str">
            <v>AGUJA PARA PUNCION LUMBAR N° 25G  X 90MM</v>
          </cell>
          <cell r="E618">
            <v>5</v>
          </cell>
          <cell r="F618">
            <v>10</v>
          </cell>
          <cell r="G618">
            <v>30</v>
          </cell>
          <cell r="H618">
            <v>78</v>
          </cell>
          <cell r="K618">
            <v>5</v>
          </cell>
          <cell r="U618">
            <v>15</v>
          </cell>
        </row>
        <row r="619">
          <cell r="A619" t="str">
            <v>MQ0766</v>
          </cell>
          <cell r="B619" t="str">
            <v>ALCOHOL GLICERINADO 70%  CON TAPA TIPO CLIP FRASCO X 240 CC</v>
          </cell>
          <cell r="D619">
            <v>120</v>
          </cell>
          <cell r="F619">
            <v>30</v>
          </cell>
          <cell r="N619">
            <v>20</v>
          </cell>
          <cell r="U619">
            <v>150</v>
          </cell>
        </row>
        <row r="620">
          <cell r="A620" t="str">
            <v>MQ0767</v>
          </cell>
          <cell r="B620" t="str">
            <v>ANIAEROSOL IGLU  S-AAI52</v>
          </cell>
          <cell r="D620">
            <v>23</v>
          </cell>
          <cell r="F620">
            <v>8</v>
          </cell>
          <cell r="U620">
            <v>31</v>
          </cell>
        </row>
        <row r="621">
          <cell r="A621" t="str">
            <v>MQ0768</v>
          </cell>
          <cell r="B621" t="str">
            <v>ANILLOS INTRA ESTROMAL * BI-BR5/160/150 A 300</v>
          </cell>
          <cell r="H621">
            <v>5</v>
          </cell>
          <cell r="U621">
            <v>0</v>
          </cell>
        </row>
        <row r="622">
          <cell r="A622" t="str">
            <v>MQ0771</v>
          </cell>
          <cell r="B622" t="str">
            <v>APOSITO HIDROFIBRA DE PLATA EXTRA Y FIBRA DE REFUERZO 10CM * 10CM</v>
          </cell>
          <cell r="G622">
            <v>12</v>
          </cell>
          <cell r="M622">
            <v>18</v>
          </cell>
          <cell r="N622">
            <v>15</v>
          </cell>
          <cell r="O622">
            <v>10</v>
          </cell>
          <cell r="R622">
            <v>20</v>
          </cell>
          <cell r="U622">
            <v>0</v>
          </cell>
        </row>
        <row r="623">
          <cell r="A623" t="str">
            <v>MQ0773</v>
          </cell>
          <cell r="B623" t="str">
            <v>APOSITO DE ALCOHOL POLIVINILICO (KIT CON TUBERIA TALLA M ) RANGO DE 10-15</v>
          </cell>
          <cell r="H623">
            <v>1</v>
          </cell>
          <cell r="U623">
            <v>0</v>
          </cell>
        </row>
        <row r="624">
          <cell r="A624" t="str">
            <v>MQ0774</v>
          </cell>
          <cell r="B624" t="str">
            <v>APOSITO DE ALTA ABSORCION 20cm X 20cm/8in*8in</v>
          </cell>
          <cell r="F624">
            <v>60</v>
          </cell>
          <cell r="U624">
            <v>60</v>
          </cell>
        </row>
        <row r="625">
          <cell r="A625" t="str">
            <v>MQ0775</v>
          </cell>
          <cell r="B625" t="str">
            <v>APOSITO DE ESPUMA GELIFICANTE 10CM * 10CM</v>
          </cell>
          <cell r="G625">
            <v>26</v>
          </cell>
          <cell r="H625">
            <v>39</v>
          </cell>
          <cell r="U625">
            <v>0</v>
          </cell>
        </row>
        <row r="626">
          <cell r="A626" t="str">
            <v>MQ0779</v>
          </cell>
          <cell r="B626" t="str">
            <v>APOSITO ESTERIL TRANSPARENTE 7 * 9CM  +/-  2CM CON REFUERZO INCORPORADO (OPSITE IV 3000 7X9 CM-4006)</v>
          </cell>
          <cell r="G626">
            <v>141</v>
          </cell>
          <cell r="K626">
            <v>35</v>
          </cell>
          <cell r="M626">
            <v>57</v>
          </cell>
          <cell r="O626">
            <v>45</v>
          </cell>
          <cell r="U626">
            <v>0</v>
          </cell>
        </row>
        <row r="627">
          <cell r="A627" t="str">
            <v>MQ0780</v>
          </cell>
          <cell r="B627" t="str">
            <v>APOSITO ADHESIVO SUPER ABSORVENTE DE SILICONA CON ESPUMA DE POLIURETANO CON GRANOS ABSORBENTE DE 15CM * 15CM</v>
          </cell>
          <cell r="C627">
            <v>20</v>
          </cell>
          <cell r="E627">
            <v>10</v>
          </cell>
          <cell r="F627">
            <v>10</v>
          </cell>
          <cell r="G627">
            <v>16</v>
          </cell>
          <cell r="H627">
            <v>32</v>
          </cell>
          <cell r="U627">
            <v>40</v>
          </cell>
        </row>
        <row r="628">
          <cell r="A628" t="str">
            <v>MQ0781</v>
          </cell>
          <cell r="B628" t="str">
            <v>KIT - APOSITO POLIURETANO 25.6*15*3.2cm (LAMINAS CON TUBERIA  DE SUCCIÓN COMPATIBLE CON  PRESION NEGATIVA) TALLA L</v>
          </cell>
          <cell r="H628">
            <v>10</v>
          </cell>
          <cell r="U628">
            <v>0</v>
          </cell>
        </row>
        <row r="629">
          <cell r="A629" t="str">
            <v>MQ0785</v>
          </cell>
          <cell r="B629" t="str">
            <v>APOSITO DE HIDROFIBRA CON FIBRA DE REFUERZO MEMBRANA POLIMERICA 10 X 10 CM (+/-)</v>
          </cell>
          <cell r="G629">
            <v>23</v>
          </cell>
          <cell r="H629">
            <v>2</v>
          </cell>
          <cell r="K629">
            <v>10</v>
          </cell>
          <cell r="M629">
            <v>3</v>
          </cell>
          <cell r="U629">
            <v>0</v>
          </cell>
        </row>
        <row r="630">
          <cell r="A630" t="str">
            <v>MQ0789</v>
          </cell>
          <cell r="B630" t="str">
            <v>APOSITO O ESPUMA EN POLIURETANO TALLA M (MEDIUM) CON TUBERIA M 0021</v>
          </cell>
          <cell r="H630">
            <v>1</v>
          </cell>
          <cell r="U630">
            <v>0</v>
          </cell>
        </row>
        <row r="631">
          <cell r="A631" t="str">
            <v>MQ0793</v>
          </cell>
          <cell r="B631" t="str">
            <v>APOSITO (PARCHE- OCULAR)</v>
          </cell>
          <cell r="C631">
            <v>30</v>
          </cell>
          <cell r="F631">
            <v>60</v>
          </cell>
          <cell r="H631">
            <v>24</v>
          </cell>
          <cell r="U631">
            <v>90</v>
          </cell>
        </row>
        <row r="632">
          <cell r="A632" t="str">
            <v>MQ0795</v>
          </cell>
          <cell r="B632" t="str">
            <v>APOSITO PRECORTADO ESTERIL ELABORADO EN GASA TEJIDA Y 100% ALGODON 8CM *20CM</v>
          </cell>
          <cell r="C632">
            <v>420</v>
          </cell>
          <cell r="F632">
            <v>300</v>
          </cell>
          <cell r="G632">
            <v>120</v>
          </cell>
          <cell r="U632">
            <v>720</v>
          </cell>
        </row>
        <row r="633">
          <cell r="A633" t="str">
            <v>MQ0799</v>
          </cell>
          <cell r="B633" t="str">
            <v>APOSITOS DE ESPUMA QUE CONTIENE 100% MIEL DE MANUKA GRADO MEDICO THERAHONEY FOAM FLEX 10.2CM * 10.2CM</v>
          </cell>
          <cell r="G633">
            <v>22</v>
          </cell>
          <cell r="U633">
            <v>0</v>
          </cell>
        </row>
        <row r="634">
          <cell r="A634" t="str">
            <v>MQ0800</v>
          </cell>
          <cell r="B634" t="str">
            <v>APOSITOS DE ESPUMA QUE CONTIENE 100% MIEL DE MANUKA GRADO MEDICO THERAHONEY HD  5.1 * 5.1CM Y 10.2 * 12.7CM</v>
          </cell>
          <cell r="G634">
            <v>232</v>
          </cell>
          <cell r="H634">
            <v>55</v>
          </cell>
          <cell r="U634">
            <v>0</v>
          </cell>
        </row>
        <row r="635">
          <cell r="A635" t="str">
            <v>MQ0804</v>
          </cell>
          <cell r="B635" t="str">
            <v>AZUL  TRYPAN 1ML VIAL</v>
          </cell>
          <cell r="H635">
            <v>10</v>
          </cell>
          <cell r="O635">
            <v>6</v>
          </cell>
          <cell r="U635">
            <v>0</v>
          </cell>
        </row>
        <row r="636">
          <cell r="A636" t="str">
            <v>MQ0805</v>
          </cell>
          <cell r="B636" t="str">
            <v>AZUL BRILLANTE PARA MEMBRANA SERIE GE-G81010</v>
          </cell>
          <cell r="H636">
            <v>21</v>
          </cell>
          <cell r="U636">
            <v>0</v>
          </cell>
        </row>
        <row r="637">
          <cell r="A637" t="str">
            <v>MQ0807</v>
          </cell>
          <cell r="B637" t="str">
            <v>BALON DE BAKRI O BALON DE BELFORT DILDY O BALON  POSTPARTO</v>
          </cell>
          <cell r="R637">
            <v>2</v>
          </cell>
          <cell r="U637">
            <v>0</v>
          </cell>
        </row>
        <row r="638">
          <cell r="A638" t="str">
            <v>MQ0810</v>
          </cell>
          <cell r="B638" t="str">
            <v>BALON PARA ANESTESIA 1.0 LT</v>
          </cell>
          <cell r="G638">
            <v>3</v>
          </cell>
          <cell r="N638">
            <v>8</v>
          </cell>
          <cell r="U638">
            <v>0</v>
          </cell>
        </row>
        <row r="639">
          <cell r="A639" t="str">
            <v>MQ0811</v>
          </cell>
          <cell r="B639" t="str">
            <v>BALON DE ANESTESIA 3LT</v>
          </cell>
          <cell r="G639">
            <v>32</v>
          </cell>
          <cell r="K639">
            <v>12</v>
          </cell>
          <cell r="M639">
            <v>4</v>
          </cell>
          <cell r="U639">
            <v>0</v>
          </cell>
        </row>
        <row r="640">
          <cell r="A640" t="str">
            <v>MQ0813</v>
          </cell>
          <cell r="B640" t="str">
            <v>BANDA CIRCULAR ESTILO 240(B-S2970)</v>
          </cell>
          <cell r="H640">
            <v>7</v>
          </cell>
          <cell r="U640">
            <v>0</v>
          </cell>
        </row>
        <row r="641">
          <cell r="A641" t="str">
            <v>MQ0815</v>
          </cell>
          <cell r="B641" t="str">
            <v>BARRERA COLOSTOMIA 32 MM</v>
          </cell>
          <cell r="G641">
            <v>11</v>
          </cell>
          <cell r="U641">
            <v>0</v>
          </cell>
        </row>
        <row r="642">
          <cell r="A642" t="str">
            <v>MQ0816</v>
          </cell>
          <cell r="B642" t="str">
            <v>BARRERA COLOSTOMIA 38 MM</v>
          </cell>
          <cell r="K642">
            <v>9</v>
          </cell>
          <cell r="U642">
            <v>0</v>
          </cell>
        </row>
        <row r="643">
          <cell r="A643" t="str">
            <v>MQ0817</v>
          </cell>
          <cell r="B643" t="str">
            <v>BARRERA PROTECTORA PARA COLOSTOMIA DE 45 MM</v>
          </cell>
          <cell r="F643">
            <v>5</v>
          </cell>
          <cell r="K643">
            <v>4</v>
          </cell>
          <cell r="U643">
            <v>5</v>
          </cell>
        </row>
        <row r="644">
          <cell r="A644" t="str">
            <v>MQ0821</v>
          </cell>
          <cell r="B644" t="str">
            <v>BARRERA CUTANEA NO IRRITANTE EN TOALLA</v>
          </cell>
          <cell r="F644">
            <v>150</v>
          </cell>
          <cell r="U644">
            <v>150</v>
          </cell>
        </row>
        <row r="645">
          <cell r="A645" t="str">
            <v>MQ0822</v>
          </cell>
          <cell r="B645" t="str">
            <v>BATA QUIRURGICA NO ESTERIL XL</v>
          </cell>
          <cell r="C645">
            <v>10</v>
          </cell>
          <cell r="E645">
            <v>940</v>
          </cell>
          <cell r="F645">
            <v>190</v>
          </cell>
          <cell r="U645">
            <v>1140</v>
          </cell>
        </row>
        <row r="646">
          <cell r="A646" t="str">
            <v>MQ0823</v>
          </cell>
          <cell r="B646" t="str">
            <v>BOLSA AUTOSELLABLE PARA ESTERILIZACION DE 190 * 360 MM +/- 1 CM CON INDICADOR PARA VAPOR   )</v>
          </cell>
          <cell r="C646">
            <v>1010</v>
          </cell>
          <cell r="E646">
            <v>10</v>
          </cell>
          <cell r="F646">
            <v>210</v>
          </cell>
          <cell r="U646">
            <v>1230</v>
          </cell>
        </row>
        <row r="647">
          <cell r="A647" t="str">
            <v>MQ0829</v>
          </cell>
          <cell r="B647" t="str">
            <v>BOLSA DRENAJE URINARIO PEDIATRICO CONECTOR UNIVERSAL</v>
          </cell>
          <cell r="G647">
            <v>1</v>
          </cell>
          <cell r="U647">
            <v>0</v>
          </cell>
        </row>
        <row r="648">
          <cell r="A648" t="str">
            <v>MQ0831</v>
          </cell>
          <cell r="B648" t="str">
            <v>BORRADOR 20 GA RECTO</v>
          </cell>
          <cell r="H648">
            <v>3</v>
          </cell>
          <cell r="U648">
            <v>0</v>
          </cell>
        </row>
        <row r="649">
          <cell r="A649" t="str">
            <v>MQ0832</v>
          </cell>
          <cell r="B649" t="str">
            <v>BOTON GASTROSTOMIA 14 FR. X 1.5CM</v>
          </cell>
          <cell r="H649">
            <v>4</v>
          </cell>
          <cell r="U649">
            <v>0</v>
          </cell>
        </row>
        <row r="650">
          <cell r="A650" t="str">
            <v>MQ0833</v>
          </cell>
          <cell r="B650" t="str">
            <v>BRAZALETE 2 VIAS NEONATAL  N° 1  DESECHABLE</v>
          </cell>
          <cell r="E650">
            <v>10</v>
          </cell>
          <cell r="G650">
            <v>13</v>
          </cell>
          <cell r="U650">
            <v>10</v>
          </cell>
        </row>
        <row r="651">
          <cell r="A651" t="str">
            <v>MQ0834</v>
          </cell>
          <cell r="B651" t="str">
            <v>BRAZALETE 2 VIAS NEONATAL  N° 2  DESECHABLE</v>
          </cell>
          <cell r="G651">
            <v>14</v>
          </cell>
          <cell r="U651">
            <v>0</v>
          </cell>
        </row>
        <row r="652">
          <cell r="A652" t="str">
            <v>MQ0835</v>
          </cell>
          <cell r="B652" t="str">
            <v>BRAZALETE 1 VIA NEONATAL N° 3  DESECHABLE</v>
          </cell>
          <cell r="E652">
            <v>10</v>
          </cell>
          <cell r="G652">
            <v>1</v>
          </cell>
          <cell r="K652">
            <v>10</v>
          </cell>
          <cell r="N652">
            <v>21</v>
          </cell>
          <cell r="U652">
            <v>10</v>
          </cell>
        </row>
        <row r="653">
          <cell r="A653" t="str">
            <v>MQ0836</v>
          </cell>
          <cell r="B653" t="str">
            <v>BRAZALETE 2 VIAS NEONATAL  N° 4  DESECHABLE</v>
          </cell>
          <cell r="G653">
            <v>3</v>
          </cell>
          <cell r="K653">
            <v>10</v>
          </cell>
          <cell r="U653">
            <v>0</v>
          </cell>
        </row>
        <row r="654">
          <cell r="A654" t="str">
            <v>MQ0837</v>
          </cell>
          <cell r="B654" t="str">
            <v>BRAZALETE 2 VIAS NEONATAL  N° 5  DESECHABLE</v>
          </cell>
          <cell r="C654">
            <v>10</v>
          </cell>
          <cell r="F654">
            <v>5</v>
          </cell>
          <cell r="G654">
            <v>7</v>
          </cell>
          <cell r="U654">
            <v>15</v>
          </cell>
        </row>
        <row r="655">
          <cell r="A655" t="str">
            <v>MQ0839</v>
          </cell>
          <cell r="B655" t="str">
            <v>CANISTER 1000 CC</v>
          </cell>
          <cell r="O655">
            <v>4</v>
          </cell>
          <cell r="U655">
            <v>0</v>
          </cell>
        </row>
        <row r="656">
          <cell r="A656" t="str">
            <v>MQ0840</v>
          </cell>
          <cell r="B656" t="str">
            <v>RECOLECTOR TRANSPARENTE 1000+/-200cc FILTROS HIDROFILICO Y CARBON PAQUETE GEL TUBERIA 1.5m PINZA Y CONECTOR</v>
          </cell>
          <cell r="H656">
            <v>2</v>
          </cell>
          <cell r="O656">
            <v>1</v>
          </cell>
          <cell r="U656">
            <v>0</v>
          </cell>
        </row>
        <row r="657">
          <cell r="A657" t="str">
            <v>MQ0841</v>
          </cell>
          <cell r="B657" t="str">
            <v>CANISTER 250 CC</v>
          </cell>
          <cell r="G657">
            <v>1</v>
          </cell>
          <cell r="U657">
            <v>0</v>
          </cell>
        </row>
        <row r="658">
          <cell r="A658" t="str">
            <v>MQ0842</v>
          </cell>
          <cell r="B658" t="str">
            <v>CANULA  SINGLE USE 23 GA REF:GE-14498</v>
          </cell>
          <cell r="H658">
            <v>8</v>
          </cell>
          <cell r="U658">
            <v>0</v>
          </cell>
        </row>
        <row r="659">
          <cell r="A659" t="str">
            <v>MQ0843</v>
          </cell>
          <cell r="B659" t="str">
            <v>CANULA ANGULADA PUNTA  REUSABLE 6.0- 10mm 23g</v>
          </cell>
          <cell r="H659">
            <v>11</v>
          </cell>
          <cell r="U659">
            <v>0</v>
          </cell>
        </row>
        <row r="660">
          <cell r="A660" t="str">
            <v>MQ0844</v>
          </cell>
          <cell r="B660" t="str">
            <v>CANULA BACKFLUSH SINGLE-USE 23GA(G-33077)</v>
          </cell>
          <cell r="H660">
            <v>5</v>
          </cell>
          <cell r="U660">
            <v>0</v>
          </cell>
        </row>
        <row r="661">
          <cell r="A661" t="str">
            <v>MQ0845</v>
          </cell>
          <cell r="B661" t="str">
            <v>CANULA TRAQUEOSTOMIA No. 7.0 C/B</v>
          </cell>
          <cell r="G661">
            <v>10</v>
          </cell>
          <cell r="U661">
            <v>0</v>
          </cell>
        </row>
        <row r="662">
          <cell r="A662" t="str">
            <v>MQ0846</v>
          </cell>
          <cell r="B662" t="str">
            <v>CANULA  TRAQUEOSTOMIA FENESTRADA No. 7.0 C/B</v>
          </cell>
          <cell r="G662">
            <v>1</v>
          </cell>
          <cell r="U662">
            <v>0</v>
          </cell>
        </row>
        <row r="663">
          <cell r="A663" t="str">
            <v>MQ0850</v>
          </cell>
          <cell r="B663" t="str">
            <v>CANULA TRAQUEOSTOMIA N° 8.5 C/B NO FENESTRADA</v>
          </cell>
          <cell r="H663">
            <v>1</v>
          </cell>
          <cell r="U663">
            <v>0</v>
          </cell>
        </row>
        <row r="664">
          <cell r="A664" t="str">
            <v>MQ0852</v>
          </cell>
          <cell r="B664" t="str">
            <v>CANULA  TRAQUEOSTOMIA MINI NEONATAL  No. 3.5 S/B</v>
          </cell>
          <cell r="G664">
            <v>1</v>
          </cell>
          <cell r="U664">
            <v>0</v>
          </cell>
        </row>
        <row r="665">
          <cell r="A665" t="str">
            <v>MQ0857</v>
          </cell>
          <cell r="B665" t="str">
            <v>CANULA GUEDEL N° 00</v>
          </cell>
          <cell r="F665">
            <v>14</v>
          </cell>
          <cell r="G665">
            <v>7</v>
          </cell>
          <cell r="K665">
            <v>5</v>
          </cell>
          <cell r="O665">
            <v>8</v>
          </cell>
          <cell r="U665">
            <v>14</v>
          </cell>
        </row>
        <row r="666">
          <cell r="A666" t="str">
            <v>MQ0858</v>
          </cell>
          <cell r="B666" t="str">
            <v>CANULA GUEDEL # 000</v>
          </cell>
          <cell r="K666">
            <v>6</v>
          </cell>
          <cell r="N666">
            <v>1</v>
          </cell>
          <cell r="U666">
            <v>0</v>
          </cell>
        </row>
        <row r="667">
          <cell r="A667" t="str">
            <v>MQ0859</v>
          </cell>
          <cell r="B667" t="str">
            <v>CANULA NASAL DE ALTO FLUJO ADULTO T: M</v>
          </cell>
          <cell r="N667">
            <v>4</v>
          </cell>
          <cell r="R667">
            <v>2</v>
          </cell>
          <cell r="U667">
            <v>0</v>
          </cell>
        </row>
        <row r="668">
          <cell r="A668" t="str">
            <v>MQ0861</v>
          </cell>
          <cell r="B668" t="str">
            <v>CANULA NASAL PARA ALTO FLUJO (RF:OPT942)PEDIATRICA INTERME  XA USO C/ CIRCUITO F&amp;P /OPTIFLOW</v>
          </cell>
          <cell r="G668">
            <v>13</v>
          </cell>
          <cell r="K668">
            <v>2</v>
          </cell>
          <cell r="N668">
            <v>3</v>
          </cell>
          <cell r="U668">
            <v>0</v>
          </cell>
        </row>
        <row r="669">
          <cell r="A669" t="str">
            <v>MQ0862</v>
          </cell>
          <cell r="B669" t="str">
            <v>CANULA NASOFARINGEA 26FR</v>
          </cell>
          <cell r="E669">
            <v>2</v>
          </cell>
          <cell r="U669">
            <v>2</v>
          </cell>
        </row>
        <row r="670">
          <cell r="A670" t="str">
            <v>MQ0863</v>
          </cell>
          <cell r="B670" t="str">
            <v>CANULA NASOFARINGEA 28 FR</v>
          </cell>
          <cell r="E670">
            <v>2</v>
          </cell>
          <cell r="U670">
            <v>2</v>
          </cell>
        </row>
        <row r="671">
          <cell r="A671" t="str">
            <v>MQ0866</v>
          </cell>
          <cell r="B671" t="str">
            <v>CANULAS DE SIMCOE 23G(REF:3190)</v>
          </cell>
          <cell r="H671">
            <v>10</v>
          </cell>
          <cell r="U671">
            <v>0</v>
          </cell>
        </row>
        <row r="672">
          <cell r="A672" t="str">
            <v>MQ0867</v>
          </cell>
          <cell r="B672" t="str">
            <v>CARTUCHO MONARCH</v>
          </cell>
          <cell r="H672">
            <v>1</v>
          </cell>
          <cell r="U672">
            <v>0</v>
          </cell>
        </row>
        <row r="673">
          <cell r="A673" t="str">
            <v>MQ0870</v>
          </cell>
          <cell r="B673" t="str">
            <v>CASSETTE MEGATRON HPS INCLUIDO TUBO REF G60700</v>
          </cell>
          <cell r="H673">
            <v>1</v>
          </cell>
          <cell r="U673">
            <v>0</v>
          </cell>
        </row>
        <row r="674">
          <cell r="A674" t="str">
            <v>MQ0875</v>
          </cell>
          <cell r="B674" t="str">
            <v>CATETER DOBLE J N° 6FR * 26CMS</v>
          </cell>
          <cell r="C674">
            <v>3</v>
          </cell>
          <cell r="O674">
            <v>2</v>
          </cell>
          <cell r="U674">
            <v>3</v>
          </cell>
        </row>
        <row r="675">
          <cell r="A675" t="str">
            <v>MQ0876</v>
          </cell>
          <cell r="B675" t="str">
            <v>CATETER EMBOLECTOMIA FOGARTY N° 6FR * 80 cm MONOLUMEN SIN LATEX</v>
          </cell>
          <cell r="C675">
            <v>6</v>
          </cell>
          <cell r="H675">
            <v>4</v>
          </cell>
          <cell r="U675">
            <v>6</v>
          </cell>
        </row>
        <row r="676">
          <cell r="A676" t="str">
            <v>MQ0877</v>
          </cell>
          <cell r="B676" t="str">
            <v>CATETER INTRAVENOSO 20 G</v>
          </cell>
          <cell r="G676">
            <v>264</v>
          </cell>
          <cell r="H676">
            <v>259</v>
          </cell>
          <cell r="J676">
            <v>17</v>
          </cell>
          <cell r="K676">
            <v>179</v>
          </cell>
          <cell r="M676">
            <v>173</v>
          </cell>
          <cell r="O676">
            <v>50</v>
          </cell>
          <cell r="Q676">
            <v>4</v>
          </cell>
          <cell r="R676">
            <v>100</v>
          </cell>
          <cell r="U676">
            <v>0</v>
          </cell>
        </row>
        <row r="677">
          <cell r="A677" t="str">
            <v>MQ0878</v>
          </cell>
          <cell r="B677" t="str">
            <v>CATETER INTRAVENOSO SEGURIDAD No.20G</v>
          </cell>
          <cell r="J677">
            <v>28</v>
          </cell>
          <cell r="U677">
            <v>0</v>
          </cell>
        </row>
        <row r="678">
          <cell r="A678" t="str">
            <v>MQ0879</v>
          </cell>
          <cell r="B678" t="str">
            <v>KIT DE INTRODUCCION PERCUTANEA CON VALVULA HEMOSTATICA N° 6.0 FR * 10 CMS</v>
          </cell>
          <cell r="H678">
            <v>5</v>
          </cell>
          <cell r="K678">
            <v>3</v>
          </cell>
          <cell r="O678">
            <v>3</v>
          </cell>
          <cell r="U678">
            <v>0</v>
          </cell>
        </row>
        <row r="679">
          <cell r="A679" t="str">
            <v>MQ0880</v>
          </cell>
          <cell r="B679" t="str">
            <v>CATETER MULTIPROPOSITO RECUBRIMINETO HIDROFILO, SISTEMA DE BOQUEO CON DESPLIEGUE, POLIURETANO N° 14FR * 25CM</v>
          </cell>
          <cell r="H679">
            <v>3</v>
          </cell>
          <cell r="U679">
            <v>0</v>
          </cell>
        </row>
        <row r="680">
          <cell r="A680" t="str">
            <v>MQ0884</v>
          </cell>
          <cell r="B680" t="str">
            <v>CATETER PERMANENTE RECTO DOBLE LUMEN  N° 14.5FR * 28CM EJE A PUNTA DISTAL, 23CM RETEN A PUNTA DISTAL CON SET PARA INSERCION ADULTO</v>
          </cell>
          <cell r="G680">
            <v>1</v>
          </cell>
          <cell r="U680">
            <v>0</v>
          </cell>
        </row>
        <row r="681">
          <cell r="A681" t="str">
            <v>MQ0885</v>
          </cell>
          <cell r="B681" t="str">
            <v>CATETER TEMPORAL PRECURVADO DOBLE LUMEN COAXIAL N° 11.5FR * 15CM ADULTO</v>
          </cell>
          <cell r="G681">
            <v>7</v>
          </cell>
          <cell r="U681">
            <v>0</v>
          </cell>
        </row>
        <row r="682">
          <cell r="A682" t="str">
            <v>MQ0886</v>
          </cell>
          <cell r="B682" t="str">
            <v>CATETER TEMPORAL RECTO DOBLE LUMEN COAXIAL EN POLIURETANO ALTO FLUJO N° 14FR * 20CM  ADULTO</v>
          </cell>
          <cell r="N682">
            <v>1</v>
          </cell>
          <cell r="U682">
            <v>0</v>
          </cell>
        </row>
        <row r="683">
          <cell r="A683" t="str">
            <v>MQ0887</v>
          </cell>
          <cell r="B683" t="str">
            <v>CATETER TEMPORAL PRECURVADO DOBLE LUMEN COAXIAL N° 14FR * 15CM ADULTO</v>
          </cell>
          <cell r="G683">
            <v>7</v>
          </cell>
          <cell r="U683">
            <v>0</v>
          </cell>
        </row>
        <row r="684">
          <cell r="A684" t="str">
            <v>MQ0888</v>
          </cell>
          <cell r="B684" t="str">
            <v>CATETER TEMPORAL RECTO DOBLE LUMEN TABICADO EN POLIURETANO N° 11FR * 20CM ADULTO</v>
          </cell>
          <cell r="G684">
            <v>10</v>
          </cell>
          <cell r="U684">
            <v>0</v>
          </cell>
        </row>
        <row r="685">
          <cell r="A685" t="str">
            <v>MQ0889</v>
          </cell>
          <cell r="B685" t="str">
            <v>CATETER VENOSO CENTRAL (CVC) ADULTO MONOLUMEN N° 16G * 20CM</v>
          </cell>
          <cell r="E685">
            <v>1</v>
          </cell>
          <cell r="G685">
            <v>3</v>
          </cell>
          <cell r="K685">
            <v>4</v>
          </cell>
          <cell r="R685">
            <v>1</v>
          </cell>
          <cell r="U685">
            <v>1</v>
          </cell>
        </row>
        <row r="686">
          <cell r="A686" t="str">
            <v>MQ0890</v>
          </cell>
          <cell r="B686" t="str">
            <v>CATETER VENOSO CENTRAL (CVC) TRILUMEN N° 5.5FR * 13CM</v>
          </cell>
          <cell r="H686">
            <v>1</v>
          </cell>
          <cell r="K686">
            <v>5</v>
          </cell>
          <cell r="U686">
            <v>0</v>
          </cell>
        </row>
        <row r="687">
          <cell r="A687" t="str">
            <v>MQ0892</v>
          </cell>
          <cell r="B687" t="str">
            <v>CINTA AUTOADHESIVA DE CONTROL QUIMICO PARA VAPOR LIBRE DE PLOMO  ROLLO</v>
          </cell>
          <cell r="D687">
            <v>1</v>
          </cell>
          <cell r="F687">
            <v>18</v>
          </cell>
          <cell r="U687">
            <v>19</v>
          </cell>
        </row>
        <row r="688">
          <cell r="A688" t="str">
            <v>MQ0893</v>
          </cell>
          <cell r="B688" t="str">
            <v>CINTA DE IMPRESION PARA SELLADORA HAWO COMPATIBLE SELLADORA HAWO, REFERENCIA 6.813.104</v>
          </cell>
          <cell r="F688">
            <v>3</v>
          </cell>
          <cell r="U688">
            <v>3</v>
          </cell>
        </row>
        <row r="689">
          <cell r="A689" t="str">
            <v>MQ0895</v>
          </cell>
          <cell r="B689" t="str">
            <v>CINTA UMBILICAL 2MM*45CM</v>
          </cell>
          <cell r="C689">
            <v>72</v>
          </cell>
          <cell r="F689">
            <v>12</v>
          </cell>
          <cell r="H689">
            <v>28</v>
          </cell>
          <cell r="U689">
            <v>84</v>
          </cell>
        </row>
        <row r="690">
          <cell r="A690" t="str">
            <v>MQ0897</v>
          </cell>
          <cell r="B690" t="str">
            <v>CIRCUITO ANESTESIA ADULTO CON MANGUERA 60 A 80C/B</v>
          </cell>
          <cell r="C690">
            <v>220</v>
          </cell>
          <cell r="E690">
            <v>85</v>
          </cell>
          <cell r="F690">
            <v>130</v>
          </cell>
          <cell r="G690">
            <v>246</v>
          </cell>
          <cell r="H690">
            <v>12</v>
          </cell>
          <cell r="K690">
            <v>9</v>
          </cell>
          <cell r="M690">
            <v>6</v>
          </cell>
          <cell r="N690">
            <v>63</v>
          </cell>
          <cell r="O690">
            <v>58</v>
          </cell>
          <cell r="Q690">
            <v>1</v>
          </cell>
          <cell r="R690">
            <v>3</v>
          </cell>
          <cell r="U690">
            <v>435</v>
          </cell>
        </row>
        <row r="691">
          <cell r="A691" t="str">
            <v>MQ0898</v>
          </cell>
          <cell r="B691" t="str">
            <v>CIRCUITO MAPLESON C PARA VENTILACION PEDIATRICA 1L</v>
          </cell>
          <cell r="F691">
            <v>2</v>
          </cell>
          <cell r="G691">
            <v>25</v>
          </cell>
          <cell r="U691">
            <v>2</v>
          </cell>
        </row>
        <row r="692">
          <cell r="A692" t="str">
            <v>MQ0899</v>
          </cell>
          <cell r="B692" t="str">
            <v>CIRCUITO MAPLESON C PARA VENTILACION PEDIATRICA 1/2L</v>
          </cell>
          <cell r="C692">
            <v>3</v>
          </cell>
          <cell r="F692">
            <v>3</v>
          </cell>
          <cell r="G692">
            <v>7</v>
          </cell>
          <cell r="U692">
            <v>6</v>
          </cell>
        </row>
        <row r="693">
          <cell r="A693" t="str">
            <v>MQ0900</v>
          </cell>
          <cell r="B693" t="str">
            <v>CIRCUITO MAPLESON C PARA VENTILACION 2L</v>
          </cell>
          <cell r="G693">
            <v>26</v>
          </cell>
          <cell r="U693">
            <v>0</v>
          </cell>
        </row>
        <row r="694">
          <cell r="A694" t="str">
            <v>MQ0901</v>
          </cell>
          <cell r="B694" t="str">
            <v>CIRCUITO NEONATAL / PEDIATRICO  ZOLL UNA VIA</v>
          </cell>
          <cell r="G694">
            <v>28</v>
          </cell>
          <cell r="U694">
            <v>0</v>
          </cell>
        </row>
        <row r="695">
          <cell r="A695" t="str">
            <v>MQ0902</v>
          </cell>
          <cell r="B695" t="str">
            <v>CIRCUITO PARA VENTILADOR  ACUTRONIC DESCHABLE  REF:154312</v>
          </cell>
          <cell r="G695">
            <v>5</v>
          </cell>
          <cell r="U695">
            <v>0</v>
          </cell>
        </row>
        <row r="696">
          <cell r="A696" t="str">
            <v>MQ0903</v>
          </cell>
          <cell r="B696" t="str">
            <v>CIRCUITO ALMA LISA C/VAL ADULTO REF5183064</v>
          </cell>
          <cell r="G696">
            <v>8</v>
          </cell>
          <cell r="R696">
            <v>1</v>
          </cell>
          <cell r="U696">
            <v>0</v>
          </cell>
        </row>
        <row r="697">
          <cell r="A697" t="str">
            <v>MQ0905</v>
          </cell>
          <cell r="B697" t="str">
            <v>CIRCUITO VENTILATORIO UNIDIRECCIONAL CON VALVULA EXHALATORIO  EXTERNA PARA VENTILADOR</v>
          </cell>
          <cell r="D697">
            <v>69</v>
          </cell>
          <cell r="U697">
            <v>69</v>
          </cell>
        </row>
        <row r="698">
          <cell r="A698" t="str">
            <v>MQ0906</v>
          </cell>
          <cell r="B698" t="str">
            <v>CLIP DE RANEY</v>
          </cell>
          <cell r="H698">
            <v>159</v>
          </cell>
          <cell r="U698">
            <v>0</v>
          </cell>
        </row>
        <row r="699">
          <cell r="A699" t="str">
            <v>MQ0907</v>
          </cell>
          <cell r="B699" t="str">
            <v>LIGA CLIP PARA LIGADURA EN POLIMERO NO ABSORBIBLE TAMAÑO M (CIERRE DE VASOS DE 3 HASTA 10 CM )</v>
          </cell>
          <cell r="C699">
            <v>34</v>
          </cell>
          <cell r="K699">
            <v>14</v>
          </cell>
          <cell r="U699">
            <v>34</v>
          </cell>
        </row>
        <row r="700">
          <cell r="A700" t="str">
            <v>MQ0908</v>
          </cell>
          <cell r="B700" t="str">
            <v>CLORHEXIDINA GLUCONATO JABON 4% * BOLSA 850 (WEST)</v>
          </cell>
          <cell r="C700">
            <v>18</v>
          </cell>
          <cell r="D700">
            <v>29</v>
          </cell>
          <cell r="E700">
            <v>52</v>
          </cell>
          <cell r="F700">
            <v>189</v>
          </cell>
          <cell r="U700">
            <v>288</v>
          </cell>
        </row>
        <row r="701">
          <cell r="A701" t="str">
            <v>MQ0909</v>
          </cell>
          <cell r="B701" t="str">
            <v>MECHA NASAL ESTERIL EN GASA 100% ALGODON, PRECORTADA,  CON ELEMENTO RADIOPACO</v>
          </cell>
          <cell r="C701">
            <v>100</v>
          </cell>
          <cell r="E701">
            <v>50</v>
          </cell>
          <cell r="F701">
            <v>170</v>
          </cell>
          <cell r="U701">
            <v>320</v>
          </cell>
        </row>
        <row r="702">
          <cell r="A702" t="str">
            <v>MQ0916</v>
          </cell>
          <cell r="B702" t="str">
            <v>COTONOIDE 1/2 * 1 in (13*25 mm) SOBRE * 10</v>
          </cell>
          <cell r="H702">
            <v>5</v>
          </cell>
          <cell r="U702">
            <v>0</v>
          </cell>
        </row>
        <row r="703">
          <cell r="A703" t="str">
            <v>MQ0917</v>
          </cell>
          <cell r="B703" t="str">
            <v>COTONOIDE 1/2 * 3 in (13*76 cm) SOBRE * 10</v>
          </cell>
          <cell r="H703">
            <v>6</v>
          </cell>
          <cell r="K703">
            <v>4</v>
          </cell>
          <cell r="U703">
            <v>0</v>
          </cell>
        </row>
        <row r="704">
          <cell r="A704" t="str">
            <v>MQ0920</v>
          </cell>
          <cell r="B704" t="str">
            <v>CUCHILLETE CON MANGO VITRECTOMIA</v>
          </cell>
          <cell r="H704">
            <v>9</v>
          </cell>
          <cell r="U704">
            <v>0</v>
          </cell>
        </row>
        <row r="705">
          <cell r="A705" t="str">
            <v>MQ0921</v>
          </cell>
          <cell r="B705" t="str">
            <v>CUCHILLETES CON MANGO 2MM</v>
          </cell>
          <cell r="O705">
            <v>2</v>
          </cell>
          <cell r="U705">
            <v>0</v>
          </cell>
        </row>
        <row r="706">
          <cell r="A706" t="str">
            <v>MQ0923</v>
          </cell>
          <cell r="B706" t="str">
            <v>CUCHILLETES DE 2.75 MM</v>
          </cell>
          <cell r="H706">
            <v>1</v>
          </cell>
          <cell r="O706">
            <v>10</v>
          </cell>
          <cell r="U706">
            <v>0</v>
          </cell>
        </row>
        <row r="707">
          <cell r="A707" t="str">
            <v>MQ0924</v>
          </cell>
          <cell r="B707" t="str">
            <v>CUCHILLETES DE CRESCENT</v>
          </cell>
          <cell r="H707">
            <v>7</v>
          </cell>
          <cell r="O707">
            <v>7</v>
          </cell>
          <cell r="U707">
            <v>0</v>
          </cell>
        </row>
        <row r="708">
          <cell r="A708" t="str">
            <v>MQ0925</v>
          </cell>
          <cell r="B708" t="str">
            <v>CUELLO DE PHILADELPHIA T: L</v>
          </cell>
          <cell r="C708">
            <v>29</v>
          </cell>
          <cell r="E708">
            <v>22</v>
          </cell>
          <cell r="F708">
            <v>5</v>
          </cell>
          <cell r="G708">
            <v>4</v>
          </cell>
          <cell r="J708">
            <v>3</v>
          </cell>
          <cell r="N708">
            <v>11</v>
          </cell>
          <cell r="Q708">
            <v>2</v>
          </cell>
          <cell r="R708">
            <v>2</v>
          </cell>
          <cell r="U708">
            <v>56</v>
          </cell>
        </row>
        <row r="709">
          <cell r="A709" t="str">
            <v>MQ0926</v>
          </cell>
          <cell r="B709" t="str">
            <v>DETERGENTE LÍQ CONCENT NEUTRO Y BIODEGRADABLE PARA AREAS SUPERFI/ EQUIPOS BIO (QUINEUTRIN-QN) 500 ml</v>
          </cell>
          <cell r="C709">
            <v>270</v>
          </cell>
          <cell r="D709">
            <v>21</v>
          </cell>
          <cell r="E709">
            <v>76</v>
          </cell>
          <cell r="F709">
            <v>90</v>
          </cell>
          <cell r="U709">
            <v>457</v>
          </cell>
        </row>
        <row r="710">
          <cell r="A710" t="str">
            <v>MQ0932</v>
          </cell>
          <cell r="B710" t="str">
            <v>ELECTRODO PARA MARCAPASO TRANSVENOSO N° 6.0FR</v>
          </cell>
          <cell r="E710">
            <v>2</v>
          </cell>
          <cell r="G710">
            <v>2</v>
          </cell>
          <cell r="U710">
            <v>2</v>
          </cell>
        </row>
        <row r="711">
          <cell r="A711" t="str">
            <v>MQ0933</v>
          </cell>
          <cell r="B711" t="str">
            <v>ELECTRODO MARCAPASO TRANSITORIO BIPOLAR N° 5.0FR S/B</v>
          </cell>
          <cell r="E711">
            <v>1</v>
          </cell>
          <cell r="K711">
            <v>1</v>
          </cell>
          <cell r="N711">
            <v>1</v>
          </cell>
          <cell r="U711">
            <v>1</v>
          </cell>
        </row>
        <row r="712">
          <cell r="A712" t="str">
            <v>MQ0934</v>
          </cell>
          <cell r="B712" t="str">
            <v>ELECTRODO MONITOREO ADULTO/ PEDIATRICO MARCA: GOLDENCARE GC-301A</v>
          </cell>
          <cell r="C712">
            <v>4900</v>
          </cell>
          <cell r="E712">
            <v>1500</v>
          </cell>
          <cell r="F712">
            <v>2000</v>
          </cell>
          <cell r="G712">
            <v>2792</v>
          </cell>
          <cell r="H712">
            <v>360</v>
          </cell>
          <cell r="J712">
            <v>96</v>
          </cell>
          <cell r="K712">
            <v>1716</v>
          </cell>
          <cell r="M712">
            <v>517</v>
          </cell>
          <cell r="N712">
            <v>1569</v>
          </cell>
          <cell r="O712">
            <v>768</v>
          </cell>
          <cell r="Q712">
            <v>75</v>
          </cell>
          <cell r="R712">
            <v>586</v>
          </cell>
          <cell r="U712">
            <v>8400</v>
          </cell>
        </row>
        <row r="713">
          <cell r="A713" t="str">
            <v>MQ0935</v>
          </cell>
          <cell r="B713" t="str">
            <v>ELECTRODOS MULTIFUNCION PARA DESFIBRILADOR ADULTO DESFIBRILADOR ZOLL- MSERIES</v>
          </cell>
          <cell r="C713">
            <v>8</v>
          </cell>
          <cell r="U713">
            <v>8</v>
          </cell>
        </row>
        <row r="714">
          <cell r="A714" t="str">
            <v>MQ0936</v>
          </cell>
          <cell r="B714" t="str">
            <v>ELECTRODO NEONATAL CON GEL SOLIDO BASE MICROPOROSO SUAVE DURABLES, ADHESIVO HIPOALERGENIGO</v>
          </cell>
          <cell r="G714">
            <v>969</v>
          </cell>
          <cell r="K714">
            <v>312</v>
          </cell>
          <cell r="N714">
            <v>153</v>
          </cell>
          <cell r="R714">
            <v>13</v>
          </cell>
          <cell r="U714">
            <v>0</v>
          </cell>
        </row>
        <row r="715">
          <cell r="A715" t="str">
            <v>MQ0940</v>
          </cell>
          <cell r="B715" t="str">
            <v>BOLSA AUTOSELLABLE PARA ESTERILIZACION 130 * 280 MM +/- 1 CM CON INDICADOR PARA VAPOR</v>
          </cell>
          <cell r="E715">
            <v>4</v>
          </cell>
          <cell r="F715">
            <v>6</v>
          </cell>
          <cell r="U715">
            <v>10</v>
          </cell>
        </row>
        <row r="716">
          <cell r="A716" t="str">
            <v>MQ0941</v>
          </cell>
          <cell r="B716" t="str">
            <v>RECARGA ENDOGRAPADORA  LINEAL CORTANTE DE 4 FILAS CON SELECCIÓN DE ALTURA DE GRAPADO 1.0 CON ALTURA DE GRAPAS ABIERTAS DE 2.5 A 2.6MM *35MM LONG. LINEAL (VASECR35)</v>
          </cell>
          <cell r="C716">
            <v>44</v>
          </cell>
          <cell r="H716">
            <v>6</v>
          </cell>
          <cell r="U716">
            <v>44</v>
          </cell>
        </row>
        <row r="717">
          <cell r="A717" t="str">
            <v>MQ0946</v>
          </cell>
          <cell r="B717" t="str">
            <v>ENVOLVEDERA DE TELA NO TEJIDA, FIBRAS SINTETICAS DE POLIPROPILENO TRES CAPAS SMS 48 A 60GR 120CM * 120CM  CAJA POR UNIDAD O ROLLO</v>
          </cell>
          <cell r="F717">
            <v>200</v>
          </cell>
          <cell r="U717">
            <v>200</v>
          </cell>
        </row>
        <row r="718">
          <cell r="A718" t="str">
            <v>MQ0951</v>
          </cell>
          <cell r="B718" t="str">
            <v>EXPANSOR DE PIEL REDONDO (INJERTO)REF: 51627 VOLUMEN DE 100 AL 250</v>
          </cell>
          <cell r="H718">
            <v>1</v>
          </cell>
          <cell r="U718">
            <v>0</v>
          </cell>
        </row>
        <row r="719">
          <cell r="A719" t="str">
            <v>MQ0952</v>
          </cell>
          <cell r="B719" t="str">
            <v>EXPANSOR DE PIEL SEMILUNAR (INJERTO)REF: 51690 VOLUMEN DE 100 AL 250</v>
          </cell>
          <cell r="H719">
            <v>2</v>
          </cell>
          <cell r="U719">
            <v>0</v>
          </cell>
        </row>
        <row r="720">
          <cell r="A720" t="str">
            <v>MQ0953</v>
          </cell>
          <cell r="B720" t="str">
            <v>EXTENSION ANESTESIA PEDIATRICA CON LLAVE DE CLAMPEO</v>
          </cell>
          <cell r="F720">
            <v>200</v>
          </cell>
          <cell r="G720">
            <v>918</v>
          </cell>
          <cell r="H720">
            <v>72</v>
          </cell>
          <cell r="I720">
            <v>7</v>
          </cell>
          <cell r="J720">
            <v>37</v>
          </cell>
          <cell r="K720">
            <v>486</v>
          </cell>
          <cell r="M720">
            <v>123</v>
          </cell>
          <cell r="N720">
            <v>558</v>
          </cell>
          <cell r="O720">
            <v>81</v>
          </cell>
          <cell r="R720">
            <v>86</v>
          </cell>
          <cell r="U720">
            <v>200</v>
          </cell>
        </row>
        <row r="721">
          <cell r="A721" t="str">
            <v>MQ0954</v>
          </cell>
          <cell r="B721" t="str">
            <v>EXTENSION DE ANESTESIA ADULTO CON LLAVE DE CLAMPEO (TUBO)</v>
          </cell>
          <cell r="C721">
            <v>700</v>
          </cell>
          <cell r="E721">
            <v>1100</v>
          </cell>
          <cell r="G721">
            <v>393</v>
          </cell>
          <cell r="H721">
            <v>258</v>
          </cell>
          <cell r="J721">
            <v>10</v>
          </cell>
          <cell r="K721">
            <v>51</v>
          </cell>
          <cell r="M721">
            <v>63</v>
          </cell>
          <cell r="N721">
            <v>466</v>
          </cell>
          <cell r="Q721">
            <v>2</v>
          </cell>
          <cell r="R721">
            <v>12</v>
          </cell>
          <cell r="U721">
            <v>1800</v>
          </cell>
        </row>
        <row r="722">
          <cell r="A722" t="str">
            <v>MQ0955</v>
          </cell>
          <cell r="B722" t="str">
            <v>EXTENSION/SONDA PERFUSOR 20 /60NEONATOS DE  (SYRINGE+PRESSURE)</v>
          </cell>
          <cell r="C722">
            <v>170</v>
          </cell>
          <cell r="E722">
            <v>450</v>
          </cell>
          <cell r="F722">
            <v>270</v>
          </cell>
          <cell r="G722">
            <v>4</v>
          </cell>
          <cell r="H722">
            <v>127</v>
          </cell>
          <cell r="K722">
            <v>89</v>
          </cell>
          <cell r="M722">
            <v>9</v>
          </cell>
          <cell r="N722">
            <v>37</v>
          </cell>
          <cell r="O722">
            <v>8</v>
          </cell>
          <cell r="U722">
            <v>890</v>
          </cell>
        </row>
        <row r="723">
          <cell r="A723" t="str">
            <v>MQ0956</v>
          </cell>
          <cell r="B723" t="str">
            <v>FILTRO BACTERIOLOGICO PARA VENTILADOR</v>
          </cell>
          <cell r="F723">
            <v>10</v>
          </cell>
          <cell r="Q723">
            <v>1</v>
          </cell>
          <cell r="U723">
            <v>10</v>
          </cell>
        </row>
        <row r="724">
          <cell r="A724" t="str">
            <v>MQ0957</v>
          </cell>
          <cell r="B724" t="str">
            <v>FILTRO DESLEUCOCITADOR DE PLAQUETAS</v>
          </cell>
          <cell r="C724">
            <v>20</v>
          </cell>
          <cell r="E724">
            <v>10</v>
          </cell>
          <cell r="F724">
            <v>10</v>
          </cell>
          <cell r="G724">
            <v>83</v>
          </cell>
          <cell r="K724">
            <v>20</v>
          </cell>
          <cell r="N724">
            <v>1</v>
          </cell>
          <cell r="O724">
            <v>7</v>
          </cell>
          <cell r="R724">
            <v>1</v>
          </cell>
          <cell r="U724">
            <v>40</v>
          </cell>
        </row>
        <row r="725">
          <cell r="A725" t="str">
            <v>MQ0958</v>
          </cell>
          <cell r="B725" t="str">
            <v>FILTRO EXALATORIO VENTILADOR DRAGER SAVINA</v>
          </cell>
          <cell r="G725">
            <v>96</v>
          </cell>
          <cell r="K725">
            <v>6</v>
          </cell>
          <cell r="R725">
            <v>9</v>
          </cell>
          <cell r="U725">
            <v>0</v>
          </cell>
        </row>
        <row r="726">
          <cell r="A726" t="str">
            <v>MQ0959</v>
          </cell>
          <cell r="B726" t="str">
            <v>FILTROS INTERCAMBIADORES DE CALOR Y HUMEDAD (HMEFS) PEDIATRICO</v>
          </cell>
          <cell r="G726">
            <v>30</v>
          </cell>
          <cell r="U726">
            <v>0</v>
          </cell>
        </row>
        <row r="727">
          <cell r="A727" t="str">
            <v>MQ0961</v>
          </cell>
          <cell r="B727" t="str">
            <v>FLEBOEXTRACTOR DESC 3 OLIVAS VASCUTEK</v>
          </cell>
          <cell r="E727">
            <v>1</v>
          </cell>
          <cell r="F727">
            <v>1</v>
          </cell>
          <cell r="U727">
            <v>2</v>
          </cell>
        </row>
        <row r="728">
          <cell r="A728" t="str">
            <v>MQ0962</v>
          </cell>
          <cell r="B728" t="str">
            <v>FORCEPS BIPOLAR</v>
          </cell>
          <cell r="H728">
            <v>1</v>
          </cell>
          <cell r="U728">
            <v>0</v>
          </cell>
        </row>
        <row r="729">
          <cell r="A729" t="str">
            <v>MQ0963</v>
          </cell>
          <cell r="B729" t="str">
            <v>FRASCO RECOLECTOR MUESTRA PARA  BACILOSCOPIA</v>
          </cell>
          <cell r="C729">
            <v>250</v>
          </cell>
          <cell r="F729">
            <v>900</v>
          </cell>
          <cell r="U729">
            <v>1150</v>
          </cell>
        </row>
        <row r="730">
          <cell r="A730" t="str">
            <v>MQ0965</v>
          </cell>
          <cell r="B730" t="str">
            <v>GASA IMPREGNADA EN PARAFINA DE 1MT * 15CM DE ANCHO ESTERIL</v>
          </cell>
          <cell r="G730">
            <v>43</v>
          </cell>
          <cell r="H730">
            <v>30</v>
          </cell>
          <cell r="U730">
            <v>0</v>
          </cell>
        </row>
        <row r="731">
          <cell r="A731" t="str">
            <v>MQ0966</v>
          </cell>
          <cell r="B731" t="str">
            <v>GASA PRECORTADA NO TEJIDA ESTERIL 7.5 * 7.5 SOBRE *3 UN</v>
          </cell>
          <cell r="D731">
            <v>1950</v>
          </cell>
          <cell r="E731">
            <v>27746</v>
          </cell>
          <cell r="U731">
            <v>29696</v>
          </cell>
        </row>
        <row r="732">
          <cell r="A732" t="str">
            <v>MQ0967</v>
          </cell>
          <cell r="B732" t="str">
            <v>THERAHONEY GEL. MIEL DE MANUKA THERAHONEY GEL 1.5 ONZAS (42.5GR)</v>
          </cell>
          <cell r="G732">
            <v>16</v>
          </cell>
          <cell r="U732">
            <v>0</v>
          </cell>
        </row>
        <row r="733">
          <cell r="A733" t="str">
            <v>MQ0971</v>
          </cell>
          <cell r="B733" t="str">
            <v>GEL HIDRATANTE CON ALGINATO DE CALCIO Y ACIDO BORICO TUBO * 85GR</v>
          </cell>
          <cell r="G733">
            <v>45</v>
          </cell>
          <cell r="H733">
            <v>5</v>
          </cell>
          <cell r="K733">
            <v>7</v>
          </cell>
          <cell r="U733">
            <v>0</v>
          </cell>
        </row>
        <row r="734">
          <cell r="A734" t="str">
            <v>MQ0972</v>
          </cell>
          <cell r="B734" t="str">
            <v>GRAPADORA CIRCULAR 28MM-4.8MM</v>
          </cell>
          <cell r="H734">
            <v>5</v>
          </cell>
          <cell r="M734">
            <v>1</v>
          </cell>
          <cell r="U734">
            <v>0</v>
          </cell>
        </row>
        <row r="735">
          <cell r="A735" t="str">
            <v>MQ0974</v>
          </cell>
          <cell r="B735" t="str">
            <v>GUANTE DE CIRUGIA  N° 7.5 SIN TALCO ESTERIL   PAR</v>
          </cell>
          <cell r="C735">
            <v>700</v>
          </cell>
          <cell r="E735">
            <v>600</v>
          </cell>
          <cell r="F735">
            <v>550</v>
          </cell>
          <cell r="G735">
            <v>1186</v>
          </cell>
          <cell r="H735">
            <v>613</v>
          </cell>
          <cell r="K735">
            <v>195</v>
          </cell>
          <cell r="R735">
            <v>100</v>
          </cell>
          <cell r="U735">
            <v>1850</v>
          </cell>
        </row>
        <row r="736">
          <cell r="A736" t="str">
            <v>MQ0975</v>
          </cell>
          <cell r="B736" t="str">
            <v>GUANTES DE NITRILO TALLA M AMBIDIESTRO</v>
          </cell>
          <cell r="D736">
            <v>4</v>
          </cell>
          <cell r="U736">
            <v>4</v>
          </cell>
        </row>
        <row r="737">
          <cell r="A737" t="str">
            <v>MQ0976</v>
          </cell>
          <cell r="B737" t="str">
            <v>GUANTES DE NITRILO  TALLA  L AMBIDIESTRO</v>
          </cell>
          <cell r="C737">
            <v>44</v>
          </cell>
          <cell r="E737">
            <v>39</v>
          </cell>
          <cell r="F737">
            <v>23</v>
          </cell>
          <cell r="U737">
            <v>106</v>
          </cell>
        </row>
        <row r="738">
          <cell r="A738" t="str">
            <v>MQ0977</v>
          </cell>
          <cell r="B738" t="str">
            <v>GUANTES DE NITRILO T: S AMBIDIESTRO</v>
          </cell>
          <cell r="C738">
            <v>51</v>
          </cell>
          <cell r="F738">
            <v>13</v>
          </cell>
          <cell r="U738">
            <v>64</v>
          </cell>
        </row>
        <row r="739">
          <cell r="A739" t="str">
            <v>MQ0979</v>
          </cell>
          <cell r="B739" t="str">
            <v>GUANTE QUIRURGICO DOBLE PROTECCION VIRAL (STERIL) TALLA 6.5</v>
          </cell>
          <cell r="H739">
            <v>10</v>
          </cell>
          <cell r="U739">
            <v>0</v>
          </cell>
        </row>
        <row r="740">
          <cell r="A740" t="str">
            <v>MQ0980</v>
          </cell>
          <cell r="B740" t="str">
            <v>GUANTES DE CIRUGIA  N° 6.5 ESTERIL  PAR</v>
          </cell>
          <cell r="G740">
            <v>465</v>
          </cell>
          <cell r="J740">
            <v>1</v>
          </cell>
          <cell r="R740">
            <v>125</v>
          </cell>
          <cell r="U740">
            <v>0</v>
          </cell>
        </row>
        <row r="741">
          <cell r="A741" t="str">
            <v>MQ0981</v>
          </cell>
          <cell r="B741" t="str">
            <v>GUANTES DE CIRUGIA ESTERIL  No 6  PAR</v>
          </cell>
          <cell r="J741">
            <v>207</v>
          </cell>
          <cell r="K741">
            <v>117</v>
          </cell>
          <cell r="U741">
            <v>0</v>
          </cell>
        </row>
        <row r="742">
          <cell r="A742" t="str">
            <v>MQ0982</v>
          </cell>
          <cell r="B742" t="str">
            <v>GUANTES DE VINILO TALLA L CAJA * 50 PARES</v>
          </cell>
          <cell r="C742">
            <v>20</v>
          </cell>
          <cell r="F742">
            <v>11</v>
          </cell>
          <cell r="U742">
            <v>31</v>
          </cell>
        </row>
        <row r="743">
          <cell r="A743" t="str">
            <v>MQ0983</v>
          </cell>
          <cell r="B743" t="str">
            <v>GUANTES DE VINILO TALLA S  CAJA* 50 PARES</v>
          </cell>
          <cell r="C743">
            <v>47</v>
          </cell>
          <cell r="D743">
            <v>60</v>
          </cell>
          <cell r="E743">
            <v>9</v>
          </cell>
          <cell r="U743">
            <v>116</v>
          </cell>
        </row>
        <row r="744">
          <cell r="A744" t="str">
            <v>MQ0985</v>
          </cell>
          <cell r="B744" t="str">
            <v>HEMOSTATICO DE MALLA SUELTA CELULOSA OXIDADA REGENERADORA  Y NO REGENERADORA   10CM *  20CM</v>
          </cell>
          <cell r="H744">
            <v>26</v>
          </cell>
          <cell r="K744">
            <v>15</v>
          </cell>
          <cell r="U744">
            <v>0</v>
          </cell>
        </row>
        <row r="745">
          <cell r="A745" t="str">
            <v>MQ0986</v>
          </cell>
          <cell r="B745" t="str">
            <v>HIDROGEL ANTIMICROBIANO 86GR (NaCl 0.9% NaClO 0.057% HClO 0.015%)  TUBO</v>
          </cell>
          <cell r="G745">
            <v>3</v>
          </cell>
          <cell r="U745">
            <v>0</v>
          </cell>
        </row>
        <row r="746">
          <cell r="A746" t="str">
            <v>MQ0988</v>
          </cell>
          <cell r="B746" t="str">
            <v>HOJA DE BISTURI N. 21</v>
          </cell>
          <cell r="G746">
            <v>98</v>
          </cell>
          <cell r="M746">
            <v>81</v>
          </cell>
          <cell r="U746">
            <v>0</v>
          </cell>
        </row>
        <row r="747">
          <cell r="A747" t="str">
            <v>MQ0993</v>
          </cell>
          <cell r="B747" t="str">
            <v>IMPLANTE OCULAR diferentes diametros de 14 mm a 20mm</v>
          </cell>
          <cell r="H747">
            <v>6</v>
          </cell>
          <cell r="U747">
            <v>0</v>
          </cell>
        </row>
        <row r="748">
          <cell r="A748" t="str">
            <v>MQ0994</v>
          </cell>
          <cell r="B748" t="str">
            <v>IMPLANTE OCULARES MATRIX (SPHERE DEL 16-18-20MM)</v>
          </cell>
          <cell r="O748">
            <v>16</v>
          </cell>
          <cell r="U748">
            <v>0</v>
          </cell>
        </row>
        <row r="749">
          <cell r="A749" t="str">
            <v>MQ0999</v>
          </cell>
          <cell r="B749" t="str">
            <v>INDICADOR CONTROL QUIMICO TIPO IV – TIRAS INDICADORAS PARA VAPOR    PQ X 250</v>
          </cell>
          <cell r="C749">
            <v>26</v>
          </cell>
          <cell r="E749">
            <v>13</v>
          </cell>
          <cell r="F749">
            <v>16</v>
          </cell>
          <cell r="U749">
            <v>55</v>
          </cell>
        </row>
        <row r="750">
          <cell r="A750" t="str">
            <v>MQ1000</v>
          </cell>
          <cell r="B750" t="str">
            <v>INHALOCAMARA NEONATAL</v>
          </cell>
          <cell r="K750">
            <v>3</v>
          </cell>
          <cell r="N750">
            <v>8</v>
          </cell>
          <cell r="U750">
            <v>0</v>
          </cell>
        </row>
        <row r="751">
          <cell r="A751" t="str">
            <v>MQ1001</v>
          </cell>
          <cell r="B751" t="str">
            <v>INHALOCAMARA ADULTO CON MASCARA</v>
          </cell>
          <cell r="E751">
            <v>120</v>
          </cell>
          <cell r="F751">
            <v>80</v>
          </cell>
          <cell r="G751">
            <v>150</v>
          </cell>
          <cell r="I751">
            <v>8</v>
          </cell>
          <cell r="J751">
            <v>28</v>
          </cell>
          <cell r="K751">
            <v>76</v>
          </cell>
          <cell r="M751">
            <v>2</v>
          </cell>
          <cell r="N751">
            <v>124</v>
          </cell>
          <cell r="O751">
            <v>21</v>
          </cell>
          <cell r="Q751">
            <v>17</v>
          </cell>
          <cell r="R751">
            <v>31</v>
          </cell>
          <cell r="U751">
            <v>200</v>
          </cell>
        </row>
        <row r="752">
          <cell r="A752" t="str">
            <v>MQ1002</v>
          </cell>
          <cell r="B752" t="str">
            <v>INJERTO HEMASHIELD PLATINUM 22MM LOG 30CC (PROTESIS VASCULAR-RECTA)</v>
          </cell>
          <cell r="M752">
            <v>1</v>
          </cell>
          <cell r="U752">
            <v>0</v>
          </cell>
        </row>
        <row r="753">
          <cell r="A753" t="str">
            <v>MQ1004</v>
          </cell>
          <cell r="B753" t="str">
            <v>INTRODUCTOR HEMOSTATICO O CAMISA FR 7.0 *10CM</v>
          </cell>
          <cell r="K753">
            <v>1</v>
          </cell>
          <cell r="U753">
            <v>0</v>
          </cell>
        </row>
        <row r="754">
          <cell r="A754" t="str">
            <v>MQ1005</v>
          </cell>
          <cell r="B754" t="str">
            <v>KIT INTRODUCTOR PERCUTANEO N° 8.5FR PARA SWAN GANZ CON VALVULA HEMOSTATICA Y FUNDA PROTECTORA.</v>
          </cell>
          <cell r="G754">
            <v>1</v>
          </cell>
          <cell r="N754">
            <v>1</v>
          </cell>
          <cell r="U754">
            <v>0</v>
          </cell>
        </row>
        <row r="755">
          <cell r="A755" t="str">
            <v>MQ1006</v>
          </cell>
          <cell r="B755" t="str">
            <v>JERINGA ASEPTO PLASTICA  ESTERIL  X 60ML</v>
          </cell>
          <cell r="E755">
            <v>10</v>
          </cell>
          <cell r="F755">
            <v>10</v>
          </cell>
          <cell r="H755">
            <v>82</v>
          </cell>
          <cell r="U755">
            <v>20</v>
          </cell>
        </row>
        <row r="756">
          <cell r="A756" t="str">
            <v>MQ1008</v>
          </cell>
          <cell r="B756" t="str">
            <v>JERINGAS DESECHABLES 50CC</v>
          </cell>
          <cell r="C756">
            <v>50</v>
          </cell>
          <cell r="E756">
            <v>100</v>
          </cell>
          <cell r="G756">
            <v>96</v>
          </cell>
          <cell r="H756">
            <v>147</v>
          </cell>
          <cell r="J756">
            <v>16</v>
          </cell>
          <cell r="K756">
            <v>35</v>
          </cell>
          <cell r="M756">
            <v>23</v>
          </cell>
          <cell r="N756">
            <v>137</v>
          </cell>
          <cell r="O756">
            <v>92</v>
          </cell>
          <cell r="Q756">
            <v>7</v>
          </cell>
          <cell r="R756">
            <v>51</v>
          </cell>
          <cell r="U756">
            <v>150</v>
          </cell>
        </row>
        <row r="757">
          <cell r="A757" t="str">
            <v>MQ1009</v>
          </cell>
          <cell r="B757" t="str">
            <v>JERINGA   3ML 23G * 1"  (TRES PARTES ) DESECHABLES"</v>
          </cell>
          <cell r="C757">
            <v>4000</v>
          </cell>
          <cell r="D757">
            <v>8000</v>
          </cell>
          <cell r="G757">
            <v>18907</v>
          </cell>
          <cell r="K757">
            <v>147</v>
          </cell>
          <cell r="M757">
            <v>668</v>
          </cell>
          <cell r="N757">
            <v>411</v>
          </cell>
          <cell r="U757">
            <v>12000</v>
          </cell>
        </row>
        <row r="758">
          <cell r="A758" t="str">
            <v>MQ1010</v>
          </cell>
          <cell r="B758" t="str">
            <v>JERINGA PARA TOMA DE GASES ARTERIALES CON HEPARINA DE LITIO SECA (23G * ½)</v>
          </cell>
          <cell r="C758">
            <v>700</v>
          </cell>
          <cell r="E758">
            <v>400</v>
          </cell>
          <cell r="G758">
            <v>3240</v>
          </cell>
          <cell r="H758">
            <v>172</v>
          </cell>
          <cell r="K758">
            <v>547</v>
          </cell>
          <cell r="M758">
            <v>124</v>
          </cell>
          <cell r="Q758">
            <v>6</v>
          </cell>
          <cell r="U758">
            <v>1100</v>
          </cell>
        </row>
        <row r="759">
          <cell r="A759" t="str">
            <v>MQ1012</v>
          </cell>
          <cell r="B759" t="str">
            <v>JUEGO CONIOTOMIA C/B ADULTO QUICKTRACH 30-10-004</v>
          </cell>
          <cell r="M759">
            <v>2</v>
          </cell>
          <cell r="U759">
            <v>0</v>
          </cell>
        </row>
        <row r="760">
          <cell r="A760" t="str">
            <v>MQ1013</v>
          </cell>
          <cell r="B760" t="str">
            <v>KIT-BARRERA BLANDA Y BOLSA PARA COLOSTOMIA *38MM</v>
          </cell>
          <cell r="F760">
            <v>14</v>
          </cell>
          <cell r="G760">
            <v>22</v>
          </cell>
          <cell r="H760">
            <v>26</v>
          </cell>
          <cell r="K760">
            <v>9</v>
          </cell>
          <cell r="M760">
            <v>1</v>
          </cell>
          <cell r="U760">
            <v>14</v>
          </cell>
        </row>
        <row r="761">
          <cell r="A761" t="str">
            <v>MQ1017</v>
          </cell>
          <cell r="B761" t="str">
            <v>KIT DE TRANSDUCTOR DE PRESION PARA MONITOR DE SIGNOS VITALES DRAGER</v>
          </cell>
          <cell r="D761">
            <v>231</v>
          </cell>
          <cell r="K761">
            <v>9</v>
          </cell>
          <cell r="O761">
            <v>1</v>
          </cell>
          <cell r="U761">
            <v>231</v>
          </cell>
        </row>
        <row r="762">
          <cell r="A762" t="str">
            <v>MQ1019</v>
          </cell>
          <cell r="B762" t="str">
            <v>KIT TUBERIA EN Y (TUBO SUCCION EN Y - ALMOHADIL LA PARA DRENAJE)</v>
          </cell>
          <cell r="O762">
            <v>2</v>
          </cell>
          <cell r="U762">
            <v>0</v>
          </cell>
        </row>
        <row r="763">
          <cell r="A763" t="str">
            <v>MQ1020</v>
          </cell>
          <cell r="B763" t="str">
            <v>KIT EPP (BATA, PANTALON, POLAINAS, GORRO)</v>
          </cell>
          <cell r="D763">
            <v>754</v>
          </cell>
          <cell r="E763">
            <v>50</v>
          </cell>
          <cell r="N763">
            <v>35</v>
          </cell>
          <cell r="U763">
            <v>804</v>
          </cell>
        </row>
        <row r="764">
          <cell r="A764" t="str">
            <v>MQ1022</v>
          </cell>
          <cell r="B764" t="str">
            <v>KIT MASCARA DE VENTILACION MECANICA NO INVASIVA CON ADAPTADOR UNIVERSAL PEDIATRICO</v>
          </cell>
          <cell r="C764">
            <v>2</v>
          </cell>
          <cell r="F764">
            <v>1</v>
          </cell>
          <cell r="G764">
            <v>1</v>
          </cell>
          <cell r="U764">
            <v>3</v>
          </cell>
        </row>
        <row r="765">
          <cell r="A765" t="str">
            <v>MQ1023</v>
          </cell>
          <cell r="B765" t="str">
            <v>TRANSDUCTOR DE PRESION UNA SOLA VIA NEONATAL ABBOTT</v>
          </cell>
          <cell r="G765">
            <v>16</v>
          </cell>
          <cell r="H765">
            <v>6</v>
          </cell>
          <cell r="K765">
            <v>4</v>
          </cell>
          <cell r="U765">
            <v>0</v>
          </cell>
        </row>
        <row r="766">
          <cell r="A766" t="str">
            <v>MQ1024</v>
          </cell>
          <cell r="B766" t="str">
            <v>REANIMADOR NEONATAL PIEZA EN T (NEO-TEE)</v>
          </cell>
          <cell r="H766">
            <v>5</v>
          </cell>
          <cell r="K766">
            <v>9</v>
          </cell>
          <cell r="N766">
            <v>3</v>
          </cell>
          <cell r="O766">
            <v>1</v>
          </cell>
          <cell r="U766">
            <v>0</v>
          </cell>
        </row>
        <row r="767">
          <cell r="A767" t="str">
            <v>MQ1025</v>
          </cell>
          <cell r="B767" t="str">
            <v>KIT NEUMOTORAX TIPO SELDINGER CON VAVULA HEIMICH REF-NP1001</v>
          </cell>
          <cell r="H767">
            <v>2</v>
          </cell>
          <cell r="U767">
            <v>0</v>
          </cell>
        </row>
        <row r="768">
          <cell r="A768" t="str">
            <v>MQ1026</v>
          </cell>
          <cell r="B768" t="str">
            <v>KIT PARA FACOEMULSIFICACION</v>
          </cell>
          <cell r="H768">
            <v>3</v>
          </cell>
          <cell r="O768">
            <v>3</v>
          </cell>
          <cell r="U768">
            <v>0</v>
          </cell>
        </row>
        <row r="769">
          <cell r="A769" t="str">
            <v>MQ1028</v>
          </cell>
          <cell r="B769" t="str">
            <v>LAPIZ PARA ELECTROBISTURY VALLEYLAB REF 2515</v>
          </cell>
          <cell r="C769">
            <v>100</v>
          </cell>
          <cell r="E769">
            <v>40</v>
          </cell>
          <cell r="F769">
            <v>100</v>
          </cell>
          <cell r="H769">
            <v>222</v>
          </cell>
          <cell r="K769">
            <v>40</v>
          </cell>
          <cell r="M769">
            <v>38</v>
          </cell>
          <cell r="O769">
            <v>100</v>
          </cell>
          <cell r="U769">
            <v>240</v>
          </cell>
        </row>
        <row r="770">
          <cell r="A770" t="str">
            <v>MQ1032</v>
          </cell>
          <cell r="B770" t="str">
            <v>LENTE PLEGABLE PARA FACO TODAS LAS DIOPTRIAS REF: BI-EYE600</v>
          </cell>
          <cell r="H770">
            <v>2</v>
          </cell>
          <cell r="U770">
            <v>0</v>
          </cell>
        </row>
        <row r="771">
          <cell r="A771" t="str">
            <v>MQ1035</v>
          </cell>
          <cell r="B771" t="str">
            <v>LENTES INTRACULARES RIGIDO TODAS LAS DIOPTRIAS( BIOTECH)</v>
          </cell>
          <cell r="H771">
            <v>11</v>
          </cell>
          <cell r="O771">
            <v>1</v>
          </cell>
          <cell r="U771">
            <v>0</v>
          </cell>
        </row>
        <row r="772">
          <cell r="A772" t="str">
            <v>MQ1037</v>
          </cell>
          <cell r="B772" t="str">
            <v>LIGACLIP DE POLIMERO NO ABSORBIBLE M</v>
          </cell>
          <cell r="H772">
            <v>10</v>
          </cell>
          <cell r="U772">
            <v>0</v>
          </cell>
        </row>
        <row r="773">
          <cell r="A773" t="str">
            <v>MQ1038</v>
          </cell>
          <cell r="B773" t="str">
            <v>LIGACLIP PARA LIGADURA EN POLIMERO NO ABSORBIBLE XL (CIERRE DE VASOS DE 7-16cm)</v>
          </cell>
          <cell r="C773">
            <v>60</v>
          </cell>
          <cell r="H773">
            <v>100</v>
          </cell>
          <cell r="U773">
            <v>60</v>
          </cell>
        </row>
        <row r="774">
          <cell r="A774" t="str">
            <v>MQ1041</v>
          </cell>
          <cell r="B774" t="str">
            <v>LUBRICANTE DE INSTRUMENTO E INHIBIDOR DE OXIDO NO GRASOSO, NO TOXICO, SIN COMPONENTE DE SILICONA, COMPATIBLE EN PROCESOS DE VAPOR   LITRO</v>
          </cell>
          <cell r="C774">
            <v>68</v>
          </cell>
          <cell r="F774">
            <v>18</v>
          </cell>
          <cell r="U774">
            <v>86</v>
          </cell>
        </row>
        <row r="775">
          <cell r="A775" t="str">
            <v>MQ1042</v>
          </cell>
          <cell r="B775" t="str">
            <v>MALLA SPLENTIS PARA PROLAPSO</v>
          </cell>
          <cell r="C775">
            <v>10</v>
          </cell>
          <cell r="O775">
            <v>8</v>
          </cell>
          <cell r="U775">
            <v>10</v>
          </cell>
        </row>
        <row r="776">
          <cell r="A776" t="str">
            <v>MQ1044</v>
          </cell>
          <cell r="B776" t="str">
            <v>MANTA EMERGENCIA ALUMINIZADA TERMICA</v>
          </cell>
          <cell r="C776">
            <v>7</v>
          </cell>
          <cell r="N776">
            <v>2</v>
          </cell>
          <cell r="U776">
            <v>7</v>
          </cell>
        </row>
        <row r="777">
          <cell r="A777" t="str">
            <v>MQ1045</v>
          </cell>
          <cell r="B777" t="str">
            <v>MARCADORES NO TOXICOS PARA ESTERILIZACION</v>
          </cell>
          <cell r="C777">
            <v>5</v>
          </cell>
          <cell r="U777">
            <v>5</v>
          </cell>
        </row>
        <row r="778">
          <cell r="A778" t="str">
            <v>MQ1046</v>
          </cell>
          <cell r="B778" t="str">
            <v>MASCARA  ANESTESIA  NEONATAL TRANSPARENTE  No. 0 REF: 01015152</v>
          </cell>
          <cell r="K778">
            <v>18</v>
          </cell>
          <cell r="U778">
            <v>0</v>
          </cell>
        </row>
        <row r="779">
          <cell r="A779" t="str">
            <v>MQ1047</v>
          </cell>
          <cell r="B779" t="str">
            <v>MASCARA  ANESTESIA TRANSPARENTE N° 4</v>
          </cell>
          <cell r="C779">
            <v>2</v>
          </cell>
          <cell r="H779">
            <v>32</v>
          </cell>
          <cell r="K779">
            <v>54</v>
          </cell>
          <cell r="M779">
            <v>20</v>
          </cell>
          <cell r="O779">
            <v>79</v>
          </cell>
          <cell r="U779">
            <v>2</v>
          </cell>
        </row>
        <row r="780">
          <cell r="A780" t="str">
            <v>MQ1048</v>
          </cell>
          <cell r="B780" t="str">
            <v>MASCARA ANESTESIA TRANSPARENTE N° 6   AD</v>
          </cell>
          <cell r="H780">
            <v>8</v>
          </cell>
          <cell r="K780">
            <v>1</v>
          </cell>
          <cell r="U780">
            <v>0</v>
          </cell>
        </row>
        <row r="781">
          <cell r="A781" t="str">
            <v>MQ1054</v>
          </cell>
          <cell r="B781" t="str">
            <v>MASCARA LARINGEA N° 3 – DESECHABLE</v>
          </cell>
          <cell r="C781">
            <v>10</v>
          </cell>
          <cell r="E781">
            <v>10</v>
          </cell>
          <cell r="F781">
            <v>10</v>
          </cell>
          <cell r="G781">
            <v>10</v>
          </cell>
          <cell r="H781">
            <v>19</v>
          </cell>
          <cell r="I781">
            <v>1</v>
          </cell>
          <cell r="K781">
            <v>3</v>
          </cell>
          <cell r="M781">
            <v>11</v>
          </cell>
          <cell r="O781">
            <v>9</v>
          </cell>
          <cell r="R781">
            <v>3</v>
          </cell>
          <cell r="U781">
            <v>30</v>
          </cell>
        </row>
        <row r="782">
          <cell r="A782" t="str">
            <v>MQ1055</v>
          </cell>
          <cell r="B782" t="str">
            <v>TIENDA DE TRAQUEOSTOMIA ADULTO</v>
          </cell>
          <cell r="E782">
            <v>7</v>
          </cell>
          <cell r="F782">
            <v>15</v>
          </cell>
          <cell r="G782">
            <v>9</v>
          </cell>
          <cell r="H782">
            <v>3</v>
          </cell>
          <cell r="K782">
            <v>14</v>
          </cell>
          <cell r="N782">
            <v>8</v>
          </cell>
          <cell r="R782">
            <v>1</v>
          </cell>
          <cell r="U782">
            <v>22</v>
          </cell>
        </row>
        <row r="783">
          <cell r="A783" t="str">
            <v>MQ1059</v>
          </cell>
          <cell r="B783" t="str">
            <v>MECHA GINECOLOGIA ESTERIL EN GASA 100% ALGODON, PRECORTADA, CON ELEMENTO RADIOPACO</v>
          </cell>
          <cell r="C783">
            <v>400</v>
          </cell>
          <cell r="U783">
            <v>400</v>
          </cell>
        </row>
        <row r="784">
          <cell r="A784" t="str">
            <v>MQ1061</v>
          </cell>
          <cell r="B784" t="str">
            <v>MEMBRANA DE COPOLIMERO REABSORBIBLE SUSTITUTO ALOPLASTICO DE LA PIEL 18 * 10CM (SUPRATEL)</v>
          </cell>
          <cell r="H784">
            <v>1</v>
          </cell>
          <cell r="U784">
            <v>0</v>
          </cell>
        </row>
        <row r="785">
          <cell r="A785" t="str">
            <v>MQ1062</v>
          </cell>
          <cell r="B785" t="str">
            <v>MEMBRANA DE COPOLIMERO REABSORBIBLE SUSTITUTO ALOPLASTICO DE LA PIEL 18 * 23CM(SUPRATEL)</v>
          </cell>
          <cell r="H785">
            <v>5</v>
          </cell>
          <cell r="U785">
            <v>0</v>
          </cell>
        </row>
        <row r="786">
          <cell r="A786" t="str">
            <v>MQ1063</v>
          </cell>
          <cell r="B786" t="str">
            <v>MICROESPONJA WECK CELL ESPONJA OFTALMICA</v>
          </cell>
          <cell r="O786">
            <v>48</v>
          </cell>
          <cell r="U786">
            <v>0</v>
          </cell>
        </row>
        <row r="787">
          <cell r="A787" t="str">
            <v>MQ1066</v>
          </cell>
          <cell r="B787" t="str">
            <v>MONOFILAMENTO ANTIBACTERIAL # 2.0 -AGUJA 1/2 PUNTA REDONDA 36MM- HEBRA 30CM (PDS-PLUS) 12""</v>
          </cell>
          <cell r="H787">
            <v>9</v>
          </cell>
          <cell r="U787">
            <v>0</v>
          </cell>
        </row>
        <row r="788">
          <cell r="A788" t="str">
            <v>MQ1067</v>
          </cell>
          <cell r="B788" t="str">
            <v>MONOFILAMENTO ANTIBACTERIAL # 3.0-15cm 6IN SH- AGUJA 1/2 PUNTA REDONDA 26mm</v>
          </cell>
          <cell r="H788">
            <v>12</v>
          </cell>
          <cell r="U788">
            <v>0</v>
          </cell>
        </row>
        <row r="789">
          <cell r="A789" t="str">
            <v>MQ1068</v>
          </cell>
          <cell r="B789" t="str">
            <v>MONOFILAMENTO NEGRO 10/0 DOBLE AGUJA ESPATUL 3/8 CIRC 6-7MM HEBRA 30CM(ETHILON) 7718G</v>
          </cell>
          <cell r="H789">
            <v>74</v>
          </cell>
          <cell r="O789">
            <v>8</v>
          </cell>
          <cell r="U789">
            <v>0</v>
          </cell>
        </row>
        <row r="790">
          <cell r="A790" t="str">
            <v>MQ1071</v>
          </cell>
          <cell r="B790" t="str">
            <v>MONTURAS METALICAS-PLASTICAS</v>
          </cell>
          <cell r="D790">
            <v>868</v>
          </cell>
          <cell r="U790">
            <v>868</v>
          </cell>
        </row>
        <row r="791">
          <cell r="A791" t="str">
            <v>MQ1072</v>
          </cell>
          <cell r="B791" t="str">
            <v>NEBULIZADOR JET</v>
          </cell>
          <cell r="C791">
            <v>20</v>
          </cell>
          <cell r="E791">
            <v>10</v>
          </cell>
          <cell r="F791">
            <v>10</v>
          </cell>
          <cell r="G791">
            <v>57</v>
          </cell>
          <cell r="N791">
            <v>5</v>
          </cell>
          <cell r="U791">
            <v>40</v>
          </cell>
        </row>
        <row r="792">
          <cell r="A792" t="str">
            <v>MQ1073</v>
          </cell>
          <cell r="B792" t="str">
            <v>NYLON NEGRO TRENZADO CALIBRE 4/0 AGUJA REDONDA DE 45CM NUROLON N104TSUTURA NO ABSORBIBLE</v>
          </cell>
          <cell r="H792">
            <v>3</v>
          </cell>
          <cell r="U792">
            <v>0</v>
          </cell>
        </row>
        <row r="793">
          <cell r="A793" t="str">
            <v>MQ1074</v>
          </cell>
          <cell r="B793" t="str">
            <v>OVEROL DESECHABLE IMPERMEABLE BLANCO CON CAPOTA TALLA L</v>
          </cell>
          <cell r="D793">
            <v>733</v>
          </cell>
          <cell r="U793">
            <v>733</v>
          </cell>
        </row>
        <row r="794">
          <cell r="A794" t="str">
            <v>MQ1075</v>
          </cell>
          <cell r="B794" t="str">
            <v>OVEROL DESECHABLE IMPERMEABLE BLANCO CON CAPOTA TALLA M</v>
          </cell>
          <cell r="D794">
            <v>163</v>
          </cell>
          <cell r="U794">
            <v>163</v>
          </cell>
        </row>
        <row r="795">
          <cell r="A795" t="str">
            <v>MQ1076</v>
          </cell>
          <cell r="B795" t="str">
            <v>OVEROL DESECHABLE IMPERMEABLE BLANCO CON CAPOTA TALLA XL</v>
          </cell>
          <cell r="D795">
            <v>600</v>
          </cell>
          <cell r="U795">
            <v>600</v>
          </cell>
        </row>
        <row r="796">
          <cell r="A796" t="str">
            <v>MQ1077</v>
          </cell>
          <cell r="B796" t="str">
            <v>PACK PAHCO STERILE</v>
          </cell>
          <cell r="O796">
            <v>2</v>
          </cell>
          <cell r="U796">
            <v>0</v>
          </cell>
        </row>
        <row r="797">
          <cell r="A797" t="str">
            <v>MQ1081</v>
          </cell>
          <cell r="B797" t="str">
            <v>PAÑAL DESECHABLE T: L</v>
          </cell>
          <cell r="C797">
            <v>270</v>
          </cell>
          <cell r="E797">
            <v>300</v>
          </cell>
          <cell r="F797">
            <v>60</v>
          </cell>
          <cell r="U797">
            <v>630</v>
          </cell>
        </row>
        <row r="798">
          <cell r="A798" t="str">
            <v>MQ1082</v>
          </cell>
          <cell r="B798" t="str">
            <v>PAÑAL DESECHABLE T: M</v>
          </cell>
          <cell r="C798">
            <v>270</v>
          </cell>
          <cell r="E798">
            <v>300</v>
          </cell>
          <cell r="F798">
            <v>30</v>
          </cell>
          <cell r="I798">
            <v>138</v>
          </cell>
          <cell r="Q798">
            <v>492</v>
          </cell>
          <cell r="R798">
            <v>120</v>
          </cell>
          <cell r="U798">
            <v>600</v>
          </cell>
        </row>
        <row r="799">
          <cell r="A799" t="str">
            <v>MQ1083</v>
          </cell>
          <cell r="B799" t="str">
            <v>PAPEL DE IMPRESION TERMICO PARA AUTOCLAVE</v>
          </cell>
          <cell r="E799">
            <v>16</v>
          </cell>
          <cell r="F799">
            <v>121</v>
          </cell>
          <cell r="U799">
            <v>137</v>
          </cell>
        </row>
        <row r="800">
          <cell r="A800" t="str">
            <v>MQ1084</v>
          </cell>
          <cell r="B800" t="str">
            <v>ROLLO PLANO (PAPEL GRADO MEDICO Y FILM PARA ESTERILIZACIÒN) 35 CM* 200M 60- 70 g/m2</v>
          </cell>
          <cell r="F800">
            <v>4</v>
          </cell>
          <cell r="U800">
            <v>4</v>
          </cell>
        </row>
        <row r="801">
          <cell r="A801" t="str">
            <v>MQ1085</v>
          </cell>
          <cell r="B801" t="str">
            <v>PAQUETE QUIRURGICO CATETER ESTERIL / GRAMAJE MINIMO 35 GRS  PAQUETE</v>
          </cell>
          <cell r="F801">
            <v>41</v>
          </cell>
          <cell r="U801">
            <v>41</v>
          </cell>
        </row>
        <row r="802">
          <cell r="A802" t="str">
            <v>MQ1088</v>
          </cell>
          <cell r="B802" t="str">
            <v>PIEZA DE MANO DESECHABLE Y ESTERIL 15° * 14MM</v>
          </cell>
          <cell r="H802">
            <v>2</v>
          </cell>
          <cell r="U802">
            <v>0</v>
          </cell>
        </row>
        <row r="803">
          <cell r="A803" t="str">
            <v>MQ1090</v>
          </cell>
          <cell r="B803" t="str">
            <v>PLACA CON CABLE PARA ELECTROBISTURI NEONATA</v>
          </cell>
          <cell r="H803">
            <v>20</v>
          </cell>
          <cell r="U803">
            <v>0</v>
          </cell>
        </row>
        <row r="804">
          <cell r="A804" t="str">
            <v>MQ1091</v>
          </cell>
          <cell r="B804" t="str">
            <v>PLACA ELECTROBISTURI ADULTO CON CABLE</v>
          </cell>
          <cell r="C804">
            <v>400</v>
          </cell>
          <cell r="F804">
            <v>100</v>
          </cell>
          <cell r="H804">
            <v>119</v>
          </cell>
          <cell r="K804">
            <v>130</v>
          </cell>
          <cell r="M804">
            <v>47</v>
          </cell>
          <cell r="O804">
            <v>201</v>
          </cell>
          <cell r="U804">
            <v>500</v>
          </cell>
        </row>
        <row r="805">
          <cell r="A805" t="str">
            <v>MQ1092</v>
          </cell>
          <cell r="B805" t="str">
            <v>KIT-SISTEMA DE PLASMAFERESIS ADULTO CON PLASMAFILTRO +SET DE LINEAS</v>
          </cell>
          <cell r="G805">
            <v>4</v>
          </cell>
          <cell r="U805">
            <v>0</v>
          </cell>
        </row>
        <row r="806">
          <cell r="A806" t="str">
            <v>MQ1094</v>
          </cell>
          <cell r="B806" t="str">
            <v>POLIDIOXANONA MONOFILAMENTO 1. DXLH 120- 150 CM*DEMEDIOX</v>
          </cell>
          <cell r="H806">
            <v>10</v>
          </cell>
          <cell r="M806">
            <v>9</v>
          </cell>
          <cell r="U806">
            <v>0</v>
          </cell>
        </row>
        <row r="807">
          <cell r="A807" t="str">
            <v>MQ1096</v>
          </cell>
          <cell r="B807" t="str">
            <v>POLIESTER 2/0 RECUBIERTO POLIBUTILATO- 2 AGUJA REDONDA 1/2 CIRCULO 17 MM 15X75CM REF: X917H-ETHIBON</v>
          </cell>
          <cell r="H807">
            <v>46</v>
          </cell>
          <cell r="U807">
            <v>0</v>
          </cell>
        </row>
        <row r="808">
          <cell r="A808" t="str">
            <v>MQ1097</v>
          </cell>
          <cell r="B808" t="str">
            <v>POLIESTER TRENZ 5/0  DOBLE AGUJA 1/2 CIRC 5.5MM ESPATUL HEBRA DE 30-45CM(XY1760G) MERSILENE</v>
          </cell>
          <cell r="H808">
            <v>4</v>
          </cell>
          <cell r="M808">
            <v>12</v>
          </cell>
          <cell r="O808">
            <v>2</v>
          </cell>
          <cell r="U808">
            <v>0</v>
          </cell>
        </row>
        <row r="809">
          <cell r="A809" t="str">
            <v>MQ1098</v>
          </cell>
          <cell r="B809" t="str">
            <v>POLIESTER TRENZADO 6/0  DOBLE AGUJA DE 45 CM 1722G MERSILENE</v>
          </cell>
          <cell r="H809">
            <v>11</v>
          </cell>
          <cell r="M809">
            <v>3</v>
          </cell>
          <cell r="O809">
            <v>8</v>
          </cell>
          <cell r="U809">
            <v>0</v>
          </cell>
        </row>
        <row r="810">
          <cell r="A810" t="str">
            <v>MQ1099</v>
          </cell>
          <cell r="B810" t="str">
            <v>ACIDO POLIGLICOLICO VIOLETA TRENZADO 0. 1/2 AGUJA CURVA REDONDA 34 A 38MM HEBRA DE 90CM (SINTETICO ABSORBIBLE RECUBIERTO)</v>
          </cell>
          <cell r="C810">
            <v>300</v>
          </cell>
          <cell r="E810">
            <v>72</v>
          </cell>
          <cell r="K810">
            <v>23</v>
          </cell>
          <cell r="M810">
            <v>9</v>
          </cell>
          <cell r="U810">
            <v>372</v>
          </cell>
        </row>
        <row r="811">
          <cell r="A811" t="str">
            <v>MQ1102</v>
          </cell>
          <cell r="B811" t="str">
            <v>PROTECTOR FACIAL PARA MATERIAL ARTICULADO BASE AZUL</v>
          </cell>
          <cell r="E811">
            <v>108</v>
          </cell>
          <cell r="U811">
            <v>108</v>
          </cell>
        </row>
        <row r="812">
          <cell r="A812" t="str">
            <v>MQ1105</v>
          </cell>
          <cell r="B812" t="str">
            <v>PROTESIS VASCULAR P.T.F.E  80CM X M8MM REF:R0808CB</v>
          </cell>
          <cell r="H812">
            <v>1</v>
          </cell>
          <cell r="U812">
            <v>0</v>
          </cell>
        </row>
        <row r="813">
          <cell r="A813" t="str">
            <v>MQ1109</v>
          </cell>
          <cell r="B813" t="str">
            <v>RECARGA  30- 35MM ENDO ECHELON PVE35A</v>
          </cell>
          <cell r="H813">
            <v>8</v>
          </cell>
          <cell r="U813">
            <v>0</v>
          </cell>
        </row>
        <row r="814">
          <cell r="A814" t="str">
            <v>MQ1110</v>
          </cell>
          <cell r="B814" t="str">
            <v>RECARGA ENDOGRAPADORA LINEAL CORTANTE  DE  6 FILAS ALTURAS DE GRAPAS ABIERTAS DE  3,5 A 3.6MM VCON ALTURA DE GRAPADO DE 1,5MM 60MM LOG. LINEA  GST60B</v>
          </cell>
          <cell r="H814">
            <v>15</v>
          </cell>
          <cell r="M814">
            <v>2</v>
          </cell>
          <cell r="U814">
            <v>0</v>
          </cell>
        </row>
        <row r="815">
          <cell r="A815" t="str">
            <v>MQ1112</v>
          </cell>
          <cell r="B815" t="str">
            <v>RECARGA ENDOGRAPADORA LINEAL, ALTURA DE GRAPAS ABIERTAS 4.1MM CON ALTURA DE GRAPADO DE 2.0MM, GRAPAS EN 6 FILAS * 60MM LONG. DE LINEA (GST60G VERDE)</v>
          </cell>
          <cell r="H815">
            <v>14</v>
          </cell>
          <cell r="U815">
            <v>0</v>
          </cell>
        </row>
        <row r="816">
          <cell r="A816" t="str">
            <v>MQ1114</v>
          </cell>
          <cell r="B816" t="str">
            <v>RESERVORIO PARA DREN TIPO BLAKE 1/4" N° 19FR"</v>
          </cell>
          <cell r="C816">
            <v>20</v>
          </cell>
          <cell r="H816">
            <v>16</v>
          </cell>
          <cell r="U816">
            <v>20</v>
          </cell>
        </row>
        <row r="817">
          <cell r="A817" t="str">
            <v>MQ1115</v>
          </cell>
          <cell r="B817" t="str">
            <v>RESERVORIO (SISTEMA DE DREN DE SILICONA REDONDO ACANALADO CON LINEA RADIOPACO) N° 19FR  450 a 500ML</v>
          </cell>
          <cell r="H817">
            <v>1</v>
          </cell>
          <cell r="K817">
            <v>1</v>
          </cell>
          <cell r="M817">
            <v>2</v>
          </cell>
          <cell r="U817">
            <v>0</v>
          </cell>
        </row>
        <row r="818">
          <cell r="A818" t="str">
            <v>MQ1116</v>
          </cell>
          <cell r="B818" t="str">
            <v>RESUCITADOR PULMONAR NEONATAL</v>
          </cell>
          <cell r="F818">
            <v>10</v>
          </cell>
          <cell r="G818">
            <v>16</v>
          </cell>
          <cell r="H818">
            <v>3</v>
          </cell>
          <cell r="J818">
            <v>4</v>
          </cell>
          <cell r="K818">
            <v>3</v>
          </cell>
          <cell r="N818">
            <v>3</v>
          </cell>
          <cell r="O818">
            <v>2</v>
          </cell>
          <cell r="R818">
            <v>1</v>
          </cell>
          <cell r="U818">
            <v>10</v>
          </cell>
        </row>
        <row r="819">
          <cell r="A819" t="str">
            <v>MQ1117</v>
          </cell>
          <cell r="B819" t="str">
            <v>RETRACTRORES DE IRIS-OFTALMO</v>
          </cell>
          <cell r="H819">
            <v>15</v>
          </cell>
          <cell r="O819">
            <v>20</v>
          </cell>
          <cell r="U819">
            <v>0</v>
          </cell>
        </row>
        <row r="820">
          <cell r="A820" t="str">
            <v>MQ1121</v>
          </cell>
          <cell r="B820" t="str">
            <v>ROLLO (EMPAQUE PARA ESTERILIZACION) GRADO MEDICO ENTRE 60 Y 70GR/M2 DE  100 MM X 200M</v>
          </cell>
          <cell r="C820">
            <v>6</v>
          </cell>
          <cell r="F820">
            <v>6</v>
          </cell>
          <cell r="U820">
            <v>12</v>
          </cell>
        </row>
        <row r="821">
          <cell r="A821" t="str">
            <v>MQ1122</v>
          </cell>
          <cell r="B821" t="str">
            <v>ROLLO (EMPAQUE PARA ESTERILIZACION) GRADO MEDICO ENTRE 60 Y 70GR/M2 DE  150 MM X 200M  ROLLO</v>
          </cell>
          <cell r="C821">
            <v>13</v>
          </cell>
          <cell r="E821">
            <v>1</v>
          </cell>
          <cell r="F821">
            <v>4</v>
          </cell>
          <cell r="U821">
            <v>18</v>
          </cell>
        </row>
        <row r="822">
          <cell r="A822" t="str">
            <v>MQ1123</v>
          </cell>
          <cell r="B822" t="str">
            <v>ROLLO PLANO (PAPEL GRADO MEDICO Y FILM  PARA ESTERILIZACIÒN)30 cm*200 mt 60-70 g/m2</v>
          </cell>
          <cell r="C822">
            <v>5</v>
          </cell>
          <cell r="E822">
            <v>2</v>
          </cell>
          <cell r="F822">
            <v>3</v>
          </cell>
          <cell r="U822">
            <v>10</v>
          </cell>
        </row>
        <row r="823">
          <cell r="A823" t="str">
            <v>MQ1124</v>
          </cell>
          <cell r="B823" t="str">
            <v>ROLLO PLANO (PAPEL GRADO MEDICO Y FILM PARA ESTERILIZACIÒN) 38cm *200 mt 60-70 g/m2</v>
          </cell>
          <cell r="E823">
            <v>1</v>
          </cell>
          <cell r="U823">
            <v>1</v>
          </cell>
        </row>
        <row r="824">
          <cell r="A824" t="str">
            <v>MQ1125</v>
          </cell>
          <cell r="B824" t="str">
            <v>ROLLO (EMPAQUE PARA ESTERILIZACION) GRADO MEDICO ENTRE 60 Y 70GR/M2 DE  50 MM X 200M, TRES (3) INDICADORES</v>
          </cell>
          <cell r="C824">
            <v>7</v>
          </cell>
          <cell r="E824">
            <v>1</v>
          </cell>
          <cell r="F824">
            <v>8</v>
          </cell>
          <cell r="U824">
            <v>16</v>
          </cell>
        </row>
        <row r="825">
          <cell r="A825" t="str">
            <v>MQ1126</v>
          </cell>
          <cell r="B825" t="str">
            <v>ROLLO PLANO (PAPEL GRADO MEDICO Y FILM  PARA ESTERILIZACIÒN)7,5 cm*200 mt 60-70 g/m2</v>
          </cell>
          <cell r="C825">
            <v>14</v>
          </cell>
          <cell r="E825">
            <v>1</v>
          </cell>
          <cell r="F825">
            <v>10</v>
          </cell>
          <cell r="U825">
            <v>25</v>
          </cell>
        </row>
        <row r="826">
          <cell r="A826" t="str">
            <v>MQ1127</v>
          </cell>
          <cell r="B826" t="str">
            <v>ROLLO PLANO (PAPEL GRADO MEDICO Y FILM  PARA ESTERILIZACIÒN) 12.5 cm*200 mt  60-70 g/m2</v>
          </cell>
          <cell r="C826">
            <v>6</v>
          </cell>
          <cell r="E826">
            <v>2</v>
          </cell>
          <cell r="F826">
            <v>4</v>
          </cell>
          <cell r="U826">
            <v>12</v>
          </cell>
        </row>
        <row r="827">
          <cell r="A827" t="str">
            <v>MQ1131</v>
          </cell>
          <cell r="B827" t="str">
            <v>ROLLO-(EMPAQUE PARA ESTERILIZACION) GRADO MEDICO DE 60 A 70g/m2 DE  150*5mm*100 mt +/- 1cm</v>
          </cell>
          <cell r="C827">
            <v>3</v>
          </cell>
          <cell r="E827">
            <v>2</v>
          </cell>
          <cell r="F827">
            <v>2</v>
          </cell>
          <cell r="U827">
            <v>7</v>
          </cell>
        </row>
        <row r="828">
          <cell r="A828" t="str">
            <v>MQ1134</v>
          </cell>
          <cell r="B828" t="str">
            <v>KIT DE ANESTESIA PERIDURAL  No.16G  (AGUJA, JERINGA Y CATETER)</v>
          </cell>
          <cell r="O828">
            <v>12</v>
          </cell>
          <cell r="U828">
            <v>0</v>
          </cell>
        </row>
        <row r="829">
          <cell r="A829" t="str">
            <v>MQ1136</v>
          </cell>
          <cell r="B829" t="str">
            <v>SET DE INTUBACION LAGRIMAL</v>
          </cell>
          <cell r="H829">
            <v>18</v>
          </cell>
          <cell r="O829">
            <v>3</v>
          </cell>
          <cell r="U829">
            <v>0</v>
          </cell>
        </row>
        <row r="830">
          <cell r="A830" t="str">
            <v>MQ1137</v>
          </cell>
          <cell r="B830" t="str">
            <v>SISTEMA  ETIQUETADO A VAPOR OXIDO ETILENO Y PERÓXIDO DE HIDROGENO 55X33MM REF: H2O2*1000</v>
          </cell>
          <cell r="E830">
            <v>1</v>
          </cell>
          <cell r="U830">
            <v>1</v>
          </cell>
        </row>
        <row r="831">
          <cell r="A831" t="str">
            <v>MQ1139</v>
          </cell>
          <cell r="B831" t="str">
            <v>SISTEMA PARA HEMOFILTRACION CON HEMOFILTRO DP 150(RANGO DE PESO 55 KILOS HASTA 79 KILOS)</v>
          </cell>
          <cell r="G831">
            <v>2</v>
          </cell>
          <cell r="U831">
            <v>0</v>
          </cell>
        </row>
        <row r="832">
          <cell r="A832" t="str">
            <v>MQ1141</v>
          </cell>
          <cell r="B832" t="str">
            <v>SISTEMA TUBO  HPS I/A PARA MEGATRON S3 UN SOLO USO REF G30116</v>
          </cell>
          <cell r="H832">
            <v>13</v>
          </cell>
          <cell r="O832">
            <v>2</v>
          </cell>
          <cell r="U832">
            <v>0</v>
          </cell>
        </row>
        <row r="833">
          <cell r="A833" t="str">
            <v>MQ1142</v>
          </cell>
          <cell r="B833" t="str">
            <v>SOLIDIFICADOR DE LIQUIDOS CON ACCION DESINFECTANTE CON PEROXIDO DE HIDROGENO AL 10% PARA GELIFICAR E</v>
          </cell>
          <cell r="F833">
            <v>10</v>
          </cell>
          <cell r="U833">
            <v>10</v>
          </cell>
        </row>
        <row r="834">
          <cell r="A834" t="str">
            <v>MQ1143</v>
          </cell>
          <cell r="B834" t="str">
            <v>SOLUCION ANTISEPTICA 237ml(NaCl 0.9%  NaClO 0.057% HClO 0.015%) CON TAPA DISPENSADORA</v>
          </cell>
          <cell r="H834">
            <v>12</v>
          </cell>
          <cell r="N834">
            <v>2</v>
          </cell>
          <cell r="U834">
            <v>0</v>
          </cell>
        </row>
        <row r="835">
          <cell r="A835" t="str">
            <v>MQ1144</v>
          </cell>
          <cell r="B835" t="str">
            <v>SOLUCION ANTISEPTICA 443ml(NaCl 0.9%  NaClO 0.057% HClO 0.015%) TAPA DISPENSADORA</v>
          </cell>
          <cell r="N835">
            <v>1</v>
          </cell>
          <cell r="U835">
            <v>0</v>
          </cell>
        </row>
        <row r="836">
          <cell r="A836" t="str">
            <v>MQ1145</v>
          </cell>
          <cell r="B836" t="str">
            <v>SOLUCIÓN PARA HEMOFILTRACIÓN CONCENTRACIÓN 4K</v>
          </cell>
          <cell r="G836">
            <v>47</v>
          </cell>
          <cell r="U836">
            <v>0</v>
          </cell>
        </row>
        <row r="837">
          <cell r="A837" t="str">
            <v>MQ1146</v>
          </cell>
          <cell r="B837" t="str">
            <v>SONDA NASOGASTRICA N° 10FR (LEVIN)</v>
          </cell>
          <cell r="H837">
            <v>1</v>
          </cell>
          <cell r="I837">
            <v>3</v>
          </cell>
          <cell r="J837">
            <v>4</v>
          </cell>
          <cell r="M837">
            <v>4</v>
          </cell>
          <cell r="O837">
            <v>14</v>
          </cell>
          <cell r="R837">
            <v>8</v>
          </cell>
          <cell r="U837">
            <v>0</v>
          </cell>
        </row>
        <row r="838">
          <cell r="A838" t="str">
            <v>MQ1147</v>
          </cell>
          <cell r="B838" t="str">
            <v>SONDA URETRAL N° 14FR (NELATON)</v>
          </cell>
          <cell r="C838">
            <v>880</v>
          </cell>
          <cell r="E838">
            <v>500</v>
          </cell>
          <cell r="F838">
            <v>450</v>
          </cell>
          <cell r="G838">
            <v>577</v>
          </cell>
          <cell r="H838">
            <v>100</v>
          </cell>
          <cell r="I838">
            <v>7</v>
          </cell>
          <cell r="J838">
            <v>4</v>
          </cell>
          <cell r="K838">
            <v>501</v>
          </cell>
          <cell r="M838">
            <v>79</v>
          </cell>
          <cell r="N838">
            <v>376</v>
          </cell>
          <cell r="O838">
            <v>103</v>
          </cell>
          <cell r="Q838">
            <v>36</v>
          </cell>
          <cell r="R838">
            <v>52</v>
          </cell>
          <cell r="U838">
            <v>1830</v>
          </cell>
        </row>
        <row r="839">
          <cell r="A839" t="str">
            <v>MQ1148</v>
          </cell>
          <cell r="B839" t="str">
            <v>SONDA URETRAL N° 6FR (NELATON)</v>
          </cell>
          <cell r="C839">
            <v>750</v>
          </cell>
          <cell r="E839">
            <v>250</v>
          </cell>
          <cell r="F839">
            <v>415</v>
          </cell>
          <cell r="G839">
            <v>94</v>
          </cell>
          <cell r="H839">
            <v>141</v>
          </cell>
          <cell r="I839">
            <v>2</v>
          </cell>
          <cell r="J839">
            <v>4</v>
          </cell>
          <cell r="K839">
            <v>144</v>
          </cell>
          <cell r="M839">
            <v>5</v>
          </cell>
          <cell r="N839">
            <v>246</v>
          </cell>
          <cell r="O839">
            <v>27</v>
          </cell>
          <cell r="Q839">
            <v>14</v>
          </cell>
          <cell r="R839">
            <v>38</v>
          </cell>
          <cell r="U839">
            <v>1415</v>
          </cell>
        </row>
        <row r="840">
          <cell r="A840" t="str">
            <v>MQ1149</v>
          </cell>
          <cell r="B840" t="str">
            <v>SONDA URETRAL  N° 8FR (NELATON)</v>
          </cell>
          <cell r="C840">
            <v>80</v>
          </cell>
          <cell r="E840">
            <v>100</v>
          </cell>
          <cell r="F840">
            <v>50</v>
          </cell>
          <cell r="G840">
            <v>114</v>
          </cell>
          <cell r="H840">
            <v>148</v>
          </cell>
          <cell r="J840">
            <v>4</v>
          </cell>
          <cell r="K840">
            <v>132</v>
          </cell>
          <cell r="M840">
            <v>13</v>
          </cell>
          <cell r="N840">
            <v>244</v>
          </cell>
          <cell r="O840">
            <v>145</v>
          </cell>
          <cell r="Q840">
            <v>20</v>
          </cell>
          <cell r="R840">
            <v>11</v>
          </cell>
          <cell r="U840">
            <v>230</v>
          </cell>
        </row>
        <row r="841">
          <cell r="A841" t="str">
            <v>MQ1150</v>
          </cell>
          <cell r="B841" t="str">
            <v>SONDA VESICAL FOLEY  2 VIAS N° 10FR C/B SILICONADA</v>
          </cell>
          <cell r="C841">
            <v>20</v>
          </cell>
          <cell r="E841">
            <v>5</v>
          </cell>
          <cell r="H841">
            <v>13</v>
          </cell>
          <cell r="I841">
            <v>1</v>
          </cell>
          <cell r="U841">
            <v>25</v>
          </cell>
        </row>
        <row r="842">
          <cell r="A842" t="str">
            <v>MQ1151</v>
          </cell>
          <cell r="B842" t="str">
            <v>SONDA VESICAL FOLEY 2 VIAS N° 16 FR SILICONADA</v>
          </cell>
          <cell r="C842">
            <v>50</v>
          </cell>
          <cell r="G842">
            <v>58</v>
          </cell>
          <cell r="H842">
            <v>9</v>
          </cell>
          <cell r="I842">
            <v>2</v>
          </cell>
          <cell r="N842">
            <v>4</v>
          </cell>
          <cell r="U842">
            <v>50</v>
          </cell>
        </row>
        <row r="843">
          <cell r="A843" t="str">
            <v>MQ1152</v>
          </cell>
          <cell r="B843" t="str">
            <v>SONDA VESICAL FOLEY 2 VIAS N° 16FR LATEX</v>
          </cell>
          <cell r="G843">
            <v>39</v>
          </cell>
          <cell r="H843">
            <v>63</v>
          </cell>
          <cell r="J843">
            <v>1</v>
          </cell>
          <cell r="M843">
            <v>25</v>
          </cell>
          <cell r="N843">
            <v>27</v>
          </cell>
          <cell r="O843">
            <v>46</v>
          </cell>
          <cell r="Q843">
            <v>3</v>
          </cell>
          <cell r="R843">
            <v>9</v>
          </cell>
          <cell r="U843">
            <v>0</v>
          </cell>
        </row>
        <row r="844">
          <cell r="A844" t="str">
            <v>MQ1153</v>
          </cell>
          <cell r="B844" t="str">
            <v>SONDA VESICAL FOLEY 2 VIAS N° 18FR  C/B SILICONADA</v>
          </cell>
          <cell r="G844">
            <v>42</v>
          </cell>
          <cell r="N844">
            <v>7</v>
          </cell>
          <cell r="U844">
            <v>0</v>
          </cell>
        </row>
        <row r="845">
          <cell r="A845" t="str">
            <v>MQ1154</v>
          </cell>
          <cell r="B845" t="str">
            <v>SONDA VESICAL FOLEY 3 VIAS N° 20FR C/B SILICONADAS</v>
          </cell>
          <cell r="F845">
            <v>10</v>
          </cell>
          <cell r="H845">
            <v>1</v>
          </cell>
          <cell r="U845">
            <v>10</v>
          </cell>
        </row>
        <row r="846">
          <cell r="A846" t="str">
            <v>MQ1155</v>
          </cell>
          <cell r="B846" t="str">
            <v>SONDA VESICAL FOLEY 2 VIAS N° 10FR LATEX</v>
          </cell>
          <cell r="C846">
            <v>20</v>
          </cell>
          <cell r="G846">
            <v>124</v>
          </cell>
          <cell r="J846">
            <v>8</v>
          </cell>
          <cell r="N846">
            <v>10</v>
          </cell>
          <cell r="U846">
            <v>20</v>
          </cell>
        </row>
        <row r="847">
          <cell r="A847" t="str">
            <v>MQ1156</v>
          </cell>
          <cell r="B847" t="str">
            <v>SONDA VESICAL FOLEY 2 VIAS N° 8 FR SILICONADA</v>
          </cell>
          <cell r="C847">
            <v>10</v>
          </cell>
          <cell r="F847">
            <v>10</v>
          </cell>
          <cell r="G847">
            <v>40</v>
          </cell>
          <cell r="H847">
            <v>8</v>
          </cell>
          <cell r="U847">
            <v>20</v>
          </cell>
        </row>
        <row r="848">
          <cell r="A848" t="str">
            <v>MQ1158</v>
          </cell>
          <cell r="B848" t="str">
            <v>STOPPER- OFTALMO</v>
          </cell>
          <cell r="H848">
            <v>2</v>
          </cell>
          <cell r="U848">
            <v>0</v>
          </cell>
        </row>
        <row r="849">
          <cell r="A849" t="str">
            <v>MQ1161</v>
          </cell>
          <cell r="B849" t="str">
            <v>TIJERA LAPAROSCOPICA 5 mm * 35 cm DESECHABLE (5DCS)</v>
          </cell>
          <cell r="C849">
            <v>12</v>
          </cell>
          <cell r="M849">
            <v>5</v>
          </cell>
          <cell r="U849">
            <v>12</v>
          </cell>
        </row>
        <row r="850">
          <cell r="A850" t="str">
            <v>MQ1162</v>
          </cell>
          <cell r="B850" t="str">
            <v>TIJERA TECNOLOGIA ULTRASONICO PARA CIRUGÍA LAPAROSCOPICA  DE 5CM *36CM  CON MANDIBULA DE 17 A 19MM (HAR36)</v>
          </cell>
          <cell r="M850">
            <v>2</v>
          </cell>
          <cell r="U850">
            <v>0</v>
          </cell>
        </row>
        <row r="851">
          <cell r="A851" t="str">
            <v>MQ1164</v>
          </cell>
          <cell r="B851" t="str">
            <v>TIRAS TEST DE SCHIRMER</v>
          </cell>
          <cell r="C851">
            <v>300</v>
          </cell>
          <cell r="U851">
            <v>300</v>
          </cell>
        </row>
        <row r="852">
          <cell r="A852" t="str">
            <v>MQ1165</v>
          </cell>
          <cell r="B852" t="str">
            <v>TORUNDA(STERIL) EN ESFERA PRECORTADA ELABORADO EN GASA TEJIDA Y 100% ALGODÓN CON ELEMENTO RADIOP</v>
          </cell>
          <cell r="E852">
            <v>100</v>
          </cell>
          <cell r="F852">
            <v>300</v>
          </cell>
          <cell r="U852">
            <v>400</v>
          </cell>
        </row>
        <row r="853">
          <cell r="A853" t="str">
            <v>MQ1167</v>
          </cell>
          <cell r="B853" t="str">
            <v>TREPANO PUNCH DE BARRON DONATE 8.0MM REF: K20-2108</v>
          </cell>
          <cell r="H853">
            <v>2</v>
          </cell>
          <cell r="U853">
            <v>0</v>
          </cell>
        </row>
        <row r="854">
          <cell r="A854" t="str">
            <v>MQ1168</v>
          </cell>
          <cell r="B854" t="str">
            <v>TUBO DE DRENAJE TORAXICO N° 22FR</v>
          </cell>
          <cell r="K854">
            <v>4</v>
          </cell>
          <cell r="M854">
            <v>2</v>
          </cell>
          <cell r="U854">
            <v>0</v>
          </cell>
        </row>
        <row r="855">
          <cell r="A855" t="str">
            <v>MQ1169</v>
          </cell>
          <cell r="B855" t="str">
            <v>TUBO DE DRENAJE TORAXICO N° 38FR</v>
          </cell>
          <cell r="F855">
            <v>20</v>
          </cell>
          <cell r="U855">
            <v>20</v>
          </cell>
        </row>
        <row r="856">
          <cell r="A856" t="str">
            <v>MQ1170</v>
          </cell>
          <cell r="B856" t="str">
            <v>TUBO EN T N° 12FR EN LATEX</v>
          </cell>
          <cell r="C856">
            <v>2</v>
          </cell>
          <cell r="E856">
            <v>2</v>
          </cell>
          <cell r="F856">
            <v>2</v>
          </cell>
          <cell r="H856">
            <v>2</v>
          </cell>
          <cell r="M856">
            <v>1</v>
          </cell>
          <cell r="U856">
            <v>6</v>
          </cell>
        </row>
        <row r="857">
          <cell r="A857" t="str">
            <v>MQ1171</v>
          </cell>
          <cell r="B857" t="str">
            <v>TUBO EN T N° 16FR EN LATEX</v>
          </cell>
          <cell r="C857">
            <v>10</v>
          </cell>
          <cell r="E857">
            <v>12</v>
          </cell>
          <cell r="M857">
            <v>2</v>
          </cell>
          <cell r="U857">
            <v>22</v>
          </cell>
        </row>
        <row r="858">
          <cell r="A858" t="str">
            <v>MQ1172</v>
          </cell>
          <cell r="B858" t="str">
            <v>TUBO EN T N° 18FR EN LATEX</v>
          </cell>
          <cell r="C858">
            <v>3</v>
          </cell>
          <cell r="H858">
            <v>1</v>
          </cell>
          <cell r="M858">
            <v>1</v>
          </cell>
          <cell r="O858">
            <v>2</v>
          </cell>
          <cell r="U858">
            <v>3</v>
          </cell>
        </row>
        <row r="859">
          <cell r="A859" t="str">
            <v>MQ1173</v>
          </cell>
          <cell r="B859" t="str">
            <v>TUBO ENDOTRAQUEAL N°3.5MM S/B</v>
          </cell>
          <cell r="G859">
            <v>42</v>
          </cell>
          <cell r="H859">
            <v>10</v>
          </cell>
          <cell r="J859">
            <v>4</v>
          </cell>
          <cell r="K859">
            <v>9</v>
          </cell>
          <cell r="M859">
            <v>5</v>
          </cell>
          <cell r="N859">
            <v>11</v>
          </cell>
          <cell r="O859">
            <v>14</v>
          </cell>
          <cell r="Q859">
            <v>1</v>
          </cell>
          <cell r="R859">
            <v>1</v>
          </cell>
          <cell r="U859">
            <v>0</v>
          </cell>
        </row>
        <row r="860">
          <cell r="A860" t="str">
            <v>MQ1174</v>
          </cell>
          <cell r="B860" t="str">
            <v>TUBO ENDOTRAQUEAL N° 8.0 MM C/B</v>
          </cell>
          <cell r="C860">
            <v>10</v>
          </cell>
          <cell r="E860">
            <v>20</v>
          </cell>
          <cell r="G860">
            <v>34</v>
          </cell>
          <cell r="H860">
            <v>48</v>
          </cell>
          <cell r="I860">
            <v>2</v>
          </cell>
          <cell r="M860">
            <v>25</v>
          </cell>
          <cell r="N860">
            <v>32</v>
          </cell>
          <cell r="O860">
            <v>7</v>
          </cell>
          <cell r="R860">
            <v>5</v>
          </cell>
          <cell r="U860">
            <v>30</v>
          </cell>
        </row>
        <row r="861">
          <cell r="A861" t="str">
            <v>MQ1175</v>
          </cell>
          <cell r="B861" t="str">
            <v>TUBO ENDOTRAQUEAL ESPIRALADO METALICO # 6.5 C/B</v>
          </cell>
          <cell r="K861">
            <v>5</v>
          </cell>
          <cell r="U861">
            <v>0</v>
          </cell>
        </row>
        <row r="862">
          <cell r="A862" t="str">
            <v>MQ1176</v>
          </cell>
          <cell r="B862" t="str">
            <v>TUBO ENDOTRAQUEAL REFORZADO N° 8.0 C/B</v>
          </cell>
          <cell r="E862">
            <v>3</v>
          </cell>
          <cell r="H862">
            <v>4</v>
          </cell>
          <cell r="K862">
            <v>1</v>
          </cell>
          <cell r="U862">
            <v>3</v>
          </cell>
        </row>
        <row r="863">
          <cell r="A863" t="str">
            <v>MQ1179</v>
          </cell>
          <cell r="B863" t="str">
            <v>TUBO SUCCION X 2 MTS ESTERIL</v>
          </cell>
          <cell r="I863">
            <v>1</v>
          </cell>
          <cell r="U863">
            <v>0</v>
          </cell>
        </row>
        <row r="864">
          <cell r="A864" t="str">
            <v>MQ1180</v>
          </cell>
          <cell r="B864" t="str">
            <v>SONDA DE GASTROSTOMIA N° 12FR PARA REEMPLZAO CON 2 PUERTOS</v>
          </cell>
          <cell r="G864">
            <v>38</v>
          </cell>
          <cell r="U864">
            <v>0</v>
          </cell>
        </row>
        <row r="865">
          <cell r="A865" t="str">
            <v>MQ1183</v>
          </cell>
          <cell r="B865" t="str">
            <v>VENDA DE ALGODON 3 X 5 YARDAS ESTERIL</v>
          </cell>
          <cell r="G865">
            <v>119</v>
          </cell>
          <cell r="H865">
            <v>106</v>
          </cell>
          <cell r="K865">
            <v>42</v>
          </cell>
          <cell r="M865">
            <v>62</v>
          </cell>
          <cell r="N865">
            <v>42</v>
          </cell>
          <cell r="U865">
            <v>0</v>
          </cell>
        </row>
        <row r="866">
          <cell r="A866" t="str">
            <v>MQ1184</v>
          </cell>
          <cell r="B866" t="str">
            <v>VENDA DE ALGODON 5 X 5 YARDAS ESTERIL</v>
          </cell>
          <cell r="G866">
            <v>279</v>
          </cell>
          <cell r="H866">
            <v>267</v>
          </cell>
          <cell r="K866">
            <v>59</v>
          </cell>
          <cell r="Q866">
            <v>15</v>
          </cell>
          <cell r="R866">
            <v>50</v>
          </cell>
          <cell r="U866">
            <v>0</v>
          </cell>
        </row>
        <row r="867">
          <cell r="A867" t="str">
            <v>MQ1185</v>
          </cell>
          <cell r="B867" t="str">
            <v>VENDA DE ALGODON 6 X 5 YARDAS ESTERIL</v>
          </cell>
          <cell r="C867">
            <v>140</v>
          </cell>
          <cell r="E867">
            <v>164</v>
          </cell>
          <cell r="F867">
            <v>60</v>
          </cell>
          <cell r="G867">
            <v>22</v>
          </cell>
          <cell r="H867">
            <v>380</v>
          </cell>
          <cell r="K867">
            <v>37</v>
          </cell>
          <cell r="N867">
            <v>52</v>
          </cell>
          <cell r="R867">
            <v>38</v>
          </cell>
          <cell r="U867">
            <v>364</v>
          </cell>
        </row>
        <row r="868">
          <cell r="A868" t="str">
            <v>MQ1187</v>
          </cell>
          <cell r="B868" t="str">
            <v>VENDA DE YESO 4 * 5 YARDAS</v>
          </cell>
          <cell r="C868">
            <v>222</v>
          </cell>
          <cell r="G868">
            <v>40</v>
          </cell>
          <cell r="H868">
            <v>7</v>
          </cell>
          <cell r="J868">
            <v>6</v>
          </cell>
          <cell r="K868">
            <v>85</v>
          </cell>
          <cell r="M868">
            <v>6</v>
          </cell>
          <cell r="N868">
            <v>20</v>
          </cell>
          <cell r="Q868">
            <v>1</v>
          </cell>
          <cell r="R868">
            <v>16</v>
          </cell>
          <cell r="U868">
            <v>222</v>
          </cell>
        </row>
        <row r="869">
          <cell r="A869" t="str">
            <v>MQ1188</v>
          </cell>
          <cell r="B869" t="str">
            <v>VENDA ELASTICA 4 * 5 YARDAS</v>
          </cell>
          <cell r="C869">
            <v>84</v>
          </cell>
          <cell r="E869">
            <v>24</v>
          </cell>
          <cell r="F869">
            <v>72</v>
          </cell>
          <cell r="G869">
            <v>7</v>
          </cell>
          <cell r="I869">
            <v>14</v>
          </cell>
          <cell r="J869">
            <v>9</v>
          </cell>
          <cell r="K869">
            <v>96</v>
          </cell>
          <cell r="M869">
            <v>11</v>
          </cell>
          <cell r="N869">
            <v>130</v>
          </cell>
          <cell r="Q869">
            <v>11</v>
          </cell>
          <cell r="R869">
            <v>48</v>
          </cell>
          <cell r="U869">
            <v>180</v>
          </cell>
        </row>
        <row r="870">
          <cell r="A870" t="str">
            <v>MQ1189</v>
          </cell>
          <cell r="B870" t="str">
            <v>VENDA ELASTICA 5 * 5 YARDAS</v>
          </cell>
          <cell r="C870">
            <v>120</v>
          </cell>
          <cell r="E870">
            <v>1</v>
          </cell>
          <cell r="F870">
            <v>96</v>
          </cell>
          <cell r="G870">
            <v>45</v>
          </cell>
          <cell r="J870">
            <v>18</v>
          </cell>
          <cell r="K870">
            <v>67</v>
          </cell>
          <cell r="M870">
            <v>30</v>
          </cell>
          <cell r="N870">
            <v>117</v>
          </cell>
          <cell r="Q870">
            <v>9</v>
          </cell>
          <cell r="R870">
            <v>7</v>
          </cell>
          <cell r="U870">
            <v>217</v>
          </cell>
        </row>
        <row r="871">
          <cell r="A871" t="str">
            <v>MQ1190</v>
          </cell>
          <cell r="B871" t="str">
            <v>VENDA ELASTICA 6 * 5 YARDAS</v>
          </cell>
          <cell r="C871">
            <v>72</v>
          </cell>
          <cell r="E871">
            <v>72</v>
          </cell>
          <cell r="F871">
            <v>72</v>
          </cell>
          <cell r="G871">
            <v>90</v>
          </cell>
          <cell r="H871">
            <v>98</v>
          </cell>
          <cell r="I871">
            <v>8</v>
          </cell>
          <cell r="J871">
            <v>15</v>
          </cell>
          <cell r="K871">
            <v>67</v>
          </cell>
          <cell r="N871">
            <v>87</v>
          </cell>
          <cell r="Q871">
            <v>42</v>
          </cell>
          <cell r="U871">
            <v>216</v>
          </cell>
        </row>
        <row r="872">
          <cell r="A872" t="str">
            <v>MQ1191</v>
          </cell>
          <cell r="B872" t="str">
            <v>VENDA ELASTICA 3 * 5 YARDAS ESTERIL</v>
          </cell>
          <cell r="G872">
            <v>149</v>
          </cell>
          <cell r="H872">
            <v>47</v>
          </cell>
          <cell r="M872">
            <v>257</v>
          </cell>
          <cell r="N872">
            <v>1</v>
          </cell>
          <cell r="O872">
            <v>144</v>
          </cell>
          <cell r="Q872">
            <v>3</v>
          </cell>
          <cell r="R872">
            <v>3</v>
          </cell>
          <cell r="U872">
            <v>0</v>
          </cell>
        </row>
        <row r="873">
          <cell r="A873" t="str">
            <v>MQ1192</v>
          </cell>
          <cell r="B873" t="str">
            <v>VENDA TUBULAR DE MALLA ELASTICA XA MIEMBRO SUPERIOR ADULTO</v>
          </cell>
          <cell r="G873">
            <v>2</v>
          </cell>
          <cell r="H873">
            <v>17</v>
          </cell>
          <cell r="U873">
            <v>0</v>
          </cell>
        </row>
        <row r="874">
          <cell r="A874" t="str">
            <v>MQ1193</v>
          </cell>
          <cell r="B874" t="str">
            <v>VENDA TUBULAR EN MALLA ELESTICA XA MIEMBRO INFERIOR ADULTO</v>
          </cell>
          <cell r="G874">
            <v>3</v>
          </cell>
          <cell r="H874">
            <v>9</v>
          </cell>
          <cell r="U874">
            <v>0</v>
          </cell>
        </row>
        <row r="875">
          <cell r="A875" t="str">
            <v>MQ1195</v>
          </cell>
          <cell r="B875" t="str">
            <v>VENDAS TRIANGULARES 60CM X100CM</v>
          </cell>
          <cell r="R875">
            <v>1</v>
          </cell>
          <cell r="U875">
            <v>0</v>
          </cell>
        </row>
        <row r="876">
          <cell r="A876" t="str">
            <v>MQ1197</v>
          </cell>
          <cell r="B876" t="str">
            <v>VITREKTOR -TUBO DE INFUSION DE ALTA VELOCIDAD (BAG05-G-46001)</v>
          </cell>
          <cell r="O876">
            <v>2</v>
          </cell>
          <cell r="U876">
            <v>0</v>
          </cell>
        </row>
        <row r="877">
          <cell r="A877" t="str">
            <v>MQ1198</v>
          </cell>
          <cell r="B877" t="str">
            <v>YODOPOVIDONA ESPUMA  FRASCO * 60ML</v>
          </cell>
          <cell r="C877">
            <v>120</v>
          </cell>
          <cell r="E877">
            <v>151</v>
          </cell>
          <cell r="F877">
            <v>248</v>
          </cell>
          <cell r="K877">
            <v>44</v>
          </cell>
          <cell r="M877">
            <v>6</v>
          </cell>
          <cell r="U877">
            <v>519</v>
          </cell>
        </row>
        <row r="878">
          <cell r="A878" t="str">
            <v>MQ1199</v>
          </cell>
          <cell r="B878" t="str">
            <v>BOLSA AUTOSELLABLE PARA ESTERILIZACION 135*283 mm</v>
          </cell>
          <cell r="C878">
            <v>400</v>
          </cell>
          <cell r="U878">
            <v>400</v>
          </cell>
        </row>
        <row r="879">
          <cell r="A879" t="str">
            <v>MQ1201</v>
          </cell>
          <cell r="B879" t="str">
            <v>CUCHILLAS PARA DERMATOMO D8BL10</v>
          </cell>
          <cell r="H879">
            <v>36</v>
          </cell>
          <cell r="U879">
            <v>0</v>
          </cell>
        </row>
        <row r="880">
          <cell r="A880" t="str">
            <v>MQ1202</v>
          </cell>
          <cell r="B880" t="str">
            <v>CARETA DE PROTECCION POR COLOR (DONACION)</v>
          </cell>
          <cell r="C880">
            <v>1650</v>
          </cell>
          <cell r="D880">
            <v>30177</v>
          </cell>
          <cell r="E880">
            <v>5800</v>
          </cell>
          <cell r="U880">
            <v>37627</v>
          </cell>
        </row>
        <row r="881">
          <cell r="A881" t="str">
            <v>MQ1205</v>
          </cell>
          <cell r="B881" t="str">
            <v>PAPEL TERMICO DESFIBRILADOR WELCH ALLYN PIC 30  50 mm* 30mm</v>
          </cell>
          <cell r="E881">
            <v>20</v>
          </cell>
          <cell r="U881">
            <v>20</v>
          </cell>
        </row>
        <row r="882">
          <cell r="A882" t="str">
            <v>MQ1207</v>
          </cell>
          <cell r="B882" t="str">
            <v>CEPILLOS DE LIMPIEZA PARA INSTRUMENTAL ENDOSCOPICO    KIT</v>
          </cell>
          <cell r="C882">
            <v>18</v>
          </cell>
          <cell r="U882">
            <v>18</v>
          </cell>
        </row>
        <row r="883">
          <cell r="A883" t="str">
            <v>MQ1208</v>
          </cell>
          <cell r="B883" t="str">
            <v>GUIA MALEABLE PARA TUBO ENDOTRAQUEAL N° 6FR * 7.0MM INTUBACION</v>
          </cell>
          <cell r="C883">
            <v>2</v>
          </cell>
          <cell r="E883">
            <v>2</v>
          </cell>
          <cell r="F883">
            <v>3</v>
          </cell>
          <cell r="U883">
            <v>7</v>
          </cell>
        </row>
        <row r="884">
          <cell r="A884" t="str">
            <v>MQ1217</v>
          </cell>
          <cell r="B884" t="str">
            <v>MALLA HEMOSTATICA DE CELULOSA OXIDADA REGENERADA O NO REGENERADA DE 7CM * 5CM</v>
          </cell>
          <cell r="H884">
            <v>81</v>
          </cell>
          <cell r="K884">
            <v>20</v>
          </cell>
          <cell r="U884">
            <v>0</v>
          </cell>
        </row>
        <row r="885">
          <cell r="A885" t="str">
            <v>MQ1218</v>
          </cell>
          <cell r="B885" t="str">
            <v>CATETER EPICUTANEO CAVA N° 2FR 24G*30CM MARIPOSA</v>
          </cell>
          <cell r="G885">
            <v>4</v>
          </cell>
          <cell r="K885">
            <v>8</v>
          </cell>
          <cell r="N885">
            <v>2</v>
          </cell>
          <cell r="O885">
            <v>1</v>
          </cell>
          <cell r="U885">
            <v>0</v>
          </cell>
        </row>
        <row r="886">
          <cell r="A886" t="str">
            <v>MQ1220</v>
          </cell>
          <cell r="B886" t="str">
            <v>BOTON GASTROSTOMIA 14 FR. X 0.7 A 1 CM</v>
          </cell>
          <cell r="H886">
            <v>1</v>
          </cell>
          <cell r="U886">
            <v>0</v>
          </cell>
        </row>
        <row r="887">
          <cell r="A887" t="str">
            <v>MQ1221</v>
          </cell>
          <cell r="B887" t="str">
            <v>BOTON  GASTROSTOMIA N° 16FR</v>
          </cell>
          <cell r="H887">
            <v>3</v>
          </cell>
          <cell r="U887">
            <v>0</v>
          </cell>
        </row>
        <row r="888">
          <cell r="A888" t="str">
            <v>MQ1224</v>
          </cell>
          <cell r="B888" t="str">
            <v>GRAPADORA CIRCULAR CURVA CORTANTE 29mm (CDH29B)</v>
          </cell>
          <cell r="E888">
            <v>1</v>
          </cell>
          <cell r="F888">
            <v>1</v>
          </cell>
          <cell r="H888">
            <v>2</v>
          </cell>
          <cell r="M888">
            <v>2</v>
          </cell>
          <cell r="U888">
            <v>2</v>
          </cell>
        </row>
        <row r="889">
          <cell r="A889" t="str">
            <v>MQ1225</v>
          </cell>
          <cell r="B889" t="str">
            <v>GRAPADORA CIRCULAR CURV CORT 33 mm CDH33A</v>
          </cell>
          <cell r="H889">
            <v>1</v>
          </cell>
          <cell r="U889">
            <v>0</v>
          </cell>
        </row>
        <row r="890">
          <cell r="A890" t="str">
            <v>MQ1235</v>
          </cell>
          <cell r="B890" t="str">
            <v>PINZA APLICADORA DE LIGACLIP PARA LAPAROSCOPIA CLIP MEDIUM- LARG CON 20 HEMOCLIP DE 10 mm DESCARTABLE (ER320)</v>
          </cell>
          <cell r="C890">
            <v>7</v>
          </cell>
          <cell r="H890">
            <v>1</v>
          </cell>
          <cell r="U890">
            <v>7</v>
          </cell>
        </row>
        <row r="891">
          <cell r="A891" t="str">
            <v>MQ1236</v>
          </cell>
          <cell r="B891" t="str">
            <v>VENDA DE GASA 6 * 5 YARDAS</v>
          </cell>
          <cell r="F891">
            <v>33</v>
          </cell>
          <cell r="U891">
            <v>33</v>
          </cell>
        </row>
        <row r="892">
          <cell r="A892" t="str">
            <v>MQ1240</v>
          </cell>
          <cell r="B892" t="str">
            <v>KIT TROCAR CAMISA ROSCADA 5*100 mm (2 CAMISA 1 PUNZON CON CUCHILLA) (K5LT)</v>
          </cell>
          <cell r="C892">
            <v>80</v>
          </cell>
          <cell r="F892">
            <v>24</v>
          </cell>
          <cell r="K892">
            <v>22</v>
          </cell>
          <cell r="M892">
            <v>3</v>
          </cell>
          <cell r="U892">
            <v>104</v>
          </cell>
        </row>
        <row r="893">
          <cell r="A893" t="str">
            <v>MQ1243</v>
          </cell>
          <cell r="B893" t="str">
            <v>CIRCUITO DE VENTILACION MECANICA  NEONATAL RT269 VM SLE6000</v>
          </cell>
          <cell r="G893">
            <v>10</v>
          </cell>
          <cell r="K893">
            <v>8</v>
          </cell>
          <cell r="U893">
            <v>0</v>
          </cell>
        </row>
        <row r="894">
          <cell r="A894" t="str">
            <v>MQ1245</v>
          </cell>
          <cell r="B894" t="str">
            <v>CANULA INTERFAZ NASAL OPTIFLOW JUNIOR TALLA M REF. OJR414</v>
          </cell>
          <cell r="C894">
            <v>5</v>
          </cell>
          <cell r="F894">
            <v>5</v>
          </cell>
          <cell r="G894">
            <v>36</v>
          </cell>
          <cell r="K894">
            <v>8</v>
          </cell>
          <cell r="N894">
            <v>4</v>
          </cell>
          <cell r="U894">
            <v>10</v>
          </cell>
        </row>
        <row r="895">
          <cell r="A895" t="str">
            <v>MQ1246</v>
          </cell>
          <cell r="B895" t="str">
            <v>CANULA INTERFAZ NASAL OPTIFLOW JUNIOR TALLA L REF. OJR 416</v>
          </cell>
          <cell r="C895">
            <v>5</v>
          </cell>
          <cell r="F895">
            <v>15</v>
          </cell>
          <cell r="G895">
            <v>23</v>
          </cell>
          <cell r="K895">
            <v>6</v>
          </cell>
          <cell r="N895">
            <v>18</v>
          </cell>
          <cell r="U895">
            <v>20</v>
          </cell>
        </row>
        <row r="896">
          <cell r="A896" t="str">
            <v>MQ1247</v>
          </cell>
          <cell r="B896" t="str">
            <v>CANULA INTERFAZ NASAL OPTIFLOW JUNIOR TALLA XL REF. OJR 418</v>
          </cell>
          <cell r="C896">
            <v>5</v>
          </cell>
          <cell r="E896">
            <v>2</v>
          </cell>
          <cell r="F896">
            <v>8</v>
          </cell>
          <cell r="G896">
            <v>3</v>
          </cell>
          <cell r="K896">
            <v>5</v>
          </cell>
          <cell r="N896">
            <v>7</v>
          </cell>
          <cell r="U896">
            <v>15</v>
          </cell>
        </row>
        <row r="897">
          <cell r="A897" t="str">
            <v>MQ1248</v>
          </cell>
          <cell r="B897" t="str">
            <v>EXTENSION FOTOSENSIBLE/SONDA PERFUSOR 20 /60NEONATOS DE  (SYRINGE+PRESSURE)</v>
          </cell>
          <cell r="C897">
            <v>5</v>
          </cell>
          <cell r="E897">
            <v>150</v>
          </cell>
          <cell r="F897">
            <v>100</v>
          </cell>
          <cell r="U897">
            <v>255</v>
          </cell>
        </row>
        <row r="898">
          <cell r="A898" t="str">
            <v>MQ1252</v>
          </cell>
          <cell r="B898" t="str">
            <v>VENDA ELASTICA 4 X 5 YARDAS ESTERIL</v>
          </cell>
          <cell r="C898">
            <v>700</v>
          </cell>
          <cell r="E898">
            <v>120</v>
          </cell>
          <cell r="F898">
            <v>278</v>
          </cell>
          <cell r="G898">
            <v>203</v>
          </cell>
          <cell r="H898">
            <v>168</v>
          </cell>
          <cell r="I898">
            <v>10</v>
          </cell>
          <cell r="M898">
            <v>44</v>
          </cell>
          <cell r="N898">
            <v>33</v>
          </cell>
          <cell r="R898">
            <v>11</v>
          </cell>
          <cell r="U898">
            <v>1098</v>
          </cell>
        </row>
        <row r="899">
          <cell r="A899" t="str">
            <v>MQ1253</v>
          </cell>
          <cell r="B899" t="str">
            <v>VENDA ELASTICA 5 X 5 YARDAS ESTERIL</v>
          </cell>
          <cell r="C899">
            <v>218</v>
          </cell>
          <cell r="E899">
            <v>132</v>
          </cell>
          <cell r="G899">
            <v>138</v>
          </cell>
          <cell r="H899">
            <v>19</v>
          </cell>
          <cell r="I899">
            <v>10</v>
          </cell>
          <cell r="J899">
            <v>1</v>
          </cell>
          <cell r="K899">
            <v>142</v>
          </cell>
          <cell r="M899">
            <v>32</v>
          </cell>
          <cell r="N899">
            <v>73</v>
          </cell>
          <cell r="U899">
            <v>350</v>
          </cell>
        </row>
        <row r="900">
          <cell r="A900" t="str">
            <v>MQ1254</v>
          </cell>
          <cell r="B900" t="str">
            <v>VENDA ELASTICA 6 X 5 YARDAS ESTERIL</v>
          </cell>
          <cell r="E900">
            <v>264</v>
          </cell>
          <cell r="G900">
            <v>170</v>
          </cell>
          <cell r="H900">
            <v>956</v>
          </cell>
          <cell r="K900">
            <v>143</v>
          </cell>
          <cell r="M900">
            <v>25</v>
          </cell>
          <cell r="N900">
            <v>136</v>
          </cell>
          <cell r="O900">
            <v>55</v>
          </cell>
          <cell r="R900">
            <v>35</v>
          </cell>
          <cell r="U900">
            <v>264</v>
          </cell>
        </row>
        <row r="901">
          <cell r="A901" t="str">
            <v>MQ1255</v>
          </cell>
          <cell r="B901" t="str">
            <v>EQUIPO DE ASPIRACION MANUAL ENDOEUTERINA PARA LEGRADOS AMEU</v>
          </cell>
          <cell r="K901">
            <v>1</v>
          </cell>
          <cell r="U901">
            <v>0</v>
          </cell>
        </row>
        <row r="902">
          <cell r="A902" t="str">
            <v>MQ1256</v>
          </cell>
          <cell r="B902" t="str">
            <v>CANULA DE ASPIRACION MANUAL ENDOUTERINA N° 4 AMEU 4 MM</v>
          </cell>
          <cell r="K902">
            <v>1</v>
          </cell>
          <cell r="U902">
            <v>0</v>
          </cell>
        </row>
        <row r="903">
          <cell r="A903" t="str">
            <v>MQ1257</v>
          </cell>
          <cell r="B903" t="str">
            <v>CANULA DE ASPIRACION MANUAL ENDOUTERINA N° 5 AMEU 5 MM</v>
          </cell>
          <cell r="E903">
            <v>1</v>
          </cell>
          <cell r="O903">
            <v>2</v>
          </cell>
          <cell r="U903">
            <v>1</v>
          </cell>
        </row>
        <row r="904">
          <cell r="A904" t="str">
            <v>MQ1258</v>
          </cell>
          <cell r="B904" t="str">
            <v>CANULA DE ASPIRACION MANUAL ENDOUTERINA N° 6 AMEU 6 MM</v>
          </cell>
          <cell r="E904">
            <v>1</v>
          </cell>
          <cell r="K904">
            <v>2</v>
          </cell>
          <cell r="M904">
            <v>1</v>
          </cell>
          <cell r="O904">
            <v>1</v>
          </cell>
          <cell r="U904">
            <v>1</v>
          </cell>
        </row>
        <row r="905">
          <cell r="A905" t="str">
            <v>MQ1259</v>
          </cell>
          <cell r="B905" t="str">
            <v>CANULA DE ASPIRACION MANUAL ENDOUTERINA N° 7 AMEU 7 MM</v>
          </cell>
          <cell r="E905">
            <v>2</v>
          </cell>
          <cell r="K905">
            <v>3</v>
          </cell>
          <cell r="U905">
            <v>2</v>
          </cell>
        </row>
        <row r="906">
          <cell r="A906" t="str">
            <v>MQ1260</v>
          </cell>
          <cell r="B906" t="str">
            <v>CANULA DE ASPIRACION MANUAL ENDOUTERINA N° 8 AMEU 8 MM</v>
          </cell>
          <cell r="K906">
            <v>1</v>
          </cell>
          <cell r="U906">
            <v>0</v>
          </cell>
        </row>
        <row r="907">
          <cell r="A907" t="str">
            <v>MQ1261</v>
          </cell>
          <cell r="B907" t="str">
            <v>CANULA DE ASPIRACION MANUAL ENDOUTERINA N° 9 AMEU 9 MM</v>
          </cell>
          <cell r="E907">
            <v>2</v>
          </cell>
          <cell r="K907">
            <v>2</v>
          </cell>
          <cell r="U907">
            <v>2</v>
          </cell>
        </row>
        <row r="908">
          <cell r="A908" t="str">
            <v>MQ1262</v>
          </cell>
          <cell r="B908" t="str">
            <v>CANULA DE ASPIRACION MANUAL ENDOUTERINA N° 10 AMEU 10 MM</v>
          </cell>
          <cell r="H908">
            <v>1</v>
          </cell>
          <cell r="O908">
            <v>3</v>
          </cell>
          <cell r="U908">
            <v>0</v>
          </cell>
        </row>
        <row r="909">
          <cell r="A909" t="str">
            <v>MQ1266</v>
          </cell>
          <cell r="B909" t="str">
            <v>MONOFILAMENTO VIOLETA 0 70 CM (PSD II)</v>
          </cell>
          <cell r="E909">
            <v>48</v>
          </cell>
          <cell r="O909">
            <v>16</v>
          </cell>
          <cell r="U909">
            <v>48</v>
          </cell>
        </row>
        <row r="910">
          <cell r="A910" t="str">
            <v>MQ1267</v>
          </cell>
          <cell r="B910" t="str">
            <v>AGUJA  BLOQUEO DE NERVIO N° 21G * 100 A 120MM VISIBLES ECOGRAFICAMENTE  UNIDAD</v>
          </cell>
          <cell r="H910">
            <v>9</v>
          </cell>
          <cell r="U910">
            <v>0</v>
          </cell>
        </row>
        <row r="911">
          <cell r="A911" t="str">
            <v>MQ1269</v>
          </cell>
          <cell r="B911" t="str">
            <v>PAPEL TERMICO STERRAD REF 42410</v>
          </cell>
          <cell r="C911">
            <v>2</v>
          </cell>
          <cell r="U911">
            <v>2</v>
          </cell>
        </row>
        <row r="912">
          <cell r="A912" t="str">
            <v>MQ1271</v>
          </cell>
          <cell r="B912" t="str">
            <v>PAPEL TERMICO DEFIBRILADOR NIHON KOHDEN TEC 5631 60MM DE ANCHO X 30 M (ROLLO)</v>
          </cell>
          <cell r="D912">
            <v>10</v>
          </cell>
          <cell r="U912">
            <v>10</v>
          </cell>
        </row>
        <row r="913">
          <cell r="A913" t="str">
            <v>MQ1274</v>
          </cell>
          <cell r="B913" t="str">
            <v>CATETER EMBOLECTOMIA FOGARTY N° 7FR * 80 cm MONOLUMEN SIN LATEX</v>
          </cell>
          <cell r="C913">
            <v>2</v>
          </cell>
          <cell r="U913">
            <v>2</v>
          </cell>
        </row>
        <row r="914">
          <cell r="A914" t="str">
            <v>MQ1283</v>
          </cell>
          <cell r="B914" t="str">
            <v>TIJERA TECNOLOGIA ULTRASONICO PARA CIRUGÍA ABIERTA DE 5CM *23CM CON MANDIBULA DE 17 A 19MM</v>
          </cell>
          <cell r="H914">
            <v>6</v>
          </cell>
          <cell r="U914">
            <v>0</v>
          </cell>
        </row>
        <row r="915">
          <cell r="A915" t="str">
            <v>MQ1285</v>
          </cell>
          <cell r="B915" t="str">
            <v>ROLLO PLANO (PAPEL GRADO MEDICO Y FILM PARA ESTERILIZACIÒN)25 cm*200 mt 60- 70 g/m2</v>
          </cell>
          <cell r="E915">
            <v>1</v>
          </cell>
          <cell r="F915">
            <v>5</v>
          </cell>
          <cell r="U915">
            <v>6</v>
          </cell>
        </row>
        <row r="916">
          <cell r="A916" t="str">
            <v>MQ1287</v>
          </cell>
          <cell r="B916" t="str">
            <v>PELICULA TRNSPARENTE ADHESIVA 30.5*26 cm QUE APLIQUE PARA PRESION NEGATIVA</v>
          </cell>
          <cell r="H916">
            <v>4</v>
          </cell>
          <cell r="U916">
            <v>0</v>
          </cell>
        </row>
        <row r="917">
          <cell r="A917" t="str">
            <v>MQ1289</v>
          </cell>
          <cell r="B917" t="str">
            <v>RECOLECTOR TRANSPARENTE 300cc FILTROS HIDROFÍLICO Y CARBÓN PAQUETE GEL TUBERÍA1.5m PINZA Y CONECTOR</v>
          </cell>
          <cell r="O917">
            <v>7</v>
          </cell>
          <cell r="U917">
            <v>0</v>
          </cell>
        </row>
        <row r="918">
          <cell r="A918" t="str">
            <v>MQ1290</v>
          </cell>
          <cell r="B918" t="str">
            <v>TUBERIA PARA MONITOREAR LA PRESION NEGATIVA EN LA HERIDA (CON CONECTOR)   )</v>
          </cell>
          <cell r="O918">
            <v>3</v>
          </cell>
          <cell r="U918">
            <v>0</v>
          </cell>
        </row>
        <row r="919">
          <cell r="A919" t="str">
            <v>MQ1291</v>
          </cell>
          <cell r="B919" t="str">
            <v>GEL HIDROACTIVO DUODERM 0.1GR+3.4GR TUBO X 30 GR (INTRASITE GEL 25 GR-7313)</v>
          </cell>
          <cell r="G919">
            <v>200</v>
          </cell>
          <cell r="H919">
            <v>30</v>
          </cell>
          <cell r="U919">
            <v>0</v>
          </cell>
        </row>
        <row r="920">
          <cell r="A920" t="str">
            <v>MQ1293</v>
          </cell>
          <cell r="B920" t="str">
            <v>PROTESIS VASCULAR CALIBRE 4 mm A 7 mm LONGITUD 35 A 50 cm ESCALONADA Y CONICA</v>
          </cell>
          <cell r="H920">
            <v>1</v>
          </cell>
          <cell r="U920">
            <v>0</v>
          </cell>
        </row>
        <row r="921">
          <cell r="A921" t="str">
            <v>MQ1307</v>
          </cell>
          <cell r="B921" t="str">
            <v>POLIPROPILENO 3/0 AGUJA CORTANTE 3/8 CIRCULO 24 -26 MM HEBRA 70-75 CM SUTURA NO ABSORBIBLE</v>
          </cell>
          <cell r="N921">
            <v>48</v>
          </cell>
          <cell r="U921">
            <v>0</v>
          </cell>
        </row>
        <row r="922">
          <cell r="A922" t="str">
            <v>MQ1310</v>
          </cell>
          <cell r="B922" t="str">
            <v>DISPOSITIVO PARA CRICOTIROIDOTOMIA PERCUTANEA (CATETER SET DE EMERGENCIAS CRICOTIROIDOTOMIA)</v>
          </cell>
          <cell r="G922">
            <v>4</v>
          </cell>
          <cell r="K922">
            <v>2</v>
          </cell>
          <cell r="U922">
            <v>0</v>
          </cell>
        </row>
        <row r="923">
          <cell r="A923" t="str">
            <v>MQ1311</v>
          </cell>
          <cell r="B923" t="str">
            <v>TEST DE LIMPIEZA OLL CLEAN PRUEBAS DE EFECTIVIDAD LACADO CAJA X 100 00LCC012</v>
          </cell>
          <cell r="E923">
            <v>100</v>
          </cell>
          <cell r="U923">
            <v>100</v>
          </cell>
        </row>
        <row r="924">
          <cell r="A924" t="str">
            <v>MQ1312</v>
          </cell>
          <cell r="B924" t="str">
            <v>KIT HEMODIÁLISIS DE ALTO FLUJO CON FISTULA (FILTRO, FISTULA, LÍNEA, ÁCIDO Y BICARBONATO) 150H</v>
          </cell>
          <cell r="C924">
            <v>391</v>
          </cell>
          <cell r="G924">
            <v>217</v>
          </cell>
          <cell r="U924">
            <v>391</v>
          </cell>
        </row>
        <row r="925">
          <cell r="A925" t="str">
            <v>MQ1313</v>
          </cell>
          <cell r="B925" t="str">
            <v>KIT HEMODIALISIS DE ALTO FLUJO CON FISTULA (FILTRO, FISTULA, LINEA, ACIDO Y BICARBONATO) 170H  KIT</v>
          </cell>
          <cell r="C925">
            <v>290</v>
          </cell>
          <cell r="G925">
            <v>533</v>
          </cell>
          <cell r="U925">
            <v>290</v>
          </cell>
        </row>
        <row r="926">
          <cell r="A926" t="str">
            <v>MQ1321</v>
          </cell>
          <cell r="B926" t="str">
            <v>CANULA INTERFAZ NASAL OPTIFLOW JUNIOR TALLA S REF. OJR 412</v>
          </cell>
          <cell r="C926">
            <v>2</v>
          </cell>
          <cell r="E926">
            <v>2</v>
          </cell>
          <cell r="G926">
            <v>10</v>
          </cell>
          <cell r="K926">
            <v>8</v>
          </cell>
          <cell r="N926">
            <v>9</v>
          </cell>
          <cell r="U926">
            <v>4</v>
          </cell>
        </row>
        <row r="927">
          <cell r="A927" t="str">
            <v>MQ1322</v>
          </cell>
          <cell r="B927" t="str">
            <v>BOLSA AUTOSELLABLE PARA ESTERILIZACION DE 5.7CM * 10 CM +/- 1 CM CON INDICADOR PARA VAPOR</v>
          </cell>
          <cell r="C927">
            <v>4</v>
          </cell>
          <cell r="E927">
            <v>4</v>
          </cell>
          <cell r="F927">
            <v>1</v>
          </cell>
          <cell r="U927">
            <v>9</v>
          </cell>
        </row>
        <row r="928">
          <cell r="A928" t="str">
            <v>MQ1324</v>
          </cell>
          <cell r="B928" t="str">
            <v>CONECTOR EXPANDIBLE  DOBLE</v>
          </cell>
          <cell r="E928">
            <v>1</v>
          </cell>
          <cell r="U928">
            <v>1</v>
          </cell>
        </row>
        <row r="929">
          <cell r="A929" t="str">
            <v>MQ1325</v>
          </cell>
          <cell r="B929" t="str">
            <v>KIT HEMODIÁLISIS DE ALTO FLUJO CON FISTULA (FILTRO, FISTULA, LÍNEA, ÁCIDO Y BICARBONATO) 190H</v>
          </cell>
          <cell r="C929">
            <v>52</v>
          </cell>
          <cell r="G929">
            <v>232</v>
          </cell>
          <cell r="U929">
            <v>52</v>
          </cell>
        </row>
        <row r="930">
          <cell r="A930" t="str">
            <v>MQ1330</v>
          </cell>
          <cell r="B930" t="str">
            <v>PAPEL TERMICO PARA DESFIBRILADOR INSTRAMED MODELO CARDIOMAX</v>
          </cell>
          <cell r="F930">
            <v>10</v>
          </cell>
          <cell r="U930">
            <v>10</v>
          </cell>
        </row>
        <row r="931">
          <cell r="A931" t="str">
            <v>MQ1333</v>
          </cell>
          <cell r="B931" t="str">
            <v>LENTE 24.50 D</v>
          </cell>
          <cell r="H931">
            <v>7</v>
          </cell>
          <cell r="U931">
            <v>0</v>
          </cell>
        </row>
        <row r="932">
          <cell r="A932" t="str">
            <v>MQ1335</v>
          </cell>
          <cell r="B932" t="str">
            <v>APOSITO TRANSPARENTE ESTERIL POSTOPERATORIO 8-9 CM X 15-16 CM</v>
          </cell>
          <cell r="F932">
            <v>100</v>
          </cell>
          <cell r="H932">
            <v>184</v>
          </cell>
          <cell r="O932">
            <v>36</v>
          </cell>
          <cell r="U932">
            <v>100</v>
          </cell>
        </row>
        <row r="933">
          <cell r="A933" t="str">
            <v>MQ1339</v>
          </cell>
          <cell r="B933" t="str">
            <v>SEDA NEGRA TRENZADA 4/0 AGUJA REDONDA 1/2 CIRCULO 24-27MM HEBRA 75CM(SUTURA NO ABSORBIBLE)</v>
          </cell>
          <cell r="E933">
            <v>12</v>
          </cell>
          <cell r="F933">
            <v>12</v>
          </cell>
          <cell r="O933">
            <v>8</v>
          </cell>
          <cell r="U933">
            <v>24</v>
          </cell>
        </row>
        <row r="934">
          <cell r="A934" t="str">
            <v>MQ1341</v>
          </cell>
          <cell r="B934" t="str">
            <v>SUTURA NO ABSORBIBLE DE POLIPROPILENO 3/0 AGUJA CORTANTE 3/8 CIRCULO 24 -27mmHEBRA 45-75 cm</v>
          </cell>
          <cell r="G934">
            <v>17</v>
          </cell>
          <cell r="U934">
            <v>0</v>
          </cell>
        </row>
        <row r="935">
          <cell r="A935" t="str">
            <v>MQ1342</v>
          </cell>
          <cell r="B935" t="str">
            <v>SEDA NEGRA TRENZAD 0 AGUJA REDONDA 3/8 CIRCULO 24-30mm HEBRA 75cm</v>
          </cell>
          <cell r="C935">
            <v>96</v>
          </cell>
          <cell r="U935">
            <v>96</v>
          </cell>
        </row>
        <row r="936">
          <cell r="A936" t="str">
            <v>MQ1346</v>
          </cell>
          <cell r="B936" t="str">
            <v>BOTON GASTROTOMIA 12 FR X 1.0 CM</v>
          </cell>
          <cell r="H936">
            <v>1</v>
          </cell>
          <cell r="U936">
            <v>0</v>
          </cell>
        </row>
        <row r="937">
          <cell r="A937" t="str">
            <v>MQ1349</v>
          </cell>
          <cell r="B937" t="str">
            <v>FILTRO INTERCAMBIADOR DE CALOR Y HUMEDAD ADULTO</v>
          </cell>
          <cell r="G937">
            <v>3</v>
          </cell>
          <cell r="H937">
            <v>1</v>
          </cell>
          <cell r="N937">
            <v>2</v>
          </cell>
          <cell r="U937">
            <v>0</v>
          </cell>
        </row>
        <row r="938">
          <cell r="A938" t="str">
            <v>MQ1350</v>
          </cell>
          <cell r="B938" t="str">
            <v>RETRACTOR QUIRURGICO RIGIDO ALEXIS XXS</v>
          </cell>
          <cell r="H938">
            <v>1</v>
          </cell>
          <cell r="U938">
            <v>0</v>
          </cell>
        </row>
        <row r="939">
          <cell r="A939" t="str">
            <v>MQ1351</v>
          </cell>
          <cell r="B939" t="str">
            <v>PAQUETE QUIRÚRGICO ORTOPEDIA ESTERIL / GRAMAJE MINIMO 35 GRS</v>
          </cell>
          <cell r="F939">
            <v>9</v>
          </cell>
          <cell r="U939">
            <v>9</v>
          </cell>
        </row>
        <row r="940">
          <cell r="A940" t="str">
            <v>MQ1353</v>
          </cell>
          <cell r="B940" t="str">
            <v>MONOCRYL SUTURA V-LOC 90, 2/0 GS-21 AGUJAmm H30cm</v>
          </cell>
          <cell r="H940">
            <v>11</v>
          </cell>
          <cell r="O940">
            <v>5</v>
          </cell>
          <cell r="U940">
            <v>0</v>
          </cell>
        </row>
        <row r="941">
          <cell r="A941" t="str">
            <v>MQ1355</v>
          </cell>
          <cell r="B941" t="str">
            <v>ALCOHOL AL 70 % Y ACONDICIONADORES DE HUMEDAD PARA HIGIENE DE MANOS   FRASCO X 60 CC</v>
          </cell>
          <cell r="D941">
            <v>120</v>
          </cell>
          <cell r="F941">
            <v>54</v>
          </cell>
          <cell r="U941">
            <v>174</v>
          </cell>
        </row>
        <row r="942">
          <cell r="A942" t="str">
            <v>MQ1357</v>
          </cell>
          <cell r="B942" t="str">
            <v>BOTON  (SISTEMA GASTROTOMIA CON ACCESORIOS 12 FR X 1.5 CM)</v>
          </cell>
          <cell r="H942">
            <v>2</v>
          </cell>
          <cell r="U942">
            <v>0</v>
          </cell>
        </row>
        <row r="943">
          <cell r="A943" t="str">
            <v>MQ1362</v>
          </cell>
          <cell r="B943" t="str">
            <v>RECOLECTOR DE CORTOPUNZANTES DE 0.5 A 1 lts</v>
          </cell>
          <cell r="D943">
            <v>29</v>
          </cell>
          <cell r="U943">
            <v>29</v>
          </cell>
        </row>
        <row r="944">
          <cell r="A944" t="str">
            <v>MQ1364</v>
          </cell>
          <cell r="B944" t="str">
            <v>SOLUCION ANTIMICROBIANA DE IRRIGACION 16OZ 473ml(NaCl 0.85% NaClO 0.057% HClO 0.015%)</v>
          </cell>
          <cell r="H944">
            <v>11</v>
          </cell>
          <cell r="U944">
            <v>0</v>
          </cell>
        </row>
        <row r="945">
          <cell r="A945" t="str">
            <v>MQ1367</v>
          </cell>
          <cell r="B945" t="str">
            <v>VENDA DE ALGODON 4 X 5 YARDAS ESTERIL</v>
          </cell>
          <cell r="C945">
            <v>976</v>
          </cell>
          <cell r="E945">
            <v>217</v>
          </cell>
          <cell r="G945">
            <v>371</v>
          </cell>
          <cell r="H945">
            <v>114</v>
          </cell>
          <cell r="K945">
            <v>99</v>
          </cell>
          <cell r="N945">
            <v>202</v>
          </cell>
          <cell r="Q945">
            <v>23</v>
          </cell>
          <cell r="U945">
            <v>1193</v>
          </cell>
        </row>
        <row r="946">
          <cell r="A946" t="str">
            <v>MQ1371</v>
          </cell>
          <cell r="B946" t="str">
            <v>CATETER TEMPORAL RECTO DOBLE LUMEN ADULTO TABICADO EN POLIURETANO 11 FR * 15 CM *XTP116MT=*</v>
          </cell>
          <cell r="G946">
            <v>5</v>
          </cell>
          <cell r="U946">
            <v>0</v>
          </cell>
        </row>
        <row r="947">
          <cell r="A947" t="str">
            <v>MQ1372</v>
          </cell>
          <cell r="B947" t="str">
            <v>TRAJE ANTICHOQUE NO NEUMATICO</v>
          </cell>
          <cell r="F947">
            <v>1</v>
          </cell>
          <cell r="U947">
            <v>1</v>
          </cell>
        </row>
        <row r="948">
          <cell r="A948" t="str">
            <v>MQ1375</v>
          </cell>
          <cell r="B948" t="str">
            <v>BALON DILATACION ESOFAGICA DE 6-10FR* 2.8-30mm-180cm</v>
          </cell>
          <cell r="H948">
            <v>2</v>
          </cell>
          <cell r="U948">
            <v>0</v>
          </cell>
        </row>
        <row r="949">
          <cell r="A949" t="str">
            <v>MQ1377</v>
          </cell>
          <cell r="B949" t="str">
            <v>JERINGA ENTERAL DE UN SOLO USO EnFit *60 CM</v>
          </cell>
          <cell r="R949">
            <v>18</v>
          </cell>
          <cell r="U949">
            <v>0</v>
          </cell>
        </row>
        <row r="950">
          <cell r="A950" t="str">
            <v>MQ1378</v>
          </cell>
          <cell r="B950" t="str">
            <v>GUANTE  DE CIRUGIA N° 6.5 ESTERIL SIN TALCO  PAR</v>
          </cell>
          <cell r="C950">
            <v>1700</v>
          </cell>
          <cell r="E950">
            <v>1150</v>
          </cell>
          <cell r="F950">
            <v>700</v>
          </cell>
          <cell r="G950">
            <v>1831</v>
          </cell>
          <cell r="K950">
            <v>696</v>
          </cell>
          <cell r="M950">
            <v>235</v>
          </cell>
          <cell r="N950">
            <v>306</v>
          </cell>
          <cell r="O950">
            <v>461</v>
          </cell>
          <cell r="Q950">
            <v>55</v>
          </cell>
          <cell r="U950">
            <v>3550</v>
          </cell>
        </row>
        <row r="951">
          <cell r="A951" t="str">
            <v>MQ1379</v>
          </cell>
          <cell r="B951" t="str">
            <v>GUANTE QUIRURGICO DOBLE PROTECCION VIRAL (STERIL) TALLA 8.0</v>
          </cell>
          <cell r="E951">
            <v>15</v>
          </cell>
          <cell r="K951">
            <v>5</v>
          </cell>
          <cell r="U951">
            <v>15</v>
          </cell>
        </row>
        <row r="952">
          <cell r="A952" t="str">
            <v>MQ1380</v>
          </cell>
          <cell r="B952" t="str">
            <v>ALGODON EN TORUNDA 100 GR</v>
          </cell>
          <cell r="C952">
            <v>29</v>
          </cell>
          <cell r="E952">
            <v>80</v>
          </cell>
          <cell r="F952">
            <v>36</v>
          </cell>
          <cell r="U952">
            <v>145</v>
          </cell>
        </row>
        <row r="953">
          <cell r="A953" t="str">
            <v>MQ1381</v>
          </cell>
          <cell r="B953" t="str">
            <v>JERINGA 50 ML (PERFUSOR) FOTOSENSIBLE U OPACO  NEONATOS</v>
          </cell>
          <cell r="E953">
            <v>50</v>
          </cell>
          <cell r="F953">
            <v>60</v>
          </cell>
          <cell r="G953">
            <v>75</v>
          </cell>
          <cell r="H953">
            <v>15</v>
          </cell>
          <cell r="K953">
            <v>69</v>
          </cell>
          <cell r="U953">
            <v>110</v>
          </cell>
        </row>
        <row r="954">
          <cell r="A954" t="str">
            <v>MQ1384</v>
          </cell>
          <cell r="B954" t="str">
            <v>CANULA INYECCION VISCOELASTICO  27G</v>
          </cell>
          <cell r="O954">
            <v>6</v>
          </cell>
          <cell r="U954">
            <v>0</v>
          </cell>
        </row>
        <row r="955">
          <cell r="A955" t="str">
            <v>MQ1385</v>
          </cell>
          <cell r="B955" t="str">
            <v>LENTE MONOFOCAL HIDROFOBICO</v>
          </cell>
          <cell r="O955">
            <v>3</v>
          </cell>
          <cell r="U955">
            <v>0</v>
          </cell>
        </row>
        <row r="956">
          <cell r="A956" t="str">
            <v>MQ1393</v>
          </cell>
          <cell r="B956" t="str">
            <v>ENVOLVEDERA DE TELA NO TEJIDA CON FIBRAS SINTETICAS DE POLIPROPILENO TRES CAPAS  48 A 60 gr  60 cm AZUL</v>
          </cell>
          <cell r="C956">
            <v>500</v>
          </cell>
          <cell r="F956">
            <v>600</v>
          </cell>
          <cell r="U956">
            <v>1100</v>
          </cell>
        </row>
        <row r="957">
          <cell r="A957" t="str">
            <v>MQ1395</v>
          </cell>
          <cell r="B957" t="str">
            <v>VALVULA DE BIOPSIA DESCARTABLE COMPATIBLE CON FIBROBRONCOSCOPIO  OLYMPUS</v>
          </cell>
          <cell r="C957">
            <v>5</v>
          </cell>
          <cell r="U957">
            <v>5</v>
          </cell>
        </row>
        <row r="958">
          <cell r="A958" t="str">
            <v>MQ1396</v>
          </cell>
          <cell r="B958" t="str">
            <v>AGUJA  BLOQUEO DE NERVIO N° 22G * 80MM</v>
          </cell>
          <cell r="E958">
            <v>10</v>
          </cell>
          <cell r="G958">
            <v>5</v>
          </cell>
          <cell r="H958">
            <v>40</v>
          </cell>
          <cell r="M958">
            <v>4</v>
          </cell>
          <cell r="O958">
            <v>1</v>
          </cell>
          <cell r="U958">
            <v>10</v>
          </cell>
        </row>
        <row r="959">
          <cell r="A959" t="str">
            <v>MQ1397</v>
          </cell>
          <cell r="B959" t="str">
            <v>AGUJA DELGADA CON PUNTA  ECHO TIPO 22G*20cm</v>
          </cell>
          <cell r="C959">
            <v>10</v>
          </cell>
          <cell r="U959">
            <v>10</v>
          </cell>
        </row>
        <row r="960">
          <cell r="A960" t="str">
            <v>MQ1398</v>
          </cell>
          <cell r="B960" t="str">
            <v>APLICADOR CON BASE DE MADERA Y PUNTA DE ALGODON  ESTERIL PRESENTACION 3 A 5 UNIDADES</v>
          </cell>
          <cell r="E960">
            <v>9700</v>
          </cell>
          <cell r="F960">
            <v>3200</v>
          </cell>
          <cell r="U960">
            <v>12900</v>
          </cell>
        </row>
        <row r="961">
          <cell r="A961" t="str">
            <v>MQ1399</v>
          </cell>
          <cell r="B961" t="str">
            <v>COMPRESA QUIRURGICA ESTERIL 45 X 45 CM  CON ELEMENTO RADIOPACO  PAQUETE X 2 UNIDADES</v>
          </cell>
          <cell r="E961">
            <v>1200</v>
          </cell>
          <cell r="F961">
            <v>1410</v>
          </cell>
          <cell r="U961">
            <v>2610</v>
          </cell>
        </row>
        <row r="962">
          <cell r="A962" t="str">
            <v>MQ1401</v>
          </cell>
          <cell r="B962" t="str">
            <v>GEL MIEL DE MANUKA * 0.5 ONZAS (14.2GR)</v>
          </cell>
          <cell r="G962">
            <v>128</v>
          </cell>
          <cell r="U962">
            <v>0</v>
          </cell>
        </row>
        <row r="963">
          <cell r="A963" t="str">
            <v>MQ1402</v>
          </cell>
          <cell r="B963" t="str">
            <v>PROTESIS VASCULAR GELSOFT CALIBRE 16 MM</v>
          </cell>
          <cell r="H963">
            <v>1</v>
          </cell>
          <cell r="U963">
            <v>0</v>
          </cell>
        </row>
        <row r="964">
          <cell r="A964" t="str">
            <v>MQ1403</v>
          </cell>
          <cell r="B964" t="str">
            <v>PROTESIS VASCULAR EN P.T.F.E CALIBRE 6MM LONG 30 HASTA 70 CM RECTA</v>
          </cell>
          <cell r="H964">
            <v>3</v>
          </cell>
          <cell r="U964">
            <v>0</v>
          </cell>
        </row>
        <row r="965">
          <cell r="A965" t="str">
            <v>MQ1406</v>
          </cell>
          <cell r="B965" t="str">
            <v>KIT PARA FACO DE UN SOLO USO</v>
          </cell>
          <cell r="O965">
            <v>3</v>
          </cell>
          <cell r="U965">
            <v>0</v>
          </cell>
        </row>
        <row r="966">
          <cell r="A966" t="str">
            <v>MQ1407</v>
          </cell>
          <cell r="B966" t="str">
            <v>SISTEMA SOLO USO HPS1/A-OFTALMO</v>
          </cell>
          <cell r="O966">
            <v>9</v>
          </cell>
          <cell r="U966">
            <v>0</v>
          </cell>
        </row>
        <row r="967">
          <cell r="A967" t="str">
            <v>MQ1411</v>
          </cell>
          <cell r="B967" t="str">
            <v>LENTE PLEGABLE MA60AC</v>
          </cell>
          <cell r="H967">
            <v>1</v>
          </cell>
          <cell r="U967">
            <v>0</v>
          </cell>
        </row>
        <row r="968">
          <cell r="A968" t="str">
            <v>MQ1412</v>
          </cell>
          <cell r="B968" t="str">
            <v>CARTUCHO MONARCH</v>
          </cell>
          <cell r="H968">
            <v>1</v>
          </cell>
          <cell r="U968">
            <v>0</v>
          </cell>
        </row>
        <row r="969">
          <cell r="A969" t="str">
            <v>MQ1419</v>
          </cell>
          <cell r="B969" t="str">
            <v>CATGUT CROMICO 4/0 AGUJA 1/2 REDONDA DE 19-22MM HEBRA DE 70- 75CM)MONOFILAMENTO NATURAL/ ABSORBIBLE CON COLAGENO INTESTINA</v>
          </cell>
          <cell r="H969">
            <v>66</v>
          </cell>
          <cell r="K969">
            <v>12</v>
          </cell>
          <cell r="M969">
            <v>4</v>
          </cell>
          <cell r="U969">
            <v>0</v>
          </cell>
        </row>
        <row r="970">
          <cell r="A970" t="str">
            <v>MQ1420</v>
          </cell>
          <cell r="B970" t="str">
            <v>ACIDO POLIGLICOLICO 0 AGUJA 1/2 REDONDA DE 37 A 38MM HEBRA DE 90CM (MULTIFILAMENTO NATURAL/ ABSORBIBLE)</v>
          </cell>
          <cell r="C970">
            <v>72</v>
          </cell>
          <cell r="F970">
            <v>24</v>
          </cell>
          <cell r="O970">
            <v>90</v>
          </cell>
          <cell r="U970">
            <v>96</v>
          </cell>
        </row>
        <row r="971">
          <cell r="A971" t="str">
            <v>MQ1421</v>
          </cell>
          <cell r="B971" t="str">
            <v>ACIDO POLIGLICOLICO 2/0 AGUJA 1/2 CURVA REDONDA DE 24 A 27MM HEBRA DE 70-75CM (MULTIFILAMENTO NATURAL ABSORBIBLE ESTERILES )</v>
          </cell>
          <cell r="M971">
            <v>21</v>
          </cell>
          <cell r="U971">
            <v>0</v>
          </cell>
        </row>
        <row r="972">
          <cell r="A972" t="str">
            <v>MQ1422</v>
          </cell>
          <cell r="B972" t="str">
            <v>ACIDO POLIGLICOLICO 2/0 AGUJA 1/2 CURVA REDONDA DE 34 A 38MM HEBRA DE 90CM ( MULTIFILAMENTO NATURAL ABSORBIBLE  ESTERIL))</v>
          </cell>
          <cell r="K972">
            <v>35</v>
          </cell>
          <cell r="U972">
            <v>0</v>
          </cell>
        </row>
        <row r="973">
          <cell r="A973" t="str">
            <v>MQ1423</v>
          </cell>
          <cell r="B973" t="str">
            <v>ACIDO POLIGLICOLICO ANTIBACTERIAL 3/0 AGUJA CURVA REDONDA 1/2 CIRCULO 24 - 27 MM HEBRA DE 70-75CM(SUTURA SINTETICA ABSORBIBLE)</v>
          </cell>
          <cell r="M973">
            <v>26</v>
          </cell>
          <cell r="O973">
            <v>23</v>
          </cell>
          <cell r="U973">
            <v>0</v>
          </cell>
        </row>
        <row r="974">
          <cell r="A974" t="str">
            <v>MQ1425</v>
          </cell>
          <cell r="B974" t="str">
            <v>ACIDO POLIGLICOLICO 5/0 AGUJA 1/2 REDONDA DE 15 A 17MM HEBRA DE 70 A 75CM (MULTIFILAMENTO NATURAL/ ABSORBIBLE )</v>
          </cell>
          <cell r="C974">
            <v>216</v>
          </cell>
          <cell r="F974">
            <v>36</v>
          </cell>
          <cell r="H974">
            <v>109</v>
          </cell>
          <cell r="K974">
            <v>49</v>
          </cell>
          <cell r="N974">
            <v>44</v>
          </cell>
          <cell r="O974">
            <v>19</v>
          </cell>
          <cell r="U974">
            <v>252</v>
          </cell>
        </row>
        <row r="975">
          <cell r="A975" t="str">
            <v>MQ1426</v>
          </cell>
          <cell r="B975" t="str">
            <v>ACIDO POLIGLICOLICO 7/0 DOBLE AGUJA 1/4 ESPATULADA DE 5.5MM HEBRA DE 45CM (MULTIFILAMENTO NATURAL/ ABSORBIBLE )</v>
          </cell>
          <cell r="H975">
            <v>48</v>
          </cell>
          <cell r="O975">
            <v>8</v>
          </cell>
          <cell r="U975">
            <v>0</v>
          </cell>
        </row>
        <row r="976">
          <cell r="A976" t="str">
            <v>MQ1427</v>
          </cell>
          <cell r="B976" t="str">
            <v>POLIGLECAPRONE 3/0 AGUJA 3/8 CORTANTE 19 A 24MM HEBRA DE 70 A 75CM (MONOFILAMENTO SINTETICO/ ABSORBIBLE)</v>
          </cell>
          <cell r="H976">
            <v>2</v>
          </cell>
          <cell r="K976">
            <v>12</v>
          </cell>
          <cell r="U976">
            <v>0</v>
          </cell>
        </row>
        <row r="977">
          <cell r="A977" t="str">
            <v>MQ1428</v>
          </cell>
          <cell r="B977" t="str">
            <v>POLIGLACTINA 910 (RAPID) 0 AGUJA 1/2 REDONDA 27 A 36MM HEBRA DE 75CM (MULTIFILAMENTO SINTETICO/ABSORBIBLE)</v>
          </cell>
          <cell r="C977">
            <v>72</v>
          </cell>
          <cell r="F977">
            <v>24</v>
          </cell>
          <cell r="U977">
            <v>96</v>
          </cell>
        </row>
        <row r="978">
          <cell r="A978" t="str">
            <v>MQ1429</v>
          </cell>
          <cell r="B978" t="str">
            <v>POLIPROPILENO  0 AGUJA 1/2 REDONDA 34 A 38MM HEBRA DE 90CM (MONOFILAMENTO SINTETICO/NO ABSORBIBLE )</v>
          </cell>
          <cell r="H978">
            <v>63</v>
          </cell>
          <cell r="J978">
            <v>10</v>
          </cell>
          <cell r="K978">
            <v>35</v>
          </cell>
          <cell r="M978">
            <v>16</v>
          </cell>
          <cell r="U978">
            <v>0</v>
          </cell>
        </row>
        <row r="979">
          <cell r="A979" t="str">
            <v>MQ1430</v>
          </cell>
          <cell r="B979" t="str">
            <v>POLIPROPILENO  2/0 AGUJA RECTA CORTANTE 60MM HEBRA DE 75CM (MONOFILAMENTO SINTETICO/ABSORBIBLE )</v>
          </cell>
          <cell r="G979">
            <v>131</v>
          </cell>
          <cell r="H979">
            <v>49</v>
          </cell>
          <cell r="K979">
            <v>36</v>
          </cell>
          <cell r="N979">
            <v>2</v>
          </cell>
          <cell r="U979">
            <v>0</v>
          </cell>
        </row>
        <row r="980">
          <cell r="A980" t="str">
            <v>MQ1431</v>
          </cell>
          <cell r="B980" t="str">
            <v>POLIPROPILENO  2/0 AGUJA 1/2 REDONDA 24 A 27MM HEBRA DE 75CM (MONOFILAMENTO SINTETICO/ABSORBIBLE)</v>
          </cell>
          <cell r="G980">
            <v>20</v>
          </cell>
          <cell r="H980">
            <v>30</v>
          </cell>
          <cell r="M980">
            <v>3</v>
          </cell>
          <cell r="U980">
            <v>0</v>
          </cell>
        </row>
        <row r="981">
          <cell r="A981" t="str">
            <v>MQ1432</v>
          </cell>
          <cell r="B981" t="str">
            <v>POLIPROPILENO  3/0 DOBLE AGUJA 1/2 REDONDA 24 A 27MM HEBRA DE 75CM (MONOFILAMENTO SINTETICO/ABSORBIBLE)</v>
          </cell>
          <cell r="H981">
            <v>67</v>
          </cell>
          <cell r="O981">
            <v>6</v>
          </cell>
          <cell r="U981">
            <v>0</v>
          </cell>
        </row>
        <row r="982">
          <cell r="A982" t="str">
            <v>MQ1433</v>
          </cell>
          <cell r="B982" t="str">
            <v>POLIPROPILENO 4/0 DOBLE AGUJA 1/2 REDONDA 15 A 17MM HEBRA DE 70 A 75CM (MONOFILAMENTO SINTETICO/ABSORBIBLE)</v>
          </cell>
          <cell r="C982">
            <v>120</v>
          </cell>
          <cell r="H982">
            <v>50</v>
          </cell>
          <cell r="N982">
            <v>15</v>
          </cell>
          <cell r="U982">
            <v>120</v>
          </cell>
        </row>
        <row r="983">
          <cell r="A983" t="str">
            <v>MQ1434</v>
          </cell>
          <cell r="B983" t="str">
            <v>POLIPROPILENO  5/0 DOBLE AGUJA 1/2 REDONDA 15 A 17MM HEBRA DE 75CM (MONOFILAMENTO SINTETICO/ABSORBIBLE )</v>
          </cell>
          <cell r="C983">
            <v>96</v>
          </cell>
          <cell r="H983">
            <v>15</v>
          </cell>
          <cell r="K983">
            <v>24</v>
          </cell>
          <cell r="N983">
            <v>44</v>
          </cell>
          <cell r="U983">
            <v>96</v>
          </cell>
        </row>
        <row r="984">
          <cell r="A984" t="str">
            <v>MQ1435</v>
          </cell>
          <cell r="B984" t="str">
            <v>POLIDIOXANONA 1/0 AGUJA 1/2 REDONDA 37 A 38MM HEBRA DE 70- 75CM (MONOFILAMENTO SINTETICO/ABSORBIBLE)</v>
          </cell>
          <cell r="H984">
            <v>77</v>
          </cell>
          <cell r="U984">
            <v>0</v>
          </cell>
        </row>
        <row r="985">
          <cell r="A985" t="str">
            <v>MQ1437</v>
          </cell>
          <cell r="B985" t="str">
            <v>POLIDIOXANONA 3/0 AGUJA 1/2 REDONDA 24 A 27MM HEBRA DE 75CM (MONOFILAMENTO SINTETICO/ABSORBIBLE)</v>
          </cell>
          <cell r="H985">
            <v>34</v>
          </cell>
          <cell r="U985">
            <v>0</v>
          </cell>
        </row>
        <row r="986">
          <cell r="A986" t="str">
            <v>MQ1438</v>
          </cell>
          <cell r="B986" t="str">
            <v>SEDA 0 AGUJA 3/8 CORTANTE 24 A 26 MM HEBRA 75cm (MULTIFILAMENTO NATURAL NO ABSORBIBLES  ))</v>
          </cell>
          <cell r="H986">
            <v>44</v>
          </cell>
          <cell r="K986">
            <v>24</v>
          </cell>
          <cell r="U986">
            <v>0</v>
          </cell>
        </row>
        <row r="987">
          <cell r="A987" t="str">
            <v>MQ1439</v>
          </cell>
          <cell r="B987" t="str">
            <v>SEDA 0 AGUJA 1/2 REDONDA 24 A 27MM HEBRA 75cm (MULTIFILAMENTO NATURAL/NO ABSORBIBLE )</v>
          </cell>
          <cell r="C987">
            <v>36</v>
          </cell>
          <cell r="K987">
            <v>24</v>
          </cell>
          <cell r="U987">
            <v>36</v>
          </cell>
        </row>
        <row r="988">
          <cell r="A988" t="str">
            <v>MQ1440</v>
          </cell>
          <cell r="B988" t="str">
            <v>SEDA 2/0 S/A HEBRA 10 X 75cm (MULTIFILAMENTO NATURAL/NO ABSORBIBLE )</v>
          </cell>
          <cell r="E988">
            <v>108</v>
          </cell>
          <cell r="F988">
            <v>60</v>
          </cell>
          <cell r="G988">
            <v>11</v>
          </cell>
          <cell r="H988">
            <v>40</v>
          </cell>
          <cell r="K988">
            <v>20</v>
          </cell>
          <cell r="M988">
            <v>56</v>
          </cell>
          <cell r="O988">
            <v>44</v>
          </cell>
          <cell r="U988">
            <v>168</v>
          </cell>
        </row>
        <row r="989">
          <cell r="A989" t="str">
            <v>MQ1441</v>
          </cell>
          <cell r="B989" t="str">
            <v>SEDA 3/0 AGUJA 3/8 CORTANTE 19 A 24 MM HEBRA 45CM (MULTIFILAMENTO NATURAL/NO ABSORBIBLE )</v>
          </cell>
          <cell r="F989">
            <v>48</v>
          </cell>
          <cell r="G989">
            <v>41</v>
          </cell>
          <cell r="H989">
            <v>43</v>
          </cell>
          <cell r="K989">
            <v>24</v>
          </cell>
          <cell r="U989">
            <v>48</v>
          </cell>
        </row>
        <row r="990">
          <cell r="A990" t="str">
            <v>MQ1442</v>
          </cell>
          <cell r="B990" t="str">
            <v>SEDA 3/0 AGUJA 1/2 REDONDA 24 A 27MM HEBRA 75cm (MULTIFILAMENTO NATURAL/NO ABSORBIBLE )</v>
          </cell>
          <cell r="G990">
            <v>93</v>
          </cell>
          <cell r="H990">
            <v>48</v>
          </cell>
          <cell r="O990">
            <v>21</v>
          </cell>
          <cell r="U990">
            <v>0</v>
          </cell>
        </row>
        <row r="991">
          <cell r="A991" t="str">
            <v>MQ1443</v>
          </cell>
          <cell r="B991" t="str">
            <v>SEDA 4/0 AGUJA 3/8 CORTANTE 19 A 24 MM HEBRA 45CM (MULTIFILAMENTO NATURAL/NO ABSORBIBLE )</v>
          </cell>
          <cell r="G991">
            <v>24</v>
          </cell>
          <cell r="U991">
            <v>0</v>
          </cell>
        </row>
        <row r="992">
          <cell r="A992" t="str">
            <v>MQ1444</v>
          </cell>
          <cell r="B992" t="str">
            <v>POLIGLECAPRONE 4/0 AGUJA 3/8 CORTANTE 19 A 24MM HEBRA DE 70-75CM (MONOFILAMENTO SINTETICO/ ABSORBIBLE)</v>
          </cell>
          <cell r="H992">
            <v>1</v>
          </cell>
          <cell r="U992">
            <v>0</v>
          </cell>
        </row>
        <row r="993">
          <cell r="A993" t="str">
            <v>MQ1447</v>
          </cell>
          <cell r="B993" t="str">
            <v>POLIGLECAPRONE 5/0 AGUJA 3/8 CORTANTE 11 A 19MM HEBRA DE 70-75CM (MONOFILAMENTO SINTETICO ABSORBIBLE  ESTERILES CON Y SIN AGUJA  )</v>
          </cell>
          <cell r="H993">
            <v>92</v>
          </cell>
          <cell r="U993">
            <v>0</v>
          </cell>
        </row>
        <row r="994">
          <cell r="A994" t="str">
            <v>MQ1448</v>
          </cell>
          <cell r="B994" t="str">
            <v>SEDA 2/0 AGUJA 3/8 CORTANTE 24 A 27 MM HEBRA 45CM (MULTIFILAMENTO NATURAL/NO ABSORBIBLE )</v>
          </cell>
          <cell r="H994">
            <v>63</v>
          </cell>
          <cell r="O994">
            <v>6</v>
          </cell>
          <cell r="U994">
            <v>0</v>
          </cell>
        </row>
        <row r="995">
          <cell r="A995" t="str">
            <v>MQ1449</v>
          </cell>
          <cell r="B995" t="str">
            <v>SEDA 2/0 AGUJA 3/8 CORTANTE 24 A 27 MM HEBRA 70-75CM (MULTIFILAMENTO NATURAL/NO ABSORBIBLE )</v>
          </cell>
          <cell r="H995">
            <v>49</v>
          </cell>
          <cell r="K995">
            <v>12</v>
          </cell>
          <cell r="O995">
            <v>29</v>
          </cell>
          <cell r="U995">
            <v>0</v>
          </cell>
        </row>
        <row r="996">
          <cell r="A996" t="str">
            <v>MQ1450</v>
          </cell>
          <cell r="B996" t="str">
            <v>ACIDO POLIGLICOLICO ANTIBACTERIAL 1/0 AGUJA 1/2 REDONDA DE 37 A 38MM HEBRA DE 90CM (MULTIFILAMENTO NATURAL/ ABSORBIBLE VCP347H )</v>
          </cell>
          <cell r="C996">
            <v>396</v>
          </cell>
          <cell r="H996">
            <v>147</v>
          </cell>
          <cell r="K996">
            <v>83</v>
          </cell>
          <cell r="M996">
            <v>56</v>
          </cell>
          <cell r="O996">
            <v>13</v>
          </cell>
          <cell r="U996">
            <v>396</v>
          </cell>
        </row>
        <row r="997">
          <cell r="A997" t="str">
            <v>MQ1451</v>
          </cell>
          <cell r="B997" t="str">
            <v>ACIDO POLIGLICOLICO 6/0 DOBLE AGUJA 1/4 ESPATULADA DE 8MM HEBRA DE 45CM (MULTIFILAMENTO NATURAL/ ABSORBIBLE )</v>
          </cell>
          <cell r="E997">
            <v>24</v>
          </cell>
          <cell r="F997">
            <v>36</v>
          </cell>
          <cell r="H997">
            <v>45</v>
          </cell>
          <cell r="O997">
            <v>36</v>
          </cell>
          <cell r="U997">
            <v>60</v>
          </cell>
        </row>
        <row r="998">
          <cell r="A998" t="str">
            <v>MQ1452</v>
          </cell>
          <cell r="B998" t="str">
            <v>NYLON 9/0 DOBLE AGUJA 3/8 ESPATULADA 6.5MM HEBRA DE 30CM (ETHILON 7717 MONOFILAMENTO SINTETICO/ ABSORBIBLE)</v>
          </cell>
          <cell r="C998">
            <v>96</v>
          </cell>
          <cell r="E998">
            <v>24</v>
          </cell>
          <cell r="F998">
            <v>36</v>
          </cell>
          <cell r="O998">
            <v>6</v>
          </cell>
          <cell r="U998">
            <v>156</v>
          </cell>
        </row>
        <row r="999">
          <cell r="A999" t="str">
            <v>MQ1453</v>
          </cell>
          <cell r="B999" t="str">
            <v>NYLON 10/0 DOBLE AGUJA 3/8 ESPATULADA 6.5MM HEBRA DE 30CM (ETHILON 7718   MONOFILAMENTO SINTETICO/ ABSORBIBLE )</v>
          </cell>
          <cell r="C999">
            <v>36</v>
          </cell>
          <cell r="F999">
            <v>84</v>
          </cell>
          <cell r="H999">
            <v>60</v>
          </cell>
          <cell r="U999">
            <v>120</v>
          </cell>
        </row>
        <row r="1000">
          <cell r="A1000" t="str">
            <v>MQ1454</v>
          </cell>
          <cell r="B1000" t="str">
            <v>POLIESTER 0 AGUJA 1/2 REDONDA 24 A 27MM HEBRA DE 75CM (MULTIFILAMENTO SINTETICO/ ABSORBIBLE)</v>
          </cell>
          <cell r="K1000">
            <v>12</v>
          </cell>
          <cell r="M1000">
            <v>1</v>
          </cell>
          <cell r="U1000">
            <v>0</v>
          </cell>
        </row>
        <row r="1001">
          <cell r="A1001" t="str">
            <v>MQ1455</v>
          </cell>
          <cell r="B1001" t="str">
            <v>POLIESTER 0 AGUJA 1/2 REDONDA 37 A 38MM HEBRA DE 75CM (MULTIFILAMENTO SINTETICO/ ABSORBIBLE)</v>
          </cell>
          <cell r="C1001">
            <v>36</v>
          </cell>
          <cell r="U1001">
            <v>36</v>
          </cell>
        </row>
        <row r="1002">
          <cell r="A1002" t="str">
            <v>MQ1456</v>
          </cell>
          <cell r="B1002" t="str">
            <v>POLIESTER 2/0 AGUJA 1/2 REDONDA 24 A 27MM HEBRA DE 75CM (MULTIFILAMENTO SINTETICO/ABSORBIBLE)</v>
          </cell>
          <cell r="C1002">
            <v>36</v>
          </cell>
          <cell r="E1002">
            <v>36</v>
          </cell>
          <cell r="H1002">
            <v>32</v>
          </cell>
          <cell r="U1002">
            <v>72</v>
          </cell>
        </row>
        <row r="1003">
          <cell r="A1003" t="str">
            <v>MQ1458</v>
          </cell>
          <cell r="B1003" t="str">
            <v>POLIPROPILENO  3/0 AGUJA 3/8 CORTANTE 19 A 24MM HEBRA DE 45CM (MONOFILAMENTO SINTETICO/ABSORBIBLE 8184T )</v>
          </cell>
          <cell r="J1003">
            <v>25</v>
          </cell>
          <cell r="Q1003">
            <v>12</v>
          </cell>
          <cell r="U1003">
            <v>0</v>
          </cell>
        </row>
        <row r="1004">
          <cell r="A1004" t="str">
            <v>MQ1459</v>
          </cell>
          <cell r="B1004" t="str">
            <v>POLIPROPILENO 4/0 AGUJA 3/8 CORTANTE 19 A 24MM HEBRA DE 45CM (MONOFILAMENTO SINTETICO/ABSORBIBLE 8183T)</v>
          </cell>
          <cell r="G1004">
            <v>41</v>
          </cell>
          <cell r="H1004">
            <v>225</v>
          </cell>
          <cell r="J1004">
            <v>28</v>
          </cell>
          <cell r="K1004">
            <v>9</v>
          </cell>
          <cell r="M1004">
            <v>24</v>
          </cell>
          <cell r="O1004">
            <v>65</v>
          </cell>
          <cell r="Q1004">
            <v>6</v>
          </cell>
          <cell r="R1004">
            <v>22</v>
          </cell>
          <cell r="U1004">
            <v>0</v>
          </cell>
        </row>
        <row r="1005">
          <cell r="A1005" t="str">
            <v>MQ1460</v>
          </cell>
          <cell r="B1005" t="str">
            <v>POLIPROPILENO 6/0 DOBLE AGUJA 3/8 REDONDA 13MM HEBRA DE 75CM (MONOFILAMENTO SINTETICO/ABSORBIBLE</v>
          </cell>
          <cell r="C1005">
            <v>24</v>
          </cell>
          <cell r="E1005">
            <v>24</v>
          </cell>
          <cell r="F1005">
            <v>72</v>
          </cell>
          <cell r="H1005">
            <v>3</v>
          </cell>
          <cell r="U1005">
            <v>120</v>
          </cell>
        </row>
        <row r="1006">
          <cell r="A1006" t="str">
            <v>MQ1461</v>
          </cell>
          <cell r="B1006" t="str">
            <v>POLIPROPILENO 7/0 DOBLE AGUJA 3/8 REDONDA 9.3MM HEBRA DE 60CM (MONOFILAMENTO SINTETICO/ABSORBIBLE)</v>
          </cell>
          <cell r="C1006">
            <v>72</v>
          </cell>
          <cell r="E1006">
            <v>24</v>
          </cell>
          <cell r="F1006">
            <v>48</v>
          </cell>
          <cell r="U1006">
            <v>144</v>
          </cell>
        </row>
        <row r="1007">
          <cell r="A1007" t="str">
            <v>MQ1462</v>
          </cell>
          <cell r="B1007" t="str">
            <v>POLIDIOXANONA 5/0 DOBLE AGUJA 1/2 REDONDA 15 A 17MM HEBRA DE 75CM (MONOFILAMENTO SINTETICO/ABSORBIBLE )</v>
          </cell>
          <cell r="C1007">
            <v>72</v>
          </cell>
          <cell r="E1007">
            <v>36</v>
          </cell>
          <cell r="H1007">
            <v>160</v>
          </cell>
          <cell r="O1007">
            <v>36</v>
          </cell>
          <cell r="U1007">
            <v>108</v>
          </cell>
        </row>
        <row r="1008">
          <cell r="A1008" t="str">
            <v>MQ1463</v>
          </cell>
          <cell r="B1008" t="str">
            <v>SEDA 0 S/A HEBRA 10 X 75cm (MULTIFILAMENTO NATURAL/NO ABSORBIBLE  SA86T)</v>
          </cell>
          <cell r="C1008">
            <v>48</v>
          </cell>
          <cell r="H1008">
            <v>151</v>
          </cell>
          <cell r="K1008">
            <v>24</v>
          </cell>
          <cell r="M1008">
            <v>12</v>
          </cell>
          <cell r="O1008">
            <v>38</v>
          </cell>
          <cell r="R1008">
            <v>31</v>
          </cell>
          <cell r="U1008">
            <v>48</v>
          </cell>
        </row>
        <row r="1009">
          <cell r="A1009" t="str">
            <v>MQ1464</v>
          </cell>
          <cell r="B1009" t="str">
            <v>SEDA NEGRA TRENZADA 2/0 AGUJA REDONDA 1/2 CIRCULO 24-26 MM HEBRA 70-75CM (MULTIFILAMENTO NATURAL/NO ABSORBIBLE)</v>
          </cell>
          <cell r="C1009">
            <v>108</v>
          </cell>
          <cell r="E1009">
            <v>36</v>
          </cell>
          <cell r="F1009">
            <v>36</v>
          </cell>
          <cell r="U1009">
            <v>180</v>
          </cell>
        </row>
        <row r="1010">
          <cell r="A1010" t="str">
            <v>MQ1465</v>
          </cell>
          <cell r="B1010" t="str">
            <v>SEDA 3/0 S/A HEBRA 10 X  75cm (MULTIFILAMENTO NATURAL/NO ABSORBIBLE SA84T )</v>
          </cell>
          <cell r="C1010">
            <v>144</v>
          </cell>
          <cell r="F1010">
            <v>48</v>
          </cell>
          <cell r="G1010">
            <v>48</v>
          </cell>
          <cell r="K1010">
            <v>24</v>
          </cell>
          <cell r="U1010">
            <v>192</v>
          </cell>
        </row>
        <row r="1011">
          <cell r="A1011" t="str">
            <v>MQ1466</v>
          </cell>
          <cell r="B1011" t="str">
            <v>ACERO INOXIDABLE 2 AGUJA 1/2 REDONDA 48MM * 4 HEBRA 45CM (MONOFILAMENTO NATURAL/NO ABSORBIBLE )</v>
          </cell>
          <cell r="E1011">
            <v>24</v>
          </cell>
          <cell r="F1011">
            <v>12</v>
          </cell>
          <cell r="U1011">
            <v>36</v>
          </cell>
        </row>
        <row r="1012">
          <cell r="A1012" t="str">
            <v>MQ1467</v>
          </cell>
          <cell r="B1012" t="str">
            <v>NYLON 8/0 AGUJA 3/8 REDONDA 5 A 7MM HEBRA DE 13CM (MONOFILAMENTO SINTETICO/ ABSORBIBLE)</v>
          </cell>
          <cell r="H1012">
            <v>30</v>
          </cell>
          <cell r="O1012">
            <v>23</v>
          </cell>
          <cell r="U1012">
            <v>0</v>
          </cell>
        </row>
        <row r="1013">
          <cell r="A1013" t="str">
            <v>MQ1469</v>
          </cell>
          <cell r="B1013" t="str">
            <v>POLIESTER 5/0 AGUJA 3/8 ESPATULADO DOBLE 8MM HEBRA DE 45CM (MULTIFILAMENTO SINTETICO/ABSORBIBLE)</v>
          </cell>
          <cell r="C1013">
            <v>24</v>
          </cell>
          <cell r="F1013">
            <v>42</v>
          </cell>
          <cell r="H1013">
            <v>17</v>
          </cell>
          <cell r="M1013">
            <v>18</v>
          </cell>
          <cell r="U1013">
            <v>66</v>
          </cell>
        </row>
        <row r="1014">
          <cell r="A1014" t="str">
            <v>MQ1470</v>
          </cell>
          <cell r="B1014" t="str">
            <v>POLIPROPILENO 6/0 AGUJA 3/8 CORTANTE 11 A 12MM HEBRA DE 45CM (MONOFILAMENTO SINTETICO/ABSORBIBLE)</v>
          </cell>
          <cell r="H1014">
            <v>139</v>
          </cell>
          <cell r="J1014">
            <v>11</v>
          </cell>
          <cell r="K1014">
            <v>12</v>
          </cell>
          <cell r="M1014">
            <v>9</v>
          </cell>
          <cell r="Q1014">
            <v>12</v>
          </cell>
          <cell r="R1014">
            <v>4</v>
          </cell>
          <cell r="U1014">
            <v>0</v>
          </cell>
        </row>
        <row r="1015">
          <cell r="A1015" t="str">
            <v>MQ1471</v>
          </cell>
          <cell r="B1015" t="str">
            <v>POLIDIOXANONA 4/0 DOBLE AGUJA 1/2 REDONDA 19 A 22MM HEBRA DE 70 A 75CM (MONOFILAMENTO SINTETICO/ABSORBIBLE )</v>
          </cell>
          <cell r="C1015">
            <v>60</v>
          </cell>
          <cell r="U1015">
            <v>60</v>
          </cell>
        </row>
        <row r="1016">
          <cell r="A1016" t="str">
            <v>MQ1473</v>
          </cell>
          <cell r="B1016" t="str">
            <v>SEDA 7/0 DOBLE AGUJA 3/8 ESPATULADO  6.5MM HEBRA 45CM (MULTIFILAMENTO NATURAL/NO ABSORBIBLE )</v>
          </cell>
          <cell r="E1016">
            <v>36</v>
          </cell>
          <cell r="F1016">
            <v>24</v>
          </cell>
          <cell r="U1016">
            <v>60</v>
          </cell>
        </row>
        <row r="1017">
          <cell r="A1017" t="str">
            <v>MQ1480</v>
          </cell>
          <cell r="B1017" t="str">
            <v>VENDA TUBULAR DE MALLA ELASTICA PARA MANO PEDIATRIO (talla B)LOGITUD DE 25mts</v>
          </cell>
          <cell r="G1017">
            <v>4</v>
          </cell>
          <cell r="U1017">
            <v>0</v>
          </cell>
        </row>
        <row r="1018">
          <cell r="A1018" t="str">
            <v>MQ1481</v>
          </cell>
          <cell r="B1018" t="str">
            <v>SENSORES PARA MONITOREO BISPECTRAL BILATERAL</v>
          </cell>
          <cell r="H1018">
            <v>24</v>
          </cell>
          <cell r="U1018">
            <v>0</v>
          </cell>
        </row>
        <row r="1019">
          <cell r="A1019" t="str">
            <v>MQ1485</v>
          </cell>
          <cell r="B1019" t="str">
            <v>BOLSA COLOSTOMIA+BARRERA NEONATAL</v>
          </cell>
          <cell r="G1019">
            <v>2</v>
          </cell>
          <cell r="U1019">
            <v>0</v>
          </cell>
        </row>
        <row r="1020">
          <cell r="A1020" t="str">
            <v>MQ1489</v>
          </cell>
          <cell r="B1020" t="str">
            <v>COLAGENO INTESTINAL 0 AGUJA 1/2 REDONDA DE 37 A 38MM HEBRA DE 90CM  SOBRE (MONOFILAMENTO NATURAL/ ABSORBIBLE)</v>
          </cell>
          <cell r="O1020">
            <v>274</v>
          </cell>
          <cell r="U1020">
            <v>0</v>
          </cell>
        </row>
        <row r="1021">
          <cell r="A1021" t="str">
            <v>MQ1490</v>
          </cell>
          <cell r="B1021" t="str">
            <v>CATGUT CROMICO 1/0 AGUJA REDONDA 1/2 CIRCULO DE 36 A 38MM HEBRA DE 90CM  (MONOFILAMENTO NATURAL ABSORBIBLE/CON COLAGENO INTESTINAL)</v>
          </cell>
          <cell r="K1021">
            <v>4</v>
          </cell>
          <cell r="N1021">
            <v>2</v>
          </cell>
          <cell r="U1021">
            <v>0</v>
          </cell>
        </row>
        <row r="1022">
          <cell r="A1022" t="str">
            <v>MQ1495</v>
          </cell>
          <cell r="B1022" t="str">
            <v>CERA PARA HUESO 2.5GR  SOBRE</v>
          </cell>
          <cell r="H1022">
            <v>18</v>
          </cell>
          <cell r="U1022">
            <v>0</v>
          </cell>
        </row>
        <row r="1023">
          <cell r="A1023" t="str">
            <v>MQ1498</v>
          </cell>
          <cell r="B1023" t="str">
            <v>EVACUADOR DE VEJIGA</v>
          </cell>
          <cell r="H1023">
            <v>5</v>
          </cell>
          <cell r="U1023">
            <v>0</v>
          </cell>
        </row>
        <row r="1024">
          <cell r="A1024" t="str">
            <v>MQ1503</v>
          </cell>
          <cell r="B1024" t="str">
            <v>CUCHILLETE COM MANGO DE 2.2 -2.4 MM</v>
          </cell>
          <cell r="O1024">
            <v>12</v>
          </cell>
          <cell r="U1024">
            <v>0</v>
          </cell>
        </row>
        <row r="1025">
          <cell r="A1025" t="str">
            <v>MQ1504</v>
          </cell>
          <cell r="B1025" t="str">
            <v>CATÉTER URETERAL PEDIÁTRICO OPTISOFT DOBLE J 3FR X 14CM CON GUÍA Y EMPUJADOR</v>
          </cell>
          <cell r="H1025">
            <v>3</v>
          </cell>
          <cell r="U1025">
            <v>0</v>
          </cell>
        </row>
        <row r="1026">
          <cell r="A1026" t="str">
            <v>MQ1505</v>
          </cell>
          <cell r="B1026" t="str">
            <v>CATÉTER URETERAL PEDIÁTRICO OPTISOFT DOBLE J 3FR X 20CM CON GUÍA Y EMPUJADOR</v>
          </cell>
          <cell r="H1026">
            <v>2</v>
          </cell>
          <cell r="U1026">
            <v>0</v>
          </cell>
        </row>
        <row r="1027">
          <cell r="A1027" t="str">
            <v>MQ1507</v>
          </cell>
          <cell r="B1027" t="str">
            <v>SABANA DESECHABLE ESTERIL CON PELICULA ABSORBENTE DE LIQUIDOS, NO CONDUCTIVA DE ELECTRICIDAD 1.60 CM*2.30 CM +/- 2CM</v>
          </cell>
          <cell r="C1027">
            <v>20</v>
          </cell>
          <cell r="U1027">
            <v>20</v>
          </cell>
        </row>
        <row r="1028">
          <cell r="A1028" t="str">
            <v>MQ1508</v>
          </cell>
          <cell r="B1028" t="str">
            <v>SABANA DESECHABLE ESTERIL CON PELICULA ABSORBENTE DE LIQUIDOS, NO CONDUCTIVA DE ELECTRICIDAD 1.20 CM*2.00 CM +/- 2CM</v>
          </cell>
          <cell r="C1028">
            <v>20</v>
          </cell>
          <cell r="U1028">
            <v>20</v>
          </cell>
        </row>
        <row r="1029">
          <cell r="A1029" t="str">
            <v>MQ1509</v>
          </cell>
          <cell r="B1029" t="str">
            <v>SABANA DESECHABLE ESTERIL CON PELICULA ABSORBENTE DE LIQUIDOS, NO CONDUCTIVA DE ELECTRICIDAD 0.80 CM*0.70 CM +/- 2CM</v>
          </cell>
          <cell r="C1029">
            <v>20</v>
          </cell>
          <cell r="U1029">
            <v>20</v>
          </cell>
        </row>
        <row r="1030">
          <cell r="A1030" t="str">
            <v>MQ1510</v>
          </cell>
          <cell r="B1030" t="str">
            <v>SABANA DESECHABLE NO ESTERIL CON PELICULA ABSORBENTE DE LIQUIDOS, NO CONDUCTIVA DE ELECTRICIDAD 1.60 CM*2.30 CM +/- 2CM</v>
          </cell>
          <cell r="C1030">
            <v>60</v>
          </cell>
          <cell r="U1030">
            <v>60</v>
          </cell>
        </row>
        <row r="1031">
          <cell r="A1031" t="str">
            <v>MQ1511</v>
          </cell>
          <cell r="B1031" t="str">
            <v>SABANA DESECHABLE NO ESTERIL CON PELICULA ABSORBENTE DE LIQUIDOS, NO CONDUCTIVA DE ELECTRICIDAD 1.20 CM*2.00 CM +/- 2CM</v>
          </cell>
          <cell r="C1031">
            <v>40</v>
          </cell>
          <cell r="H1031">
            <v>10</v>
          </cell>
          <cell r="U1031">
            <v>40</v>
          </cell>
        </row>
        <row r="1032">
          <cell r="A1032" t="str">
            <v>MQ1512</v>
          </cell>
          <cell r="B1032" t="str">
            <v>TAPETE ANTIBACTERIAL CON SUPERFICVIE ADHESIVA PARA ADHERENCIA DE PARTICULAS, MULTILAMINADO 45*115CM +/- 2CM</v>
          </cell>
          <cell r="F1032">
            <v>1</v>
          </cell>
          <cell r="U1032">
            <v>1</v>
          </cell>
        </row>
        <row r="1033">
          <cell r="A1033" t="str">
            <v>MQ1514</v>
          </cell>
          <cell r="B1033" t="str">
            <v>CLORHEXIDINA GLUCONATO  2%  + ALCOHOL ISOPROPILICO 70% FC X 120 ML SPRAY</v>
          </cell>
          <cell r="F1033">
            <v>36</v>
          </cell>
          <cell r="G1033">
            <v>7</v>
          </cell>
          <cell r="U1033">
            <v>36</v>
          </cell>
        </row>
        <row r="1034">
          <cell r="A1034" t="str">
            <v>MQ1515</v>
          </cell>
          <cell r="B1034" t="str">
            <v>CLORHEXIDINA GLUCONATO 4% JABON QUIRURGICO *60ml FCO (QUIRUCIDAL-ASEPTIDINA)</v>
          </cell>
          <cell r="D1034">
            <v>84</v>
          </cell>
          <cell r="E1034">
            <v>67</v>
          </cell>
          <cell r="F1034">
            <v>48</v>
          </cell>
          <cell r="G1034">
            <v>64</v>
          </cell>
          <cell r="H1034">
            <v>6</v>
          </cell>
          <cell r="U1034">
            <v>199</v>
          </cell>
        </row>
        <row r="1035">
          <cell r="A1035" t="str">
            <v>MQ1517</v>
          </cell>
          <cell r="B1035" t="str">
            <v>GUANTE DE  CIRUGIA N° 8.0 ESTERIL SIN TALCO  PAR</v>
          </cell>
          <cell r="E1035">
            <v>1400</v>
          </cell>
          <cell r="F1035">
            <v>400</v>
          </cell>
          <cell r="G1035">
            <v>585</v>
          </cell>
          <cell r="U1035">
            <v>1800</v>
          </cell>
        </row>
        <row r="1036">
          <cell r="A1036" t="str">
            <v>MQ1520</v>
          </cell>
          <cell r="B1036" t="str">
            <v>POLIPROPILENO  2/0 AGUJA 3/8 CORTANTE 24 A 26MM HEBRA DE 45CM (MONOFILAMENTO SINTETICO/NO ABSORBIBLE)</v>
          </cell>
          <cell r="G1036">
            <v>197</v>
          </cell>
          <cell r="H1036">
            <v>252</v>
          </cell>
          <cell r="J1036">
            <v>53</v>
          </cell>
          <cell r="K1036">
            <v>65</v>
          </cell>
          <cell r="M1036">
            <v>80</v>
          </cell>
          <cell r="N1036">
            <v>8</v>
          </cell>
          <cell r="O1036">
            <v>1</v>
          </cell>
          <cell r="R1036">
            <v>48</v>
          </cell>
          <cell r="U1036">
            <v>0</v>
          </cell>
        </row>
        <row r="1037">
          <cell r="A1037" t="str">
            <v>MQ1523</v>
          </cell>
          <cell r="B1037" t="str">
            <v>AGUJA HIPODERMICA  22G*1 1/2” DESECHABLE</v>
          </cell>
          <cell r="C1037">
            <v>100</v>
          </cell>
          <cell r="G1037">
            <v>99</v>
          </cell>
          <cell r="O1037">
            <v>100</v>
          </cell>
          <cell r="U1037">
            <v>100</v>
          </cell>
        </row>
        <row r="1038">
          <cell r="A1038" t="str">
            <v>MQ1525</v>
          </cell>
          <cell r="B1038" t="str">
            <v>CANULA TRAQUEOSTOMIA N° 6.0 C/B  NO FENESTRADA</v>
          </cell>
          <cell r="O1038">
            <v>1</v>
          </cell>
          <cell r="U1038">
            <v>0</v>
          </cell>
        </row>
        <row r="1039">
          <cell r="A1039" t="str">
            <v>MQ1526</v>
          </cell>
          <cell r="B1039" t="str">
            <v>CANULA TRAQUEOSTOMIA N° 6.5 C/B  NO FENESTRADA</v>
          </cell>
          <cell r="H1039">
            <v>1</v>
          </cell>
          <cell r="U1039">
            <v>0</v>
          </cell>
        </row>
        <row r="1040">
          <cell r="A1040" t="str">
            <v>MQ1527</v>
          </cell>
          <cell r="B1040" t="str">
            <v>CANULA TRAQUEOSTOMIA N° 8.0 C/B  NO FENESTRADA</v>
          </cell>
          <cell r="H1040">
            <v>2</v>
          </cell>
          <cell r="U1040">
            <v>0</v>
          </cell>
        </row>
        <row r="1041">
          <cell r="A1041" t="str">
            <v>MQ1528</v>
          </cell>
          <cell r="B1041" t="str">
            <v>AGUJA DE BIOPSIA POR ASPIRACION DE MEDULA 0SEA 14G-15GX40MM(1 1/2)</v>
          </cell>
          <cell r="F1041">
            <v>30</v>
          </cell>
          <cell r="U1041">
            <v>30</v>
          </cell>
        </row>
        <row r="1042">
          <cell r="A1042" t="str">
            <v>MQ1531</v>
          </cell>
          <cell r="B1042" t="str">
            <v>PAPEL TERMICO XA ELECTROCARDIOGRAFO GENERAL ELECTRIC MODELO MAC 600</v>
          </cell>
          <cell r="C1042">
            <v>35</v>
          </cell>
          <cell r="U1042">
            <v>35</v>
          </cell>
        </row>
        <row r="1043">
          <cell r="A1043" t="str">
            <v>MQ1533</v>
          </cell>
          <cell r="B1043" t="str">
            <v>CIRCUITO JUNIO NEONATAL INFANTE /PEDIATRICO XA PARA ALTO FLUJO DE O2 CON RAMA RT331</v>
          </cell>
          <cell r="G1043">
            <v>32</v>
          </cell>
          <cell r="K1043">
            <v>19</v>
          </cell>
          <cell r="U1043">
            <v>0</v>
          </cell>
        </row>
        <row r="1044">
          <cell r="A1044" t="str">
            <v>MQ1534</v>
          </cell>
          <cell r="B1044" t="str">
            <v>DREN DE PENROSE 3/4" DESECHABLE (TUBO EN T; SONDAS DE DRENAJE EN LATEX)"</v>
          </cell>
          <cell r="H1044">
            <v>2</v>
          </cell>
          <cell r="U1044">
            <v>0</v>
          </cell>
        </row>
        <row r="1045">
          <cell r="A1045" t="str">
            <v>MQ1535</v>
          </cell>
          <cell r="B1045" t="str">
            <v>INDICADOR BIOLOGICO DE LECTURA RAPIDA PARA MONITOREO, ESTERILIZADORES GRAVITACIONALES MAX DE 24 MINUTOS  REF1491</v>
          </cell>
          <cell r="C1045">
            <v>150</v>
          </cell>
          <cell r="E1045">
            <v>100</v>
          </cell>
          <cell r="F1045">
            <v>150</v>
          </cell>
          <cell r="U1045">
            <v>400</v>
          </cell>
        </row>
        <row r="1046">
          <cell r="A1046" t="str">
            <v>MQ1536</v>
          </cell>
          <cell r="B1046" t="str">
            <v>INDICADOR BIOLOGICO DE LECTURA RAPIDA PARA MONITOREO, AUTOCLAVES DE PREVACIO MAX DE 24 MINUTOS (caja por 50)  REF 1492</v>
          </cell>
          <cell r="C1046">
            <v>250</v>
          </cell>
          <cell r="U1046">
            <v>250</v>
          </cell>
        </row>
        <row r="1047">
          <cell r="A1047" t="str">
            <v>MQ1537</v>
          </cell>
          <cell r="B1047" t="str">
            <v>PAQUETE (*5 CONTROLES) DE DESAFIO CON INDICADOR BIOLÓGICO LECTURA RÁPIDA MAX DE 24 MINUTOS CON INCLUSIÓN DE INDICADOR QUÍMICO REF 41482</v>
          </cell>
          <cell r="E1047">
            <v>28</v>
          </cell>
          <cell r="F1047">
            <v>24</v>
          </cell>
          <cell r="U1047">
            <v>52</v>
          </cell>
        </row>
        <row r="1048">
          <cell r="A1048" t="str">
            <v>MQ1540</v>
          </cell>
          <cell r="B1048" t="str">
            <v>ELECTRODOS MULTIFUNCION PARA DESFIBRILADOR ADULTO DESFIBRILADOR BENEHEART</v>
          </cell>
          <cell r="N1048">
            <v>2</v>
          </cell>
          <cell r="U1048">
            <v>0</v>
          </cell>
        </row>
        <row r="1049">
          <cell r="A1049" t="str">
            <v>MQ1541</v>
          </cell>
          <cell r="B1049" t="str">
            <v>CATETER MULTIPROPOSITO RECUBRIMINETO HIDROFILO SISTEMA DE BOQUEO CON DESPLIEGUE, POLIURETANO N° 12FR * 25CM (RX-LINE</v>
          </cell>
          <cell r="F1049">
            <v>2</v>
          </cell>
          <cell r="U1049">
            <v>2</v>
          </cell>
        </row>
        <row r="1050">
          <cell r="A1050" t="str">
            <v>MQ1542</v>
          </cell>
          <cell r="B1050" t="str">
            <v>ACERO INOXIDABLE  5/0  AGUJA 1/2  CORTANTE  4.8CM * 4 HEBRA 45CM  (MONOFILAMENTO NATURAL/NO ABSORBIBLE)</v>
          </cell>
          <cell r="E1050">
            <v>14</v>
          </cell>
          <cell r="U1050">
            <v>14</v>
          </cell>
        </row>
        <row r="1051">
          <cell r="A1051" t="str">
            <v>MQ1547</v>
          </cell>
          <cell r="B1051" t="str">
            <v>POLIDIOXANONA 0 AGUJA 1/2 REDONDA 37 A 38MM HEBRA DE 22CM-MONOFILAMENTO BARBADO UNIDIRECCIONAL SINTETICO/ABSORBIBL</v>
          </cell>
          <cell r="H1051">
            <v>47</v>
          </cell>
          <cell r="U1051">
            <v>0</v>
          </cell>
        </row>
        <row r="1052">
          <cell r="A1052" t="str">
            <v>MQ1548</v>
          </cell>
          <cell r="B1052" t="str">
            <v>GUANTE QUIRURGICO DOBLE PROTECCION VIRAL (STERIL) TALLA 7.0</v>
          </cell>
          <cell r="H1052">
            <v>20</v>
          </cell>
          <cell r="U1052">
            <v>0</v>
          </cell>
        </row>
        <row r="1053">
          <cell r="A1053" t="str">
            <v>MQ1550</v>
          </cell>
          <cell r="B1053" t="str">
            <v>PINZA BIPOLAR AVANZADO PARA CIRUGIA ABIIERTA DE 20 CM   MANDIBULA CURVA DE DOBLE ACCION ROTACION 180° A 360° LONG SELLADO 40MM Y CORTE 38MM  NSLX120L</v>
          </cell>
          <cell r="C1053">
            <v>6</v>
          </cell>
          <cell r="F1053">
            <v>2</v>
          </cell>
          <cell r="U1053">
            <v>8</v>
          </cell>
        </row>
        <row r="1054">
          <cell r="A1054" t="str">
            <v>MQ1551</v>
          </cell>
          <cell r="B1054" t="str">
            <v>RECARGA ENDOGRAPADORA LINEAL CORTANTE  DE  6 FILAS ALTURAS DE GRAPAS ABIERTAS DE  4.2MM CON ALTURA DE GRAPADO DE 2.3MM 60MM LOG. LINEA GST60T</v>
          </cell>
          <cell r="C1054">
            <v>12</v>
          </cell>
          <cell r="H1054">
            <v>5</v>
          </cell>
          <cell r="U1054">
            <v>12</v>
          </cell>
        </row>
        <row r="1055">
          <cell r="A1055" t="str">
            <v>MQ1552</v>
          </cell>
          <cell r="B1055" t="str">
            <v>RECARGA ENDOGRAPADORA LINEAL CORTANTE  DE  6 FILAS ALTURAS DE GRAPAS ABIERTAS DE  2,5 A 2.6MM CON ALTURA DE GRAPADO DE 1,0MM 45MM LOG. LINEA  GST45W</v>
          </cell>
          <cell r="H1055">
            <v>11</v>
          </cell>
          <cell r="U1055">
            <v>0</v>
          </cell>
        </row>
        <row r="1056">
          <cell r="A1056" t="str">
            <v>MQ1553</v>
          </cell>
          <cell r="B1056" t="str">
            <v>RECARGA ENDOGRAPADORA LINEAL CORTANTE  DE  6 FILAS ALTURAS DE GRAPAS ABIERTAS DE  2,5 A 2.6MM CON ALTURA DE GRAPADO DE 1,0MM 60MM LOG. LINEA GST60W</v>
          </cell>
          <cell r="C1056">
            <v>3</v>
          </cell>
          <cell r="H1056">
            <v>1</v>
          </cell>
          <cell r="U1056">
            <v>3</v>
          </cell>
        </row>
        <row r="1057">
          <cell r="A1057" t="str">
            <v>MQ1554</v>
          </cell>
          <cell r="B1057" t="str">
            <v>GRAPADORA CURVA CORTANTE 40 MM PARA CIRUGIA RECTAL   CS40G</v>
          </cell>
          <cell r="H1057">
            <v>5</v>
          </cell>
          <cell r="U1057">
            <v>0</v>
          </cell>
        </row>
        <row r="1058">
          <cell r="A1058" t="str">
            <v>MQ1562</v>
          </cell>
          <cell r="B1058" t="str">
            <v>ENDOGRAPADORA LINEA CON 6 FILAS DE GRAPAS CON 60MM LINEA DE CORTE * LARGO 44CM, FLEXIBLE 60MM LONG. DE LINEA (LONG60A)</v>
          </cell>
          <cell r="C1058">
            <v>1</v>
          </cell>
          <cell r="H1058">
            <v>3</v>
          </cell>
          <cell r="U1058">
            <v>1</v>
          </cell>
        </row>
        <row r="1059">
          <cell r="A1059" t="str">
            <v>MQ1563</v>
          </cell>
          <cell r="B1059" t="str">
            <v>RECARGA ENDOGRAPADORA LINEAL, ALTURA DE GRAPAS ABIERTAS 3.8MM CON ALTURA DE GRAPADO DE 1.8MM,  GRAPAS EN 6 FILAS *60MM LONG. DE LINEA (GST60D)</v>
          </cell>
          <cell r="C1059">
            <v>12</v>
          </cell>
          <cell r="U1059">
            <v>12</v>
          </cell>
        </row>
        <row r="1060">
          <cell r="A1060" t="str">
            <v>MQ1564</v>
          </cell>
          <cell r="B1060" t="str">
            <v>ENDOGRAPADORA LINEAL CON 6 FILAS DE GRAPAS CON 45MM LINEA DE CORTE * LARGO 44CM FLEXIBLE * 45. mm LONG. DE LINEA  (EC45AL)</v>
          </cell>
          <cell r="C1060">
            <v>1</v>
          </cell>
          <cell r="H1060">
            <v>2</v>
          </cell>
          <cell r="U1060">
            <v>1</v>
          </cell>
        </row>
        <row r="1061">
          <cell r="A1061" t="str">
            <v>MQ1565</v>
          </cell>
          <cell r="B1061" t="str">
            <v>RECARGA ENDOGRAPADORA LINEAL, ALTURA DE GRAPAS ABIERTAS 4.1 mm CON ALTURA DE GRAPADO DE 2.0 mm * ALTURA DE GRAPADO DE 2.0 mm *45. mm LONG. DE LINEA  (GST45G)</v>
          </cell>
          <cell r="C1061">
            <v>24</v>
          </cell>
          <cell r="O1061">
            <v>2</v>
          </cell>
          <cell r="U1061">
            <v>24</v>
          </cell>
        </row>
        <row r="1062">
          <cell r="A1062" t="str">
            <v>MQ1566</v>
          </cell>
          <cell r="B1062" t="str">
            <v>TIJERA TECNOLOGIA ULTRASONICO PARA CIRUGÍA LAPAROSCOPICA DE 5CM *36CM CON MANDIBULA DE 17 A 19MM CON SELLO DE VASOS HASTA 7MM  (HARH36)</v>
          </cell>
          <cell r="F1062">
            <v>3</v>
          </cell>
          <cell r="H1062">
            <v>5</v>
          </cell>
          <cell r="M1062">
            <v>1</v>
          </cell>
          <cell r="O1062">
            <v>1</v>
          </cell>
          <cell r="U1062">
            <v>3</v>
          </cell>
        </row>
        <row r="1063">
          <cell r="A1063" t="str">
            <v>MQ1570</v>
          </cell>
          <cell r="B1063" t="str">
            <v>GRAPADORA CIRCULAR 25 MM (CDH25B)</v>
          </cell>
          <cell r="M1063">
            <v>1</v>
          </cell>
          <cell r="U1063">
            <v>0</v>
          </cell>
        </row>
        <row r="1064">
          <cell r="A1064" t="str">
            <v>MQ1573</v>
          </cell>
          <cell r="B1064" t="str">
            <v>PINZA BABCOCK ATRAUMATICA ROTACION 360°, LONGITUD DE 330 A 350MM, MANGO ERGONOMICO 5MM DESCARTABLE (5BB)</v>
          </cell>
          <cell r="H1064">
            <v>2</v>
          </cell>
          <cell r="U1064">
            <v>0</v>
          </cell>
        </row>
        <row r="1065">
          <cell r="A1065" t="str">
            <v>MQ1574</v>
          </cell>
          <cell r="B1065" t="str">
            <v>PINZA BIPOLAR AVANZADA PUNTA CURVA CON VASTAGO DE  5 * 23 A 25 ROTACION 360° LONG DE SELLADO DE 24MM  (NSLX125C}</v>
          </cell>
          <cell r="C1065">
            <v>1</v>
          </cell>
          <cell r="H1065">
            <v>2</v>
          </cell>
          <cell r="U1065">
            <v>1</v>
          </cell>
        </row>
        <row r="1066">
          <cell r="A1066" t="str">
            <v>MQ1575</v>
          </cell>
          <cell r="B1066" t="str">
            <v>PINZA BIPOLAR AVANZADA PUNTA CURVA CON VASTAGO DE  5 * 37  ROTACION 360° LONG DE SELLADO DE 24MM  (NSLX137C)</v>
          </cell>
          <cell r="C1066">
            <v>2</v>
          </cell>
          <cell r="F1066">
            <v>3</v>
          </cell>
          <cell r="H1066">
            <v>3</v>
          </cell>
          <cell r="U1066">
            <v>5</v>
          </cell>
        </row>
        <row r="1067">
          <cell r="A1067" t="str">
            <v>MQ1578</v>
          </cell>
          <cell r="B1067" t="str">
            <v>MANILLA BLANCA PARA LA IDENTIFICACION DE PACIENTE ADULT0 (TYVEK)</v>
          </cell>
          <cell r="F1067">
            <v>100</v>
          </cell>
          <cell r="U1067">
            <v>100</v>
          </cell>
        </row>
        <row r="1068">
          <cell r="A1068" t="str">
            <v>MQ1582</v>
          </cell>
          <cell r="B1068" t="str">
            <v>POLIPROPILENO 5/0 AGUJA 3/8 CORTANTE 11 A 17MM HEBRA DE 45CM  (MONOFILAMENTO SINTETICO- NO ABSORBIBLE )</v>
          </cell>
          <cell r="H1068">
            <v>32</v>
          </cell>
          <cell r="M1068">
            <v>8</v>
          </cell>
          <cell r="U1068">
            <v>0</v>
          </cell>
        </row>
        <row r="1069">
          <cell r="A1069" t="str">
            <v>MQ1584</v>
          </cell>
          <cell r="B1069" t="str">
            <v>POLIDIOXANONA CALIBRE 3/0 CON AGUJA REDONDA DE 17 MM CON LONGITUD DE HEBRA DE 15 CMS (MONOFILAMNETO BARBADO UNI SUTURA STRATAFIX   SXMP1B424)</v>
          </cell>
          <cell r="H1069">
            <v>48</v>
          </cell>
          <cell r="U1069">
            <v>0</v>
          </cell>
        </row>
        <row r="1070">
          <cell r="A1070" t="str">
            <v>MQ1586</v>
          </cell>
          <cell r="B1070" t="str">
            <v>ESPONJA DE GELATINA ABSORBIBLE   7X5X1CM (SPONGOSTAN ESTÁNDAR )</v>
          </cell>
          <cell r="H1070">
            <v>8</v>
          </cell>
          <cell r="U1070">
            <v>0</v>
          </cell>
        </row>
        <row r="1071">
          <cell r="A1071" t="str">
            <v>MQ1590</v>
          </cell>
          <cell r="B1071" t="str">
            <v>POLIESTER TRENZADO 5MM 2*HTT-50 DOBLE AGUJA CURVA 1/2 C PUNTA ROMA DE 50MM, 2 HEBRAS DE 5MM DE ANCHO DE 50 CMS (REF5-15 ASTRALEN TAPE)</v>
          </cell>
          <cell r="M1071">
            <v>12</v>
          </cell>
          <cell r="U1071">
            <v>0</v>
          </cell>
        </row>
        <row r="1072">
          <cell r="A1072" t="str">
            <v>MQ1591</v>
          </cell>
          <cell r="B1072" t="str">
            <v>RECOLECTOR TRANSPARENTE 500c CC +/- 100CC FILTROS HIDROFÍLICO Y CARBÓN ( I )</v>
          </cell>
          <cell r="H1072">
            <v>22</v>
          </cell>
          <cell r="M1072">
            <v>2</v>
          </cell>
          <cell r="O1072">
            <v>2</v>
          </cell>
          <cell r="U1072">
            <v>0</v>
          </cell>
        </row>
        <row r="1073">
          <cell r="A1073" t="str">
            <v>MQ1597</v>
          </cell>
          <cell r="B1073" t="str">
            <v>APOSITO ABDOMINAL AVANZADO PARA DISMINUIR CONTRACCIÓN MEDIAL</v>
          </cell>
          <cell r="H1073">
            <v>1</v>
          </cell>
          <cell r="U1073">
            <v>0</v>
          </cell>
        </row>
        <row r="1074">
          <cell r="A1074" t="str">
            <v>MQ1599</v>
          </cell>
          <cell r="B1074" t="str">
            <v>APOSITO POLIURETANO 18*12.5*3.3cm (LAMINAS CON TUBERIA  DE SUCCIÓN COMPATIBLE CON  PRESION NEGATIVA) TALLA M IMPREGNADO CON  PLATA</v>
          </cell>
          <cell r="H1074">
            <v>1</v>
          </cell>
          <cell r="O1074">
            <v>1</v>
          </cell>
          <cell r="U1074">
            <v>0</v>
          </cell>
        </row>
        <row r="1075">
          <cell r="A1075" t="str">
            <v>MQ1605</v>
          </cell>
          <cell r="B1075" t="str">
            <v>APOSITO POLIURETANO 10CM *15 CM +/-10CM * 2 CM +/- 1CM (LAMINAS CON TUBERIA  DE SUCCIÓN COMPATIBLE CON  PRESION NEGATIVA) TALLA S IMPREGNADO CON  PLATA</v>
          </cell>
          <cell r="H1075">
            <v>1</v>
          </cell>
          <cell r="M1075">
            <v>1</v>
          </cell>
          <cell r="O1075">
            <v>1</v>
          </cell>
          <cell r="U1075">
            <v>0</v>
          </cell>
        </row>
        <row r="1076">
          <cell r="A1076" t="str">
            <v>MQ1612</v>
          </cell>
          <cell r="B1076" t="str">
            <v>SOLUCION ANTIMICROBIANA 237ml(NaCl 0.85% NaClO 0.057% HClO 0.015%) CON ATOMIZADOR DE GATILLO</v>
          </cell>
          <cell r="H1076">
            <v>5</v>
          </cell>
          <cell r="U1076">
            <v>0</v>
          </cell>
        </row>
        <row r="1077">
          <cell r="A1077" t="str">
            <v>MQ1615</v>
          </cell>
          <cell r="B1077" t="str">
            <v>ENDOGRAPADORA LINELA PARA RECARGAS DE 4 FILAS CON ALTURA DE GRAPAS ABIERTAS DE 2.5 A 2.6MM CON ALTURA DE GRAPADO DE 1.0 MM * 35MM DE LONG. DE LINEA (PVE35A)</v>
          </cell>
          <cell r="C1077">
            <v>2</v>
          </cell>
          <cell r="H1077">
            <v>1</v>
          </cell>
          <cell r="U1077">
            <v>2</v>
          </cell>
        </row>
        <row r="1078">
          <cell r="A1078" t="str">
            <v>MQ1618</v>
          </cell>
          <cell r="B1078" t="str">
            <v>CANULA TRAQUEOSTOMIA XL FLEXOANILLADA C/B EXTRA LARGA</v>
          </cell>
          <cell r="C1078">
            <v>1</v>
          </cell>
          <cell r="U1078">
            <v>1</v>
          </cell>
        </row>
        <row r="1079">
          <cell r="A1079" t="str">
            <v>MQ1623</v>
          </cell>
          <cell r="B1079" t="str">
            <v>RECOLECTOR TRANSPARENTE 500c CC +/- 100CC FILTROS HIDROFILICO Y CARBON</v>
          </cell>
          <cell r="H1079">
            <v>5</v>
          </cell>
          <cell r="M1079">
            <v>1</v>
          </cell>
          <cell r="U1079">
            <v>0</v>
          </cell>
        </row>
        <row r="1080">
          <cell r="A1080" t="str">
            <v>MQ1630</v>
          </cell>
          <cell r="B1080" t="str">
            <v>CATETER TEMPORAL RECTO DOBLE LUMEN ADULTO TABICADO EN POLIURETANO 14FR *15CM</v>
          </cell>
          <cell r="G1080">
            <v>15</v>
          </cell>
          <cell r="U1080">
            <v>0</v>
          </cell>
        </row>
        <row r="1081">
          <cell r="A1081" t="str">
            <v>MQ1632</v>
          </cell>
          <cell r="B1081" t="str">
            <v>ASA (LAZOS) DE POLIPECTOMIA DESCARTABLE DE 10, 15, 25CM * 2,4 A 2,8 MM DE DIAMETRO, LONG DE TRABAJO DE 230-240CM</v>
          </cell>
          <cell r="C1081">
            <v>10</v>
          </cell>
          <cell r="U1081">
            <v>10</v>
          </cell>
        </row>
        <row r="1082">
          <cell r="A1082" t="str">
            <v>MQ1633</v>
          </cell>
          <cell r="B1082" t="str">
            <v>EQUIPO PERICRANEAL # 20G (ESTERILES DE UN SOLO USO)</v>
          </cell>
          <cell r="C1082">
            <v>30</v>
          </cell>
          <cell r="G1082">
            <v>19</v>
          </cell>
          <cell r="U1082">
            <v>30</v>
          </cell>
        </row>
        <row r="1083">
          <cell r="A1083" t="str">
            <v>MQ1634</v>
          </cell>
          <cell r="B1083" t="str">
            <v>JERINGA VACIA 150ML(ANGIOGRAFICAS DE ALTA PRESIÓN ESTÉRILES PARA UN SOLO USO)</v>
          </cell>
          <cell r="C1083">
            <v>30</v>
          </cell>
          <cell r="U1083">
            <v>30</v>
          </cell>
        </row>
        <row r="1084">
          <cell r="A1084" t="str">
            <v>MQ1635</v>
          </cell>
          <cell r="B1084" t="str">
            <v>CIRCUITO DE VENTILACION MECANICA NEONATAL   BICALENTADO  CON TRAMPA DE AGUA (MR290-RT265)</v>
          </cell>
          <cell r="G1084">
            <v>5</v>
          </cell>
          <cell r="U1084">
            <v>0</v>
          </cell>
        </row>
        <row r="1085">
          <cell r="A1085" t="str">
            <v>MQ1636</v>
          </cell>
          <cell r="B1085" t="str">
            <v>KIT-VESTIDO QUIRURGICO(gorro,bata,polaina y pantalon)</v>
          </cell>
          <cell r="C1085">
            <v>70</v>
          </cell>
          <cell r="D1085">
            <v>30</v>
          </cell>
          <cell r="G1085">
            <v>100</v>
          </cell>
          <cell r="U1085">
            <v>100</v>
          </cell>
        </row>
        <row r="1086">
          <cell r="A1086" t="str">
            <v>MQ1640</v>
          </cell>
          <cell r="B1086" t="str">
            <v>APOSITO TRANSPARENTE 10*10/ 25*25 POSQUIRURGICO  PROTEGER HERIDAS SUPERFICIALES MENORES O MÍNIMAMENTE INVASIVAS, HERIDAS DESPUÉS DE CIRUGÍA</v>
          </cell>
          <cell r="G1086">
            <v>80</v>
          </cell>
          <cell r="U1086">
            <v>0</v>
          </cell>
        </row>
        <row r="1087">
          <cell r="A1087" t="str">
            <v>MQ1644</v>
          </cell>
          <cell r="B1087" t="str">
            <v>COTONOIDES  1/2" * 2IN"(1.25* 5CM)SOBRE X 10"</v>
          </cell>
          <cell r="H1087">
            <v>3</v>
          </cell>
          <cell r="U1087">
            <v>0</v>
          </cell>
        </row>
        <row r="1088">
          <cell r="A1088" t="str">
            <v>MQ1645</v>
          </cell>
          <cell r="B1088" t="str">
            <v>COTONOIDE 1/3" * 3/4in( 1.8 x 1,8 cm)SOBRE *10"</v>
          </cell>
          <cell r="H1088">
            <v>6</v>
          </cell>
          <cell r="U1088">
            <v>0</v>
          </cell>
        </row>
        <row r="1089">
          <cell r="A1089" t="str">
            <v>MQ1646</v>
          </cell>
          <cell r="B1089" t="str">
            <v>POLIDIOXANONA MONOFILAMENTO S0TICO/ABSORBIBLE 2/0 AGUJA 1/2 REDONDA 24 A 27MM HEBRA DE 70- 75CM</v>
          </cell>
          <cell r="H1089">
            <v>72</v>
          </cell>
          <cell r="U1089">
            <v>0</v>
          </cell>
        </row>
        <row r="1090">
          <cell r="A1090" t="str">
            <v>MQ1648</v>
          </cell>
          <cell r="B1090" t="str">
            <v>KIT-BARRERA BLANDA Y BOLSA PARA COLOSTOMIA *32MM</v>
          </cell>
          <cell r="K1090">
            <v>5</v>
          </cell>
          <cell r="U1090">
            <v>0</v>
          </cell>
        </row>
        <row r="1091">
          <cell r="A1091" t="str">
            <v>MQ1650</v>
          </cell>
          <cell r="B1091" t="str">
            <v>POLIGLECAPRONE 3/0 AGUJA 1/2 PTA REDONDA 24 A 27MM HEBRA DE 70 A 75CM(MONOFILAMENTO BARBADO UNIDIRECCIONAL SINTETICO/ ABSORBIBLE)</v>
          </cell>
          <cell r="G1091">
            <v>24</v>
          </cell>
          <cell r="U1091">
            <v>0</v>
          </cell>
        </row>
        <row r="1092">
          <cell r="A1092" t="str">
            <v>MQ1654</v>
          </cell>
          <cell r="B1092" t="str">
            <v>KIT- REANIMACION CON PIEZA EN T  NEOPUFF DE RESUCITACION-  MASCARA CON MANGUERA DE 42 MM</v>
          </cell>
          <cell r="H1092">
            <v>2</v>
          </cell>
          <cell r="K1092">
            <v>5</v>
          </cell>
          <cell r="N1092">
            <v>1</v>
          </cell>
          <cell r="U1092">
            <v>0</v>
          </cell>
        </row>
        <row r="1093">
          <cell r="A1093" t="str">
            <v>MQ1655</v>
          </cell>
          <cell r="B1093" t="str">
            <v>CIRCUITO JUNIOR NEONATAL INFANTE/ PEDIATRICO XA ALTO FLUJO DE OXIGENO CON RAMA (optiflow) RT268</v>
          </cell>
          <cell r="N1093">
            <v>10</v>
          </cell>
          <cell r="U1093">
            <v>0</v>
          </cell>
        </row>
        <row r="1094">
          <cell r="A1094" t="str">
            <v>MQ1656</v>
          </cell>
          <cell r="B1094" t="str">
            <v>COTONOIDE 1IN" X 1in( 2.5 cm)SOBRE *10"</v>
          </cell>
          <cell r="H1094">
            <v>3</v>
          </cell>
          <cell r="U1094">
            <v>0</v>
          </cell>
        </row>
        <row r="1095">
          <cell r="A1095" t="str">
            <v>MQ1658</v>
          </cell>
          <cell r="B1095" t="str">
            <v>POLIGLECAPRONE 2/0 AGUJA 1/2 REDONDA  24 A 27MM HEBRA DE 70 A 75CM(MONOFILAMENTO BARBADO UNIDIRECCIONAL SINTETICO/ ABSORBIBLE)</v>
          </cell>
          <cell r="H1095">
            <v>17</v>
          </cell>
          <cell r="U1095">
            <v>0</v>
          </cell>
        </row>
        <row r="1096">
          <cell r="A1096" t="str">
            <v>MQ1659</v>
          </cell>
          <cell r="B1096" t="str">
            <v>CATETER TEMPORAL PRE-CURVADO  DOBLE LUMEN ADULTO COAXIAL EN POLIURETANO ALTO FLUJO 14FR X 20CM CON KIT DE INSERCCION</v>
          </cell>
          <cell r="G1096">
            <v>5</v>
          </cell>
          <cell r="U1096">
            <v>0</v>
          </cell>
        </row>
        <row r="1097">
          <cell r="A1097" t="str">
            <v>MQ1662</v>
          </cell>
          <cell r="B1097" t="str">
            <v>CATETER PERMANENTE  RECTO-PRECURVADO DOBLE LUMEN 12FR A 14  N° 19CM A 24CM</v>
          </cell>
          <cell r="G1097">
            <v>4</v>
          </cell>
          <cell r="U1097">
            <v>0</v>
          </cell>
        </row>
        <row r="1098">
          <cell r="A1098" t="str">
            <v>MQ1667</v>
          </cell>
          <cell r="B1098" t="str">
            <v>CATETER PERITONEAL RECTO  PEDIATRICO COLA DE CERDO 15FRX40.25CMS</v>
          </cell>
          <cell r="G1098">
            <v>1</v>
          </cell>
          <cell r="U1098">
            <v>0</v>
          </cell>
        </row>
        <row r="1099">
          <cell r="A1099" t="str">
            <v>MQ1669</v>
          </cell>
          <cell r="B1099" t="str">
            <v>EQUIPO PERICRANEAL N° 21G</v>
          </cell>
          <cell r="C1099">
            <v>50</v>
          </cell>
          <cell r="U1099">
            <v>50</v>
          </cell>
        </row>
        <row r="1100">
          <cell r="A1100" t="str">
            <v>MQ1681</v>
          </cell>
          <cell r="B1100" t="str">
            <v>ALGODON EN TORUNDA BOLSA X 500 GRS</v>
          </cell>
          <cell r="C1100">
            <v>2</v>
          </cell>
          <cell r="U1100">
            <v>2</v>
          </cell>
        </row>
        <row r="1101">
          <cell r="A1101" t="str">
            <v>MQ1685</v>
          </cell>
          <cell r="B1101" t="str">
            <v>JERINGA 1ML CON AGUJA 30Gx1/2 -13MM ( ULTRA-FINE PARA INSULINA U-100))</v>
          </cell>
          <cell r="D1101">
            <v>300</v>
          </cell>
          <cell r="U1101">
            <v>300</v>
          </cell>
        </row>
        <row r="1102">
          <cell r="A1102" t="str">
            <v>MQ1689</v>
          </cell>
          <cell r="B1102" t="str">
            <v>KIT-TRANSDUCTOR DE PRESION UNA SOLA VIA UTAH-CABLE Y SENSOR DESECHABLE IBP (PARA PRESIÓN ARTERIAL INVASIVA)</v>
          </cell>
          <cell r="F1102">
            <v>10</v>
          </cell>
          <cell r="U1102">
            <v>10</v>
          </cell>
        </row>
        <row r="1103">
          <cell r="A1103" t="str">
            <v>MQ1691</v>
          </cell>
          <cell r="B1103" t="str">
            <v>CIRCUITO PARA VENTILACION Y/O ANESTESIA PARA ADULTO + ACESORIOS ( TUBO CORRUGADO, CONECTORES, TRAMPA DE AGUA, BOLSA DE RESERVORIO, FILTRO ANTI-BACTERIAL</v>
          </cell>
          <cell r="E1103">
            <v>4</v>
          </cell>
          <cell r="H1103">
            <v>3</v>
          </cell>
          <cell r="U1103">
            <v>4</v>
          </cell>
        </row>
        <row r="1104">
          <cell r="A1104" t="str">
            <v>Total general</v>
          </cell>
          <cell r="C1104">
            <v>221762</v>
          </cell>
          <cell r="D1104">
            <v>105467</v>
          </cell>
          <cell r="E1104">
            <v>140643</v>
          </cell>
          <cell r="F1104">
            <v>122061</v>
          </cell>
          <cell r="G1104">
            <v>87884</v>
          </cell>
          <cell r="H1104">
            <v>21281</v>
          </cell>
          <cell r="I1104">
            <v>1893</v>
          </cell>
          <cell r="J1104">
            <v>5910</v>
          </cell>
          <cell r="K1104">
            <v>38351</v>
          </cell>
          <cell r="L1104">
            <v>985</v>
          </cell>
          <cell r="M1104">
            <v>8034</v>
          </cell>
          <cell r="N1104">
            <v>28128</v>
          </cell>
          <cell r="O1104">
            <v>10567</v>
          </cell>
          <cell r="P1104">
            <v>1597</v>
          </cell>
          <cell r="Q1104">
            <v>4760</v>
          </cell>
          <cell r="R1104">
            <v>7617</v>
          </cell>
          <cell r="S1104">
            <v>314</v>
          </cell>
          <cell r="T1104">
            <v>1287</v>
          </cell>
          <cell r="U1104">
            <v>589933</v>
          </cell>
        </row>
        <row r="1108">
          <cell r="A1108">
            <v>1</v>
          </cell>
          <cell r="B1108">
            <v>2</v>
          </cell>
          <cell r="C1108">
            <v>3</v>
          </cell>
          <cell r="D1108">
            <v>4</v>
          </cell>
          <cell r="E1108">
            <v>5</v>
          </cell>
          <cell r="F1108">
            <v>6</v>
          </cell>
          <cell r="G1108">
            <v>7</v>
          </cell>
          <cell r="H1108">
            <v>8</v>
          </cell>
          <cell r="I1108">
            <v>9</v>
          </cell>
          <cell r="J1108">
            <v>10</v>
          </cell>
          <cell r="K1108">
            <v>11</v>
          </cell>
          <cell r="L1108">
            <v>12</v>
          </cell>
          <cell r="M1108">
            <v>13</v>
          </cell>
          <cell r="N1108">
            <v>14</v>
          </cell>
          <cell r="O1108">
            <v>15</v>
          </cell>
          <cell r="P1108">
            <v>16</v>
          </cell>
          <cell r="Q1108">
            <v>17</v>
          </cell>
          <cell r="R1108">
            <v>18</v>
          </cell>
          <cell r="S1108">
            <v>19</v>
          </cell>
          <cell r="T1108">
            <v>20</v>
          </cell>
          <cell r="U1108">
            <v>21</v>
          </cell>
        </row>
      </sheetData>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ow r="1">
          <cell r="B1">
            <v>2</v>
          </cell>
          <cell r="C1">
            <v>3</v>
          </cell>
          <cell r="D1">
            <v>4</v>
          </cell>
          <cell r="E1">
            <v>5</v>
          </cell>
          <cell r="F1">
            <v>6</v>
          </cell>
          <cell r="G1">
            <v>7</v>
          </cell>
          <cell r="H1">
            <v>8</v>
          </cell>
          <cell r="I1">
            <v>9</v>
          </cell>
          <cell r="J1">
            <v>10</v>
          </cell>
          <cell r="K1">
            <v>11</v>
          </cell>
          <cell r="L1">
            <v>12</v>
          </cell>
          <cell r="M1">
            <v>13</v>
          </cell>
          <cell r="N1">
            <v>14</v>
          </cell>
        </row>
        <row r="2">
          <cell r="B2">
            <v>2</v>
          </cell>
        </row>
        <row r="3">
          <cell r="B3" t="str">
            <v>Código
Dinamica</v>
          </cell>
          <cell r="C3" t="str">
            <v>Nro. Invitación</v>
          </cell>
          <cell r="D3" t="str">
            <v xml:space="preserve">Ítem
negociación </v>
          </cell>
          <cell r="E3" t="str">
            <v>Grupo</v>
          </cell>
          <cell r="F3" t="str">
            <v>Descripción (Minuta)</v>
          </cell>
          <cell r="G3" t="str">
            <v>Unidad de medida</v>
          </cell>
          <cell r="H3" t="str">
            <v>Nro.
Contrato</v>
          </cell>
          <cell r="I3" t="str">
            <v>Nombre
Proveedor</v>
          </cell>
          <cell r="J3" t="str">
            <v>Comodato</v>
          </cell>
          <cell r="K3" t="str">
            <v>Valor Unitario</v>
          </cell>
          <cell r="L3" t="str">
            <v>I.V.A.</v>
          </cell>
          <cell r="M3" t="str">
            <v>Valor Total</v>
          </cell>
          <cell r="N3" t="str">
            <v>CPM</v>
          </cell>
        </row>
        <row r="4">
          <cell r="B4" t="str">
            <v>OD0001</v>
          </cell>
          <cell r="C4" t="str">
            <v>IC-002-2023</v>
          </cell>
          <cell r="D4">
            <v>1</v>
          </cell>
          <cell r="E4" t="str">
            <v>MQX</v>
          </cell>
          <cell r="F4" t="str">
            <v>ACEITE MINERAL</v>
          </cell>
          <cell r="G4" t="str">
            <v>FRASCO *500 CC</v>
          </cell>
          <cell r="H4" t="str">
            <v>009-2023</v>
          </cell>
          <cell r="I4" t="str">
            <v>ORBIDENTAL SAS</v>
          </cell>
          <cell r="J4" t="str">
            <v>NO</v>
          </cell>
          <cell r="K4">
            <v>9500</v>
          </cell>
          <cell r="L4">
            <v>1805</v>
          </cell>
          <cell r="M4">
            <v>11305</v>
          </cell>
          <cell r="N4">
            <v>2</v>
          </cell>
        </row>
        <row r="5">
          <cell r="B5" t="str">
            <v>OD0002</v>
          </cell>
          <cell r="C5" t="str">
            <v>IC-002-2023</v>
          </cell>
          <cell r="D5">
            <v>2</v>
          </cell>
          <cell r="E5" t="str">
            <v>MQX</v>
          </cell>
          <cell r="F5" t="str">
            <v>ACEITE PARA TURBINA(AIROTOR) EN SPRAY</v>
          </cell>
          <cell r="G5" t="str">
            <v>FRASCO*500 ML</v>
          </cell>
          <cell r="H5" t="str">
            <v>009-2023</v>
          </cell>
          <cell r="I5" t="str">
            <v>ORBIDENTAL SAS</v>
          </cell>
          <cell r="J5" t="str">
            <v>NO</v>
          </cell>
          <cell r="K5">
            <v>32000</v>
          </cell>
          <cell r="L5">
            <v>6080</v>
          </cell>
          <cell r="M5">
            <v>38080</v>
          </cell>
          <cell r="N5">
            <v>3</v>
          </cell>
        </row>
        <row r="6">
          <cell r="B6" t="str">
            <v>OD0003</v>
          </cell>
          <cell r="C6" t="str">
            <v>IC-002-2023</v>
          </cell>
          <cell r="D6">
            <v>3</v>
          </cell>
          <cell r="E6" t="str">
            <v>MQX</v>
          </cell>
          <cell r="F6" t="str">
            <v>ACETATO PARA CARETA DE PROTECCION FACIAL REPUESTO</v>
          </cell>
          <cell r="G6" t="str">
            <v>UNIDAD</v>
          </cell>
          <cell r="H6" t="str">
            <v>009-2023</v>
          </cell>
          <cell r="I6" t="str">
            <v>ORBIDENTAL SAS</v>
          </cell>
          <cell r="J6" t="str">
            <v>NO</v>
          </cell>
          <cell r="K6">
            <v>10000</v>
          </cell>
          <cell r="L6">
            <v>1900</v>
          </cell>
          <cell r="M6">
            <v>11900</v>
          </cell>
          <cell r="N6">
            <v>20</v>
          </cell>
        </row>
        <row r="7">
          <cell r="B7" t="str">
            <v>MQ0745</v>
          </cell>
          <cell r="C7" t="str">
            <v>IC-005-2023</v>
          </cell>
          <cell r="D7">
            <v>4</v>
          </cell>
          <cell r="E7" t="str">
            <v>MQX</v>
          </cell>
          <cell r="F7" t="str">
            <v>ACIDO ACETICO AL 30% GARRAFA 3,78 LITROS</v>
          </cell>
          <cell r="G7" t="str">
            <v>GALON</v>
          </cell>
          <cell r="H7" t="str">
            <v>004-2023</v>
          </cell>
          <cell r="I7" t="str">
            <v>EMERGENCIAS CLINICAS SAS</v>
          </cell>
          <cell r="J7" t="str">
            <v>SI</v>
          </cell>
          <cell r="K7">
            <v>101724</v>
          </cell>
          <cell r="L7">
            <v>19328</v>
          </cell>
          <cell r="M7">
            <v>121052</v>
          </cell>
          <cell r="N7">
            <v>50</v>
          </cell>
        </row>
        <row r="8">
          <cell r="B8" t="str">
            <v>OD0009</v>
          </cell>
          <cell r="C8" t="str">
            <v>IC-002-2023</v>
          </cell>
          <cell r="D8">
            <v>4</v>
          </cell>
          <cell r="E8" t="str">
            <v>MQX</v>
          </cell>
          <cell r="F8" t="str">
            <v>ACIDO DESMINERALIZANTE</v>
          </cell>
          <cell r="G8" t="str">
            <v>JERINGA X 12
gr</v>
          </cell>
          <cell r="H8" t="str">
            <v>009-2023</v>
          </cell>
          <cell r="I8" t="str">
            <v>ORBIDENTAL SAS</v>
          </cell>
          <cell r="J8" t="str">
            <v>NO</v>
          </cell>
          <cell r="K8">
            <v>13900</v>
          </cell>
          <cell r="L8">
            <v>0</v>
          </cell>
          <cell r="M8">
            <v>13900</v>
          </cell>
          <cell r="N8">
            <v>40</v>
          </cell>
        </row>
        <row r="9">
          <cell r="B9" t="str">
            <v>MQXC367</v>
          </cell>
          <cell r="C9" t="str">
            <v>IC-005-2023</v>
          </cell>
          <cell r="D9">
            <v>6</v>
          </cell>
          <cell r="E9" t="str">
            <v>MQX</v>
          </cell>
          <cell r="F9" t="str">
            <v>ACIDO PERACETICO 3,5% 4
l(ACIDO PERACETICO 3,5%, ACIDO ACETICO AL 5% Y PEROXIDO DE HIDROGENO AL 25%)</v>
          </cell>
          <cell r="G9" t="str">
            <v>GALON</v>
          </cell>
          <cell r="H9" t="str">
            <v>004-2023</v>
          </cell>
          <cell r="I9" t="str">
            <v>EMERGENCIAS CLINICAS SAS</v>
          </cell>
          <cell r="J9" t="str">
            <v>SI</v>
          </cell>
          <cell r="K9">
            <v>217980</v>
          </cell>
          <cell r="L9">
            <v>41416</v>
          </cell>
          <cell r="M9">
            <v>259396</v>
          </cell>
          <cell r="N9">
            <v>2</v>
          </cell>
        </row>
        <row r="10">
          <cell r="B10" t="str">
            <v>MQ0748</v>
          </cell>
          <cell r="C10" t="str">
            <v>IC-057-2023</v>
          </cell>
          <cell r="D10">
            <v>125</v>
          </cell>
          <cell r="E10" t="str">
            <v>MQX</v>
          </cell>
          <cell r="F10" t="str">
            <v>ADAPTADOR LIBRE DE AGUJA</v>
          </cell>
          <cell r="G10" t="str">
            <v>UNIDAD</v>
          </cell>
          <cell r="H10" t="str">
            <v>135-2023</v>
          </cell>
          <cell r="I10" t="str">
            <v>ALFA TRADING S.A.S.</v>
          </cell>
          <cell r="J10" t="str">
            <v>NO</v>
          </cell>
          <cell r="K10">
            <v>1200</v>
          </cell>
          <cell r="L10">
            <v>228</v>
          </cell>
          <cell r="M10">
            <v>1428</v>
          </cell>
          <cell r="N10">
            <v>2924</v>
          </cell>
        </row>
        <row r="11">
          <cell r="B11" t="str">
            <v>MQ0749</v>
          </cell>
          <cell r="C11" t="str">
            <v>EM 037-2023</v>
          </cell>
          <cell r="D11" t="str">
            <v>INCLUSIÓN</v>
          </cell>
          <cell r="E11" t="str">
            <v>MQX</v>
          </cell>
          <cell r="F11" t="str">
            <v>ADAPTADOR LINEA DE MUESTREO PARA CAPNOGRAFIA</v>
          </cell>
          <cell r="G11" t="str">
            <v>UNIDAD</v>
          </cell>
          <cell r="H11" t="str">
            <v>SIN CONTRATO</v>
          </cell>
          <cell r="I11" t="str">
            <v>SIN CONTRATO</v>
          </cell>
          <cell r="J11" t="str">
            <v>NO</v>
          </cell>
          <cell r="K11">
            <v>190000</v>
          </cell>
          <cell r="L11">
            <v>36100</v>
          </cell>
          <cell r="M11">
            <v>226100</v>
          </cell>
          <cell r="N11">
            <v>50</v>
          </cell>
        </row>
        <row r="12">
          <cell r="B12" t="str">
            <v>OD0014</v>
          </cell>
          <cell r="C12" t="str">
            <v>IC-002-2023</v>
          </cell>
          <cell r="D12">
            <v>5</v>
          </cell>
          <cell r="E12" t="str">
            <v>MQX</v>
          </cell>
          <cell r="F12" t="str">
            <v>ADHESIVO PARA RESINA</v>
          </cell>
          <cell r="G12" t="str">
            <v>FCO X 5 ML</v>
          </cell>
          <cell r="H12" t="str">
            <v>009-2023</v>
          </cell>
          <cell r="I12" t="str">
            <v>ORBIDENTAL SAS</v>
          </cell>
          <cell r="J12" t="str">
            <v>NO</v>
          </cell>
          <cell r="K12">
            <v>169600</v>
          </cell>
          <cell r="L12">
            <v>0</v>
          </cell>
          <cell r="M12">
            <v>169600</v>
          </cell>
          <cell r="N12">
            <v>40</v>
          </cell>
        </row>
        <row r="13">
          <cell r="B13" t="str">
            <v>OD0015</v>
          </cell>
          <cell r="C13" t="str">
            <v>IC-002-2023</v>
          </cell>
          <cell r="D13">
            <v>6</v>
          </cell>
          <cell r="E13" t="str">
            <v>MQX</v>
          </cell>
          <cell r="F13" t="str">
            <v>AGUA OXIGENADA</v>
          </cell>
          <cell r="G13" t="str">
            <v>FCO X 120 ML</v>
          </cell>
          <cell r="H13" t="str">
            <v>009-2023</v>
          </cell>
          <cell r="I13" t="str">
            <v>ORBIDENTAL SAS</v>
          </cell>
          <cell r="J13" t="str">
            <v>NO</v>
          </cell>
          <cell r="K13">
            <v>4200</v>
          </cell>
          <cell r="L13">
            <v>0</v>
          </cell>
          <cell r="M13">
            <v>4200</v>
          </cell>
          <cell r="N13">
            <v>15</v>
          </cell>
        </row>
        <row r="14">
          <cell r="B14" t="str">
            <v>MQ0755</v>
          </cell>
          <cell r="C14" t="str">
            <v>061-2021</v>
          </cell>
          <cell r="D14">
            <v>1</v>
          </cell>
          <cell r="E14" t="str">
            <v>MQX</v>
          </cell>
          <cell r="F14" t="str">
            <v>AGUJA AUTOMATICA BARD-BD REFERENCIA 18GX 20 CM</v>
          </cell>
          <cell r="G14" t="str">
            <v>CAJA X 10
UNIDADES</v>
          </cell>
          <cell r="H14" t="str">
            <v>138-2021</v>
          </cell>
          <cell r="I14" t="str">
            <v xml:space="preserve"> BECTON DICKINSON DE COLOMBIA LTDA</v>
          </cell>
          <cell r="J14" t="str">
            <v>SI</v>
          </cell>
          <cell r="K14">
            <v>61000</v>
          </cell>
          <cell r="L14">
            <v>11590</v>
          </cell>
          <cell r="M14">
            <v>72590</v>
          </cell>
          <cell r="N14">
            <v>13</v>
          </cell>
        </row>
        <row r="15">
          <cell r="B15" t="str">
            <v>MQ0752</v>
          </cell>
          <cell r="C15" t="str">
            <v>061-2021</v>
          </cell>
          <cell r="D15">
            <v>2</v>
          </cell>
          <cell r="E15" t="str">
            <v>MQX</v>
          </cell>
          <cell r="F15" t="str">
            <v>AGUJA AUTOMATICA BARD-BD REFERENCIA 18GX 25 CM</v>
          </cell>
          <cell r="G15" t="str">
            <v>CAJA X 10
UNIDADES</v>
          </cell>
          <cell r="H15" t="str">
            <v>138-2021</v>
          </cell>
          <cell r="I15" t="str">
            <v xml:space="preserve"> BECTON DICKINSON DE COLOMBIA LTDA</v>
          </cell>
          <cell r="J15" t="str">
            <v>SI</v>
          </cell>
          <cell r="K15">
            <v>61000</v>
          </cell>
          <cell r="L15">
            <v>11590</v>
          </cell>
          <cell r="M15">
            <v>72590</v>
          </cell>
          <cell r="N15">
            <v>3</v>
          </cell>
        </row>
        <row r="16">
          <cell r="B16" t="str">
            <v>MQ0022</v>
          </cell>
          <cell r="C16" t="str">
            <v>EM</v>
          </cell>
          <cell r="D16" t="str">
            <v>INCLUSIÓN</v>
          </cell>
          <cell r="E16" t="str">
            <v>MQX</v>
          </cell>
          <cell r="F16" t="str">
            <v xml:space="preserve">AGUJA BIOPSIA MEDULA OSEA N° 11G * 4" </v>
          </cell>
          <cell r="G16" t="str">
            <v xml:space="preserve">UNIDAD </v>
          </cell>
          <cell r="H16" t="str">
            <v>SIN CONTRATO</v>
          </cell>
          <cell r="I16" t="str">
            <v>SIN CONTRATO</v>
          </cell>
          <cell r="J16" t="str">
            <v>NO</v>
          </cell>
          <cell r="K16">
            <v>91770</v>
          </cell>
          <cell r="L16">
            <v>17436</v>
          </cell>
          <cell r="M16">
            <v>109206</v>
          </cell>
          <cell r="N16">
            <v>6</v>
          </cell>
        </row>
        <row r="17">
          <cell r="B17" t="str">
            <v>MQ0024</v>
          </cell>
          <cell r="C17" t="str">
            <v>IC-057-2023</v>
          </cell>
          <cell r="D17">
            <v>126</v>
          </cell>
          <cell r="E17" t="str">
            <v>MQX</v>
          </cell>
          <cell r="F17" t="str">
            <v>AGUJA DE BIOPSIA SEMIAUTOMATICA N°14G*100MM</v>
          </cell>
          <cell r="G17" t="str">
            <v>UNIDAD</v>
          </cell>
          <cell r="H17" t="str">
            <v>144-2023</v>
          </cell>
          <cell r="I17" t="str">
            <v>COMPANY MEDIQBOY OC S.A.S.</v>
          </cell>
          <cell r="J17" t="str">
            <v>NO</v>
          </cell>
          <cell r="K17">
            <v>68182</v>
          </cell>
          <cell r="L17">
            <v>12955</v>
          </cell>
          <cell r="M17">
            <v>81137</v>
          </cell>
          <cell r="N17">
            <v>3</v>
          </cell>
        </row>
        <row r="18">
          <cell r="B18" t="str">
            <v>MQ0753</v>
          </cell>
          <cell r="C18" t="str">
            <v>IC-057-2023</v>
          </cell>
          <cell r="D18">
            <v>350</v>
          </cell>
          <cell r="E18" t="str">
            <v>MQX</v>
          </cell>
          <cell r="F18" t="str">
            <v>AGUJA BLOQUEO NERVIOSO 22G * 50MM</v>
          </cell>
          <cell r="G18" t="str">
            <v xml:space="preserve">UNIDAD </v>
          </cell>
          <cell r="H18" t="str">
            <v>154-2023</v>
          </cell>
          <cell r="I18" t="str">
            <v>LM INSTRUMENTS SAS</v>
          </cell>
          <cell r="J18" t="str">
            <v>NO</v>
          </cell>
          <cell r="K18">
            <v>45000</v>
          </cell>
          <cell r="L18">
            <v>8550</v>
          </cell>
          <cell r="M18">
            <v>53550</v>
          </cell>
          <cell r="N18">
            <v>69</v>
          </cell>
        </row>
        <row r="19">
          <cell r="B19" t="str">
            <v>OD0018</v>
          </cell>
          <cell r="C19" t="str">
            <v>IC-002-2023</v>
          </cell>
          <cell r="D19">
            <v>7</v>
          </cell>
          <cell r="E19" t="str">
            <v>MQX</v>
          </cell>
          <cell r="F19" t="str">
            <v>AGUJA CARPULA CORTA (30GX21MM)</v>
          </cell>
          <cell r="G19" t="str">
            <v>CAJA X 100 UNDS</v>
          </cell>
          <cell r="H19" t="str">
            <v>009-2023</v>
          </cell>
          <cell r="I19" t="str">
            <v>ORBIDENTAL SAS</v>
          </cell>
          <cell r="J19" t="str">
            <v>NO</v>
          </cell>
          <cell r="K19">
            <v>20380</v>
          </cell>
          <cell r="L19">
            <v>3872</v>
          </cell>
          <cell r="M19">
            <v>24252</v>
          </cell>
          <cell r="N19">
            <v>15</v>
          </cell>
        </row>
        <row r="20">
          <cell r="B20" t="str">
            <v>OD0017</v>
          </cell>
          <cell r="C20" t="str">
            <v>IC-002-2023</v>
          </cell>
          <cell r="D20">
            <v>8</v>
          </cell>
          <cell r="E20" t="str">
            <v>MQX</v>
          </cell>
          <cell r="F20" t="str">
            <v>AGUJA CARPULA LARGA (27GX30MM)</v>
          </cell>
          <cell r="G20" t="str">
            <v>CAJA X 100 UNDS</v>
          </cell>
          <cell r="H20" t="str">
            <v>009-2023</v>
          </cell>
          <cell r="I20" t="str">
            <v>ORBIDENTAL SAS</v>
          </cell>
          <cell r="J20" t="str">
            <v>NO</v>
          </cell>
          <cell r="K20">
            <v>20380</v>
          </cell>
          <cell r="L20">
            <v>3872</v>
          </cell>
          <cell r="M20">
            <v>24252</v>
          </cell>
          <cell r="N20">
            <v>10</v>
          </cell>
        </row>
        <row r="21">
          <cell r="B21" t="str">
            <v>MQ0023</v>
          </cell>
          <cell r="C21" t="str">
            <v>IC-057-2023</v>
          </cell>
          <cell r="D21">
            <v>851</v>
          </cell>
          <cell r="E21" t="str">
            <v>MQX</v>
          </cell>
          <cell r="F21" t="str">
            <v>AGUJA DE ACCESO PERCUTANEO N° 18G * 20CM LARGO</v>
          </cell>
          <cell r="G21" t="str">
            <v>UNIDAD</v>
          </cell>
          <cell r="H21" t="str">
            <v>147-2023</v>
          </cell>
          <cell r="I21" t="str">
            <v>TECNOLOGIAS MEDICAS DE COLOMBIA SAS</v>
          </cell>
          <cell r="J21" t="str">
            <v>NO</v>
          </cell>
          <cell r="K21">
            <v>180000</v>
          </cell>
          <cell r="L21">
            <v>0</v>
          </cell>
          <cell r="M21">
            <v>180000</v>
          </cell>
          <cell r="N21">
            <v>1</v>
          </cell>
        </row>
        <row r="22">
          <cell r="B22" t="str">
            <v>MQ0754</v>
          </cell>
          <cell r="C22" t="str">
            <v>IC-057-2023</v>
          </cell>
          <cell r="D22">
            <v>810</v>
          </cell>
          <cell r="E22" t="str">
            <v>MQX</v>
          </cell>
          <cell r="F22" t="str">
            <v>AGUJA PARA BIOPSIA N° 16G * 15 A 16CM SEMIAUTOMATICA</v>
          </cell>
          <cell r="G22" t="str">
            <v xml:space="preserve">UNIDAD </v>
          </cell>
          <cell r="H22" t="str">
            <v>138-2023</v>
          </cell>
          <cell r="I22" t="str">
            <v>MEDICOX LTDA</v>
          </cell>
          <cell r="J22" t="str">
            <v>NO</v>
          </cell>
          <cell r="K22">
            <v>67416</v>
          </cell>
          <cell r="L22">
            <v>12810</v>
          </cell>
          <cell r="M22">
            <v>80226</v>
          </cell>
          <cell r="N22">
            <v>1</v>
          </cell>
        </row>
        <row r="23">
          <cell r="B23" t="str">
            <v>MQ0026</v>
          </cell>
          <cell r="C23" t="str">
            <v>IC-057-2023</v>
          </cell>
          <cell r="D23">
            <v>636</v>
          </cell>
          <cell r="E23" t="str">
            <v>MQX</v>
          </cell>
          <cell r="F23" t="str">
            <v>AGUJA DE BIOPSIA N° 18G * 10CM SEMIAUTOMATICA</v>
          </cell>
          <cell r="G23" t="str">
            <v>UNIDAD</v>
          </cell>
          <cell r="H23" t="str">
            <v>138-2023</v>
          </cell>
          <cell r="I23" t="str">
            <v>MEDICOX LTDA</v>
          </cell>
          <cell r="J23" t="str">
            <v>NO</v>
          </cell>
          <cell r="K23">
            <v>67416</v>
          </cell>
          <cell r="L23">
            <v>12810</v>
          </cell>
          <cell r="M23">
            <v>80226</v>
          </cell>
          <cell r="N23">
            <v>1</v>
          </cell>
        </row>
        <row r="24">
          <cell r="B24" t="str">
            <v>MQ0027</v>
          </cell>
          <cell r="C24" t="str">
            <v>IC-057-2023</v>
          </cell>
          <cell r="D24">
            <v>637</v>
          </cell>
          <cell r="E24" t="str">
            <v>MQX</v>
          </cell>
          <cell r="F24" t="str">
            <v>AGUJA DE BIOPSIA N° 18G * 15 A 16CM SEMIAUTOMATICA</v>
          </cell>
          <cell r="G24" t="str">
            <v>UNIDAD</v>
          </cell>
          <cell r="H24" t="str">
            <v>144-2023</v>
          </cell>
          <cell r="I24" t="str">
            <v>COMPANY MEDIQBOY OC S.A.S.</v>
          </cell>
          <cell r="J24" t="str">
            <v>NO</v>
          </cell>
          <cell r="K24">
            <v>68182</v>
          </cell>
          <cell r="L24">
            <v>12955</v>
          </cell>
          <cell r="M24">
            <v>81137</v>
          </cell>
          <cell r="N24">
            <v>1</v>
          </cell>
        </row>
        <row r="25">
          <cell r="B25" t="str">
            <v>MQXC411</v>
          </cell>
          <cell r="C25" t="str">
            <v>IC-057-2023</v>
          </cell>
          <cell r="D25">
            <v>500</v>
          </cell>
          <cell r="E25" t="str">
            <v>MQX</v>
          </cell>
          <cell r="F25" t="str">
            <v xml:space="preserve">AGUJA DE ESCLEROTERAPIA </v>
          </cell>
          <cell r="G25" t="str">
            <v xml:space="preserve">UNIDAD </v>
          </cell>
          <cell r="H25" t="str">
            <v>153-2023</v>
          </cell>
          <cell r="I25" t="str">
            <v>JORGE MACHADO EQUIPOS MEDICOS SAS</v>
          </cell>
          <cell r="J25" t="str">
            <v>NO</v>
          </cell>
          <cell r="K25">
            <v>90000</v>
          </cell>
          <cell r="L25">
            <v>17100</v>
          </cell>
          <cell r="M25">
            <v>107100</v>
          </cell>
          <cell r="N25">
            <v>1</v>
          </cell>
        </row>
        <row r="26">
          <cell r="B26" t="str">
            <v>MQ0028</v>
          </cell>
          <cell r="C26" t="str">
            <v>IC-057-2023</v>
          </cell>
          <cell r="D26">
            <v>905</v>
          </cell>
          <cell r="E26" t="str">
            <v>MQX</v>
          </cell>
          <cell r="F26" t="str">
            <v xml:space="preserve">AGUJA DE INSUFLACION N° 13G *120MM DESECHABLE </v>
          </cell>
          <cell r="G26" t="str">
            <v>UNIDAD</v>
          </cell>
          <cell r="H26" t="str">
            <v>139-2023</v>
          </cell>
          <cell r="I26" t="str">
            <v>DISCOLMEDICA S.A.S.</v>
          </cell>
          <cell r="J26" t="str">
            <v>SI</v>
          </cell>
          <cell r="K26">
            <v>135000</v>
          </cell>
          <cell r="L26">
            <v>25650</v>
          </cell>
          <cell r="M26">
            <v>160650</v>
          </cell>
          <cell r="N26">
            <v>3</v>
          </cell>
        </row>
        <row r="27">
          <cell r="B27" t="str">
            <v>MQ0029</v>
          </cell>
          <cell r="C27" t="str">
            <v>IC-057-2023</v>
          </cell>
          <cell r="D27">
            <v>906</v>
          </cell>
          <cell r="E27" t="str">
            <v>MQX</v>
          </cell>
          <cell r="F27" t="str">
            <v>AGUJA DE INSUFLACION N° 13G *150MM DESECHABLE</v>
          </cell>
          <cell r="G27" t="str">
            <v>UNIDAD</v>
          </cell>
          <cell r="H27" t="str">
            <v>156-2023</v>
          </cell>
          <cell r="I27" t="str">
            <v>UCIPHARMA S.A</v>
          </cell>
          <cell r="J27" t="str">
            <v>SI</v>
          </cell>
          <cell r="K27">
            <v>135000</v>
          </cell>
          <cell r="L27">
            <v>25650</v>
          </cell>
          <cell r="M27">
            <v>160650</v>
          </cell>
          <cell r="N27">
            <v>2</v>
          </cell>
        </row>
        <row r="28">
          <cell r="B28" t="str">
            <v>MQXC826</v>
          </cell>
          <cell r="C28" t="str">
            <v>IC-057-2023</v>
          </cell>
          <cell r="D28">
            <v>1079</v>
          </cell>
          <cell r="E28" t="str">
            <v>MQX</v>
          </cell>
          <cell r="F28" t="str">
            <v>AGUJA DELGADA CON PUNTA CHIBA ECHO TIPO 22G*20CM</v>
          </cell>
          <cell r="G28" t="str">
            <v>UNIDAD</v>
          </cell>
          <cell r="H28" t="str">
            <v>144-2023</v>
          </cell>
          <cell r="I28" t="str">
            <v>COMPANY MEDIQBOY OC S.A.S.</v>
          </cell>
          <cell r="J28" t="str">
            <v>NO</v>
          </cell>
          <cell r="K28">
            <v>36364</v>
          </cell>
          <cell r="L28">
            <v>6909</v>
          </cell>
          <cell r="M28">
            <v>43273</v>
          </cell>
          <cell r="N28">
            <v>10</v>
          </cell>
        </row>
        <row r="29">
          <cell r="B29" t="str">
            <v>MQ0031</v>
          </cell>
          <cell r="C29" t="str">
            <v>IC-057-2023</v>
          </cell>
          <cell r="D29">
            <v>300</v>
          </cell>
          <cell r="E29" t="str">
            <v>MQX</v>
          </cell>
          <cell r="F29" t="str">
            <v>AGUJA HIPODERMICA 18G*1 1/2” DESECHABLE</v>
          </cell>
          <cell r="G29" t="str">
            <v>UNIDAD</v>
          </cell>
          <cell r="H29" t="str">
            <v>131-2023</v>
          </cell>
          <cell r="I29" t="str">
            <v>POLIFARMA SAS</v>
          </cell>
          <cell r="J29" t="str">
            <v>NO</v>
          </cell>
          <cell r="K29">
            <v>59</v>
          </cell>
          <cell r="L29">
            <v>11.21</v>
          </cell>
          <cell r="M29">
            <v>70.210000000000008</v>
          </cell>
          <cell r="N29">
            <v>1963</v>
          </cell>
        </row>
        <row r="30">
          <cell r="B30" t="str">
            <v>MQ0758</v>
          </cell>
          <cell r="C30" t="str">
            <v>IC-057-2023</v>
          </cell>
          <cell r="D30">
            <v>98</v>
          </cell>
          <cell r="E30" t="str">
            <v>MQX</v>
          </cell>
          <cell r="F30" t="str">
            <v>AGUJA HIPODERMICA DESECHABLE 18G * 1”</v>
          </cell>
          <cell r="G30" t="str">
            <v>UNIDAD</v>
          </cell>
          <cell r="H30" t="str">
            <v>143-2023</v>
          </cell>
          <cell r="I30" t="str">
            <v>RAFAEL ANTONIO SALAMANCA</v>
          </cell>
          <cell r="J30" t="str">
            <v>NO</v>
          </cell>
          <cell r="K30">
            <v>57</v>
          </cell>
          <cell r="L30">
            <v>11</v>
          </cell>
          <cell r="M30">
            <v>68</v>
          </cell>
          <cell r="N30">
            <v>3347</v>
          </cell>
        </row>
        <row r="31">
          <cell r="B31" t="str">
            <v>MQ0033</v>
          </cell>
          <cell r="C31" t="str">
            <v>IC-057-2023</v>
          </cell>
          <cell r="D31">
            <v>301</v>
          </cell>
          <cell r="E31" t="str">
            <v>MQX</v>
          </cell>
          <cell r="F31" t="str">
            <v xml:space="preserve">AGUJA HIPODERMICA  19G*1 1/2” DESECHABLE </v>
          </cell>
          <cell r="G31" t="str">
            <v>UNIDAD</v>
          </cell>
          <cell r="H31" t="str">
            <v>131-2023</v>
          </cell>
          <cell r="I31" t="str">
            <v>POLIFARMA SAS</v>
          </cell>
          <cell r="J31" t="str">
            <v>NO</v>
          </cell>
          <cell r="K31">
            <v>59</v>
          </cell>
          <cell r="L31">
            <v>11.21</v>
          </cell>
          <cell r="M31">
            <v>70.210000000000008</v>
          </cell>
          <cell r="N31">
            <v>2156</v>
          </cell>
        </row>
        <row r="32">
          <cell r="B32" t="str">
            <v>MQ0759</v>
          </cell>
          <cell r="C32" t="str">
            <v>IC-057-2023</v>
          </cell>
          <cell r="D32">
            <v>543</v>
          </cell>
          <cell r="E32" t="str">
            <v>MQX</v>
          </cell>
          <cell r="F32" t="str">
            <v xml:space="preserve">AGUJA HIPODERMICA 19G * 1" DESECHABLE </v>
          </cell>
          <cell r="G32" t="str">
            <v xml:space="preserve">UNIDAD </v>
          </cell>
          <cell r="H32" t="str">
            <v>143-2023</v>
          </cell>
          <cell r="I32" t="str">
            <v>RAFAEL ANTONIO SALAMANCA</v>
          </cell>
          <cell r="J32" t="str">
            <v>NO</v>
          </cell>
          <cell r="K32">
            <v>55</v>
          </cell>
          <cell r="L32">
            <v>10</v>
          </cell>
          <cell r="M32">
            <v>65</v>
          </cell>
          <cell r="N32">
            <v>556</v>
          </cell>
        </row>
        <row r="33">
          <cell r="B33" t="str">
            <v>MQ0034</v>
          </cell>
          <cell r="C33" t="str">
            <v>IC-057-2023</v>
          </cell>
          <cell r="D33">
            <v>302</v>
          </cell>
          <cell r="E33" t="str">
            <v>MQX</v>
          </cell>
          <cell r="F33" t="str">
            <v xml:space="preserve">AGUJA HIPODERMICA  20G*1 1/2” DESECHABLE </v>
          </cell>
          <cell r="G33" t="str">
            <v>UNIDAD</v>
          </cell>
          <cell r="H33" t="str">
            <v>143-2023</v>
          </cell>
          <cell r="I33" t="str">
            <v>RAFAEL ANTONIO SALAMANCA</v>
          </cell>
          <cell r="J33" t="str">
            <v>NO</v>
          </cell>
          <cell r="K33">
            <v>59</v>
          </cell>
          <cell r="L33">
            <v>11</v>
          </cell>
          <cell r="M33">
            <v>70</v>
          </cell>
          <cell r="N33">
            <v>97</v>
          </cell>
        </row>
        <row r="34">
          <cell r="B34" t="str">
            <v>MQ0030</v>
          </cell>
          <cell r="C34" t="str">
            <v>IC-057-2023</v>
          </cell>
          <cell r="D34">
            <v>303</v>
          </cell>
          <cell r="E34" t="str">
            <v>MQX</v>
          </cell>
          <cell r="F34" t="str">
            <v xml:space="preserve">AGUJA HIPODERMICA  20G*1” DESECHABLE </v>
          </cell>
          <cell r="G34" t="str">
            <v>UNIDAD</v>
          </cell>
          <cell r="H34" t="str">
            <v>131-2023</v>
          </cell>
          <cell r="I34" t="str">
            <v>POLIFARMA SAS</v>
          </cell>
          <cell r="J34" t="str">
            <v>NO</v>
          </cell>
          <cell r="K34">
            <v>59</v>
          </cell>
          <cell r="L34">
            <v>11.21</v>
          </cell>
          <cell r="M34">
            <v>70.210000000000008</v>
          </cell>
          <cell r="N34">
            <v>80</v>
          </cell>
        </row>
        <row r="35">
          <cell r="B35" t="str">
            <v>MQ0035</v>
          </cell>
          <cell r="C35" t="str">
            <v>IC-057-2023</v>
          </cell>
          <cell r="D35">
            <v>564</v>
          </cell>
          <cell r="E35" t="str">
            <v>MQX</v>
          </cell>
          <cell r="F35" t="str">
            <v xml:space="preserve">AGUJA HIPODERMICA 21G * 1 1/2" DESECHABLE </v>
          </cell>
          <cell r="G35" t="str">
            <v>UNIDAD</v>
          </cell>
          <cell r="H35" t="str">
            <v>131-2023</v>
          </cell>
          <cell r="I35" t="str">
            <v>POLIFARMA SAS</v>
          </cell>
          <cell r="J35" t="str">
            <v>NO</v>
          </cell>
          <cell r="K35">
            <v>59</v>
          </cell>
          <cell r="L35">
            <v>11.21</v>
          </cell>
          <cell r="M35">
            <v>70.210000000000008</v>
          </cell>
          <cell r="N35">
            <v>257</v>
          </cell>
        </row>
        <row r="36">
          <cell r="B36" t="str">
            <v>MQ1523</v>
          </cell>
          <cell r="C36" t="str">
            <v>IC-057-2023</v>
          </cell>
          <cell r="D36">
            <v>304</v>
          </cell>
          <cell r="E36" t="str">
            <v>MQX</v>
          </cell>
          <cell r="F36" t="str">
            <v xml:space="preserve">AGUJA HIPODERMICA  22G*1 1/2” DESECHABLE </v>
          </cell>
          <cell r="G36" t="str">
            <v>UNIDAD</v>
          </cell>
          <cell r="H36" t="str">
            <v>131-2023</v>
          </cell>
          <cell r="I36" t="str">
            <v>POLIFARMA SAS</v>
          </cell>
          <cell r="J36" t="str">
            <v>NO</v>
          </cell>
          <cell r="K36">
            <v>59</v>
          </cell>
          <cell r="L36">
            <v>11.21</v>
          </cell>
          <cell r="M36">
            <v>70.210000000000008</v>
          </cell>
          <cell r="N36">
            <v>40</v>
          </cell>
        </row>
        <row r="37">
          <cell r="B37" t="str">
            <v>MQXC339</v>
          </cell>
          <cell r="C37" t="str">
            <v>IC-057-2023</v>
          </cell>
          <cell r="D37">
            <v>305</v>
          </cell>
          <cell r="E37" t="str">
            <v>MQX</v>
          </cell>
          <cell r="F37" t="str">
            <v xml:space="preserve">AGUJA HIPODERMICA  23G*1 1/2” DESECHABLE </v>
          </cell>
          <cell r="G37" t="str">
            <v>UNIDAD</v>
          </cell>
          <cell r="H37" t="str">
            <v>131-2023</v>
          </cell>
          <cell r="I37" t="str">
            <v>POLIFARMA SAS</v>
          </cell>
          <cell r="J37" t="str">
            <v>NO</v>
          </cell>
          <cell r="K37">
            <v>59</v>
          </cell>
          <cell r="L37">
            <v>11.21</v>
          </cell>
          <cell r="M37">
            <v>70.210000000000008</v>
          </cell>
          <cell r="N37">
            <v>1</v>
          </cell>
        </row>
        <row r="38">
          <cell r="B38" t="str">
            <v>MQ0039</v>
          </cell>
          <cell r="C38" t="str">
            <v>IC-057-2023</v>
          </cell>
          <cell r="D38">
            <v>728</v>
          </cell>
          <cell r="E38" t="str">
            <v>MQX</v>
          </cell>
          <cell r="F38" t="str">
            <v>AGUJA HIPODERMICA DESECHABLE N° 24G * 1”</v>
          </cell>
          <cell r="G38" t="str">
            <v>UNIDAD</v>
          </cell>
          <cell r="H38" t="str">
            <v>131-2023</v>
          </cell>
          <cell r="I38" t="str">
            <v>POLIFARMA SAS</v>
          </cell>
          <cell r="J38" t="str">
            <v>NO</v>
          </cell>
          <cell r="K38">
            <v>59</v>
          </cell>
          <cell r="L38">
            <v>11.21</v>
          </cell>
          <cell r="M38">
            <v>70.210000000000008</v>
          </cell>
          <cell r="N38">
            <v>9</v>
          </cell>
        </row>
        <row r="39">
          <cell r="B39" t="str">
            <v>MQ0032</v>
          </cell>
          <cell r="C39" t="str">
            <v>IC-057-2023</v>
          </cell>
          <cell r="D39">
            <v>666</v>
          </cell>
          <cell r="E39" t="str">
            <v>MQX</v>
          </cell>
          <cell r="F39" t="str">
            <v>AGUJA HIPODERMICA DESECHABLE N° 25G * 5/8"</v>
          </cell>
          <cell r="G39" t="str">
            <v>UNIDAD</v>
          </cell>
          <cell r="H39" t="str">
            <v>131-2023</v>
          </cell>
          <cell r="I39" t="str">
            <v>POLIFARMA SAS</v>
          </cell>
          <cell r="J39" t="str">
            <v>NO</v>
          </cell>
          <cell r="K39">
            <v>59</v>
          </cell>
          <cell r="L39">
            <v>11.21</v>
          </cell>
          <cell r="M39">
            <v>70.210000000000008</v>
          </cell>
          <cell r="N39">
            <v>35</v>
          </cell>
        </row>
        <row r="40">
          <cell r="B40" t="str">
            <v>MQ0037</v>
          </cell>
          <cell r="C40" t="str">
            <v>IC-057-2023</v>
          </cell>
          <cell r="D40">
            <v>665</v>
          </cell>
          <cell r="E40" t="str">
            <v>MQX</v>
          </cell>
          <cell r="F40" t="str">
            <v>AGUJA HIPODERMICA DESECHABLE Nº 23G * 1"</v>
          </cell>
          <cell r="G40" t="str">
            <v>UNIDAD</v>
          </cell>
          <cell r="H40" t="str">
            <v>131-2023</v>
          </cell>
          <cell r="I40" t="str">
            <v>POLIFARMA SAS</v>
          </cell>
          <cell r="J40" t="str">
            <v>NO</v>
          </cell>
          <cell r="K40">
            <v>59</v>
          </cell>
          <cell r="L40">
            <v>11.21</v>
          </cell>
          <cell r="M40">
            <v>70.210000000000008</v>
          </cell>
          <cell r="N40">
            <v>642</v>
          </cell>
        </row>
        <row r="41">
          <cell r="B41" t="str">
            <v>MQXC613</v>
          </cell>
          <cell r="C41" t="str">
            <v>IC-057-2023</v>
          </cell>
          <cell r="D41">
            <v>729</v>
          </cell>
          <cell r="E41" t="str">
            <v>MQX</v>
          </cell>
          <cell r="F41" t="str">
            <v>AGUJA HIPODERMICA DESECHABLE N° 27G * 1 1/2"</v>
          </cell>
          <cell r="G41" t="str">
            <v>UNIDAD</v>
          </cell>
          <cell r="H41" t="str">
            <v>131-2023</v>
          </cell>
          <cell r="I41" t="str">
            <v>POLIFARMA SAS</v>
          </cell>
          <cell r="J41" t="str">
            <v>NO</v>
          </cell>
          <cell r="K41">
            <v>59</v>
          </cell>
          <cell r="L41">
            <v>11.21</v>
          </cell>
          <cell r="M41">
            <v>70.210000000000008</v>
          </cell>
          <cell r="N41">
            <v>1</v>
          </cell>
        </row>
        <row r="42">
          <cell r="B42" t="str">
            <v>OD0020</v>
          </cell>
          <cell r="C42" t="str">
            <v>IC-002-2023</v>
          </cell>
          <cell r="D42">
            <v>9</v>
          </cell>
          <cell r="E42" t="str">
            <v>MQX</v>
          </cell>
          <cell r="F42" t="str">
            <v>AGUJA MONOJET</v>
          </cell>
          <cell r="G42" t="str">
            <v>CAJA X 20 UNDS</v>
          </cell>
          <cell r="H42" t="str">
            <v>009-2023</v>
          </cell>
          <cell r="I42" t="str">
            <v>ORBIDENTAL SAS</v>
          </cell>
          <cell r="J42" t="str">
            <v>NO</v>
          </cell>
          <cell r="K42">
            <v>49850</v>
          </cell>
          <cell r="L42">
            <v>9472</v>
          </cell>
          <cell r="M42">
            <v>59322</v>
          </cell>
          <cell r="N42">
            <v>8</v>
          </cell>
        </row>
        <row r="43">
          <cell r="B43" t="str">
            <v>MQ0041</v>
          </cell>
          <cell r="C43" t="str">
            <v>IC-057-2023</v>
          </cell>
          <cell r="D43">
            <v>200</v>
          </cell>
          <cell r="E43" t="str">
            <v>MQX</v>
          </cell>
          <cell r="F43" t="str">
            <v>AGUJA PARA ANESTESIA N° 26 G * 3 1/4"</v>
          </cell>
          <cell r="G43" t="str">
            <v xml:space="preserve">UNIDAD </v>
          </cell>
          <cell r="H43" t="str">
            <v>151-2023</v>
          </cell>
          <cell r="I43" t="str">
            <v>BIOPLAST OC S.A.S.</v>
          </cell>
          <cell r="J43" t="str">
            <v>NO</v>
          </cell>
          <cell r="K43">
            <v>4490</v>
          </cell>
          <cell r="L43">
            <v>853.1</v>
          </cell>
          <cell r="M43">
            <v>5343.1</v>
          </cell>
          <cell r="N43">
            <v>26</v>
          </cell>
        </row>
        <row r="44">
          <cell r="B44" t="str">
            <v>MQ0761</v>
          </cell>
          <cell r="C44" t="str">
            <v>IC-057-2023</v>
          </cell>
          <cell r="D44">
            <v>127</v>
          </cell>
          <cell r="E44" t="str">
            <v>MQX</v>
          </cell>
          <cell r="F44" t="str">
            <v>AGUJA PARA ANESTESIA ESPINAL N° 26G * 90MM</v>
          </cell>
          <cell r="G44" t="str">
            <v>UNIDAD</v>
          </cell>
          <cell r="H44" t="str">
            <v>139-2023</v>
          </cell>
          <cell r="I44" t="str">
            <v>DISCOLMEDICA S.A.S.</v>
          </cell>
          <cell r="J44" t="str">
            <v>NO</v>
          </cell>
          <cell r="K44">
            <v>4450</v>
          </cell>
          <cell r="L44">
            <v>845.5</v>
          </cell>
          <cell r="M44">
            <v>5295.5</v>
          </cell>
          <cell r="N44">
            <v>188</v>
          </cell>
        </row>
        <row r="45">
          <cell r="B45" t="str">
            <v>MQ0042</v>
          </cell>
          <cell r="C45" t="str">
            <v>IC-057-2023</v>
          </cell>
          <cell r="D45">
            <v>128</v>
          </cell>
          <cell r="E45" t="str">
            <v>MQX</v>
          </cell>
          <cell r="F45" t="str">
            <v>AGUJA PARA ANESTESIA ESPINAL N° 27G * 90MM</v>
          </cell>
          <cell r="G45" t="str">
            <v>UNIDAD</v>
          </cell>
          <cell r="H45" t="str">
            <v>139-2023</v>
          </cell>
          <cell r="I45" t="str">
            <v>DISCOLMEDICA S.A.S.</v>
          </cell>
          <cell r="J45" t="str">
            <v>NO</v>
          </cell>
          <cell r="K45">
            <v>4450</v>
          </cell>
          <cell r="L45">
            <v>845.5</v>
          </cell>
          <cell r="M45">
            <v>5295.5</v>
          </cell>
          <cell r="N45">
            <v>315</v>
          </cell>
        </row>
        <row r="46">
          <cell r="B46" t="str">
            <v>MQ0043</v>
          </cell>
          <cell r="C46" t="str">
            <v>IC-057-2023</v>
          </cell>
          <cell r="D46">
            <v>480</v>
          </cell>
          <cell r="E46" t="str">
            <v>MQX</v>
          </cell>
          <cell r="F46" t="str">
            <v>AGUJA PARA ASPIRACION DE MEDULA OSEA N° 16G * 1MM</v>
          </cell>
          <cell r="G46" t="str">
            <v xml:space="preserve">UNIDAD </v>
          </cell>
          <cell r="H46" t="str">
            <v>144-2023</v>
          </cell>
          <cell r="I46" t="str">
            <v>COMPANY MEDIQBOY OC S.A.S.</v>
          </cell>
          <cell r="J46" t="str">
            <v>NO</v>
          </cell>
          <cell r="K46">
            <v>68182</v>
          </cell>
          <cell r="L46">
            <v>12955</v>
          </cell>
          <cell r="M46">
            <v>81137</v>
          </cell>
          <cell r="N46">
            <v>6</v>
          </cell>
        </row>
        <row r="47">
          <cell r="B47" t="str">
            <v>MQXC667</v>
          </cell>
          <cell r="C47" t="str">
            <v>069-2022</v>
          </cell>
          <cell r="D47">
            <v>2</v>
          </cell>
          <cell r="E47" t="str">
            <v>MQX</v>
          </cell>
          <cell r="F47" t="str">
            <v>AGUJA PARA BIOPSIA N° 14G * 13CM DESECHABLE.</v>
          </cell>
          <cell r="G47" t="str">
            <v>UNIDAD</v>
          </cell>
          <cell r="H47" t="str">
            <v>226-2022</v>
          </cell>
          <cell r="I47" t="str">
            <v>TM MEDICAL S.A.S.</v>
          </cell>
          <cell r="J47" t="str">
            <v>NO</v>
          </cell>
          <cell r="K47">
            <v>62500</v>
          </cell>
          <cell r="L47">
            <v>11875</v>
          </cell>
          <cell r="M47">
            <v>74375</v>
          </cell>
          <cell r="N47">
            <v>1</v>
          </cell>
        </row>
        <row r="48">
          <cell r="B48" t="str">
            <v>MQ0025</v>
          </cell>
          <cell r="C48" t="str">
            <v>IC-057-2023</v>
          </cell>
          <cell r="D48">
            <v>638</v>
          </cell>
          <cell r="E48" t="str">
            <v>MQX</v>
          </cell>
          <cell r="F48" t="str">
            <v>AGUJA PARA BIOPSIA N° 16G * 100MM SEMIAUTOMATICA</v>
          </cell>
          <cell r="G48" t="str">
            <v>UNIDAD</v>
          </cell>
          <cell r="H48" t="str">
            <v>138-2023</v>
          </cell>
          <cell r="I48" t="str">
            <v>MEDICOX LTDA</v>
          </cell>
          <cell r="J48" t="str">
            <v>NO</v>
          </cell>
          <cell r="K48">
            <v>72290</v>
          </cell>
          <cell r="L48">
            <v>13736</v>
          </cell>
          <cell r="M48">
            <v>86026</v>
          </cell>
          <cell r="N48">
            <v>34</v>
          </cell>
        </row>
        <row r="49">
          <cell r="B49" t="str">
            <v>MQXC627</v>
          </cell>
          <cell r="C49" t="str">
            <v>IC-057-2023</v>
          </cell>
          <cell r="D49">
            <v>811</v>
          </cell>
          <cell r="E49" t="str">
            <v>MQX</v>
          </cell>
          <cell r="F49" t="str">
            <v>AGUJA PARA BIOPSIA N° 18G * 20MM SEMIAUTOMATICA</v>
          </cell>
          <cell r="G49" t="str">
            <v xml:space="preserve">UNIDAD </v>
          </cell>
          <cell r="H49" t="str">
            <v>138-2023</v>
          </cell>
          <cell r="I49" t="str">
            <v>MEDICOX LTDA</v>
          </cell>
          <cell r="J49" t="str">
            <v>NO</v>
          </cell>
          <cell r="K49">
            <v>72290</v>
          </cell>
          <cell r="L49">
            <v>13736</v>
          </cell>
          <cell r="M49">
            <v>86026</v>
          </cell>
          <cell r="N49">
            <v>1</v>
          </cell>
        </row>
        <row r="50">
          <cell r="B50" t="str">
            <v>MQ1267</v>
          </cell>
          <cell r="C50" t="str">
            <v>IC-057-2023</v>
          </cell>
          <cell r="D50">
            <v>477</v>
          </cell>
          <cell r="E50" t="str">
            <v>MQX</v>
          </cell>
          <cell r="F50" t="str">
            <v>AGUJA PARA BLOQUEO DE NERVIO N° 21G * 100 A 120MM VISIBLES ECOGRAFICAMENTE</v>
          </cell>
          <cell r="G50" t="str">
            <v xml:space="preserve">UNIDAD </v>
          </cell>
          <cell r="H50" t="str">
            <v>154-2023</v>
          </cell>
          <cell r="I50" t="str">
            <v>LM INSTRUMENTS SAS</v>
          </cell>
          <cell r="J50" t="str">
            <v>NO</v>
          </cell>
          <cell r="K50">
            <v>53000</v>
          </cell>
          <cell r="L50">
            <v>10070</v>
          </cell>
          <cell r="M50">
            <v>63070</v>
          </cell>
          <cell r="N50">
            <v>1</v>
          </cell>
        </row>
        <row r="51">
          <cell r="B51" t="str">
            <v>MQ0045</v>
          </cell>
          <cell r="C51" t="str">
            <v>IC-057-2023</v>
          </cell>
          <cell r="D51">
            <v>478</v>
          </cell>
          <cell r="E51" t="str">
            <v>MQX</v>
          </cell>
          <cell r="F51" t="str">
            <v>AGUJA PARA BLOQUEO DE NERVIO N° 21G * 90 A 110MM</v>
          </cell>
          <cell r="G51" t="str">
            <v xml:space="preserve">UNIDAD </v>
          </cell>
          <cell r="H51" t="str">
            <v>138-2023</v>
          </cell>
          <cell r="I51" t="str">
            <v>MEDICOX LTDA</v>
          </cell>
          <cell r="J51" t="str">
            <v>NO</v>
          </cell>
          <cell r="K51">
            <v>6386</v>
          </cell>
          <cell r="L51">
            <v>1214</v>
          </cell>
          <cell r="M51">
            <v>7600</v>
          </cell>
          <cell r="N51">
            <v>5</v>
          </cell>
        </row>
        <row r="52">
          <cell r="B52" t="str">
            <v>MQ1396</v>
          </cell>
          <cell r="C52" t="str">
            <v>IC-057-2023</v>
          </cell>
          <cell r="D52">
            <v>351</v>
          </cell>
          <cell r="E52" t="str">
            <v>MQX</v>
          </cell>
          <cell r="F52" t="str">
            <v xml:space="preserve">AGUJA PARA BLOQUEO DE NERVIO N° 22G * 80MM </v>
          </cell>
          <cell r="G52" t="str">
            <v xml:space="preserve">UNIDAD </v>
          </cell>
          <cell r="H52" t="str">
            <v>154-2023</v>
          </cell>
          <cell r="I52" t="str">
            <v>LM INSTRUMENTS SAS</v>
          </cell>
          <cell r="J52" t="str">
            <v>NO</v>
          </cell>
          <cell r="K52">
            <v>46000</v>
          </cell>
          <cell r="L52">
            <v>8740</v>
          </cell>
          <cell r="M52">
            <v>54740</v>
          </cell>
          <cell r="N52">
            <v>1</v>
          </cell>
        </row>
        <row r="53">
          <cell r="B53" t="str">
            <v>MQXC341</v>
          </cell>
          <cell r="C53" t="str">
            <v>IC-057-2023</v>
          </cell>
          <cell r="D53">
            <v>352</v>
          </cell>
          <cell r="E53" t="str">
            <v>MQX</v>
          </cell>
          <cell r="F53" t="str">
            <v xml:space="preserve">AGUJA PARA BLOQUEO DE NERVIO N° 24G * 25MM </v>
          </cell>
          <cell r="G53" t="str">
            <v xml:space="preserve">UNIDAD </v>
          </cell>
          <cell r="H53" t="str">
            <v>154-2023</v>
          </cell>
          <cell r="I53" t="str">
            <v>LM INSTRUMENTS SAS</v>
          </cell>
          <cell r="J53" t="str">
            <v>NO</v>
          </cell>
          <cell r="K53">
            <v>36593</v>
          </cell>
          <cell r="L53">
            <v>6953</v>
          </cell>
          <cell r="M53">
            <v>43546</v>
          </cell>
          <cell r="N53">
            <v>1</v>
          </cell>
        </row>
        <row r="54">
          <cell r="B54" t="str">
            <v>MQ0046</v>
          </cell>
          <cell r="C54" t="str">
            <v>IC-057-2023</v>
          </cell>
          <cell r="D54">
            <v>542</v>
          </cell>
          <cell r="E54" t="str">
            <v>MQX</v>
          </cell>
          <cell r="F54" t="str">
            <v>AGUJA PARA PEN CALIBRE 32G * 4MM</v>
          </cell>
          <cell r="G54" t="str">
            <v>UNIDAD</v>
          </cell>
          <cell r="H54" t="str">
            <v>139-2023</v>
          </cell>
          <cell r="I54" t="str">
            <v>DISCOLMEDICA S.A.S.</v>
          </cell>
          <cell r="J54" t="str">
            <v>NO</v>
          </cell>
          <cell r="K54">
            <v>131</v>
          </cell>
          <cell r="L54">
            <v>24.89</v>
          </cell>
          <cell r="M54">
            <v>155.88999999999999</v>
          </cell>
          <cell r="N54">
            <v>200</v>
          </cell>
        </row>
        <row r="55">
          <cell r="B55" t="str">
            <v>MQ0764</v>
          </cell>
          <cell r="C55" t="str">
            <v>IC-057-2023</v>
          </cell>
          <cell r="D55">
            <v>526</v>
          </cell>
          <cell r="E55" t="str">
            <v>MQX</v>
          </cell>
          <cell r="F55" t="str">
            <v>AGUJA PARA PEN CALIBRE 31G * 5MM</v>
          </cell>
          <cell r="G55" t="str">
            <v>UNIDAD</v>
          </cell>
          <cell r="H55" t="str">
            <v>139-2023</v>
          </cell>
          <cell r="I55" t="str">
            <v>DISCOLMEDICA S.A.S.</v>
          </cell>
          <cell r="J55" t="str">
            <v>NO</v>
          </cell>
          <cell r="K55">
            <v>173</v>
          </cell>
          <cell r="L55">
            <v>32.869999999999997</v>
          </cell>
          <cell r="M55">
            <v>205.87</v>
          </cell>
          <cell r="N55">
            <v>445</v>
          </cell>
        </row>
        <row r="56">
          <cell r="B56" t="str">
            <v>MQ0757</v>
          </cell>
          <cell r="C56" t="str">
            <v>IC-057-2023</v>
          </cell>
          <cell r="D56">
            <v>129</v>
          </cell>
          <cell r="E56" t="str">
            <v>MQX</v>
          </cell>
          <cell r="F56" t="str">
            <v>AGUJA PARA PUNCION LUMBAR N° 22G</v>
          </cell>
          <cell r="G56" t="str">
            <v>UNIDAD</v>
          </cell>
          <cell r="H56" t="str">
            <v>154-2023</v>
          </cell>
          <cell r="I56" t="str">
            <v>LM INSTRUMENTS SAS</v>
          </cell>
          <cell r="J56" t="str">
            <v>NO</v>
          </cell>
          <cell r="K56">
            <v>4150</v>
          </cell>
          <cell r="L56">
            <v>789</v>
          </cell>
          <cell r="M56">
            <v>4939</v>
          </cell>
          <cell r="N56">
            <v>49</v>
          </cell>
        </row>
        <row r="57">
          <cell r="B57" t="str">
            <v>MQ0765</v>
          </cell>
          <cell r="C57" t="str">
            <v>IC-057-2023</v>
          </cell>
          <cell r="D57">
            <v>130</v>
          </cell>
          <cell r="E57" t="str">
            <v>MQX</v>
          </cell>
          <cell r="F57" t="str">
            <v>AGUJA PARA PUNCION LUMBAR N° 25G</v>
          </cell>
          <cell r="G57" t="str">
            <v>UNIDAD</v>
          </cell>
          <cell r="H57" t="str">
            <v>154-2023</v>
          </cell>
          <cell r="I57" t="str">
            <v>LM INSTRUMENTS SAS</v>
          </cell>
          <cell r="J57" t="str">
            <v>NO</v>
          </cell>
          <cell r="K57">
            <v>4400</v>
          </cell>
          <cell r="L57">
            <v>836</v>
          </cell>
          <cell r="M57">
            <v>5236</v>
          </cell>
          <cell r="N57">
            <v>34</v>
          </cell>
        </row>
        <row r="58">
          <cell r="B58" t="str">
            <v>MQ0040</v>
          </cell>
          <cell r="C58" t="str">
            <v>IC-057-2023</v>
          </cell>
          <cell r="D58">
            <v>131</v>
          </cell>
          <cell r="E58" t="str">
            <v>MQX</v>
          </cell>
          <cell r="F58" t="str">
            <v>AGUJA PARA PUNCION LUMBAR N° 20G*90MM</v>
          </cell>
          <cell r="G58" t="str">
            <v>UNIDAD</v>
          </cell>
          <cell r="H58" t="str">
            <v>154-2023</v>
          </cell>
          <cell r="I58" t="str">
            <v>LM INSTRUMENTS SAS</v>
          </cell>
          <cell r="J58" t="str">
            <v>NO</v>
          </cell>
          <cell r="K58">
            <v>4150</v>
          </cell>
          <cell r="L58">
            <v>789</v>
          </cell>
          <cell r="M58">
            <v>4939</v>
          </cell>
          <cell r="N58">
            <v>12</v>
          </cell>
        </row>
        <row r="59">
          <cell r="B59" t="str">
            <v>MQ0297</v>
          </cell>
          <cell r="C59" t="str">
            <v>069-2022</v>
          </cell>
          <cell r="D59">
            <v>1</v>
          </cell>
          <cell r="E59" t="str">
            <v>MQX</v>
          </cell>
          <cell r="F59" t="str">
            <v>ALCOHOL AL ≥70 % Y ACONDICIONADORES DE HUMEDAD PARA HIGIENE DE MANOS SISTEMA PUSH</v>
          </cell>
          <cell r="G59" t="str">
            <v>BOLSA X 800 A 1000 CC</v>
          </cell>
          <cell r="H59" t="str">
            <v>210-2022</v>
          </cell>
          <cell r="I59" t="str">
            <v>AYGPHARMA S.A.S</v>
          </cell>
          <cell r="J59" t="str">
            <v>SI</v>
          </cell>
          <cell r="K59">
            <v>20223</v>
          </cell>
          <cell r="L59">
            <v>0</v>
          </cell>
          <cell r="M59">
            <v>20223</v>
          </cell>
          <cell r="N59">
            <v>1188</v>
          </cell>
        </row>
        <row r="60">
          <cell r="B60" t="str">
            <v>MQ0051</v>
          </cell>
          <cell r="C60" t="str">
            <v>069-2022</v>
          </cell>
          <cell r="D60">
            <v>2</v>
          </cell>
          <cell r="E60" t="str">
            <v>MQX</v>
          </cell>
          <cell r="F60" t="str">
            <v>ALCOHOL AL ≥70 % Y ACONDICIONADORES DE HUMEDAD PARA HIGIENE DE MANOS SISTEMA SENSOR</v>
          </cell>
          <cell r="G60" t="str">
            <v>BOLSA X 800 A 1000 CC</v>
          </cell>
          <cell r="H60" t="str">
            <v>210-2022</v>
          </cell>
          <cell r="I60" t="str">
            <v>AYGPHARMA S.A.S</v>
          </cell>
          <cell r="J60" t="str">
            <v>SI</v>
          </cell>
          <cell r="K60">
            <v>20881</v>
          </cell>
          <cell r="L60">
            <v>0</v>
          </cell>
          <cell r="M60">
            <v>20881</v>
          </cell>
          <cell r="N60">
            <v>82</v>
          </cell>
        </row>
        <row r="61">
          <cell r="B61" t="str">
            <v>MQXC361</v>
          </cell>
          <cell r="C61" t="str">
            <v>IC-057-2023</v>
          </cell>
          <cell r="D61">
            <v>410</v>
          </cell>
          <cell r="E61" t="str">
            <v>MQX</v>
          </cell>
          <cell r="F61" t="str">
            <v xml:space="preserve">ALCOHOL AL 70 % Y ACONDICIONADORES DE HUMEDAD PARA HIGIENE DE MANOS </v>
          </cell>
          <cell r="G61" t="str">
            <v xml:space="preserve">UNIDAD </v>
          </cell>
          <cell r="H61" t="str">
            <v>148-2023</v>
          </cell>
          <cell r="I61" t="str">
            <v>QUIRUMEDICAS SAS</v>
          </cell>
          <cell r="J61" t="str">
            <v>NO</v>
          </cell>
          <cell r="K61">
            <v>26063</v>
          </cell>
          <cell r="L61">
            <v>0</v>
          </cell>
          <cell r="M61">
            <v>26063</v>
          </cell>
          <cell r="N61">
            <v>1</v>
          </cell>
        </row>
        <row r="62">
          <cell r="B62" t="str">
            <v>MQ0049</v>
          </cell>
          <cell r="C62" t="str">
            <v>IC-057-2023</v>
          </cell>
          <cell r="D62">
            <v>411</v>
          </cell>
          <cell r="E62" t="str">
            <v>MQX</v>
          </cell>
          <cell r="F62" t="str">
            <v>ALCOHOL AL 70 % Y ACONDICIONADORES DE HUMEDAD PARA HIGIENE DE MANOS X 500 CC</v>
          </cell>
          <cell r="G62" t="str">
            <v xml:space="preserve">FRASCO X 500 CC </v>
          </cell>
          <cell r="H62" t="str">
            <v>148-2023</v>
          </cell>
          <cell r="I62" t="str">
            <v>QUIRUMEDICAS SAS</v>
          </cell>
          <cell r="J62" t="str">
            <v>NO</v>
          </cell>
          <cell r="K62">
            <v>12000</v>
          </cell>
          <cell r="L62">
            <v>0</v>
          </cell>
          <cell r="M62">
            <v>12000</v>
          </cell>
          <cell r="N62">
            <v>47</v>
          </cell>
        </row>
        <row r="63">
          <cell r="B63" t="str">
            <v>MQ1355</v>
          </cell>
          <cell r="C63" t="str">
            <v>IC-057-2023</v>
          </cell>
          <cell r="D63">
            <v>708</v>
          </cell>
          <cell r="E63" t="str">
            <v>MQX</v>
          </cell>
          <cell r="F63" t="str">
            <v>ALCOHOL AL 70 % Y ACONDICIONADORES DE HUMEDAD PARA HIGIENE DE MANOS X 60 CC</v>
          </cell>
          <cell r="G63" t="str">
            <v>FRASCO X 60 CC</v>
          </cell>
          <cell r="H63" t="str">
            <v>148-2023</v>
          </cell>
          <cell r="I63" t="str">
            <v>QUIRUMEDICAS SAS</v>
          </cell>
          <cell r="J63" t="str">
            <v>NO</v>
          </cell>
          <cell r="K63">
            <v>3800</v>
          </cell>
          <cell r="L63">
            <v>0</v>
          </cell>
          <cell r="M63">
            <v>3800</v>
          </cell>
          <cell r="N63">
            <v>25</v>
          </cell>
        </row>
        <row r="64">
          <cell r="B64" t="str">
            <v>MQ0047</v>
          </cell>
          <cell r="C64" t="str">
            <v>IC-057-2023</v>
          </cell>
          <cell r="D64">
            <v>671</v>
          </cell>
          <cell r="E64" t="str">
            <v>MQX</v>
          </cell>
          <cell r="F64" t="str">
            <v>ALCOHOL ANTISEPTICO 75% X 345 ML</v>
          </cell>
          <cell r="G64" t="str">
            <v>FRASCO X 345 ML</v>
          </cell>
          <cell r="H64" t="str">
            <v>131-2023</v>
          </cell>
          <cell r="I64" t="str">
            <v>POLIFARMA SAS</v>
          </cell>
          <cell r="J64" t="str">
            <v>NO</v>
          </cell>
          <cell r="K64">
            <v>3103</v>
          </cell>
          <cell r="L64">
            <v>0</v>
          </cell>
          <cell r="M64">
            <v>3103</v>
          </cell>
          <cell r="N64">
            <v>1042</v>
          </cell>
        </row>
        <row r="65">
          <cell r="B65" t="str">
            <v>MQ0048</v>
          </cell>
          <cell r="C65" t="str">
            <v>IC-057-2023</v>
          </cell>
          <cell r="D65">
            <v>565</v>
          </cell>
          <cell r="E65" t="str">
            <v>MQX</v>
          </cell>
          <cell r="F65" t="str">
            <v>ALCOHOL ANTISEPTICO 70% 700 - 1000 ML</v>
          </cell>
          <cell r="G65" t="str">
            <v>FRASCO 700 - 1000 ML</v>
          </cell>
          <cell r="H65" t="str">
            <v>131-2023</v>
          </cell>
          <cell r="I65" t="str">
            <v>POLIFARMA SAS</v>
          </cell>
          <cell r="J65" t="str">
            <v>NO</v>
          </cell>
          <cell r="K65">
            <v>4974</v>
          </cell>
          <cell r="L65">
            <v>0</v>
          </cell>
          <cell r="M65">
            <v>4974</v>
          </cell>
          <cell r="N65">
            <v>900</v>
          </cell>
        </row>
        <row r="66">
          <cell r="B66" t="str">
            <v>MQXC609</v>
          </cell>
          <cell r="C66" t="str">
            <v>IC-057-2023</v>
          </cell>
          <cell r="D66">
            <v>705</v>
          </cell>
          <cell r="E66" t="str">
            <v>MQX</v>
          </cell>
          <cell r="F66" t="str">
            <v>ALCOHOL GLICERINADO 70% CON VALVULA DISPENSADORA</v>
          </cell>
          <cell r="G66" t="str">
            <v>FRASCO X 1000 CC</v>
          </cell>
          <cell r="H66" t="str">
            <v>138-2023</v>
          </cell>
          <cell r="I66" t="str">
            <v>MEDICOX LTDA</v>
          </cell>
          <cell r="J66" t="str">
            <v>NO</v>
          </cell>
          <cell r="K66">
            <v>16699</v>
          </cell>
          <cell r="L66">
            <v>3173</v>
          </cell>
          <cell r="M66">
            <v>19872</v>
          </cell>
          <cell r="N66">
            <v>1</v>
          </cell>
        </row>
        <row r="67">
          <cell r="B67" t="str">
            <v>MQ0766</v>
          </cell>
          <cell r="C67" t="str">
            <v>IC-057-2023</v>
          </cell>
          <cell r="D67">
            <v>704</v>
          </cell>
          <cell r="E67" t="str">
            <v>MQX</v>
          </cell>
          <cell r="F67" t="str">
            <v>ALCOHOL GLICERINADO 70%  CON TAPA TIPO CLIP X 240 CC</v>
          </cell>
          <cell r="G67" t="str">
            <v>FRASCO X 240 CC</v>
          </cell>
          <cell r="H67" t="str">
            <v>148-2023</v>
          </cell>
          <cell r="I67" t="str">
            <v>QUIRUMEDICAS SAS</v>
          </cell>
          <cell r="J67" t="str">
            <v>NO</v>
          </cell>
          <cell r="K67">
            <v>8690</v>
          </cell>
          <cell r="L67">
            <v>0</v>
          </cell>
          <cell r="M67">
            <v>8690</v>
          </cell>
          <cell r="N67">
            <v>230</v>
          </cell>
        </row>
        <row r="68">
          <cell r="B68" t="str">
            <v>MQXC453</v>
          </cell>
          <cell r="C68" t="str">
            <v>IC-002-2023</v>
          </cell>
          <cell r="D68">
            <v>10</v>
          </cell>
          <cell r="E68" t="str">
            <v>MQX</v>
          </cell>
          <cell r="F68" t="str">
            <v>ALCOHOL INDUSTRIAL</v>
          </cell>
          <cell r="G68" t="str">
            <v>BOTELLA</v>
          </cell>
          <cell r="H68" t="str">
            <v>009-2023</v>
          </cell>
          <cell r="I68" t="str">
            <v>ORBIDENTAL SAS</v>
          </cell>
          <cell r="J68" t="str">
            <v>NO</v>
          </cell>
          <cell r="K68">
            <v>6200</v>
          </cell>
          <cell r="L68">
            <v>1178</v>
          </cell>
          <cell r="M68">
            <v>7378</v>
          </cell>
          <cell r="N68">
            <v>1</v>
          </cell>
        </row>
        <row r="69">
          <cell r="B69" t="str">
            <v>MQXC454</v>
          </cell>
          <cell r="C69" t="str">
            <v>IC-002-2023</v>
          </cell>
          <cell r="D69">
            <v>11</v>
          </cell>
          <cell r="E69" t="str">
            <v>MQX</v>
          </cell>
          <cell r="F69" t="str">
            <v>ALGINATO</v>
          </cell>
          <cell r="G69" t="str">
            <v>BOLSA X 450 a 500 GRS</v>
          </cell>
          <cell r="H69" t="str">
            <v>009-2023</v>
          </cell>
          <cell r="I69" t="str">
            <v>ORBIDENTAL SAS</v>
          </cell>
          <cell r="J69" t="str">
            <v>NO</v>
          </cell>
          <cell r="K69">
            <v>27000</v>
          </cell>
          <cell r="L69">
            <v>5130</v>
          </cell>
          <cell r="M69">
            <v>32130</v>
          </cell>
          <cell r="N69">
            <v>2</v>
          </cell>
        </row>
        <row r="70">
          <cell r="B70" t="str">
            <v>MQ0053</v>
          </cell>
          <cell r="C70" t="str">
            <v>IC-057-2023</v>
          </cell>
          <cell r="D70">
            <v>308</v>
          </cell>
          <cell r="E70" t="str">
            <v>MQX</v>
          </cell>
          <cell r="F70" t="str">
            <v xml:space="preserve">ALGODON NO ESTERIL TIPO HOSPITALARIO ROLLO 0.90 * 90 MTR ANCHO 45CM * 500GR </v>
          </cell>
          <cell r="G70" t="str">
            <v>ROLLO</v>
          </cell>
          <cell r="H70" t="str">
            <v>139-2023</v>
          </cell>
          <cell r="I70" t="str">
            <v>DISCOLMEDICA S.A.S.</v>
          </cell>
          <cell r="J70" t="str">
            <v>NO</v>
          </cell>
          <cell r="K70">
            <v>15320</v>
          </cell>
          <cell r="L70">
            <v>0</v>
          </cell>
          <cell r="M70">
            <v>15320</v>
          </cell>
          <cell r="N70">
            <v>497</v>
          </cell>
        </row>
        <row r="71">
          <cell r="B71" t="str">
            <v>OD0022</v>
          </cell>
          <cell r="C71" t="str">
            <v>IC-002-2023</v>
          </cell>
          <cell r="D71">
            <v>12</v>
          </cell>
          <cell r="E71" t="str">
            <v>MQX</v>
          </cell>
          <cell r="F71" t="str">
            <v>ALGODON EN TACO</v>
          </cell>
          <cell r="G71" t="str">
            <v>PAQUETE X 1000</v>
          </cell>
          <cell r="H71" t="str">
            <v>009-2023</v>
          </cell>
          <cell r="I71" t="str">
            <v>ORBIDENTAL SAS</v>
          </cell>
          <cell r="J71" t="str">
            <v>NO</v>
          </cell>
          <cell r="K71">
            <v>18200</v>
          </cell>
          <cell r="L71">
            <v>0</v>
          </cell>
          <cell r="M71">
            <v>18200</v>
          </cell>
          <cell r="N71">
            <v>40</v>
          </cell>
        </row>
        <row r="72">
          <cell r="B72" t="str">
            <v>MQ0052</v>
          </cell>
          <cell r="C72" t="str">
            <v>IC-057-2023</v>
          </cell>
          <cell r="D72">
            <v>306</v>
          </cell>
          <cell r="E72" t="str">
            <v>MQX</v>
          </cell>
          <cell r="F72" t="str">
            <v>ALGODON EN TORUNDA BOLSA POR 20GR O MENOS</v>
          </cell>
          <cell r="G72" t="str">
            <v>UNIDAD</v>
          </cell>
          <cell r="H72" t="str">
            <v>131-2023</v>
          </cell>
          <cell r="I72" t="str">
            <v>POLIFARMA SAS</v>
          </cell>
          <cell r="J72" t="str">
            <v>NO</v>
          </cell>
          <cell r="K72">
            <v>2800</v>
          </cell>
          <cell r="L72">
            <v>0</v>
          </cell>
          <cell r="M72">
            <v>2800</v>
          </cell>
          <cell r="N72">
            <v>162</v>
          </cell>
        </row>
        <row r="73">
          <cell r="B73" t="str">
            <v>OD0027</v>
          </cell>
          <cell r="C73" t="str">
            <v>IC-002-2023</v>
          </cell>
          <cell r="D73">
            <v>13</v>
          </cell>
          <cell r="E73" t="str">
            <v>MQX</v>
          </cell>
          <cell r="F73" t="str">
            <v>AMALGAMA</v>
          </cell>
          <cell r="G73" t="str">
            <v>CAPSULA POR PORCIÓN</v>
          </cell>
          <cell r="H73" t="str">
            <v>009-2023</v>
          </cell>
          <cell r="I73" t="str">
            <v>ORBIDENTAL SAS</v>
          </cell>
          <cell r="J73" t="str">
            <v>NO</v>
          </cell>
          <cell r="K73">
            <v>2200</v>
          </cell>
          <cell r="L73">
            <v>0</v>
          </cell>
          <cell r="M73">
            <v>2200</v>
          </cell>
          <cell r="N73">
            <v>1</v>
          </cell>
        </row>
        <row r="74">
          <cell r="B74" t="str">
            <v>MQXC455</v>
          </cell>
          <cell r="C74" t="str">
            <v>IC-002-2023</v>
          </cell>
          <cell r="D74">
            <v>14</v>
          </cell>
          <cell r="E74" t="str">
            <v>MQX</v>
          </cell>
          <cell r="F74" t="str">
            <v>ANESTESIA TOPICA</v>
          </cell>
          <cell r="G74" t="str">
            <v>FRASCO ATOMIZADOR *80GR</v>
          </cell>
          <cell r="H74" t="str">
            <v>009-2023</v>
          </cell>
          <cell r="I74" t="str">
            <v>ORBIDENTAL SAS</v>
          </cell>
          <cell r="J74" t="str">
            <v>NO</v>
          </cell>
          <cell r="K74">
            <v>78000</v>
          </cell>
          <cell r="L74">
            <v>0</v>
          </cell>
          <cell r="M74">
            <v>78000</v>
          </cell>
          <cell r="N74">
            <v>10</v>
          </cell>
        </row>
        <row r="75">
          <cell r="B75" t="str">
            <v>MQXC456</v>
          </cell>
          <cell r="C75" t="str">
            <v>IC-002-2023</v>
          </cell>
          <cell r="D75">
            <v>15</v>
          </cell>
          <cell r="E75" t="str">
            <v>MQX</v>
          </cell>
          <cell r="F75" t="str">
            <v>ANESTESICO CARPULA LIDOCAINA 2% CON EPINEFRINA</v>
          </cell>
          <cell r="G75" t="str">
            <v>CAJA X 50 CARPULAS</v>
          </cell>
          <cell r="H75" t="str">
            <v>009-2023</v>
          </cell>
          <cell r="I75" t="str">
            <v>ORBIDENTAL SAS</v>
          </cell>
          <cell r="J75" t="str">
            <v>NO</v>
          </cell>
          <cell r="K75">
            <v>51500</v>
          </cell>
          <cell r="L75">
            <v>0</v>
          </cell>
          <cell r="M75">
            <v>51500</v>
          </cell>
          <cell r="N75">
            <v>60</v>
          </cell>
        </row>
        <row r="76">
          <cell r="B76" t="str">
            <v>MQXC457</v>
          </cell>
          <cell r="C76" t="str">
            <v>IC-002-2023</v>
          </cell>
          <cell r="D76">
            <v>16</v>
          </cell>
          <cell r="E76" t="str">
            <v>MQX</v>
          </cell>
          <cell r="F76" t="str">
            <v>ANESTESICO CARPULA SIN EPINEFRINA 3%</v>
          </cell>
          <cell r="G76" t="str">
            <v>CAJA x 50 CARPULAS</v>
          </cell>
          <cell r="H76" t="str">
            <v>009-2023</v>
          </cell>
          <cell r="I76" t="str">
            <v>ORBIDENTAL SAS</v>
          </cell>
          <cell r="J76" t="str">
            <v>NO</v>
          </cell>
          <cell r="K76">
            <v>54000</v>
          </cell>
          <cell r="L76">
            <v>0</v>
          </cell>
          <cell r="M76">
            <v>54000</v>
          </cell>
          <cell r="N76">
            <v>5</v>
          </cell>
        </row>
        <row r="77">
          <cell r="B77" t="str">
            <v>MQ1398</v>
          </cell>
          <cell r="C77" t="str">
            <v>IC-057-2023</v>
          </cell>
          <cell r="D77">
            <v>92</v>
          </cell>
          <cell r="E77" t="str">
            <v>MQX</v>
          </cell>
          <cell r="F77" t="str">
            <v xml:space="preserve">APLICADOR CON BASE DE MADERA Y PUNTA DE ALGODON  ESTERIL PRESENTACION * 5 UNIDADES </v>
          </cell>
          <cell r="G77" t="str">
            <v>UNIDAD</v>
          </cell>
          <cell r="H77" t="str">
            <v>135-2023</v>
          </cell>
          <cell r="I77" t="str">
            <v>ALFA TRADING S.A.S.</v>
          </cell>
          <cell r="J77" t="str">
            <v>NO</v>
          </cell>
          <cell r="K77">
            <v>105</v>
          </cell>
          <cell r="L77">
            <v>19.95</v>
          </cell>
          <cell r="M77">
            <v>124.95</v>
          </cell>
          <cell r="N77">
            <v>10000</v>
          </cell>
        </row>
        <row r="78">
          <cell r="B78" t="str">
            <v>MQ0055</v>
          </cell>
          <cell r="C78" t="str">
            <v>IC-057-2023</v>
          </cell>
          <cell r="D78">
            <v>307</v>
          </cell>
          <cell r="E78" t="str">
            <v>MQX</v>
          </cell>
          <cell r="F78" t="str">
            <v>APLICADOR CON BASE DE MADERA Y PUNTA DE ALGODON</v>
          </cell>
          <cell r="G78" t="str">
            <v>UNIDAD</v>
          </cell>
          <cell r="H78" t="str">
            <v>143-2023</v>
          </cell>
          <cell r="I78" t="str">
            <v>RAFAEL ANTONIO SALAMANCA</v>
          </cell>
          <cell r="J78" t="str">
            <v>NO</v>
          </cell>
          <cell r="K78">
            <v>25</v>
          </cell>
          <cell r="L78">
            <v>5</v>
          </cell>
          <cell r="M78">
            <v>30</v>
          </cell>
          <cell r="N78">
            <v>20600</v>
          </cell>
        </row>
        <row r="79">
          <cell r="B79" t="str">
            <v>MQXC458</v>
          </cell>
          <cell r="C79" t="str">
            <v>IC-002-2023</v>
          </cell>
          <cell r="D79">
            <v>17</v>
          </cell>
          <cell r="E79" t="str">
            <v>MQX</v>
          </cell>
          <cell r="F79" t="str">
            <v>APLICADOR DESECHABLE X100</v>
          </cell>
          <cell r="G79" t="str">
            <v>FCO X 100 UNDS</v>
          </cell>
          <cell r="H79" t="str">
            <v>009-2023</v>
          </cell>
          <cell r="I79" t="str">
            <v>ORBIDENTAL SAS</v>
          </cell>
          <cell r="J79" t="str">
            <v>NO</v>
          </cell>
          <cell r="K79">
            <v>7200</v>
          </cell>
          <cell r="L79">
            <v>1368</v>
          </cell>
          <cell r="M79">
            <v>8568</v>
          </cell>
          <cell r="N79">
            <v>50</v>
          </cell>
        </row>
        <row r="80">
          <cell r="B80" t="str">
            <v>MQ1583</v>
          </cell>
          <cell r="C80" t="str">
            <v>IC-057-2023</v>
          </cell>
          <cell r="D80">
            <v>960</v>
          </cell>
          <cell r="E80" t="str">
            <v>MQX</v>
          </cell>
          <cell r="F80" t="str">
            <v>APLICADOR ENDOSCOPICO SURGIFLO DE 34CM</v>
          </cell>
          <cell r="G80" t="str">
            <v>UNIDAD</v>
          </cell>
          <cell r="H80" t="str">
            <v>142-2023</v>
          </cell>
          <cell r="I80" t="str">
            <v xml:space="preserve">JOHNSON &amp; JOHNSON DE COLOMBIA </v>
          </cell>
          <cell r="J80" t="str">
            <v>NO</v>
          </cell>
          <cell r="K80">
            <v>107715</v>
          </cell>
          <cell r="L80">
            <v>20465.849999999999</v>
          </cell>
          <cell r="M80">
            <v>128180.85</v>
          </cell>
          <cell r="N80">
            <v>1</v>
          </cell>
        </row>
        <row r="81">
          <cell r="B81" t="str">
            <v>MQ0071</v>
          </cell>
          <cell r="C81" t="str">
            <v>IC-057-2023</v>
          </cell>
          <cell r="D81">
            <v>681</v>
          </cell>
          <cell r="E81" t="str">
            <v>MQX</v>
          </cell>
          <cell r="F81" t="str">
            <v>APOSITO TRANSPARENTE DE POLIURETANO 18CM HASTA 22CM * 8CM HASTA 12CM CON ALMOHADILLA ABSORBENTE NO TEJIDA POSQUIRURGICO</v>
          </cell>
          <cell r="G81" t="str">
            <v>UNIDAD</v>
          </cell>
          <cell r="H81" t="str">
            <v>140-2023</v>
          </cell>
          <cell r="I81" t="str">
            <v>SMITH &amp; NEPHEW COLOMBIA S.A.S.</v>
          </cell>
          <cell r="J81" t="str">
            <v>NO</v>
          </cell>
          <cell r="K81">
            <v>6025</v>
          </cell>
          <cell r="L81">
            <v>0</v>
          </cell>
          <cell r="M81">
            <v>6025</v>
          </cell>
          <cell r="N81">
            <v>164</v>
          </cell>
        </row>
        <row r="82">
          <cell r="B82" t="str">
            <v>MQ0073</v>
          </cell>
          <cell r="C82" t="str">
            <v>IC-057-2023</v>
          </cell>
          <cell r="D82">
            <v>682</v>
          </cell>
          <cell r="E82" t="str">
            <v>MQX</v>
          </cell>
          <cell r="F82" t="str">
            <v>APOSITO TRANSPARENTE DE POLIURETANO 30CM A 35 CM * 9CM A 10CM. CON ALMOHADILLA ABSORBENTE NO TEJIDA POSQUIRURGICO</v>
          </cell>
          <cell r="G82" t="str">
            <v>UNIDAD</v>
          </cell>
          <cell r="H82" t="str">
            <v>140-2023</v>
          </cell>
          <cell r="I82" t="str">
            <v>SMITH &amp; NEPHEW COLOMBIA S.A.S.</v>
          </cell>
          <cell r="J82" t="str">
            <v>NO</v>
          </cell>
          <cell r="K82">
            <v>9061</v>
          </cell>
          <cell r="L82">
            <v>0</v>
          </cell>
          <cell r="M82">
            <v>9061</v>
          </cell>
          <cell r="N82">
            <v>190</v>
          </cell>
        </row>
        <row r="83">
          <cell r="B83" t="str">
            <v>MQ0744</v>
          </cell>
          <cell r="C83" t="str">
            <v>042-2022</v>
          </cell>
          <cell r="D83">
            <v>18</v>
          </cell>
          <cell r="E83" t="str">
            <v>MQX</v>
          </cell>
          <cell r="F83" t="str">
            <v>APOSITO ABDOMINAL(LAMINA VISCERAL 66.5*80.2cm ESPONJA PREPERFORADA LAMINA ADHESIVA30.5*26cm TUBO4mm)</v>
          </cell>
          <cell r="G83" t="str">
            <v>UNIDAD</v>
          </cell>
          <cell r="H83" t="str">
            <v>SIN CONTRATO</v>
          </cell>
          <cell r="I83" t="str">
            <v>SIN CONTRATO</v>
          </cell>
          <cell r="J83" t="str">
            <v>SI</v>
          </cell>
          <cell r="K83">
            <v>1240313</v>
          </cell>
          <cell r="L83">
            <v>0</v>
          </cell>
          <cell r="M83">
            <v>1240313</v>
          </cell>
          <cell r="N83">
            <v>2</v>
          </cell>
        </row>
        <row r="84">
          <cell r="B84" t="str">
            <v>MQ0792</v>
          </cell>
          <cell r="C84" t="str">
            <v>042-2022</v>
          </cell>
          <cell r="D84">
            <v>17</v>
          </cell>
          <cell r="E84" t="str">
            <v>MQX</v>
          </cell>
          <cell r="F84" t="str">
            <v>APOSITO ABDOMINAL(LAMINA VISCERAL FENESTRADA ESPONJA LAMINA INTERFAS UNIDAD PRESION NEGATIVA)</v>
          </cell>
          <cell r="G84" t="str">
            <v>UNIDAD</v>
          </cell>
          <cell r="H84" t="str">
            <v>SIN CONTRATO</v>
          </cell>
          <cell r="I84" t="str">
            <v>SIN CONTRATO</v>
          </cell>
          <cell r="J84" t="str">
            <v>SI</v>
          </cell>
          <cell r="K84">
            <v>1488375</v>
          </cell>
          <cell r="L84">
            <v>0</v>
          </cell>
          <cell r="M84">
            <v>1488375</v>
          </cell>
          <cell r="N84">
            <v>1</v>
          </cell>
        </row>
        <row r="85">
          <cell r="B85" t="str">
            <v>MQ0780</v>
          </cell>
          <cell r="C85" t="str">
            <v>IC-057-2023</v>
          </cell>
          <cell r="D85">
            <v>784</v>
          </cell>
          <cell r="E85" t="str">
            <v>MQX</v>
          </cell>
          <cell r="F85" t="str">
            <v xml:space="preserve">APOSITO ADHESIVO SUPER ABSORVENTE DE SILICONA CON ESPUMA DE POLIURETANO CON GRANOS ABSORBENTE DE 15CM * 15CM </v>
          </cell>
          <cell r="G85" t="str">
            <v>UNIDAD</v>
          </cell>
          <cell r="H85" t="str">
            <v>143-2023</v>
          </cell>
          <cell r="I85" t="str">
            <v>RAFAEL ANTONIO SALAMANCA</v>
          </cell>
          <cell r="J85" t="str">
            <v>NO</v>
          </cell>
          <cell r="K85">
            <v>16966</v>
          </cell>
          <cell r="L85">
            <v>0</v>
          </cell>
          <cell r="M85">
            <v>16966</v>
          </cell>
          <cell r="N85">
            <v>100</v>
          </cell>
        </row>
        <row r="86">
          <cell r="B86" t="str">
            <v>MQ0065</v>
          </cell>
          <cell r="C86" t="str">
            <v>IC-057-2023</v>
          </cell>
          <cell r="D86">
            <v>883</v>
          </cell>
          <cell r="E86" t="str">
            <v>MQX</v>
          </cell>
          <cell r="F86" t="str">
            <v>APOSITO HIDROCOLOIDE 15CM * 15CM</v>
          </cell>
          <cell r="G86" t="str">
            <v>UNIDAD</v>
          </cell>
          <cell r="H86" t="str">
            <v>140-2023</v>
          </cell>
          <cell r="I86" t="str">
            <v>SMITH &amp; NEPHEW COLOMBIA S.A.S.</v>
          </cell>
          <cell r="J86" t="str">
            <v>NO</v>
          </cell>
          <cell r="K86">
            <v>17524</v>
          </cell>
          <cell r="L86">
            <v>0</v>
          </cell>
          <cell r="M86">
            <v>17524</v>
          </cell>
          <cell r="N86">
            <v>211</v>
          </cell>
        </row>
        <row r="87">
          <cell r="B87" t="str">
            <v>MQ0056</v>
          </cell>
          <cell r="C87" t="str">
            <v>IC-057-2023</v>
          </cell>
          <cell r="D87">
            <v>884</v>
          </cell>
          <cell r="E87" t="str">
            <v>MQX</v>
          </cell>
          <cell r="F87" t="str">
            <v>APOSITO CON HIDROCOLOIDE EN GEL 20CM * 20CM ESTERIL</v>
          </cell>
          <cell r="G87" t="str">
            <v>UNIDAD</v>
          </cell>
          <cell r="H87" t="str">
            <v>131-2023</v>
          </cell>
          <cell r="I87" t="str">
            <v>POLIFARMA SAS</v>
          </cell>
          <cell r="J87" t="str">
            <v>NO</v>
          </cell>
          <cell r="K87">
            <v>32282</v>
          </cell>
          <cell r="L87">
            <v>0</v>
          </cell>
          <cell r="M87">
            <v>32282</v>
          </cell>
          <cell r="N87">
            <v>59</v>
          </cell>
        </row>
        <row r="88">
          <cell r="B88" t="str">
            <v>MQ0058</v>
          </cell>
          <cell r="C88" t="str">
            <v>IC-057-2023</v>
          </cell>
          <cell r="D88">
            <v>885</v>
          </cell>
          <cell r="E88" t="str">
            <v>MQX</v>
          </cell>
          <cell r="F88" t="str">
            <v>APOSITO CON HIDROCOLOIDE GEL GRUESO 15CM * 20CM  HASTA 20CM * 20CM ESTERIL</v>
          </cell>
          <cell r="G88" t="str">
            <v>UNIDAD</v>
          </cell>
          <cell r="H88" t="str">
            <v>138-2023</v>
          </cell>
          <cell r="I88" t="str">
            <v>MEDICOX LTDA</v>
          </cell>
          <cell r="J88" t="str">
            <v>NO</v>
          </cell>
          <cell r="K88">
            <v>40964</v>
          </cell>
          <cell r="L88">
            <v>0</v>
          </cell>
          <cell r="M88">
            <v>40964</v>
          </cell>
          <cell r="N88">
            <v>66</v>
          </cell>
        </row>
        <row r="89">
          <cell r="B89" t="str">
            <v>MQ0484</v>
          </cell>
          <cell r="C89" t="str">
            <v>IC-057-2023</v>
          </cell>
          <cell r="D89">
            <v>331</v>
          </cell>
          <cell r="E89" t="str">
            <v>MQX</v>
          </cell>
          <cell r="F89" t="str">
            <v>APOSITO TRANSPARENTE PARA FIJACION 8.5CM * 11.5 CM - ADULTO</v>
          </cell>
          <cell r="G89" t="str">
            <v>UNIDAD</v>
          </cell>
          <cell r="H89" t="str">
            <v>135-2023</v>
          </cell>
          <cell r="I89" t="str">
            <v>ALFA TRADING S.A.S.</v>
          </cell>
          <cell r="J89" t="str">
            <v>NO</v>
          </cell>
          <cell r="K89">
            <v>2800</v>
          </cell>
          <cell r="L89">
            <v>0</v>
          </cell>
          <cell r="M89">
            <v>2800</v>
          </cell>
          <cell r="N89">
            <v>5174</v>
          </cell>
        </row>
        <row r="90">
          <cell r="B90" t="str">
            <v>MQ0797</v>
          </cell>
          <cell r="C90" t="str">
            <v>042-2022</v>
          </cell>
          <cell r="D90">
            <v>1</v>
          </cell>
          <cell r="E90" t="str">
            <v>MQX</v>
          </cell>
          <cell r="F90" t="str">
            <v>APOSITO DE ALCOHOL POLIVINILICO BLANCO CON POROSIDAD DE 60 A 270 µm L</v>
          </cell>
          <cell r="G90" t="str">
            <v>UNIDAD</v>
          </cell>
          <cell r="H90" t="str">
            <v>SIN CONTRATO</v>
          </cell>
          <cell r="I90" t="str">
            <v>SIN CONTRATO</v>
          </cell>
          <cell r="J90" t="str">
            <v>SI</v>
          </cell>
          <cell r="K90">
            <v>184275</v>
          </cell>
          <cell r="L90">
            <v>0</v>
          </cell>
          <cell r="M90">
            <v>184275</v>
          </cell>
          <cell r="N90">
            <v>1</v>
          </cell>
        </row>
        <row r="91">
          <cell r="B91" t="str">
            <v>MQXC427</v>
          </cell>
          <cell r="C91" t="str">
            <v>042-2022</v>
          </cell>
          <cell r="D91">
            <v>2</v>
          </cell>
          <cell r="E91" t="str">
            <v>MQX</v>
          </cell>
          <cell r="F91" t="str">
            <v>APOSITO DE ALCOHOL POLIVINILICO HUMEDECIDO CON AGUA ESTERIL HIDROFILICA POROS 0.2 A1.0mm(10*7.5*1cm)</v>
          </cell>
          <cell r="G91" t="str">
            <v>UNIDAD</v>
          </cell>
          <cell r="H91" t="str">
            <v>SIN CONTRATO</v>
          </cell>
          <cell r="I91" t="str">
            <v>SIN CONTRATO</v>
          </cell>
          <cell r="J91" t="str">
            <v>SI</v>
          </cell>
          <cell r="K91">
            <v>126263</v>
          </cell>
          <cell r="L91">
            <v>0</v>
          </cell>
          <cell r="M91">
            <v>126263</v>
          </cell>
          <cell r="N91">
            <v>1</v>
          </cell>
        </row>
        <row r="92">
          <cell r="B92" t="str">
            <v>MQ0773</v>
          </cell>
          <cell r="C92" t="str">
            <v>042-2022</v>
          </cell>
          <cell r="D92">
            <v>3</v>
          </cell>
          <cell r="E92" t="str">
            <v>MQX</v>
          </cell>
          <cell r="F92" t="str">
            <v>APOSITO DE ALCOHOL POLIVINILICO KIT CON TUBERIA 5 CANALES L</v>
          </cell>
          <cell r="G92" t="str">
            <v>UNIDAD</v>
          </cell>
          <cell r="H92" t="str">
            <v>SIN CONTRATO</v>
          </cell>
          <cell r="I92" t="str">
            <v>SIN CONTRATO</v>
          </cell>
          <cell r="J92" t="str">
            <v>SI</v>
          </cell>
          <cell r="K92">
            <v>396536</v>
          </cell>
          <cell r="L92">
            <v>0</v>
          </cell>
          <cell r="M92">
            <v>396536</v>
          </cell>
          <cell r="N92">
            <v>3</v>
          </cell>
        </row>
        <row r="93">
          <cell r="B93" t="str">
            <v>MQ0059</v>
          </cell>
          <cell r="C93" t="str">
            <v>IC-057-2023</v>
          </cell>
          <cell r="D93">
            <v>886</v>
          </cell>
          <cell r="E93" t="str">
            <v>MQX</v>
          </cell>
          <cell r="F93" t="str">
            <v>APOSITO DE ALGINATO DE CALCIO 10CM * 10 CM.</v>
          </cell>
          <cell r="G93" t="str">
            <v>UNIDAD</v>
          </cell>
          <cell r="H93" t="str">
            <v>138-2023</v>
          </cell>
          <cell r="I93" t="str">
            <v>MEDICOX LTDA</v>
          </cell>
          <cell r="J93" t="str">
            <v>NO</v>
          </cell>
          <cell r="K93">
            <v>7651</v>
          </cell>
          <cell r="L93">
            <v>0</v>
          </cell>
          <cell r="M93">
            <v>7651</v>
          </cell>
          <cell r="N93">
            <v>100</v>
          </cell>
        </row>
        <row r="94">
          <cell r="B94" t="str">
            <v>MQXC658</v>
          </cell>
          <cell r="C94" t="str">
            <v>IC-057-2023</v>
          </cell>
          <cell r="D94">
            <v>887</v>
          </cell>
          <cell r="E94" t="str">
            <v>MQX</v>
          </cell>
          <cell r="F94" t="str">
            <v>APOSITO DE ESPUMA ANTIMICROBIANO 20CCCM A 22.5CM * 20CM A 22.5CM</v>
          </cell>
          <cell r="G94" t="str">
            <v>UNIDAD</v>
          </cell>
          <cell r="H94" t="str">
            <v>131-2023</v>
          </cell>
          <cell r="I94" t="str">
            <v>POLIFARMA SAS</v>
          </cell>
          <cell r="J94" t="str">
            <v>NO</v>
          </cell>
          <cell r="K94">
            <v>34500</v>
          </cell>
          <cell r="L94">
            <v>0</v>
          </cell>
          <cell r="M94">
            <v>34500</v>
          </cell>
          <cell r="N94">
            <v>1</v>
          </cell>
        </row>
        <row r="95">
          <cell r="B95" t="str">
            <v>MQ0775</v>
          </cell>
          <cell r="C95" t="str">
            <v>IC-057-2023</v>
          </cell>
          <cell r="D95">
            <v>888</v>
          </cell>
          <cell r="E95" t="str">
            <v>MQX</v>
          </cell>
          <cell r="F95" t="str">
            <v>APOSITO DE ESPUMA GELIFICANTE 10CM * 10CM</v>
          </cell>
          <cell r="G95" t="str">
            <v>UNIDAD</v>
          </cell>
          <cell r="H95" t="str">
            <v>143-2023</v>
          </cell>
          <cell r="I95" t="str">
            <v>RAFAEL ANTONIO SALAMANCA</v>
          </cell>
          <cell r="J95" t="str">
            <v>NO</v>
          </cell>
          <cell r="K95">
            <v>10741</v>
          </cell>
          <cell r="L95">
            <v>0</v>
          </cell>
          <cell r="M95">
            <v>10741</v>
          </cell>
          <cell r="N95">
            <v>1</v>
          </cell>
        </row>
        <row r="96">
          <cell r="B96" t="str">
            <v>MQ0062</v>
          </cell>
          <cell r="C96" t="str">
            <v>IC-057-2023</v>
          </cell>
          <cell r="D96">
            <v>683</v>
          </cell>
          <cell r="E96" t="str">
            <v>MQX</v>
          </cell>
          <cell r="F96" t="str">
            <v>APOSITO DE GASA (ALGODON IMPREGNADO CON PARAFINA Y DIGLUCONATO DE CLORHEXIDINA 05%) 15CM * 20CM</v>
          </cell>
          <cell r="G96" t="str">
            <v>UNIDAD</v>
          </cell>
          <cell r="H96" t="str">
            <v>140-2023</v>
          </cell>
          <cell r="I96" t="str">
            <v>SMITH &amp; NEPHEW COLOMBIA S.A.S.</v>
          </cell>
          <cell r="J96" t="str">
            <v>NO</v>
          </cell>
          <cell r="K96">
            <v>7248</v>
          </cell>
          <cell r="L96">
            <v>0</v>
          </cell>
          <cell r="M96">
            <v>7248</v>
          </cell>
          <cell r="N96">
            <v>600</v>
          </cell>
        </row>
        <row r="97">
          <cell r="B97" t="str">
            <v>MQ0063</v>
          </cell>
          <cell r="C97" t="str">
            <v>IC-057-2023</v>
          </cell>
          <cell r="D97">
            <v>889</v>
          </cell>
          <cell r="E97" t="str">
            <v>MQX</v>
          </cell>
          <cell r="F97" t="str">
            <v>APOSITO DE HIDROCOLOIDE EN GEL TRANSPARENTE 10CM * 10CM</v>
          </cell>
          <cell r="G97" t="str">
            <v>UNIDAD</v>
          </cell>
          <cell r="H97" t="str">
            <v>140-2023</v>
          </cell>
          <cell r="I97" t="str">
            <v>SMITH &amp; NEPHEW COLOMBIA S.A.S.</v>
          </cell>
          <cell r="J97" t="str">
            <v>NO</v>
          </cell>
          <cell r="K97">
            <v>7700</v>
          </cell>
          <cell r="L97">
            <v>0</v>
          </cell>
          <cell r="M97">
            <v>7700</v>
          </cell>
          <cell r="N97">
            <v>100</v>
          </cell>
        </row>
        <row r="98">
          <cell r="B98" t="str">
            <v>MQ0785</v>
          </cell>
          <cell r="C98" t="str">
            <v>IC-057-2023</v>
          </cell>
          <cell r="D98">
            <v>890</v>
          </cell>
          <cell r="E98" t="str">
            <v>MQX</v>
          </cell>
          <cell r="F98" t="str">
            <v>APOSITO DE HIDROFIBRA CON FIBRA DE REFUERZO MEMBRANA POLIMERICA 10 X 10 CM (+/-)</v>
          </cell>
          <cell r="G98" t="str">
            <v>UNIDAD</v>
          </cell>
          <cell r="H98" t="str">
            <v>136-2023</v>
          </cell>
          <cell r="I98" t="str">
            <v>COMPAÑÍA DE REPRESENTACIONES MEDICAS SACTP MEDICA S.A.</v>
          </cell>
          <cell r="J98" t="str">
            <v>NO</v>
          </cell>
          <cell r="K98">
            <v>19800</v>
          </cell>
          <cell r="L98">
            <v>0</v>
          </cell>
          <cell r="M98">
            <v>19800</v>
          </cell>
          <cell r="N98">
            <v>147</v>
          </cell>
        </row>
        <row r="99">
          <cell r="B99" t="str">
            <v>MQ0776</v>
          </cell>
          <cell r="C99" t="str">
            <v>IC-057-2023</v>
          </cell>
          <cell r="D99">
            <v>891</v>
          </cell>
          <cell r="E99" t="str">
            <v>MQX</v>
          </cell>
          <cell r="F99" t="str">
            <v>APOSITO DE HIDROFIBRA CON PLATA DE 20CM * 30CM</v>
          </cell>
          <cell r="G99" t="str">
            <v>UNIDAD</v>
          </cell>
          <cell r="H99" t="str">
            <v>138-2023</v>
          </cell>
          <cell r="I99" t="str">
            <v>MEDICOX LTDA</v>
          </cell>
          <cell r="J99" t="str">
            <v>NO</v>
          </cell>
          <cell r="K99">
            <v>51406</v>
          </cell>
          <cell r="L99">
            <v>0</v>
          </cell>
          <cell r="M99">
            <v>51406</v>
          </cell>
          <cell r="N99">
            <v>3</v>
          </cell>
        </row>
        <row r="100">
          <cell r="B100" t="str">
            <v>MQ0057</v>
          </cell>
          <cell r="C100" t="str">
            <v>EM015-2023</v>
          </cell>
          <cell r="D100" t="str">
            <v>INCLUSIÓN</v>
          </cell>
          <cell r="E100" t="str">
            <v>MQX</v>
          </cell>
          <cell r="F100" t="str">
            <v>APOSITO DE HIDROFIBRA CON PLATA DE 20 X 30 CM (AQUACEL ®)</v>
          </cell>
          <cell r="G100" t="str">
            <v>UNIDAD</v>
          </cell>
          <cell r="H100" t="str">
            <v>SIN CONTRATO</v>
          </cell>
          <cell r="I100" t="str">
            <v>SIN CONTRATO</v>
          </cell>
          <cell r="J100" t="str">
            <v>NO</v>
          </cell>
          <cell r="K100">
            <v>127436</v>
          </cell>
          <cell r="L100">
            <v>0</v>
          </cell>
          <cell r="M100">
            <v>127436</v>
          </cell>
          <cell r="N100">
            <v>65</v>
          </cell>
        </row>
        <row r="101">
          <cell r="B101" t="str">
            <v>MQ0075</v>
          </cell>
          <cell r="C101" t="str">
            <v>IC-057-2023</v>
          </cell>
          <cell r="D101">
            <v>566</v>
          </cell>
          <cell r="E101" t="str">
            <v>MQX</v>
          </cell>
          <cell r="F101" t="str">
            <v>APOSITO TRANSPARENTE PARA FIJACION 12CM ANCHO * 10CM DE LARGO ESTERIL</v>
          </cell>
          <cell r="G101" t="str">
            <v>UNIDAD</v>
          </cell>
          <cell r="H101" t="str">
            <v>135-2023</v>
          </cell>
          <cell r="I101" t="str">
            <v>ALFA TRADING S.A.S.</v>
          </cell>
          <cell r="J101" t="str">
            <v>NO</v>
          </cell>
          <cell r="K101">
            <v>1400</v>
          </cell>
          <cell r="L101">
            <v>0</v>
          </cell>
          <cell r="M101">
            <v>1400</v>
          </cell>
          <cell r="N101">
            <v>1391</v>
          </cell>
        </row>
        <row r="102">
          <cell r="B102" t="str">
            <v>MQ0064</v>
          </cell>
          <cell r="C102" t="str">
            <v>IC-057-2023</v>
          </cell>
          <cell r="D102">
            <v>1041</v>
          </cell>
          <cell r="E102" t="str">
            <v>MQX</v>
          </cell>
          <cell r="F102" t="str">
            <v>APOSITO DE POLIURETANO (PELICULA DE POLIURETANO CON PLATA-ALMOHADILLA CON CARBON ACTIVADO) 10CM * 1CM</v>
          </cell>
          <cell r="G102" t="str">
            <v>UNIDAD</v>
          </cell>
          <cell r="H102" t="str">
            <v>150-2023</v>
          </cell>
          <cell r="I102" t="str">
            <v>LABORATORIOS GOTHAPLAST LTDA.</v>
          </cell>
          <cell r="J102" t="str">
            <v>NO</v>
          </cell>
          <cell r="K102">
            <v>16000</v>
          </cell>
          <cell r="L102">
            <v>0</v>
          </cell>
          <cell r="M102">
            <v>16000</v>
          </cell>
          <cell r="N102">
            <v>1</v>
          </cell>
        </row>
        <row r="103">
          <cell r="B103" t="str">
            <v>MQ0778</v>
          </cell>
          <cell r="C103" t="str">
            <v>IC-057-2023</v>
          </cell>
          <cell r="D103">
            <v>852</v>
          </cell>
          <cell r="E103" t="str">
            <v>MQX</v>
          </cell>
          <cell r="F103" t="str">
            <v>APOSITO DE POLIURETANO (PELICULA DE POLIURETANO CON PLATA-ALMOHADILLA CON CARBON ACTIVADO) 15CM * 15CM</v>
          </cell>
          <cell r="G103" t="str">
            <v>UNIDAD</v>
          </cell>
          <cell r="H103" t="str">
            <v>139-2023</v>
          </cell>
          <cell r="I103" t="str">
            <v>DISCOLMEDICA S.A.S.</v>
          </cell>
          <cell r="J103" t="str">
            <v>NO</v>
          </cell>
          <cell r="K103">
            <v>28514</v>
          </cell>
          <cell r="L103">
            <v>0</v>
          </cell>
          <cell r="M103">
            <v>28514</v>
          </cell>
          <cell r="N103">
            <v>30</v>
          </cell>
        </row>
        <row r="104">
          <cell r="B104" t="str">
            <v>MQXC336</v>
          </cell>
          <cell r="C104" t="str">
            <v>IC-057-2023</v>
          </cell>
          <cell r="D104">
            <v>293</v>
          </cell>
          <cell r="E104" t="str">
            <v>MQX</v>
          </cell>
          <cell r="F104" t="str">
            <v>APOSITO ESTERIL DE ESPUMA DE HIDROFIBRA 15CM * 20CM</v>
          </cell>
          <cell r="G104" t="str">
            <v>UNIDAD</v>
          </cell>
          <cell r="H104" t="str">
            <v>144-2023</v>
          </cell>
          <cell r="I104" t="str">
            <v>COMPANY MEDIQBOY OC S.A.S.</v>
          </cell>
          <cell r="J104" t="str">
            <v>NO</v>
          </cell>
          <cell r="K104">
            <v>19437</v>
          </cell>
          <cell r="L104">
            <v>0</v>
          </cell>
          <cell r="M104">
            <v>19437</v>
          </cell>
          <cell r="N104">
            <v>1</v>
          </cell>
        </row>
        <row r="105">
          <cell r="B105" t="str">
            <v>MQXC610</v>
          </cell>
          <cell r="C105" t="str">
            <v>IC-057-2023</v>
          </cell>
          <cell r="D105">
            <v>717</v>
          </cell>
          <cell r="E105" t="str">
            <v>MQX</v>
          </cell>
          <cell r="F105" t="str">
            <v>APOSITO ESTERIL POSTOPERATORIO CON ALMOHADILLA NO TEJIDA INTERNA DE HIDROFIBRA  9CM * 25CM</v>
          </cell>
          <cell r="G105" t="str">
            <v>UNIDAD</v>
          </cell>
          <cell r="H105" t="str">
            <v>143-2023</v>
          </cell>
          <cell r="I105" t="str">
            <v>RAFAEL ANTONIO SALAMANCA</v>
          </cell>
          <cell r="J105" t="str">
            <v>NO</v>
          </cell>
          <cell r="K105">
            <v>8989</v>
          </cell>
          <cell r="L105">
            <v>0</v>
          </cell>
          <cell r="M105">
            <v>8989</v>
          </cell>
          <cell r="N105">
            <v>1</v>
          </cell>
        </row>
        <row r="106">
          <cell r="B106" t="str">
            <v>MQ0779</v>
          </cell>
          <cell r="C106" t="str">
            <v>IC-057-2023</v>
          </cell>
          <cell r="D106">
            <v>892</v>
          </cell>
          <cell r="E106" t="str">
            <v>MQX</v>
          </cell>
          <cell r="F106" t="str">
            <v>APOSITO ESTERIL TRANSPARENTE 7 * 9CM  +/-  2CM CON REFUERZO INCORPORADO</v>
          </cell>
          <cell r="G106" t="str">
            <v>UNIDAD</v>
          </cell>
          <cell r="H106" t="str">
            <v>140-2023</v>
          </cell>
          <cell r="I106" t="str">
            <v>SMITH &amp; NEPHEW COLOMBIA S.A.S.</v>
          </cell>
          <cell r="J106" t="str">
            <v>NO</v>
          </cell>
          <cell r="K106">
            <v>1428</v>
          </cell>
          <cell r="L106">
            <v>0</v>
          </cell>
          <cell r="M106">
            <v>1428</v>
          </cell>
          <cell r="N106">
            <v>3485</v>
          </cell>
        </row>
        <row r="107">
          <cell r="B107" t="str">
            <v>MQ0070</v>
          </cell>
          <cell r="C107" t="str">
            <v>IC-057-2023</v>
          </cell>
          <cell r="D107">
            <v>718</v>
          </cell>
          <cell r="E107" t="str">
            <v>MQX</v>
          </cell>
          <cell r="F107" t="str">
            <v>APOSITO ESTERIL TRASPARENTE 5CM * 5CM ON REFUERZO INCORPORADO Y CON TIRILLAS DE FIJACION Y MARCACION – USO NEONATAL</v>
          </cell>
          <cell r="G107" t="str">
            <v>UNIDAD</v>
          </cell>
          <cell r="H107" t="str">
            <v>150-2023</v>
          </cell>
          <cell r="I107" t="str">
            <v>LABORATORIOS GOTHAPLAST LTDA.</v>
          </cell>
          <cell r="J107" t="str">
            <v>NO</v>
          </cell>
          <cell r="K107">
            <v>1800</v>
          </cell>
          <cell r="L107">
            <v>0</v>
          </cell>
          <cell r="M107">
            <v>1800</v>
          </cell>
          <cell r="N107">
            <v>1479</v>
          </cell>
        </row>
        <row r="108">
          <cell r="B108" t="str">
            <v>MQ0066</v>
          </cell>
          <cell r="C108" t="str">
            <v>IC-057-2023</v>
          </cell>
          <cell r="D108">
            <v>663</v>
          </cell>
          <cell r="E108" t="str">
            <v>MQX</v>
          </cell>
          <cell r="F108" t="str">
            <v>APOSITO GEL HIDROCOLOIDE 20CM * 20CM</v>
          </cell>
          <cell r="G108" t="str">
            <v>UNIDAD</v>
          </cell>
          <cell r="H108" t="str">
            <v>143-2023</v>
          </cell>
          <cell r="I108" t="str">
            <v>RAFAEL ANTONIO SALAMANCA</v>
          </cell>
          <cell r="J108" t="str">
            <v>NO</v>
          </cell>
          <cell r="K108">
            <v>31128</v>
          </cell>
          <cell r="L108">
            <v>0</v>
          </cell>
          <cell r="M108">
            <v>31128</v>
          </cell>
          <cell r="N108">
            <v>300</v>
          </cell>
        </row>
        <row r="109">
          <cell r="B109" t="str">
            <v>MQXC441</v>
          </cell>
          <cell r="C109" t="str">
            <v>IC-057-2023</v>
          </cell>
          <cell r="D109">
            <v>598</v>
          </cell>
          <cell r="E109" t="str">
            <v>MQX</v>
          </cell>
          <cell r="F109" t="str">
            <v xml:space="preserve">APOSITO HIDROCOLOIDE CON ALGINATO DE CALCIO * 10.16CM * 10.16CM </v>
          </cell>
          <cell r="G109" t="str">
            <v xml:space="preserve">UNIDAD </v>
          </cell>
          <cell r="H109" t="str">
            <v>138-2023</v>
          </cell>
          <cell r="I109" t="str">
            <v>MEDICOX LTDA</v>
          </cell>
          <cell r="J109" t="str">
            <v>NO</v>
          </cell>
          <cell r="K109">
            <v>12049</v>
          </cell>
          <cell r="L109">
            <v>0</v>
          </cell>
          <cell r="M109">
            <v>12049</v>
          </cell>
          <cell r="N109">
            <v>1</v>
          </cell>
        </row>
        <row r="110">
          <cell r="B110" t="str">
            <v>MQ0067</v>
          </cell>
          <cell r="C110" t="str">
            <v>IC-057-2023</v>
          </cell>
          <cell r="D110">
            <v>719</v>
          </cell>
          <cell r="E110" t="str">
            <v>MQX</v>
          </cell>
          <cell r="F110" t="str">
            <v>APOSITO HIDROCOLOIDE CON FORMULA DE GEL CONTROLADA 20CM * 30CM</v>
          </cell>
          <cell r="G110" t="str">
            <v>UNIDAD</v>
          </cell>
          <cell r="H110" t="str">
            <v>144-2023</v>
          </cell>
          <cell r="I110" t="str">
            <v>COMPANY MEDIQBOY OC S.A.S.</v>
          </cell>
          <cell r="J110" t="str">
            <v>NO</v>
          </cell>
          <cell r="K110">
            <v>129273</v>
          </cell>
          <cell r="L110">
            <v>0</v>
          </cell>
          <cell r="M110">
            <v>129273</v>
          </cell>
          <cell r="N110">
            <v>43</v>
          </cell>
        </row>
        <row r="111">
          <cell r="B111" t="str">
            <v>MQ0784</v>
          </cell>
          <cell r="C111" t="str">
            <v>IC-057-2023</v>
          </cell>
          <cell r="D111">
            <v>720</v>
          </cell>
          <cell r="E111" t="str">
            <v>MQX</v>
          </cell>
          <cell r="F111" t="str">
            <v>APOSITO HIDROCOLOIDE  10CM * 10CM</v>
          </cell>
          <cell r="G111" t="str">
            <v>UNIDAD</v>
          </cell>
          <cell r="H111" t="str">
            <v>143-2023</v>
          </cell>
          <cell r="I111" t="str">
            <v>RAFAEL ANTONIO SALAMANCA</v>
          </cell>
          <cell r="J111" t="str">
            <v>NO</v>
          </cell>
          <cell r="K111">
            <v>7989</v>
          </cell>
          <cell r="L111">
            <v>0</v>
          </cell>
          <cell r="M111">
            <v>7989</v>
          </cell>
          <cell r="N111">
            <v>1</v>
          </cell>
        </row>
        <row r="112">
          <cell r="B112" t="str">
            <v>MQ0770</v>
          </cell>
          <cell r="C112" t="str">
            <v>IC-057-2023</v>
          </cell>
          <cell r="D112">
            <v>487</v>
          </cell>
          <cell r="E112" t="str">
            <v>MQX</v>
          </cell>
          <cell r="F112" t="str">
            <v>APOSITO HIDROFIBRA CON PLATA REFORZADO CON NYLON ANTIMICROBIANO ABSORBENTE 23CM * 30 CM</v>
          </cell>
          <cell r="G112" t="str">
            <v xml:space="preserve">UNIDAD </v>
          </cell>
          <cell r="H112" t="str">
            <v>140-2023</v>
          </cell>
          <cell r="I112" t="str">
            <v>SMITH &amp; NEPHEW COLOMBIA S.A.S.</v>
          </cell>
          <cell r="J112" t="str">
            <v>NO</v>
          </cell>
          <cell r="K112">
            <v>127436</v>
          </cell>
          <cell r="L112">
            <v>0</v>
          </cell>
          <cell r="M112">
            <v>127436</v>
          </cell>
          <cell r="N112">
            <v>35</v>
          </cell>
        </row>
        <row r="113">
          <cell r="B113" t="str">
            <v>MQ0771</v>
          </cell>
          <cell r="C113" t="str">
            <v>IC-057-2023</v>
          </cell>
          <cell r="D113">
            <v>722</v>
          </cell>
          <cell r="E113" t="str">
            <v>MQX</v>
          </cell>
          <cell r="F113" t="str">
            <v>APOSITO HIDROFIBRA DE PLATA EXTRA Y FIBRA DE REFUERZO 10CM * 10CM</v>
          </cell>
          <cell r="G113" t="str">
            <v>UNIDAD</v>
          </cell>
          <cell r="H113" t="str">
            <v>138-2023</v>
          </cell>
          <cell r="I113" t="str">
            <v>MEDICOX LTDA</v>
          </cell>
          <cell r="J113" t="str">
            <v>NO</v>
          </cell>
          <cell r="K113">
            <v>24418</v>
          </cell>
          <cell r="L113">
            <v>0</v>
          </cell>
          <cell r="M113">
            <v>24418</v>
          </cell>
          <cell r="N113">
            <v>100</v>
          </cell>
        </row>
        <row r="114">
          <cell r="B114" t="str">
            <v>MQ0061</v>
          </cell>
          <cell r="C114" t="str">
            <v>IC-057-2023</v>
          </cell>
          <cell r="D114">
            <v>684</v>
          </cell>
          <cell r="E114" t="str">
            <v>MQX</v>
          </cell>
          <cell r="F114" t="str">
            <v>APOSITO DE GASA (ALGODON IMPREGNADO CON PARAFINA Y DIGLUCONATO DE CLORHEXIDINA 0.5%) 10CM * 10CM</v>
          </cell>
          <cell r="G114" t="str">
            <v>UNIDAD</v>
          </cell>
          <cell r="H114" t="str">
            <v>140-2023</v>
          </cell>
          <cell r="I114" t="str">
            <v>SMITH &amp; NEPHEW COLOMBIA S.A.S.</v>
          </cell>
          <cell r="J114" t="str">
            <v>NO</v>
          </cell>
          <cell r="K114">
            <v>4350</v>
          </cell>
          <cell r="L114">
            <v>0</v>
          </cell>
          <cell r="M114">
            <v>4350</v>
          </cell>
          <cell r="N114">
            <v>156</v>
          </cell>
        </row>
        <row r="115">
          <cell r="B115" t="str">
            <v>MQ0793</v>
          </cell>
          <cell r="C115" t="str">
            <v>IC-057-2023</v>
          </cell>
          <cell r="D115">
            <v>370</v>
          </cell>
          <cell r="E115" t="str">
            <v>MQX</v>
          </cell>
          <cell r="F115" t="str">
            <v>APOSITO OCULAR</v>
          </cell>
          <cell r="G115" t="str">
            <v xml:space="preserve">UNIDAD </v>
          </cell>
          <cell r="H115" t="str">
            <v>143-2023</v>
          </cell>
          <cell r="I115" t="str">
            <v>RAFAEL ANTONIO SALAMANCA</v>
          </cell>
          <cell r="J115" t="str">
            <v>NO</v>
          </cell>
          <cell r="K115">
            <v>1334</v>
          </cell>
          <cell r="L115">
            <v>0</v>
          </cell>
          <cell r="M115">
            <v>1334</v>
          </cell>
          <cell r="N115">
            <v>45</v>
          </cell>
        </row>
        <row r="116">
          <cell r="B116" t="str">
            <v>MQ0794</v>
          </cell>
          <cell r="C116" t="str">
            <v>042-2022</v>
          </cell>
          <cell r="D116">
            <v>16</v>
          </cell>
          <cell r="E116" t="str">
            <v>MQX</v>
          </cell>
          <cell r="F116" t="str">
            <v>APOSITO POLIURETANO 18*12.5*3.3cm (2 LAMINAS DE TUBO 5
CANALES LAMINA PRESION NEGATIVA)</v>
          </cell>
          <cell r="G116" t="str">
            <v>UNIDAD</v>
          </cell>
          <cell r="H116" t="str">
            <v>SIN CONTRATO</v>
          </cell>
          <cell r="I116" t="str">
            <v>SIN CONTRATO</v>
          </cell>
          <cell r="J116" t="str">
            <v>SI</v>
          </cell>
          <cell r="K116">
            <v>217799</v>
          </cell>
          <cell r="L116">
            <v>0</v>
          </cell>
          <cell r="M116">
            <v>217799</v>
          </cell>
          <cell r="N116">
            <v>1</v>
          </cell>
        </row>
        <row r="117">
          <cell r="B117" t="str">
            <v>MQ0781</v>
          </cell>
          <cell r="C117" t="str">
            <v>042-2022</v>
          </cell>
          <cell r="D117">
            <v>15</v>
          </cell>
          <cell r="E117" t="str">
            <v>MQX</v>
          </cell>
          <cell r="F117" t="str">
            <v>APOSITO POLIURETANO 25.6*15*3.2cm (2 LAMINAS TUBO DE 5
CANALES LAMINA PRESION NEGATIVA)</v>
          </cell>
          <cell r="G117" t="str">
            <v>UNIDAD</v>
          </cell>
          <cell r="H117" t="str">
            <v>SIN CONTRATO</v>
          </cell>
          <cell r="I117" t="str">
            <v>SIN CONTRATO</v>
          </cell>
          <cell r="J117" t="str">
            <v>SI</v>
          </cell>
          <cell r="K117">
            <v>234171</v>
          </cell>
          <cell r="L117">
            <v>0</v>
          </cell>
          <cell r="M117">
            <v>234171</v>
          </cell>
          <cell r="N117">
            <v>2</v>
          </cell>
        </row>
        <row r="118">
          <cell r="B118" t="str">
            <v>MQ1138</v>
          </cell>
          <cell r="C118" t="str">
            <v>042-2022</v>
          </cell>
          <cell r="D118">
            <v>4</v>
          </cell>
          <cell r="E118" t="str">
            <v>MQX</v>
          </cell>
          <cell r="F118" t="str">
            <v>APOSITO POLIURETANO PARA INCISIONES POROS 400 A 600µm
(INTERFAZ PLATA LAMINA ADHESIVO TRANSPARENTE)</v>
          </cell>
          <cell r="G118" t="str">
            <v>UNIDAD</v>
          </cell>
          <cell r="H118" t="str">
            <v>SIN CONTRATO</v>
          </cell>
          <cell r="I118" t="str">
            <v>SIN CONTRATO</v>
          </cell>
          <cell r="J118" t="str">
            <v>SI</v>
          </cell>
          <cell r="K118">
            <v>376057</v>
          </cell>
          <cell r="L118">
            <v>0</v>
          </cell>
          <cell r="M118">
            <v>376057</v>
          </cell>
          <cell r="N118">
            <v>1</v>
          </cell>
        </row>
        <row r="119">
          <cell r="B119" t="str">
            <v>MQ0795</v>
          </cell>
          <cell r="C119" t="str">
            <v>IC-057-2023</v>
          </cell>
          <cell r="D119">
            <v>775</v>
          </cell>
          <cell r="E119" t="str">
            <v>MQX</v>
          </cell>
          <cell r="F119" t="str">
            <v>APOSITO PRECORTADO ESTERIL ELABORADO EN GASA TEJIDA Y 100% ALGODON 8CM *20CM</v>
          </cell>
          <cell r="G119" t="str">
            <v>UNIDAD</v>
          </cell>
          <cell r="H119" t="str">
            <v>144-2023</v>
          </cell>
          <cell r="I119" t="str">
            <v>COMPANY MEDIQBOY OC S.A.S.</v>
          </cell>
          <cell r="J119" t="str">
            <v>NO</v>
          </cell>
          <cell r="K119">
            <v>1285</v>
          </cell>
          <cell r="L119">
            <v>0</v>
          </cell>
          <cell r="M119">
            <v>1285</v>
          </cell>
          <cell r="N119">
            <v>200</v>
          </cell>
        </row>
        <row r="120">
          <cell r="B120" t="str">
            <v>MQ0072</v>
          </cell>
          <cell r="C120" t="str">
            <v>IC-057-2023</v>
          </cell>
          <cell r="D120">
            <v>690</v>
          </cell>
          <cell r="E120" t="str">
            <v>MQX</v>
          </cell>
          <cell r="F120" t="str">
            <v>APOSITO TRANSPARENTE 15 * 25CM (+/-) POSQUIRURGICO CON ALMOHADILLA ABSORBENTE</v>
          </cell>
          <cell r="G120" t="str">
            <v>UNIDAD</v>
          </cell>
          <cell r="H120" t="str">
            <v>140-2023</v>
          </cell>
          <cell r="I120" t="str">
            <v>SMITH &amp; NEPHEW COLOMBIA S.A.S.</v>
          </cell>
          <cell r="J120" t="str">
            <v>NO</v>
          </cell>
          <cell r="K120">
            <v>7710</v>
          </cell>
          <cell r="L120">
            <v>0</v>
          </cell>
          <cell r="M120">
            <v>7710</v>
          </cell>
          <cell r="N120">
            <v>34</v>
          </cell>
        </row>
        <row r="121">
          <cell r="B121" t="str">
            <v>MQ0074</v>
          </cell>
          <cell r="C121" t="str">
            <v>IC-057-2023</v>
          </cell>
          <cell r="D121">
            <v>895</v>
          </cell>
          <cell r="E121" t="str">
            <v>MQX</v>
          </cell>
          <cell r="F121" t="str">
            <v>APOSITO TRANSPARENTE DE POLIURETANO 7.2*5 cm (ALMOHADILLA ABSORBENTE NO TEJIDA POSQUIRURGICO ESTERIL)</v>
          </cell>
          <cell r="G121" t="str">
            <v>UNIDAD</v>
          </cell>
          <cell r="H121" t="str">
            <v>143-2023</v>
          </cell>
          <cell r="I121" t="str">
            <v>RAFAEL ANTONIO SALAMANCA</v>
          </cell>
          <cell r="J121" t="str">
            <v>NO</v>
          </cell>
          <cell r="K121">
            <v>857</v>
          </cell>
          <cell r="L121">
            <v>0</v>
          </cell>
          <cell r="M121">
            <v>857</v>
          </cell>
          <cell r="N121">
            <v>500</v>
          </cell>
        </row>
        <row r="122">
          <cell r="B122" t="str">
            <v>MQ0796</v>
          </cell>
          <cell r="C122" t="str">
            <v>IC-057-2023</v>
          </cell>
          <cell r="D122">
            <v>664</v>
          </cell>
          <cell r="E122" t="str">
            <v>MQX</v>
          </cell>
          <cell r="F122" t="str">
            <v xml:space="preserve">APOSITO TRASPARENTE ESTERIL CON ALMOHADILLA ABSORBENTE CON CLORHEXIDINA AL 2% 10CM * 15CM  </v>
          </cell>
          <cell r="G122" t="str">
            <v>UNIDAD</v>
          </cell>
          <cell r="H122" t="str">
            <v>131-2023</v>
          </cell>
          <cell r="I122" t="str">
            <v>POLIFARMA SAS</v>
          </cell>
          <cell r="J122" t="str">
            <v>NO</v>
          </cell>
          <cell r="K122">
            <v>4129</v>
          </cell>
          <cell r="L122">
            <v>0</v>
          </cell>
          <cell r="M122">
            <v>4129</v>
          </cell>
          <cell r="N122">
            <v>1</v>
          </cell>
        </row>
        <row r="123">
          <cell r="B123" t="str">
            <v>MQXC659</v>
          </cell>
          <cell r="C123" t="str">
            <v>IC-057-2023</v>
          </cell>
          <cell r="D123">
            <v>893</v>
          </cell>
          <cell r="E123" t="str">
            <v>MQX</v>
          </cell>
          <cell r="F123" t="str">
            <v xml:space="preserve">APOSITO TRASPARENTE ESTERIL CON ALMOHADILLA ABSORBENTE DE 9 A 12CM </v>
          </cell>
          <cell r="G123" t="str">
            <v>UNIDAD</v>
          </cell>
          <cell r="H123" t="str">
            <v>131-2023</v>
          </cell>
          <cell r="I123" t="str">
            <v>POLIFARMA SAS</v>
          </cell>
          <cell r="J123" t="str">
            <v>NO</v>
          </cell>
          <cell r="K123">
            <v>2818</v>
          </cell>
          <cell r="L123">
            <v>0</v>
          </cell>
          <cell r="M123">
            <v>2818</v>
          </cell>
          <cell r="N123">
            <v>80</v>
          </cell>
        </row>
        <row r="124">
          <cell r="B124" t="str">
            <v>MQ0799</v>
          </cell>
          <cell r="C124" t="str">
            <v>IC-057-2023</v>
          </cell>
          <cell r="D124">
            <v>723</v>
          </cell>
          <cell r="E124" t="str">
            <v>MQX</v>
          </cell>
          <cell r="F124" t="str">
            <v>APOSITOS DE ESPUMA QUE CONTIENE 100% MIEL DE MANUKA GRADO MEDICO THERAHONEY FOAM FLEX 10.2CM * 10.2CM</v>
          </cell>
          <cell r="G124" t="str">
            <v>UNIDAD</v>
          </cell>
          <cell r="H124" t="str">
            <v>143-2023</v>
          </cell>
          <cell r="I124" t="str">
            <v>RAFAEL ANTONIO SALAMANCA</v>
          </cell>
          <cell r="J124" t="str">
            <v>NO</v>
          </cell>
          <cell r="K124">
            <v>132875</v>
          </cell>
          <cell r="L124">
            <v>0</v>
          </cell>
          <cell r="M124">
            <v>132875</v>
          </cell>
          <cell r="N124">
            <v>200</v>
          </cell>
        </row>
        <row r="125">
          <cell r="B125" t="str">
            <v>MQ0800</v>
          </cell>
          <cell r="C125" t="str">
            <v>069-2022</v>
          </cell>
          <cell r="D125">
            <v>10</v>
          </cell>
          <cell r="E125" t="str">
            <v>MQX</v>
          </cell>
          <cell r="F125" t="str">
            <v xml:space="preserve">APOSITOS DE ESPUMA QUE CONTIENE 100% MIEL DE MANUKA GRADO MEDICO THERAHONEY HD  5.1 * 5.1CM Y 10.2 * 12.7CM </v>
          </cell>
          <cell r="G125" t="str">
            <v>UNIDAD</v>
          </cell>
          <cell r="H125" t="str">
            <v>232-2022</v>
          </cell>
          <cell r="I125" t="str">
            <v>RAFAEL ANTONIO SALAMANCA</v>
          </cell>
          <cell r="J125" t="str">
            <v>NO</v>
          </cell>
          <cell r="K125">
            <v>95625</v>
          </cell>
          <cell r="L125">
            <v>0</v>
          </cell>
          <cell r="M125">
            <v>95625</v>
          </cell>
          <cell r="N125">
            <v>300</v>
          </cell>
        </row>
        <row r="126">
          <cell r="B126" t="str">
            <v>MQ1484</v>
          </cell>
          <cell r="C126" t="str">
            <v>IC-057-2023</v>
          </cell>
          <cell r="D126">
            <v>725</v>
          </cell>
          <cell r="E126" t="str">
            <v>MQX</v>
          </cell>
          <cell r="F126" t="str">
            <v>APOSITOS DE ESPUMA QUE CONTIENE 100% MIEL DE MANUKA GRADO MEDICO THERAHONEY SHEET 10.2 X 12.7 CMS ( 100% MIEL DE MANUKA)</v>
          </cell>
          <cell r="G126" t="str">
            <v>UNIDAD</v>
          </cell>
          <cell r="H126" t="str">
            <v>144-2023</v>
          </cell>
          <cell r="I126" t="str">
            <v>COMPANY MEDIQBOY OC S.A.S.</v>
          </cell>
          <cell r="J126" t="str">
            <v>NO</v>
          </cell>
          <cell r="K126">
            <v>104986</v>
          </cell>
          <cell r="L126">
            <v>0</v>
          </cell>
          <cell r="M126">
            <v>104986</v>
          </cell>
          <cell r="N126">
            <v>300</v>
          </cell>
        </row>
        <row r="127">
          <cell r="B127" t="str">
            <v>MQXC715</v>
          </cell>
          <cell r="C127" t="str">
            <v>EM001-2023</v>
          </cell>
          <cell r="D127" t="str">
            <v>INCLUSIÓN</v>
          </cell>
          <cell r="E127" t="str">
            <v>MQX</v>
          </cell>
          <cell r="F127" t="str">
            <v>ASA (ELECTRODO) BIPOLAR RESECTOSCOPIO N° 24FR WOLF</v>
          </cell>
          <cell r="G127" t="str">
            <v>UNIDAD</v>
          </cell>
          <cell r="H127" t="str">
            <v>043-2023</v>
          </cell>
          <cell r="I127" t="str">
            <v>MEDITEC S.A.</v>
          </cell>
          <cell r="J127" t="str">
            <v>NO</v>
          </cell>
          <cell r="K127">
            <v>1069040</v>
          </cell>
          <cell r="L127">
            <v>203117.6</v>
          </cell>
          <cell r="M127">
            <v>1272157.6000000001</v>
          </cell>
          <cell r="N127">
            <v>1</v>
          </cell>
        </row>
        <row r="128">
          <cell r="B128" t="str">
            <v>MQXC688</v>
          </cell>
          <cell r="C128" t="str">
            <v>057-2023</v>
          </cell>
          <cell r="D128">
            <v>1</v>
          </cell>
          <cell r="E128" t="str">
            <v>MQX</v>
          </cell>
          <cell r="F128" t="str">
            <v>ASA (ELECTRODO) MONOPOLAR RESECTOSCOPIO SHARK.</v>
          </cell>
          <cell r="G128" t="str">
            <v>UNIDAD</v>
          </cell>
          <cell r="H128" t="str">
            <v>043-2023</v>
          </cell>
          <cell r="I128" t="str">
            <v>MEDITEC S.A.</v>
          </cell>
          <cell r="J128" t="str">
            <v>NO</v>
          </cell>
          <cell r="K128">
            <v>625867</v>
          </cell>
          <cell r="L128">
            <v>118915</v>
          </cell>
          <cell r="M128">
            <v>744782</v>
          </cell>
          <cell r="N128">
            <v>1</v>
          </cell>
        </row>
        <row r="129">
          <cell r="B129" t="str">
            <v>MQ0109</v>
          </cell>
          <cell r="C129" t="str">
            <v>IC-057-2023</v>
          </cell>
          <cell r="D129">
            <v>899</v>
          </cell>
          <cell r="E129" t="str">
            <v>MQX</v>
          </cell>
          <cell r="F129" t="str">
            <v>CAMISA URETRAL  NAVIGATOR N° 11 A 13FR * 36CM</v>
          </cell>
          <cell r="G129" t="str">
            <v>UNIDAD</v>
          </cell>
          <cell r="H129" t="str">
            <v>147-2023</v>
          </cell>
          <cell r="I129" t="str">
            <v>TECNOLOGIAS MEDICAS DE COLOMBIA SAS</v>
          </cell>
          <cell r="J129" t="str">
            <v>NO</v>
          </cell>
          <cell r="K129">
            <v>692177</v>
          </cell>
          <cell r="L129">
            <v>0</v>
          </cell>
          <cell r="M129">
            <v>692177</v>
          </cell>
          <cell r="N129">
            <v>3</v>
          </cell>
        </row>
        <row r="130">
          <cell r="B130" t="str">
            <v>MQ0077</v>
          </cell>
          <cell r="C130" t="str">
            <v>IC-057-2023</v>
          </cell>
          <cell r="D130">
            <v>785</v>
          </cell>
          <cell r="E130" t="str">
            <v>MQX</v>
          </cell>
          <cell r="F130" t="str">
            <v>ASA DE SILICONA PARA REPARACION DE ESTRUCTURAS VASCULARES AZUL 3MM MINI</v>
          </cell>
          <cell r="G130" t="str">
            <v>CAJAX10</v>
          </cell>
          <cell r="H130" t="str">
            <v>155-2023</v>
          </cell>
          <cell r="I130" t="str">
            <v>SURGICON &amp; CIA S.A.S.</v>
          </cell>
          <cell r="J130" t="str">
            <v>NO</v>
          </cell>
          <cell r="K130">
            <v>353000</v>
          </cell>
          <cell r="L130">
            <v>67070</v>
          </cell>
          <cell r="M130">
            <v>420070</v>
          </cell>
          <cell r="N130">
            <v>16</v>
          </cell>
        </row>
        <row r="131">
          <cell r="B131" t="str">
            <v>MQ0076</v>
          </cell>
          <cell r="C131" t="str">
            <v>IC-057-2023</v>
          </cell>
          <cell r="D131">
            <v>786</v>
          </cell>
          <cell r="E131" t="str">
            <v>MQX</v>
          </cell>
          <cell r="F131" t="str">
            <v>ASA DE SILICONA PARA REPARACION DE ESTRUCTURAS VASCULARES ROJA 3MM MINI</v>
          </cell>
          <cell r="G131" t="str">
            <v>CAJAX10</v>
          </cell>
          <cell r="H131" t="str">
            <v>155-2023</v>
          </cell>
          <cell r="I131" t="str">
            <v>SURGICON &amp; CIA S.A.S.</v>
          </cell>
          <cell r="J131" t="str">
            <v>NO</v>
          </cell>
          <cell r="K131">
            <v>353000</v>
          </cell>
          <cell r="L131">
            <v>67070</v>
          </cell>
          <cell r="M131">
            <v>420070</v>
          </cell>
          <cell r="N131">
            <v>10</v>
          </cell>
        </row>
        <row r="132">
          <cell r="B132" t="str">
            <v>MQXC851</v>
          </cell>
          <cell r="C132" t="str">
            <v>IC-057-2023</v>
          </cell>
          <cell r="D132">
            <v>785</v>
          </cell>
          <cell r="E132" t="str">
            <v>MQX</v>
          </cell>
          <cell r="F132" t="str">
            <v>ASA DE SILICONA PARA REPARACION DE ESTRUCTURAS VASCULARES AZUL 3MM MAXI</v>
          </cell>
          <cell r="G132" t="str">
            <v>CAJAX10</v>
          </cell>
          <cell r="H132" t="str">
            <v>155-2023</v>
          </cell>
          <cell r="I132" t="str">
            <v>SURGICON &amp; CIA S.A.S.</v>
          </cell>
          <cell r="J132" t="str">
            <v>NO</v>
          </cell>
          <cell r="K132">
            <v>353000</v>
          </cell>
          <cell r="L132">
            <v>67070</v>
          </cell>
          <cell r="M132">
            <v>420070</v>
          </cell>
          <cell r="N132">
            <v>16</v>
          </cell>
        </row>
        <row r="133">
          <cell r="B133" t="str">
            <v>MQXC852</v>
          </cell>
          <cell r="C133" t="str">
            <v>IC-057-2023</v>
          </cell>
          <cell r="D133">
            <v>786</v>
          </cell>
          <cell r="E133" t="str">
            <v>MQX</v>
          </cell>
          <cell r="F133" t="str">
            <v>ASA DE SILICONA PARA REPARACION DE ESTRUCTURAS VASCULARES ROJA 3MM MAXI</v>
          </cell>
          <cell r="G133" t="str">
            <v>CAJAX10</v>
          </cell>
          <cell r="H133" t="str">
            <v>155-2023</v>
          </cell>
          <cell r="I133" t="str">
            <v>SURGICON &amp; CIA S.A.S.</v>
          </cell>
          <cell r="J133" t="str">
            <v>NO</v>
          </cell>
          <cell r="K133">
            <v>353000</v>
          </cell>
          <cell r="L133">
            <v>67070</v>
          </cell>
          <cell r="M133">
            <v>420070</v>
          </cell>
          <cell r="N133">
            <v>10</v>
          </cell>
        </row>
        <row r="134">
          <cell r="B134" t="str">
            <v>MQ0110</v>
          </cell>
          <cell r="C134" t="str">
            <v>IC-057-2023</v>
          </cell>
          <cell r="D134">
            <v>855</v>
          </cell>
          <cell r="E134" t="str">
            <v>MQX</v>
          </cell>
          <cell r="F134" t="str">
            <v>CAMISAS URETERALES FLEXIBLE 11 A 13FR * 45 A 46CM</v>
          </cell>
          <cell r="G134" t="str">
            <v>UNIDAD</v>
          </cell>
          <cell r="H134" t="str">
            <v>147-2023</v>
          </cell>
          <cell r="I134" t="str">
            <v>TECNOLOGIAS MEDICAS DE COLOMBIA SAS</v>
          </cell>
          <cell r="J134" t="str">
            <v>NO</v>
          </cell>
          <cell r="K134">
            <v>711953</v>
          </cell>
          <cell r="L134">
            <v>0</v>
          </cell>
          <cell r="M134">
            <v>711953</v>
          </cell>
          <cell r="N134">
            <v>2</v>
          </cell>
        </row>
        <row r="135">
          <cell r="B135" t="str">
            <v>OD0032</v>
          </cell>
          <cell r="C135" t="str">
            <v>IC-002-2023</v>
          </cell>
          <cell r="D135">
            <v>18</v>
          </cell>
          <cell r="E135" t="str">
            <v>MQX</v>
          </cell>
          <cell r="F135" t="str">
            <v>BABERO DESECHABLE</v>
          </cell>
          <cell r="G135" t="str">
            <v>MEDIDAS 33x 45cms (CAJA*10PAQUETES)</v>
          </cell>
          <cell r="H135" t="str">
            <v>009-2023</v>
          </cell>
          <cell r="I135" t="str">
            <v>ORBIDENTAL SAS</v>
          </cell>
          <cell r="J135" t="str">
            <v>NO</v>
          </cell>
          <cell r="K135">
            <v>74000</v>
          </cell>
          <cell r="L135">
            <v>14060</v>
          </cell>
          <cell r="M135">
            <v>88060</v>
          </cell>
          <cell r="N135">
            <v>12</v>
          </cell>
        </row>
        <row r="136">
          <cell r="B136" t="str">
            <v>MQ0078</v>
          </cell>
          <cell r="C136" t="str">
            <v>IC-057-2023</v>
          </cell>
          <cell r="D136">
            <v>335</v>
          </cell>
          <cell r="E136" t="str">
            <v>MQX</v>
          </cell>
          <cell r="F136" t="str">
            <v xml:space="preserve">BAJALENGUAS PLASTICO / MADERA ESTERIL EN PRESENTACION INDIVIDUAL </v>
          </cell>
          <cell r="G136" t="str">
            <v>UNIDAD</v>
          </cell>
          <cell r="H136" t="str">
            <v>135-2023</v>
          </cell>
          <cell r="I136" t="str">
            <v>ALFA TRADING S.A.S.</v>
          </cell>
          <cell r="J136" t="str">
            <v>NO</v>
          </cell>
          <cell r="K136">
            <v>45</v>
          </cell>
          <cell r="L136">
            <v>8.5500000000000007</v>
          </cell>
          <cell r="M136">
            <v>53.55</v>
          </cell>
          <cell r="N136">
            <v>8940</v>
          </cell>
        </row>
        <row r="137">
          <cell r="B137" t="str">
            <v>MQ0079</v>
          </cell>
          <cell r="C137" t="str">
            <v>IC-057-2023</v>
          </cell>
          <cell r="D137">
            <v>202</v>
          </cell>
          <cell r="E137" t="str">
            <v>MQX</v>
          </cell>
          <cell r="F137" t="str">
            <v>BALON DE ANESTESIA 2LT</v>
          </cell>
          <cell r="G137" t="str">
            <v xml:space="preserve">UNIDAD </v>
          </cell>
          <cell r="H137" t="str">
            <v>151-2023</v>
          </cell>
          <cell r="I137" t="str">
            <v>BIOPLAST OC S.A.S.</v>
          </cell>
          <cell r="J137" t="str">
            <v>NO</v>
          </cell>
          <cell r="K137">
            <v>6350</v>
          </cell>
          <cell r="L137">
            <v>1206.5</v>
          </cell>
          <cell r="M137">
            <v>7556.5</v>
          </cell>
          <cell r="N137">
            <v>50</v>
          </cell>
        </row>
        <row r="138">
          <cell r="B138" t="str">
            <v>MQ0080</v>
          </cell>
          <cell r="C138" t="str">
            <v>IC-057-2023</v>
          </cell>
          <cell r="D138">
            <v>201</v>
          </cell>
          <cell r="E138" t="str">
            <v>MQX</v>
          </cell>
          <cell r="F138" t="str">
            <v>BALON DE ANESTESIA 1 LT</v>
          </cell>
          <cell r="G138" t="str">
            <v xml:space="preserve">UNIDAD </v>
          </cell>
          <cell r="H138" t="str">
            <v>151-2023</v>
          </cell>
          <cell r="I138" t="str">
            <v>BIOPLAST OC S.A.S.</v>
          </cell>
          <cell r="J138" t="str">
            <v>NO</v>
          </cell>
          <cell r="K138">
            <v>6190</v>
          </cell>
          <cell r="L138">
            <v>1176.0999999999999</v>
          </cell>
          <cell r="M138">
            <v>7366.1</v>
          </cell>
          <cell r="N138">
            <v>1</v>
          </cell>
        </row>
        <row r="139">
          <cell r="B139" t="str">
            <v>MQ0807</v>
          </cell>
          <cell r="C139" t="str">
            <v>IC-057-2023</v>
          </cell>
          <cell r="D139">
            <v>349</v>
          </cell>
          <cell r="E139" t="str">
            <v>MQX</v>
          </cell>
          <cell r="F139" t="str">
            <v>BALON DE BAKRI O BALON DE BELFORT DILDY O BALON
 POSTPARTO</v>
          </cell>
          <cell r="G139" t="str">
            <v>UNIDAD</v>
          </cell>
          <cell r="H139" t="str">
            <v>143-2023</v>
          </cell>
          <cell r="I139" t="str">
            <v>RAFAEL ANTONIO SALAMANCA</v>
          </cell>
          <cell r="J139" t="str">
            <v>NO</v>
          </cell>
          <cell r="K139">
            <v>284091</v>
          </cell>
          <cell r="L139">
            <v>53977</v>
          </cell>
          <cell r="M139">
            <v>338068</v>
          </cell>
          <cell r="N139">
            <v>1</v>
          </cell>
        </row>
        <row r="140">
          <cell r="B140" t="str">
            <v>MQXC847</v>
          </cell>
          <cell r="C140" t="str">
            <v>NR</v>
          </cell>
          <cell r="D140">
            <v>1</v>
          </cell>
          <cell r="E140" t="str">
            <v>MQX</v>
          </cell>
          <cell r="F140" t="str">
            <v>BALON DE DILATACION DE 15X16X18MM</v>
          </cell>
          <cell r="G140" t="str">
            <v>UNIDAD</v>
          </cell>
          <cell r="H140" t="str">
            <v>SIN CONTRATO</v>
          </cell>
          <cell r="I140" t="str">
            <v>SIN CONTRATO</v>
          </cell>
          <cell r="J140" t="str">
            <v>NO</v>
          </cell>
          <cell r="K140">
            <v>0</v>
          </cell>
          <cell r="L140">
            <v>0</v>
          </cell>
          <cell r="M140">
            <v>0</v>
          </cell>
          <cell r="N140">
            <v>1</v>
          </cell>
        </row>
        <row r="141">
          <cell r="B141" t="str">
            <v>MQXC691</v>
          </cell>
          <cell r="C141" t="str">
            <v>IC-057-2023</v>
          </cell>
          <cell r="D141">
            <v>944</v>
          </cell>
          <cell r="E141" t="str">
            <v>MQX</v>
          </cell>
          <cell r="F141" t="str">
            <v>BALON DE DILATACION ESOFAGICA DE 11 MM A 13 MM Y DE 5 MM A 15 MM</v>
          </cell>
          <cell r="G141" t="str">
            <v>UNIDAD</v>
          </cell>
          <cell r="H141" t="str">
            <v>144-2023</v>
          </cell>
          <cell r="I141" t="str">
            <v>COMPANY MEDIQBOY OC S.A.S.</v>
          </cell>
          <cell r="J141" t="str">
            <v>NO</v>
          </cell>
          <cell r="K141">
            <v>757670</v>
          </cell>
          <cell r="L141">
            <v>0</v>
          </cell>
          <cell r="M141">
            <v>757670</v>
          </cell>
          <cell r="N141">
            <v>1</v>
          </cell>
        </row>
        <row r="142">
          <cell r="B142" t="str">
            <v>MQ0809</v>
          </cell>
          <cell r="C142" t="str">
            <v>IC-057-2023</v>
          </cell>
          <cell r="D142">
            <v>504</v>
          </cell>
          <cell r="E142" t="str">
            <v>MQX</v>
          </cell>
          <cell r="F142" t="str">
            <v>BALON DILATACION ESOFAGICA DE 6-8 MM</v>
          </cell>
          <cell r="G142" t="str">
            <v xml:space="preserve">UNIDAD </v>
          </cell>
          <cell r="H142" t="str">
            <v>153-2023</v>
          </cell>
          <cell r="I142" t="str">
            <v>JORGE MACHADO EQUIPOS MEDICOS SAS</v>
          </cell>
          <cell r="J142" t="str">
            <v>NO</v>
          </cell>
          <cell r="K142">
            <v>700000</v>
          </cell>
          <cell r="L142">
            <v>133000</v>
          </cell>
          <cell r="M142">
            <v>833000</v>
          </cell>
          <cell r="N142">
            <v>1</v>
          </cell>
        </row>
        <row r="143">
          <cell r="B143" t="str">
            <v>MQ0112</v>
          </cell>
          <cell r="C143" t="str">
            <v>IC-057-2023</v>
          </cell>
          <cell r="D143">
            <v>900</v>
          </cell>
          <cell r="E143" t="str">
            <v>MQX</v>
          </cell>
          <cell r="F143" t="str">
            <v>CANASTILLA DAKOTA 1.9 * 120CM</v>
          </cell>
          <cell r="G143" t="str">
            <v>UNIDAD</v>
          </cell>
          <cell r="H143" t="str">
            <v>147-2023</v>
          </cell>
          <cell r="I143" t="str">
            <v>TECNOLOGIAS MEDICAS DE COLOMBIA SAS</v>
          </cell>
          <cell r="J143" t="str">
            <v>NO</v>
          </cell>
          <cell r="K143">
            <v>1801581</v>
          </cell>
          <cell r="L143">
            <v>0</v>
          </cell>
          <cell r="M143">
            <v>1801581</v>
          </cell>
          <cell r="N143">
            <v>1</v>
          </cell>
        </row>
        <row r="144">
          <cell r="B144" t="str">
            <v>MQ0113</v>
          </cell>
          <cell r="C144" t="str">
            <v>IC-057-2023</v>
          </cell>
          <cell r="D144">
            <v>901</v>
          </cell>
          <cell r="E144" t="str">
            <v>MQX</v>
          </cell>
          <cell r="F144" t="str">
            <v>CANASTILLA ZERO 1.9 * 120CM</v>
          </cell>
          <cell r="G144" t="str">
            <v>UNIDAD</v>
          </cell>
          <cell r="H144" t="str">
            <v>147-2023</v>
          </cell>
          <cell r="I144" t="str">
            <v>TECNOLOGIAS MEDICAS DE COLOMBIA SAS</v>
          </cell>
          <cell r="J144" t="str">
            <v>NO</v>
          </cell>
          <cell r="K144">
            <v>823829</v>
          </cell>
          <cell r="L144">
            <v>0</v>
          </cell>
          <cell r="M144">
            <v>823829</v>
          </cell>
          <cell r="N144">
            <v>1</v>
          </cell>
        </row>
        <row r="145">
          <cell r="B145" t="str">
            <v>MQ0811</v>
          </cell>
          <cell r="C145" t="str">
            <v>IC-057-2023</v>
          </cell>
          <cell r="D145">
            <v>132</v>
          </cell>
          <cell r="E145" t="str">
            <v>MQX</v>
          </cell>
          <cell r="F145" t="str">
            <v>BALON PARA ANESTESIA DE 3 LT</v>
          </cell>
          <cell r="G145" t="str">
            <v>UNIDAD</v>
          </cell>
          <cell r="H145" t="str">
            <v>151-2023</v>
          </cell>
          <cell r="I145" t="str">
            <v>BIOPLAST OC S.A.S.</v>
          </cell>
          <cell r="J145" t="str">
            <v>NO</v>
          </cell>
          <cell r="K145">
            <v>6430</v>
          </cell>
          <cell r="L145">
            <v>1221.7</v>
          </cell>
          <cell r="M145">
            <v>7651.7</v>
          </cell>
          <cell r="N145">
            <v>46</v>
          </cell>
        </row>
        <row r="146">
          <cell r="B146" t="str">
            <v>MQXC820</v>
          </cell>
          <cell r="C146" t="str">
            <v>IC-057-2023</v>
          </cell>
          <cell r="D146">
            <v>108</v>
          </cell>
          <cell r="E146" t="str">
            <v>MQX</v>
          </cell>
          <cell r="F146" t="str">
            <v>BALON PARA DILATACION URETERAL</v>
          </cell>
          <cell r="G146" t="str">
            <v>UNIDAD</v>
          </cell>
          <cell r="H146" t="str">
            <v>143-2023</v>
          </cell>
          <cell r="I146" t="str">
            <v>RAFAEL ANTONIO SALAMANCA</v>
          </cell>
          <cell r="J146" t="str">
            <v>NO</v>
          </cell>
          <cell r="K146">
            <v>284418</v>
          </cell>
          <cell r="L146">
            <v>54039</v>
          </cell>
          <cell r="M146">
            <v>338457</v>
          </cell>
          <cell r="N146">
            <v>2</v>
          </cell>
        </row>
        <row r="147">
          <cell r="B147" t="str">
            <v>MQ0808</v>
          </cell>
          <cell r="C147" t="str">
            <v>IC-057-2023</v>
          </cell>
          <cell r="D147">
            <v>507</v>
          </cell>
          <cell r="E147" t="str">
            <v>MQX</v>
          </cell>
          <cell r="F147" t="str">
            <v>BALONES PARA DILATACION BILIAR DE ALTA PRESION DESECHABLE 2.8 DIAMTRO DEL CANAL * 180CM DE LONG DE 4 A 8 MM DE DIAMETRO EXTERNO CON DIAMETRO DE BALON DE 20 A 40MM</v>
          </cell>
          <cell r="G147" t="str">
            <v xml:space="preserve">UNIDAD </v>
          </cell>
          <cell r="H147" t="str">
            <v>153-2023</v>
          </cell>
          <cell r="I147" t="str">
            <v>JORGE MACHADO EQUIPOS MEDICOS SAS</v>
          </cell>
          <cell r="J147" t="str">
            <v>NO</v>
          </cell>
          <cell r="K147">
            <v>700000</v>
          </cell>
          <cell r="L147">
            <v>133000</v>
          </cell>
          <cell r="M147">
            <v>833000</v>
          </cell>
          <cell r="N147">
            <v>1</v>
          </cell>
        </row>
        <row r="148">
          <cell r="B148" t="str">
            <v>OD0036</v>
          </cell>
          <cell r="C148" t="str">
            <v>IC-002-2023</v>
          </cell>
          <cell r="D148">
            <v>19</v>
          </cell>
          <cell r="E148" t="str">
            <v>MQX</v>
          </cell>
          <cell r="F148" t="str">
            <v>BANDA METALICA PARA PORTA MATRIZ DELGADA</v>
          </cell>
          <cell r="G148" t="str">
            <v>ROLLO X 3 MTS</v>
          </cell>
          <cell r="H148" t="str">
            <v>009-2023</v>
          </cell>
          <cell r="I148" t="str">
            <v>ORBIDENTAL SAS</v>
          </cell>
          <cell r="J148" t="str">
            <v>NO</v>
          </cell>
          <cell r="K148">
            <v>7150</v>
          </cell>
          <cell r="L148">
            <v>1359</v>
          </cell>
          <cell r="M148">
            <v>8509</v>
          </cell>
          <cell r="N148">
            <v>8</v>
          </cell>
        </row>
        <row r="149">
          <cell r="B149" t="str">
            <v>OD0035</v>
          </cell>
          <cell r="C149" t="str">
            <v>IC-002-2023</v>
          </cell>
          <cell r="D149">
            <v>20</v>
          </cell>
          <cell r="E149" t="str">
            <v>MQX</v>
          </cell>
          <cell r="F149" t="str">
            <v>BANDA METALICA PARA PORTA MATRIZ GRUESA</v>
          </cell>
          <cell r="G149" t="str">
            <v>ROLLO X 3 MTS</v>
          </cell>
          <cell r="H149" t="str">
            <v>009-2023</v>
          </cell>
          <cell r="I149" t="str">
            <v>ORBIDENTAL SAS</v>
          </cell>
          <cell r="J149" t="str">
            <v>NO</v>
          </cell>
          <cell r="K149">
            <v>7150</v>
          </cell>
          <cell r="L149">
            <v>1359</v>
          </cell>
          <cell r="M149">
            <v>8509</v>
          </cell>
          <cell r="N149">
            <v>8</v>
          </cell>
        </row>
        <row r="150">
          <cell r="B150" t="str">
            <v>MQ0081</v>
          </cell>
          <cell r="C150" t="str">
            <v>IC-057-2023</v>
          </cell>
          <cell r="D150">
            <v>133</v>
          </cell>
          <cell r="E150" t="str">
            <v>MQX</v>
          </cell>
          <cell r="F150" t="str">
            <v>BARRERA BLANDA Y BOLSA DE COLOSTOMIA * 57 MM</v>
          </cell>
          <cell r="G150" t="str">
            <v>UNIDAD</v>
          </cell>
          <cell r="H150" t="str">
            <v>138-2023</v>
          </cell>
          <cell r="I150" t="str">
            <v>MEDICOX LTDA</v>
          </cell>
          <cell r="J150" t="str">
            <v>NO</v>
          </cell>
          <cell r="K150">
            <v>20121</v>
          </cell>
          <cell r="L150">
            <v>0</v>
          </cell>
          <cell r="M150">
            <v>20121</v>
          </cell>
          <cell r="N150">
            <v>74</v>
          </cell>
        </row>
        <row r="151">
          <cell r="B151" t="str">
            <v>MQ1013</v>
          </cell>
          <cell r="C151" t="str">
            <v>IC-057-2023</v>
          </cell>
          <cell r="D151">
            <v>134</v>
          </cell>
          <cell r="E151" t="str">
            <v>MQX</v>
          </cell>
          <cell r="F151" t="str">
            <v>BARRERA BLANDA Y BOLSA PARA COLOSTOMIA *38MM</v>
          </cell>
          <cell r="G151" t="str">
            <v>UNIDAD</v>
          </cell>
          <cell r="H151" t="str">
            <v>151-2023</v>
          </cell>
          <cell r="I151" t="str">
            <v>BIOPLAST OC S.A.S.</v>
          </cell>
          <cell r="J151" t="str">
            <v>NO</v>
          </cell>
          <cell r="K151">
            <v>20985</v>
          </cell>
          <cell r="L151">
            <v>0</v>
          </cell>
          <cell r="M151">
            <v>20985</v>
          </cell>
          <cell r="N151">
            <v>8</v>
          </cell>
        </row>
        <row r="152">
          <cell r="B152" t="str">
            <v>MQ0082</v>
          </cell>
          <cell r="C152" t="str">
            <v>IC-057-2023</v>
          </cell>
          <cell r="D152">
            <v>309</v>
          </cell>
          <cell r="E152" t="str">
            <v>MQX</v>
          </cell>
          <cell r="F152" t="str">
            <v>BARRERA CUTANEA NO IRRITANTE EN SPRAY</v>
          </cell>
          <cell r="G152" t="str">
            <v>UNIDAD</v>
          </cell>
          <cell r="H152" t="str">
            <v>131-2023</v>
          </cell>
          <cell r="I152" t="str">
            <v>POLIFARMA SAS</v>
          </cell>
          <cell r="J152" t="str">
            <v>NO</v>
          </cell>
          <cell r="K152">
            <v>39847</v>
          </cell>
          <cell r="L152">
            <v>7570.93</v>
          </cell>
          <cell r="M152">
            <v>47417.93</v>
          </cell>
          <cell r="N152">
            <v>1</v>
          </cell>
        </row>
        <row r="153">
          <cell r="B153" t="str">
            <v>MQ0821</v>
          </cell>
          <cell r="C153" t="str">
            <v>IC-057-2023</v>
          </cell>
          <cell r="D153">
            <v>753</v>
          </cell>
          <cell r="E153" t="str">
            <v>MQX</v>
          </cell>
          <cell r="F153" t="str">
            <v>BARRERA CUTANEA NO IRRITANTE EN TOALLA</v>
          </cell>
          <cell r="G153" t="str">
            <v>UNIDAD</v>
          </cell>
          <cell r="H153" t="str">
            <v>138-2023</v>
          </cell>
          <cell r="I153" t="str">
            <v>MEDICOX LTDA</v>
          </cell>
          <cell r="J153" t="str">
            <v>NO</v>
          </cell>
          <cell r="K153">
            <v>2651</v>
          </cell>
          <cell r="L153">
            <v>0</v>
          </cell>
          <cell r="M153">
            <v>2651</v>
          </cell>
          <cell r="N153">
            <v>301</v>
          </cell>
        </row>
        <row r="154">
          <cell r="B154" t="str">
            <v>MQ0815</v>
          </cell>
          <cell r="C154" t="str">
            <v>IC-057-2023</v>
          </cell>
          <cell r="D154">
            <v>730</v>
          </cell>
          <cell r="E154" t="str">
            <v>MQX</v>
          </cell>
          <cell r="F154" t="str">
            <v>BARRERA MAS BOLSA PARA COLOSTOMIA DE 32MM</v>
          </cell>
          <cell r="G154" t="str">
            <v>UNIDAD</v>
          </cell>
          <cell r="H154" t="str">
            <v>144-2023</v>
          </cell>
          <cell r="I154" t="str">
            <v>COMPANY MEDIQBOY OC S.A.S.</v>
          </cell>
          <cell r="J154" t="str">
            <v>NO</v>
          </cell>
          <cell r="K154">
            <v>20250</v>
          </cell>
          <cell r="L154">
            <v>0</v>
          </cell>
          <cell r="M154">
            <v>20250</v>
          </cell>
          <cell r="N154">
            <v>1</v>
          </cell>
        </row>
        <row r="155">
          <cell r="B155" t="str">
            <v>MQ0083</v>
          </cell>
          <cell r="C155" t="str">
            <v>IC-057-2023</v>
          </cell>
          <cell r="D155">
            <v>213</v>
          </cell>
          <cell r="E155" t="str">
            <v>MQX</v>
          </cell>
          <cell r="F155" t="str">
            <v>BARRERA MAS BOLSA PARA COLOSTOMIA DE 45MM Y CLIP</v>
          </cell>
          <cell r="G155" t="str">
            <v xml:space="preserve">UNIDAD </v>
          </cell>
          <cell r="H155" t="str">
            <v>151-2023</v>
          </cell>
          <cell r="I155" t="str">
            <v>BIOPLAST OC S.A.S.</v>
          </cell>
          <cell r="J155" t="str">
            <v>NO</v>
          </cell>
          <cell r="K155">
            <v>22400</v>
          </cell>
          <cell r="L155">
            <v>0</v>
          </cell>
          <cell r="M155">
            <v>22400</v>
          </cell>
          <cell r="N155">
            <v>9</v>
          </cell>
        </row>
        <row r="156">
          <cell r="B156" t="str">
            <v>MQ0084</v>
          </cell>
          <cell r="C156" t="str">
            <v>IC-057-2023</v>
          </cell>
          <cell r="D156">
            <v>214</v>
          </cell>
          <cell r="E156" t="str">
            <v>MQX</v>
          </cell>
          <cell r="F156" t="str">
            <v>BARRERA MAS BOLSA PARA COLOSTOMIA DE 70MM Y CLIP</v>
          </cell>
          <cell r="G156" t="str">
            <v xml:space="preserve">UNIDAD </v>
          </cell>
          <cell r="H156" t="str">
            <v>138-2023</v>
          </cell>
          <cell r="I156" t="str">
            <v>MEDICOX LTDA</v>
          </cell>
          <cell r="J156" t="str">
            <v>NO</v>
          </cell>
          <cell r="K156">
            <v>20121</v>
          </cell>
          <cell r="L156">
            <v>0</v>
          </cell>
          <cell r="M156">
            <v>20121</v>
          </cell>
          <cell r="N156">
            <v>94</v>
          </cell>
        </row>
        <row r="157">
          <cell r="B157" t="str">
            <v>MQ0817</v>
          </cell>
          <cell r="C157" t="str">
            <v>IC-057-2023</v>
          </cell>
          <cell r="D157">
            <v>215</v>
          </cell>
          <cell r="E157" t="str">
            <v>MQX</v>
          </cell>
          <cell r="F157" t="str">
            <v xml:space="preserve">BARRERA PROTECTORA PARA COLOSTOMIA DE 45 MM </v>
          </cell>
          <cell r="G157" t="str">
            <v xml:space="preserve">UNIDAD </v>
          </cell>
          <cell r="H157" t="str">
            <v>151-2023</v>
          </cell>
          <cell r="I157" t="str">
            <v>BIOPLAST OC S.A.S.</v>
          </cell>
          <cell r="J157" t="str">
            <v>NO</v>
          </cell>
          <cell r="K157">
            <v>11900</v>
          </cell>
          <cell r="L157">
            <v>0</v>
          </cell>
          <cell r="M157">
            <v>11900</v>
          </cell>
          <cell r="N157">
            <v>4</v>
          </cell>
        </row>
        <row r="158">
          <cell r="B158" t="str">
            <v>MQ0820</v>
          </cell>
          <cell r="C158" t="str">
            <v>IC-057-2023</v>
          </cell>
          <cell r="D158">
            <v>216</v>
          </cell>
          <cell r="E158" t="str">
            <v>MQX</v>
          </cell>
          <cell r="F158" t="str">
            <v>BARRERA PROTECTORA PIEL LISA 20MM * 20MM</v>
          </cell>
          <cell r="G158" t="str">
            <v xml:space="preserve">UNIDAD </v>
          </cell>
          <cell r="H158" t="str">
            <v>151-2023</v>
          </cell>
          <cell r="I158" t="str">
            <v>BIOPLAST OC S.A.S.</v>
          </cell>
          <cell r="J158" t="str">
            <v>NO</v>
          </cell>
          <cell r="K158">
            <v>24400</v>
          </cell>
          <cell r="L158">
            <v>0</v>
          </cell>
          <cell r="M158">
            <v>24400</v>
          </cell>
          <cell r="N158">
            <v>1</v>
          </cell>
        </row>
        <row r="159">
          <cell r="B159" t="str">
            <v>MQXC738</v>
          </cell>
          <cell r="C159" t="str">
            <v>IC-057-2023</v>
          </cell>
          <cell r="D159">
            <v>48</v>
          </cell>
          <cell r="E159" t="str">
            <v>MQX</v>
          </cell>
          <cell r="F159" t="str">
            <v>BATA DESECHABLE CON PROTECTOR PLASTICO  ESTERIL</v>
          </cell>
          <cell r="G159" t="str">
            <v>UNIDAD</v>
          </cell>
          <cell r="H159" t="str">
            <v>135-2023</v>
          </cell>
          <cell r="I159" t="str">
            <v>ALFA TRADING S.A.S.</v>
          </cell>
          <cell r="J159" t="str">
            <v>NO</v>
          </cell>
          <cell r="K159">
            <v>7000</v>
          </cell>
          <cell r="L159">
            <v>1330</v>
          </cell>
          <cell r="M159">
            <v>8330</v>
          </cell>
          <cell r="N159">
            <v>1</v>
          </cell>
        </row>
        <row r="160">
          <cell r="B160" t="str">
            <v>MQXC737</v>
          </cell>
          <cell r="C160" t="str">
            <v>IC-057-2023</v>
          </cell>
          <cell r="D160">
            <v>47</v>
          </cell>
          <cell r="E160" t="str">
            <v>MQX</v>
          </cell>
          <cell r="F160" t="str">
            <v>BATA DESECHABLE CON PROTECTOR PLASTICO NO ESTERIL</v>
          </cell>
          <cell r="G160" t="str">
            <v>UNIDAD</v>
          </cell>
          <cell r="H160" t="str">
            <v>135-2023</v>
          </cell>
          <cell r="I160" t="str">
            <v>ALFA TRADING S.A.S.</v>
          </cell>
          <cell r="J160" t="str">
            <v>NO</v>
          </cell>
          <cell r="K160">
            <v>4500</v>
          </cell>
          <cell r="L160">
            <v>855</v>
          </cell>
          <cell r="M160">
            <v>5355</v>
          </cell>
          <cell r="N160">
            <v>1</v>
          </cell>
        </row>
        <row r="161">
          <cell r="B161" t="str">
            <v>MQ0085</v>
          </cell>
          <cell r="C161" t="str">
            <v>IC-057-2023</v>
          </cell>
          <cell r="D161">
            <v>371</v>
          </cell>
          <cell r="E161" t="str">
            <v>MQX</v>
          </cell>
          <cell r="F161" t="str">
            <v>BATA DESECHABLE MANGA LARGA PUÑO RESORTADO</v>
          </cell>
          <cell r="G161" t="str">
            <v xml:space="preserve">UNIDAD </v>
          </cell>
          <cell r="H161" t="str">
            <v>144-2023</v>
          </cell>
          <cell r="I161" t="str">
            <v>COMPANY MEDIQBOY OC S.A.S.</v>
          </cell>
          <cell r="J161" t="str">
            <v>NO</v>
          </cell>
          <cell r="K161">
            <v>2444</v>
          </cell>
          <cell r="L161">
            <v>464</v>
          </cell>
          <cell r="M161">
            <v>2908</v>
          </cell>
          <cell r="N161">
            <v>8800</v>
          </cell>
        </row>
        <row r="162">
          <cell r="B162" t="str">
            <v>MQ0086</v>
          </cell>
          <cell r="C162" t="str">
            <v>IC-057-2023</v>
          </cell>
          <cell r="D162">
            <v>667</v>
          </cell>
          <cell r="E162" t="str">
            <v>MQX</v>
          </cell>
          <cell r="F162" t="str">
            <v>BATA DESECHABLE PARA PACIENTE ADULTO MANGA CORTA</v>
          </cell>
          <cell r="G162" t="str">
            <v>UNIDAD</v>
          </cell>
          <cell r="H162" t="str">
            <v>131-2023</v>
          </cell>
          <cell r="I162" t="str">
            <v>POLIFARMA SAS</v>
          </cell>
          <cell r="J162" t="str">
            <v>NO</v>
          </cell>
          <cell r="K162">
            <v>1462</v>
          </cell>
          <cell r="L162">
            <v>277.78000000000003</v>
          </cell>
          <cell r="M162">
            <v>1739.78</v>
          </cell>
          <cell r="N162">
            <v>4010</v>
          </cell>
        </row>
        <row r="163">
          <cell r="B163" t="str">
            <v>MQXC841</v>
          </cell>
          <cell r="C163" t="str">
            <v>IC-057-2023</v>
          </cell>
          <cell r="D163">
            <v>488</v>
          </cell>
          <cell r="E163" t="str">
            <v>MQX</v>
          </cell>
          <cell r="F163" t="str">
            <v>BATA MEDICO DESECHABLE MANGA LARGA * 35GR Y PANTALON CON RESORTE EN LA CINTURA, EL PANTALON DEBE LLEVAR SESGO Y TIRAS EN LA CINTURA</v>
          </cell>
          <cell r="G163" t="str">
            <v>UNIDAD</v>
          </cell>
          <cell r="H163" t="str">
            <v>151-2023</v>
          </cell>
          <cell r="I163" t="str">
            <v>BIOPLAST OC S.A.S.</v>
          </cell>
          <cell r="K163">
            <v>5245</v>
          </cell>
          <cell r="L163">
            <v>996.55000000000007</v>
          </cell>
          <cell r="M163">
            <v>6241.55</v>
          </cell>
          <cell r="N163">
            <v>1</v>
          </cell>
        </row>
        <row r="164">
          <cell r="B164" t="str">
            <v>MQXC836</v>
          </cell>
          <cell r="C164" t="str">
            <v>IC-057-2023</v>
          </cell>
          <cell r="D164">
            <v>49</v>
          </cell>
          <cell r="E164" t="str">
            <v>MQX</v>
          </cell>
          <cell r="F164" t="str">
            <v>BATA QUIRÚRGICA DESECHABLE ESTERIL EN TALLA S,M,L,XL,XXL, CON TARJETA DE TRASFERENCIA.</v>
          </cell>
          <cell r="G164" t="str">
            <v>UNIDAD</v>
          </cell>
          <cell r="H164" t="str">
            <v>150-2023</v>
          </cell>
          <cell r="I164" t="str">
            <v>LABORATORIOS GOTHAPLAST LTDA.</v>
          </cell>
          <cell r="J164" t="str">
            <v>NO</v>
          </cell>
          <cell r="K164">
            <v>6800</v>
          </cell>
          <cell r="L164">
            <v>1292</v>
          </cell>
          <cell r="M164">
            <v>8092</v>
          </cell>
          <cell r="N164">
            <v>1</v>
          </cell>
        </row>
        <row r="165">
          <cell r="B165" t="str">
            <v>MQXC385</v>
          </cell>
          <cell r="C165" t="str">
            <v>IC-005-2023</v>
          </cell>
          <cell r="D165">
            <v>25</v>
          </cell>
          <cell r="E165" t="str">
            <v>MQX</v>
          </cell>
          <cell r="F165" t="str">
            <v>BETA CAP CLAMP</v>
          </cell>
          <cell r="G165" t="str">
            <v>UNIDAD</v>
          </cell>
          <cell r="H165" t="str">
            <v>004-2023</v>
          </cell>
          <cell r="I165" t="str">
            <v>EMERGENCIAS CLINICAS SAS</v>
          </cell>
          <cell r="J165" t="str">
            <v>SI</v>
          </cell>
          <cell r="K165">
            <v>26000</v>
          </cell>
          <cell r="L165">
            <v>4940</v>
          </cell>
          <cell r="M165">
            <v>30940</v>
          </cell>
          <cell r="N165">
            <v>300</v>
          </cell>
        </row>
        <row r="166">
          <cell r="B166" t="str">
            <v>OD0040</v>
          </cell>
          <cell r="C166" t="str">
            <v>IC-002-2023</v>
          </cell>
          <cell r="D166">
            <v>21</v>
          </cell>
          <cell r="E166" t="str">
            <v>MQX</v>
          </cell>
          <cell r="F166" t="str">
            <v>BLOQUES DE MORDIDA DE CAUCHO</v>
          </cell>
          <cell r="G166" t="str">
            <v>UNIDAD</v>
          </cell>
          <cell r="H166" t="str">
            <v>009-2023</v>
          </cell>
          <cell r="I166" t="str">
            <v>ORBIDENTAL SAS</v>
          </cell>
          <cell r="J166" t="str">
            <v>NO</v>
          </cell>
          <cell r="K166">
            <v>3500</v>
          </cell>
          <cell r="L166">
            <v>665</v>
          </cell>
          <cell r="M166">
            <v>4165</v>
          </cell>
          <cell r="N166">
            <v>2</v>
          </cell>
        </row>
        <row r="167">
          <cell r="B167" t="str">
            <v>MQ1277</v>
          </cell>
          <cell r="C167" t="str">
            <v>IC-057-2023</v>
          </cell>
          <cell r="D167">
            <v>4</v>
          </cell>
          <cell r="E167" t="str">
            <v>MQX</v>
          </cell>
          <cell r="F167" t="str">
            <v>BOLSA AUTOSELLABLE PARA ESTERILIZACION 100 * 230 MM +/- 1 cm CON INDICADOR PARA VAPOR</v>
          </cell>
          <cell r="G167" t="str">
            <v>UNIDAD</v>
          </cell>
          <cell r="H167" t="str">
            <v>151-2023</v>
          </cell>
          <cell r="I167" t="str">
            <v>BIOPLAST OC S.A.S.</v>
          </cell>
          <cell r="J167" t="str">
            <v>NO</v>
          </cell>
          <cell r="K167">
            <v>114</v>
          </cell>
          <cell r="L167">
            <v>21.66</v>
          </cell>
          <cell r="M167">
            <v>135.66</v>
          </cell>
          <cell r="N167">
            <v>1</v>
          </cell>
        </row>
        <row r="168">
          <cell r="B168" t="str">
            <v>MQ0940</v>
          </cell>
          <cell r="C168" t="str">
            <v>IC-057-2023</v>
          </cell>
          <cell r="D168">
            <v>5</v>
          </cell>
          <cell r="E168" t="str">
            <v>MQX</v>
          </cell>
          <cell r="F168" t="str">
            <v>BOLSA AUTOSELLABLE PARA ESTERILIZACION 130 * 280 MM +/- 1 CM CON INDICADOR PARA VAPOR</v>
          </cell>
          <cell r="G168" t="str">
            <v>UNIDAD</v>
          </cell>
          <cell r="H168" t="str">
            <v>151-2023</v>
          </cell>
          <cell r="I168" t="str">
            <v>BIOPLAST OC S.A.S.</v>
          </cell>
          <cell r="J168" t="str">
            <v>NO</v>
          </cell>
          <cell r="K168">
            <v>193</v>
          </cell>
          <cell r="L168">
            <v>36.67</v>
          </cell>
          <cell r="M168">
            <v>229.67000000000002</v>
          </cell>
          <cell r="N168">
            <v>2</v>
          </cell>
        </row>
        <row r="169">
          <cell r="B169" t="str">
            <v>MQ0939</v>
          </cell>
          <cell r="C169" t="str">
            <v>IC-057-2023</v>
          </cell>
          <cell r="D169">
            <v>8</v>
          </cell>
          <cell r="E169" t="str">
            <v>MQX</v>
          </cell>
          <cell r="F169" t="str">
            <v>BOLSA AUTOSELLABLE PARA ESTERILIZACION 200 *330mm +/- 1 cm CON INDICADOR PARA VAPOR</v>
          </cell>
          <cell r="G169" t="str">
            <v>UNIDAD</v>
          </cell>
          <cell r="H169" t="str">
            <v>151-2023</v>
          </cell>
          <cell r="I169" t="str">
            <v>BIOPLAST OC S.A.S.</v>
          </cell>
          <cell r="J169" t="str">
            <v>NO</v>
          </cell>
          <cell r="K169">
            <v>332</v>
          </cell>
          <cell r="L169">
            <v>63.08</v>
          </cell>
          <cell r="M169">
            <v>395.08</v>
          </cell>
          <cell r="N169">
            <v>1173</v>
          </cell>
        </row>
        <row r="170">
          <cell r="B170" t="str">
            <v>MQ0087</v>
          </cell>
          <cell r="C170" t="str">
            <v>IC-057-2023</v>
          </cell>
          <cell r="D170">
            <v>2</v>
          </cell>
          <cell r="E170" t="str">
            <v>MQX</v>
          </cell>
          <cell r="F170" t="str">
            <v>BOLSA AUTOSELLABLE PARA ESTERILIZACION DE 70 MM X 260 MM +/- 1 cm CON INDICADOR PARA VAPOR</v>
          </cell>
          <cell r="G170" t="str">
            <v>UNIDAD</v>
          </cell>
          <cell r="H170" t="str">
            <v>151-2023</v>
          </cell>
          <cell r="I170" t="str">
            <v>BIOPLAST OC S.A.S.</v>
          </cell>
          <cell r="J170" t="str">
            <v>NO</v>
          </cell>
          <cell r="K170">
            <v>88</v>
          </cell>
          <cell r="L170">
            <v>16.72</v>
          </cell>
          <cell r="M170">
            <v>104.72</v>
          </cell>
          <cell r="N170">
            <v>150</v>
          </cell>
        </row>
        <row r="171">
          <cell r="B171" t="str">
            <v>MQ0089</v>
          </cell>
          <cell r="C171" t="str">
            <v>IC-057-2023</v>
          </cell>
          <cell r="D171">
            <v>6</v>
          </cell>
          <cell r="E171" t="str">
            <v>MQX</v>
          </cell>
          <cell r="F171" t="str">
            <v>BOLSA AUTOSELLABLE PARA ESTERILIZACION 135 * 283 MM +/- 1 CM CON INDICADOR PARA VAPOR</v>
          </cell>
          <cell r="G171" t="str">
            <v>UNIDAD</v>
          </cell>
          <cell r="H171" t="str">
            <v>141-2023</v>
          </cell>
          <cell r="I171" t="str">
            <v>M&amp;M EQUIPOS MEDICOS</v>
          </cell>
          <cell r="J171" t="str">
            <v>NO</v>
          </cell>
          <cell r="K171">
            <v>175</v>
          </cell>
          <cell r="L171">
            <v>33</v>
          </cell>
          <cell r="M171">
            <v>208</v>
          </cell>
          <cell r="N171">
            <v>5000</v>
          </cell>
        </row>
        <row r="172">
          <cell r="B172" t="str">
            <v>MQ0823</v>
          </cell>
          <cell r="C172" t="str">
            <v>IC-057-2023</v>
          </cell>
          <cell r="D172">
            <v>7</v>
          </cell>
          <cell r="E172" t="str">
            <v>MQX</v>
          </cell>
          <cell r="F172" t="str">
            <v xml:space="preserve">BOLSA AUTOSELLABLE PARA ESTERILIZACION DE 190 * 360 MM +/- 1 CM CON INDICADOR PARA VAPOR </v>
          </cell>
          <cell r="G172" t="str">
            <v>UNIDAD</v>
          </cell>
          <cell r="H172" t="str">
            <v>151-2023</v>
          </cell>
          <cell r="I172" t="str">
            <v>BIOPLAST OC S.A.S.</v>
          </cell>
          <cell r="J172" t="str">
            <v>NO</v>
          </cell>
          <cell r="K172">
            <v>332</v>
          </cell>
          <cell r="L172">
            <v>63.08</v>
          </cell>
          <cell r="M172">
            <v>395.08</v>
          </cell>
          <cell r="N172">
            <v>5100</v>
          </cell>
        </row>
        <row r="173">
          <cell r="B173" t="str">
            <v>MQ1322</v>
          </cell>
          <cell r="C173" t="str">
            <v>IC-057-2023</v>
          </cell>
          <cell r="D173">
            <v>1</v>
          </cell>
          <cell r="E173" t="str">
            <v>MQX</v>
          </cell>
          <cell r="F173" t="str">
            <v>BOLSA AUTOSELLABLE PARA ESTERILIZACION DE 5.7CM * 10 CM +/- 1 CM CON INDICADOR PARA VAPOR</v>
          </cell>
          <cell r="G173" t="str">
            <v>UNIDAD</v>
          </cell>
          <cell r="H173" t="str">
            <v>151-2023</v>
          </cell>
          <cell r="I173" t="str">
            <v>BIOPLAST OC S.A.S.</v>
          </cell>
          <cell r="J173" t="str">
            <v>NO</v>
          </cell>
          <cell r="K173">
            <v>43</v>
          </cell>
          <cell r="L173">
            <v>8.17</v>
          </cell>
          <cell r="M173">
            <v>51.17</v>
          </cell>
          <cell r="N173">
            <v>20</v>
          </cell>
        </row>
        <row r="174">
          <cell r="B174" t="str">
            <v>MQ0088</v>
          </cell>
          <cell r="C174" t="str">
            <v>IC-057-2023</v>
          </cell>
          <cell r="D174">
            <v>3</v>
          </cell>
          <cell r="E174" t="str">
            <v>MQX</v>
          </cell>
          <cell r="F174" t="str">
            <v>BOLSA AUTOSELLABLE PARA ESTERILIZACION DE 90 MM X 260 MM +/- 1 cm CON INDICADOR PARA VAPOR</v>
          </cell>
          <cell r="G174" t="str">
            <v xml:space="preserve">UNIDAD </v>
          </cell>
          <cell r="H174" t="str">
            <v>139-2023</v>
          </cell>
          <cell r="I174" t="str">
            <v>DISCOLMEDICA S.A.S.</v>
          </cell>
          <cell r="J174" t="str">
            <v>NO</v>
          </cell>
          <cell r="K174">
            <v>112</v>
          </cell>
          <cell r="L174">
            <v>21.28</v>
          </cell>
          <cell r="M174">
            <v>133.28</v>
          </cell>
          <cell r="N174">
            <v>600</v>
          </cell>
        </row>
        <row r="175">
          <cell r="B175" t="str">
            <v>MQ0092</v>
          </cell>
          <cell r="C175" t="str">
            <v>IC-057-2023</v>
          </cell>
          <cell r="D175">
            <v>789</v>
          </cell>
          <cell r="E175" t="str">
            <v>MQX</v>
          </cell>
          <cell r="F175" t="str">
            <v>BOLSA CADAVER</v>
          </cell>
          <cell r="G175" t="str">
            <v>UNIDAD</v>
          </cell>
          <cell r="H175" t="str">
            <v>139-2023</v>
          </cell>
          <cell r="I175" t="str">
            <v>DISCOLMEDICA S.A.S.</v>
          </cell>
          <cell r="J175" t="str">
            <v>NO</v>
          </cell>
          <cell r="K175">
            <v>31765</v>
          </cell>
          <cell r="L175">
            <v>6035.35</v>
          </cell>
          <cell r="M175">
            <v>37800.35</v>
          </cell>
          <cell r="N175">
            <v>135</v>
          </cell>
        </row>
        <row r="176">
          <cell r="B176" t="str">
            <v>MQ0826</v>
          </cell>
          <cell r="C176" t="str">
            <v>IC-057-2023</v>
          </cell>
          <cell r="D176">
            <v>217</v>
          </cell>
          <cell r="E176" t="str">
            <v>MQX</v>
          </cell>
          <cell r="F176" t="str">
            <v>BOLSA DE COLOSTOMIA PEDIATRICA 1 PIEZA DE 10MM A 35MM</v>
          </cell>
          <cell r="G176" t="str">
            <v xml:space="preserve">UNIDAD </v>
          </cell>
          <cell r="H176" t="str">
            <v>151-2023</v>
          </cell>
          <cell r="I176" t="str">
            <v>BIOPLAST OC S.A.S.</v>
          </cell>
          <cell r="J176" t="str">
            <v>NO</v>
          </cell>
          <cell r="K176">
            <v>12900</v>
          </cell>
          <cell r="L176">
            <v>0</v>
          </cell>
          <cell r="M176">
            <v>12900</v>
          </cell>
          <cell r="N176">
            <v>2</v>
          </cell>
        </row>
        <row r="177">
          <cell r="B177" t="str">
            <v>MQXC381</v>
          </cell>
          <cell r="C177" t="str">
            <v>IC-005-2023</v>
          </cell>
          <cell r="D177">
            <v>21</v>
          </cell>
          <cell r="E177" t="str">
            <v>MQX</v>
          </cell>
          <cell r="F177" t="str">
            <v>BOLSA DE DRENAJE PARA CAPD</v>
          </cell>
          <cell r="G177" t="str">
            <v>UNIDAD</v>
          </cell>
          <cell r="H177" t="str">
            <v>004-2023</v>
          </cell>
          <cell r="I177" t="str">
            <v>EMERGENCIAS CLINICAS SAS</v>
          </cell>
          <cell r="J177" t="str">
            <v>SI</v>
          </cell>
          <cell r="K177">
            <v>11500</v>
          </cell>
          <cell r="L177">
            <v>0</v>
          </cell>
          <cell r="M177">
            <v>11500</v>
          </cell>
          <cell r="N177">
            <v>300</v>
          </cell>
        </row>
        <row r="178">
          <cell r="B178" t="str">
            <v>MQ0091</v>
          </cell>
          <cell r="C178" t="str">
            <v>IC-057-2023</v>
          </cell>
          <cell r="D178">
            <v>731</v>
          </cell>
          <cell r="E178" t="str">
            <v>MQX</v>
          </cell>
          <cell r="F178" t="str">
            <v>BOLSA DE DRENAJE URINARIO * 2000ML</v>
          </cell>
          <cell r="G178" t="str">
            <v>UNIDAD</v>
          </cell>
          <cell r="H178" t="str">
            <v>151-2023</v>
          </cell>
          <cell r="I178" t="str">
            <v>BIOPLAST OC S.A.S.</v>
          </cell>
          <cell r="J178" t="str">
            <v>NO</v>
          </cell>
          <cell r="K178">
            <v>3945</v>
          </cell>
          <cell r="L178">
            <v>749.55</v>
          </cell>
          <cell r="M178">
            <v>4694.55</v>
          </cell>
          <cell r="N178">
            <v>1212</v>
          </cell>
        </row>
        <row r="179">
          <cell r="B179" t="str">
            <v>MQ0829</v>
          </cell>
          <cell r="C179" t="str">
            <v>IC-057-2023</v>
          </cell>
          <cell r="D179">
            <v>135</v>
          </cell>
          <cell r="E179" t="str">
            <v>MQX</v>
          </cell>
          <cell r="F179" t="str">
            <v>BOLSA DRENAJE URINARIO PEDIATRICO CONECTOR UNIVERSAL</v>
          </cell>
          <cell r="G179" t="str">
            <v>UNIDAD</v>
          </cell>
          <cell r="H179" t="str">
            <v>151-2023</v>
          </cell>
          <cell r="I179" t="str">
            <v>BIOPLAST OC S.A.S.</v>
          </cell>
          <cell r="J179" t="str">
            <v>NO</v>
          </cell>
          <cell r="K179">
            <v>4145</v>
          </cell>
          <cell r="L179">
            <v>787.55</v>
          </cell>
          <cell r="M179">
            <v>4932.55</v>
          </cell>
          <cell r="N179">
            <v>1</v>
          </cell>
        </row>
        <row r="180">
          <cell r="B180" t="str">
            <v>MQXC371</v>
          </cell>
          <cell r="C180" t="str">
            <v>IC-005-2023</v>
          </cell>
          <cell r="D180">
            <v>11</v>
          </cell>
          <cell r="E180" t="str">
            <v>MQX</v>
          </cell>
          <cell r="F180" t="str">
            <v>BOLSA DE FILTRACION DIALISIS 5 LT</v>
          </cell>
          <cell r="G180" t="str">
            <v>UNIDAD</v>
          </cell>
          <cell r="H180" t="str">
            <v>004-2023</v>
          </cell>
          <cell r="I180" t="str">
            <v>EMERGENCIAS CLINICAS SAS</v>
          </cell>
          <cell r="J180" t="str">
            <v>SI</v>
          </cell>
          <cell r="K180">
            <v>23000</v>
          </cell>
          <cell r="L180">
            <v>4370</v>
          </cell>
          <cell r="M180">
            <v>27370</v>
          </cell>
          <cell r="N180">
            <v>10</v>
          </cell>
        </row>
        <row r="181">
          <cell r="B181" t="str">
            <v>MQXC306</v>
          </cell>
          <cell r="C181" t="str">
            <v>IC-057-2023</v>
          </cell>
          <cell r="D181">
            <v>136</v>
          </cell>
          <cell r="E181" t="str">
            <v>MQX</v>
          </cell>
          <cell r="F181" t="str">
            <v>BOLSA DRENAJE UROSTOMIA * 45MM</v>
          </cell>
          <cell r="G181" t="str">
            <v>UNIDAD</v>
          </cell>
          <cell r="H181" t="str">
            <v>144-2023</v>
          </cell>
          <cell r="I181" t="str">
            <v>COMPANY MEDIQBOY OC S.A.S.</v>
          </cell>
          <cell r="J181" t="str">
            <v>NO</v>
          </cell>
          <cell r="K181">
            <v>12193</v>
          </cell>
          <cell r="L181">
            <v>0</v>
          </cell>
          <cell r="M181">
            <v>12193</v>
          </cell>
          <cell r="N181">
            <v>6</v>
          </cell>
        </row>
        <row r="182">
          <cell r="B182" t="str">
            <v>MQ0093</v>
          </cell>
          <cell r="C182" t="str">
            <v>IC-057-2023</v>
          </cell>
          <cell r="D182">
            <v>137</v>
          </cell>
          <cell r="E182" t="str">
            <v>MQX</v>
          </cell>
          <cell r="F182" t="str">
            <v>BOLSA RECOLECTORA DE ORINA PEDIATRICA</v>
          </cell>
          <cell r="G182" t="str">
            <v>UNIDAD</v>
          </cell>
          <cell r="H182" t="str">
            <v>151-2023</v>
          </cell>
          <cell r="I182" t="str">
            <v>BIOPLAST OC S.A.S.</v>
          </cell>
          <cell r="J182" t="str">
            <v>NO</v>
          </cell>
          <cell r="K182">
            <v>238</v>
          </cell>
          <cell r="L182">
            <v>45.22</v>
          </cell>
          <cell r="M182">
            <v>283.22000000000003</v>
          </cell>
          <cell r="N182">
            <v>315</v>
          </cell>
        </row>
        <row r="183">
          <cell r="B183" t="str">
            <v>MQXC443</v>
          </cell>
          <cell r="C183" t="str">
            <v>IC-057-2023</v>
          </cell>
          <cell r="D183">
            <v>610</v>
          </cell>
          <cell r="E183" t="str">
            <v>MQX</v>
          </cell>
          <cell r="F183" t="str">
            <v>BOLSA SENCILLA PARA COLECCION DE SANGRE</v>
          </cell>
          <cell r="G183" t="str">
            <v xml:space="preserve">UNIDAD </v>
          </cell>
          <cell r="H183" t="str">
            <v>138-2023</v>
          </cell>
          <cell r="I183" t="str">
            <v>MEDICOX LTDA</v>
          </cell>
          <cell r="J183" t="str">
            <v>NO</v>
          </cell>
          <cell r="K183">
            <v>18341</v>
          </cell>
          <cell r="L183">
            <v>0</v>
          </cell>
          <cell r="M183">
            <v>18341</v>
          </cell>
          <cell r="N183">
            <v>1</v>
          </cell>
        </row>
        <row r="184">
          <cell r="B184" t="str">
            <v>MQXC412</v>
          </cell>
          <cell r="C184" t="str">
            <v>IC-057-2023</v>
          </cell>
          <cell r="D184">
            <v>501</v>
          </cell>
          <cell r="E184" t="str">
            <v>MQX</v>
          </cell>
          <cell r="F184" t="str">
            <v>BOQUILLA DESCHABLE</v>
          </cell>
          <cell r="G184" t="str">
            <v xml:space="preserve">UNIDAD </v>
          </cell>
          <cell r="H184" t="str">
            <v>153-2023</v>
          </cell>
          <cell r="I184" t="str">
            <v>JORGE MACHADO EQUIPOS MEDICOS SAS</v>
          </cell>
          <cell r="J184" t="str">
            <v>NO</v>
          </cell>
          <cell r="K184">
            <v>6500</v>
          </cell>
          <cell r="L184">
            <v>1235</v>
          </cell>
          <cell r="M184">
            <v>7735</v>
          </cell>
          <cell r="N184">
            <v>1</v>
          </cell>
        </row>
        <row r="185">
          <cell r="B185" t="str">
            <v>MQ0140</v>
          </cell>
          <cell r="C185" t="str">
            <v>IC-057-2023</v>
          </cell>
          <cell r="D185">
            <v>857</v>
          </cell>
          <cell r="E185" t="str">
            <v>MQX</v>
          </cell>
          <cell r="F185" t="str">
            <v>CATETER ACCESO URETERAL</v>
          </cell>
          <cell r="G185" t="str">
            <v>UNIDAD</v>
          </cell>
          <cell r="H185" t="str">
            <v>147-2023</v>
          </cell>
          <cell r="I185" t="str">
            <v>TECNOLOGIAS MEDICAS DE COLOMBIA SAS</v>
          </cell>
          <cell r="J185" t="str">
            <v>NO</v>
          </cell>
          <cell r="K185">
            <v>67813</v>
          </cell>
          <cell r="L185">
            <v>0</v>
          </cell>
          <cell r="M185">
            <v>67813</v>
          </cell>
          <cell r="N185">
            <v>4</v>
          </cell>
        </row>
        <row r="186">
          <cell r="B186" t="str">
            <v>MQ1220</v>
          </cell>
          <cell r="C186" t="str">
            <v>NR</v>
          </cell>
          <cell r="D186">
            <v>1</v>
          </cell>
          <cell r="E186" t="str">
            <v>MQX</v>
          </cell>
          <cell r="F186" t="str">
            <v>BOTON GASTROSTOMIA 14 FR. X 0.7 A 1 CM</v>
          </cell>
          <cell r="G186" t="str">
            <v xml:space="preserve">UNIDAD </v>
          </cell>
          <cell r="H186" t="str">
            <v>SIN CONTRATO</v>
          </cell>
          <cell r="I186" t="str">
            <v>SIN CONTRATO</v>
          </cell>
          <cell r="J186" t="str">
            <v>NO</v>
          </cell>
          <cell r="K186">
            <v>1551600</v>
          </cell>
          <cell r="L186">
            <v>0</v>
          </cell>
          <cell r="M186">
            <v>1551600</v>
          </cell>
          <cell r="N186">
            <v>1</v>
          </cell>
        </row>
        <row r="187">
          <cell r="B187" t="str">
            <v>MQ0832</v>
          </cell>
          <cell r="C187" t="str">
            <v>IC-057-2023</v>
          </cell>
          <cell r="D187">
            <v>603</v>
          </cell>
          <cell r="E187" t="str">
            <v>MQX</v>
          </cell>
          <cell r="F187" t="str">
            <v>BOTON PARA GASTROSTOMIA N° 14FR * 1.5CM</v>
          </cell>
          <cell r="G187" t="str">
            <v xml:space="preserve">UNIDAD </v>
          </cell>
          <cell r="H187" t="str">
            <v>138-2023</v>
          </cell>
          <cell r="I187" t="str">
            <v>MEDICOX LTDA</v>
          </cell>
          <cell r="J187" t="str">
            <v>NO</v>
          </cell>
          <cell r="K187">
            <v>577381</v>
          </cell>
          <cell r="L187">
            <v>0</v>
          </cell>
          <cell r="M187">
            <v>577381</v>
          </cell>
          <cell r="N187">
            <v>1</v>
          </cell>
        </row>
        <row r="188">
          <cell r="B188" t="str">
            <v>MQ1221</v>
          </cell>
          <cell r="C188" t="str">
            <v>IC-057-2023</v>
          </cell>
          <cell r="D188">
            <v>604</v>
          </cell>
          <cell r="E188" t="str">
            <v>MQX</v>
          </cell>
          <cell r="F188" t="str">
            <v xml:space="preserve">BOTON PARA GASTROSTOMIA N° 16FR </v>
          </cell>
          <cell r="G188" t="str">
            <v xml:space="preserve">UNIDAD </v>
          </cell>
          <cell r="H188" t="str">
            <v>138-2023</v>
          </cell>
          <cell r="I188" t="str">
            <v>MEDICOX LTDA</v>
          </cell>
          <cell r="J188" t="str">
            <v>NO</v>
          </cell>
          <cell r="K188">
            <v>577381</v>
          </cell>
          <cell r="L188">
            <v>0</v>
          </cell>
          <cell r="M188">
            <v>577381</v>
          </cell>
          <cell r="N188">
            <v>1</v>
          </cell>
        </row>
        <row r="189">
          <cell r="B189" t="str">
            <v>MQ1373</v>
          </cell>
          <cell r="C189" t="str">
            <v>IC-057-2023</v>
          </cell>
          <cell r="D189">
            <v>606</v>
          </cell>
          <cell r="E189" t="str">
            <v>MQX</v>
          </cell>
          <cell r="F189" t="str">
            <v>BOTON PARA GASTROSTOMIA N° 16FR * 2.0CM</v>
          </cell>
          <cell r="G189" t="str">
            <v xml:space="preserve">UNIDAD </v>
          </cell>
          <cell r="H189" t="str">
            <v>138-2023</v>
          </cell>
          <cell r="I189" t="str">
            <v>MEDICOX LTDA</v>
          </cell>
          <cell r="J189" t="str">
            <v>NO</v>
          </cell>
          <cell r="K189">
            <v>577381</v>
          </cell>
          <cell r="L189">
            <v>0</v>
          </cell>
          <cell r="M189">
            <v>577381</v>
          </cell>
          <cell r="N189">
            <v>1</v>
          </cell>
        </row>
        <row r="190">
          <cell r="B190" t="str">
            <v>MQXC442</v>
          </cell>
          <cell r="C190" t="str">
            <v>IC-057-2023</v>
          </cell>
          <cell r="D190">
            <v>602</v>
          </cell>
          <cell r="E190" t="str">
            <v>MQX</v>
          </cell>
          <cell r="F190" t="str">
            <v xml:space="preserve">BOTON PARA GASTROSTOMIA N° 18FR * 3.0CM </v>
          </cell>
          <cell r="G190" t="str">
            <v xml:space="preserve">UNIDAD </v>
          </cell>
          <cell r="H190" t="str">
            <v>138-2023</v>
          </cell>
          <cell r="I190" t="str">
            <v>MEDICOX LTDA</v>
          </cell>
          <cell r="J190" t="str">
            <v>NO</v>
          </cell>
          <cell r="K190">
            <v>577381</v>
          </cell>
          <cell r="L190">
            <v>0</v>
          </cell>
          <cell r="M190">
            <v>577381</v>
          </cell>
          <cell r="N190">
            <v>1</v>
          </cell>
        </row>
        <row r="191">
          <cell r="B191" t="str">
            <v>MQ0096</v>
          </cell>
          <cell r="C191" t="str">
            <v>IC-057-2023</v>
          </cell>
          <cell r="D191">
            <v>311</v>
          </cell>
          <cell r="E191" t="str">
            <v>MQX</v>
          </cell>
          <cell r="F191" t="str">
            <v>BRAZALETE 1 VIA No.2 NEONATAL DESECHABLE</v>
          </cell>
          <cell r="G191" t="str">
            <v xml:space="preserve">UNIDAD </v>
          </cell>
          <cell r="H191" t="str">
            <v>137-2023</v>
          </cell>
          <cell r="I191" t="str">
            <v>HOSPITECNICA S.A.S.</v>
          </cell>
          <cell r="J191" t="str">
            <v>NO</v>
          </cell>
          <cell r="K191">
            <v>14060</v>
          </cell>
          <cell r="L191">
            <v>2671</v>
          </cell>
          <cell r="M191">
            <v>16731</v>
          </cell>
          <cell r="N191">
            <v>13</v>
          </cell>
        </row>
        <row r="192">
          <cell r="B192" t="str">
            <v>MQ0095</v>
          </cell>
          <cell r="C192" t="str">
            <v>IC-057-2023</v>
          </cell>
          <cell r="D192">
            <v>310</v>
          </cell>
          <cell r="E192" t="str">
            <v>MQX</v>
          </cell>
          <cell r="F192" t="str">
            <v>BRAZALETE 1 VIA NEONATAL  N° 1 - DESECHABLE</v>
          </cell>
          <cell r="G192" t="str">
            <v>UNIDAD</v>
          </cell>
          <cell r="H192" t="str">
            <v>137-2023</v>
          </cell>
          <cell r="I192" t="str">
            <v>HOSPITECNICA S.A.S.</v>
          </cell>
          <cell r="J192" t="str">
            <v>NO</v>
          </cell>
          <cell r="K192">
            <v>14060</v>
          </cell>
          <cell r="L192">
            <v>2671</v>
          </cell>
          <cell r="M192">
            <v>16731</v>
          </cell>
          <cell r="N192">
            <v>10</v>
          </cell>
        </row>
        <row r="193">
          <cell r="B193" t="str">
            <v>MQ0835</v>
          </cell>
          <cell r="C193" t="str">
            <v>IC-057-2023</v>
          </cell>
          <cell r="D193">
            <v>312</v>
          </cell>
          <cell r="E193" t="str">
            <v>MQX</v>
          </cell>
          <cell r="F193" t="str">
            <v>BRAZALETE 1 VIA NEONATAL N° 3  DESECHABLE</v>
          </cell>
          <cell r="G193" t="str">
            <v>UNIDAD</v>
          </cell>
          <cell r="H193" t="str">
            <v>137-2023</v>
          </cell>
          <cell r="I193" t="str">
            <v>HOSPITECNICA S.A.S.</v>
          </cell>
          <cell r="J193" t="str">
            <v>NO</v>
          </cell>
          <cell r="K193">
            <v>14155</v>
          </cell>
          <cell r="L193">
            <v>2689</v>
          </cell>
          <cell r="M193">
            <v>16844</v>
          </cell>
          <cell r="N193">
            <v>26</v>
          </cell>
        </row>
        <row r="194">
          <cell r="B194" t="str">
            <v>MQ0098</v>
          </cell>
          <cell r="C194" t="str">
            <v>IC-057-2023</v>
          </cell>
          <cell r="D194">
            <v>313</v>
          </cell>
          <cell r="E194" t="str">
            <v>MQX</v>
          </cell>
          <cell r="F194" t="str">
            <v>BRAZALETE 1 VIA NEONATAL  N° 4  DESECHABLE</v>
          </cell>
          <cell r="G194" t="str">
            <v>UNIDAD</v>
          </cell>
          <cell r="H194" t="str">
            <v>139-2023</v>
          </cell>
          <cell r="I194" t="str">
            <v>DISCOLMEDICA S.A.S.</v>
          </cell>
          <cell r="J194" t="str">
            <v>NO</v>
          </cell>
          <cell r="K194">
            <v>13010</v>
          </cell>
          <cell r="L194">
            <v>2471.9</v>
          </cell>
          <cell r="M194">
            <v>15481.9</v>
          </cell>
          <cell r="N194">
            <v>40</v>
          </cell>
        </row>
        <row r="195">
          <cell r="B195" t="str">
            <v>MQ0099</v>
          </cell>
          <cell r="C195" t="str">
            <v>IC-057-2023</v>
          </cell>
          <cell r="D195">
            <v>314</v>
          </cell>
          <cell r="E195" t="str">
            <v>MQX</v>
          </cell>
          <cell r="F195" t="str">
            <v>BRAZALETE 1 VIA NEONATAL  N° 5  DESECHABLE</v>
          </cell>
          <cell r="G195" t="str">
            <v>UNIDAD</v>
          </cell>
          <cell r="H195" t="str">
            <v>139-2023</v>
          </cell>
          <cell r="I195" t="str">
            <v>DISCOLMEDICA S.A.S.</v>
          </cell>
          <cell r="J195" t="str">
            <v>NO</v>
          </cell>
          <cell r="K195">
            <v>14326</v>
          </cell>
          <cell r="L195">
            <v>2721.94</v>
          </cell>
          <cell r="M195">
            <v>17047.939999999999</v>
          </cell>
          <cell r="N195">
            <v>6</v>
          </cell>
        </row>
        <row r="196">
          <cell r="B196" t="str">
            <v>MQXC388</v>
          </cell>
          <cell r="C196" t="str">
            <v>069-2022</v>
          </cell>
          <cell r="D196">
            <v>1</v>
          </cell>
          <cell r="E196" t="str">
            <v>MQX</v>
          </cell>
          <cell r="F196" t="str">
            <v>BRAZALETE 2 VIAS NEONATAL Nº 6 REUSABLE</v>
          </cell>
          <cell r="G196" t="str">
            <v xml:space="preserve">UNIDAD </v>
          </cell>
          <cell r="H196" t="str">
            <v>SIN CONTRATO</v>
          </cell>
          <cell r="I196" t="str">
            <v>SIN CONTRATO</v>
          </cell>
          <cell r="J196" t="str">
            <v>NO</v>
          </cell>
          <cell r="K196">
            <v>25600</v>
          </cell>
          <cell r="L196">
            <v>4864</v>
          </cell>
          <cell r="M196">
            <v>30464</v>
          </cell>
          <cell r="N196">
            <v>1</v>
          </cell>
        </row>
        <row r="197">
          <cell r="B197" t="str">
            <v>MQ0833</v>
          </cell>
          <cell r="C197" t="str">
            <v>IC-057-2023</v>
          </cell>
          <cell r="D197">
            <v>450</v>
          </cell>
          <cell r="E197" t="str">
            <v>MQX</v>
          </cell>
          <cell r="F197" t="str">
            <v>BRAZALETE 2 VIAS NEONATAL  N° 1  DESECHABLE</v>
          </cell>
          <cell r="G197" t="str">
            <v xml:space="preserve">UNIDAD </v>
          </cell>
          <cell r="H197" t="str">
            <v>137-2023</v>
          </cell>
          <cell r="I197" t="str">
            <v>HOSPITECNICA S.A.S.</v>
          </cell>
          <cell r="J197" t="str">
            <v>NO</v>
          </cell>
          <cell r="K197">
            <v>14440</v>
          </cell>
          <cell r="L197">
            <v>2744</v>
          </cell>
          <cell r="M197">
            <v>17184</v>
          </cell>
          <cell r="N197">
            <v>3</v>
          </cell>
        </row>
        <row r="198">
          <cell r="B198" t="str">
            <v>MQ0834</v>
          </cell>
          <cell r="C198" t="str">
            <v>IC-057-2023</v>
          </cell>
          <cell r="D198">
            <v>451</v>
          </cell>
          <cell r="E198" t="str">
            <v>MQX</v>
          </cell>
          <cell r="F198" t="str">
            <v>BRAZALETE 2 VIAS NEONATAL  N° 2  DESECHABLE</v>
          </cell>
          <cell r="G198" t="str">
            <v xml:space="preserve">UNIDAD </v>
          </cell>
          <cell r="H198" t="str">
            <v>144-2023</v>
          </cell>
          <cell r="I198" t="str">
            <v>COMPANY MEDIQBOY OC S.A.S.</v>
          </cell>
          <cell r="J198" t="str">
            <v>NO</v>
          </cell>
          <cell r="K198">
            <v>0</v>
          </cell>
          <cell r="L198">
            <v>2303</v>
          </cell>
          <cell r="M198">
            <v>2303</v>
          </cell>
          <cell r="N198">
            <v>1</v>
          </cell>
        </row>
        <row r="199">
          <cell r="B199" t="str">
            <v>MQ0097</v>
          </cell>
          <cell r="C199" t="str">
            <v>IC-057-2023</v>
          </cell>
          <cell r="D199">
            <v>452</v>
          </cell>
          <cell r="E199" t="str">
            <v>MQX</v>
          </cell>
          <cell r="F199" t="str">
            <v>BRAZALETE 2 VIAS NEONATAL  N° 3  DESECHABLE</v>
          </cell>
          <cell r="G199" t="str">
            <v xml:space="preserve">UNIDAD </v>
          </cell>
          <cell r="H199" t="str">
            <v>137-2023</v>
          </cell>
          <cell r="I199" t="str">
            <v>HOSPITECNICA S.A.S.</v>
          </cell>
          <cell r="J199" t="str">
            <v>NO</v>
          </cell>
          <cell r="K199">
            <v>16910</v>
          </cell>
          <cell r="L199">
            <v>3213</v>
          </cell>
          <cell r="M199">
            <v>20123</v>
          </cell>
          <cell r="N199">
            <v>8</v>
          </cell>
        </row>
        <row r="200">
          <cell r="B200" t="str">
            <v>MQ0836</v>
          </cell>
          <cell r="C200" t="str">
            <v>IC-057-2023</v>
          </cell>
          <cell r="D200">
            <v>453</v>
          </cell>
          <cell r="E200" t="str">
            <v>MQX</v>
          </cell>
          <cell r="F200" t="str">
            <v>BRAZALETE 2 VIAS NEONATAL  N° 4  DESECHABLE</v>
          </cell>
          <cell r="G200" t="str">
            <v xml:space="preserve">UNIDAD </v>
          </cell>
          <cell r="H200" t="str">
            <v>137-2023</v>
          </cell>
          <cell r="I200" t="str">
            <v>HOSPITECNICA S.A.S.</v>
          </cell>
          <cell r="J200" t="str">
            <v>NO</v>
          </cell>
          <cell r="K200">
            <v>17005</v>
          </cell>
          <cell r="L200">
            <v>3231</v>
          </cell>
          <cell r="M200">
            <v>20236</v>
          </cell>
          <cell r="N200">
            <v>4</v>
          </cell>
        </row>
        <row r="201">
          <cell r="B201" t="str">
            <v>MQ0837</v>
          </cell>
          <cell r="C201" t="str">
            <v>IC-057-2023</v>
          </cell>
          <cell r="D201">
            <v>454</v>
          </cell>
          <cell r="E201" t="str">
            <v>MQX</v>
          </cell>
          <cell r="F201" t="str">
            <v>BRAZALETE 2 VIAS NEONATAL  N° 5  DESECHABLE</v>
          </cell>
          <cell r="G201" t="str">
            <v xml:space="preserve">UNIDAD </v>
          </cell>
          <cell r="H201" t="str">
            <v>137-2023</v>
          </cell>
          <cell r="I201" t="str">
            <v>HOSPITECNICA S.A.S.</v>
          </cell>
          <cell r="J201" t="str">
            <v>NO</v>
          </cell>
          <cell r="K201">
            <v>17290</v>
          </cell>
          <cell r="L201">
            <v>3285</v>
          </cell>
          <cell r="M201">
            <v>20575</v>
          </cell>
          <cell r="N201">
            <v>2</v>
          </cell>
        </row>
        <row r="202">
          <cell r="B202" t="str">
            <v>MQXC321</v>
          </cell>
          <cell r="C202" t="str">
            <v>IC-057-2023</v>
          </cell>
          <cell r="D202">
            <v>243</v>
          </cell>
          <cell r="E202" t="str">
            <v>MQX</v>
          </cell>
          <cell r="F202" t="str">
            <v>CABESTRILLO BOLSA USO PEDIATRICO</v>
          </cell>
          <cell r="G202" t="str">
            <v xml:space="preserve">UNIDAD </v>
          </cell>
          <cell r="H202" t="str">
            <v>151-2023</v>
          </cell>
          <cell r="I202" t="str">
            <v>BIOPLAST OC S.A.S.</v>
          </cell>
          <cell r="J202" t="str">
            <v>NO</v>
          </cell>
          <cell r="K202">
            <v>6390</v>
          </cell>
          <cell r="L202">
            <v>0</v>
          </cell>
          <cell r="M202">
            <v>6390</v>
          </cell>
          <cell r="N202">
            <v>1</v>
          </cell>
        </row>
        <row r="203">
          <cell r="B203" t="str">
            <v>MQXC322</v>
          </cell>
          <cell r="C203" t="str">
            <v>IC-057-2023</v>
          </cell>
          <cell r="D203">
            <v>244</v>
          </cell>
          <cell r="E203" t="str">
            <v>MQX</v>
          </cell>
          <cell r="F203" t="str">
            <v>CABESTRILLO BOLSA USO ADULTO</v>
          </cell>
          <cell r="G203" t="str">
            <v xml:space="preserve">UNIDAD </v>
          </cell>
          <cell r="H203" t="str">
            <v>151-2023</v>
          </cell>
          <cell r="I203" t="str">
            <v>BIOPLAST OC S.A.S.</v>
          </cell>
          <cell r="J203" t="str">
            <v>NO</v>
          </cell>
          <cell r="K203">
            <v>6390</v>
          </cell>
          <cell r="L203">
            <v>0</v>
          </cell>
          <cell r="M203">
            <v>6390</v>
          </cell>
          <cell r="N203">
            <v>1</v>
          </cell>
        </row>
        <row r="204">
          <cell r="B204" t="str">
            <v>MQXC644</v>
          </cell>
          <cell r="C204" t="str">
            <v>EM001-2023</v>
          </cell>
          <cell r="D204" t="str">
            <v>NA</v>
          </cell>
          <cell r="E204" t="str">
            <v>MQX</v>
          </cell>
          <cell r="F204" t="str">
            <v xml:space="preserve">CABLE BIPOLAR PARA RESECTOSCOPIO WOLF </v>
          </cell>
          <cell r="G204" t="str">
            <v>UNIDAD</v>
          </cell>
          <cell r="H204" t="str">
            <v>043-2023</v>
          </cell>
          <cell r="I204" t="str">
            <v>MEDITEC S.A.</v>
          </cell>
          <cell r="J204" t="str">
            <v>NO</v>
          </cell>
          <cell r="K204">
            <v>479180</v>
          </cell>
          <cell r="L204">
            <v>91044.2</v>
          </cell>
          <cell r="M204">
            <v>570224.19999999995</v>
          </cell>
          <cell r="N204">
            <v>1</v>
          </cell>
        </row>
        <row r="205">
          <cell r="B205" t="str">
            <v>MQ0104</v>
          </cell>
          <cell r="C205" t="str">
            <v>IC-057-2023</v>
          </cell>
          <cell r="D205">
            <v>67</v>
          </cell>
          <cell r="E205" t="str">
            <v>MQX</v>
          </cell>
          <cell r="F205" t="str">
            <v xml:space="preserve">CABLE MONOPOLAR PARA ELECTRODOS DE LAPAROSCOPIA CONEXION  PARA UNIDAD ELECTRO QUIRURGICA  REUSABLE COMPATIBLE CON MARCA WOLF </v>
          </cell>
          <cell r="G205" t="str">
            <v>UNIDAD</v>
          </cell>
          <cell r="H205" t="str">
            <v>138-2023</v>
          </cell>
          <cell r="I205" t="str">
            <v>MEDICOX LTDA</v>
          </cell>
          <cell r="J205" t="str">
            <v>NO</v>
          </cell>
          <cell r="K205">
            <v>129463</v>
          </cell>
          <cell r="L205">
            <v>24598</v>
          </cell>
          <cell r="M205">
            <v>154061</v>
          </cell>
          <cell r="N205">
            <v>1</v>
          </cell>
        </row>
        <row r="206">
          <cell r="B206" t="str">
            <v>MQ0105</v>
          </cell>
          <cell r="C206" t="str">
            <v>IC-057-2023</v>
          </cell>
          <cell r="D206">
            <v>115</v>
          </cell>
          <cell r="E206" t="str">
            <v>MQX</v>
          </cell>
          <cell r="F206" t="str">
            <v xml:space="preserve">CABLE DE ELECTRO BISTURIA PLACA 3 PINES REUSABLE </v>
          </cell>
          <cell r="G206" t="str">
            <v>UNIDAD</v>
          </cell>
          <cell r="H206" t="str">
            <v>151-2023</v>
          </cell>
          <cell r="I206" t="str">
            <v>BIOPLAST OC S.A.S.</v>
          </cell>
          <cell r="J206" t="str">
            <v>NO</v>
          </cell>
          <cell r="K206">
            <v>23450</v>
          </cell>
          <cell r="L206">
            <v>4455.5</v>
          </cell>
          <cell r="M206">
            <v>27905.5</v>
          </cell>
          <cell r="N206">
            <v>1</v>
          </cell>
        </row>
        <row r="207">
          <cell r="B207" t="str">
            <v>MQ0106</v>
          </cell>
          <cell r="C207" t="str">
            <v>IC-057-2023</v>
          </cell>
          <cell r="D207">
            <v>218</v>
          </cell>
          <cell r="E207" t="str">
            <v>MQX</v>
          </cell>
          <cell r="F207" t="str">
            <v>CAJA RECOLECTORA DE MATERIA FECAL</v>
          </cell>
          <cell r="G207" t="str">
            <v xml:space="preserve">UNIDAD </v>
          </cell>
          <cell r="H207" t="str">
            <v>151-2023</v>
          </cell>
          <cell r="I207" t="str">
            <v>BIOPLAST OC S.A.S.</v>
          </cell>
          <cell r="J207" t="str">
            <v>NO</v>
          </cell>
          <cell r="K207">
            <v>138</v>
          </cell>
          <cell r="L207">
            <v>26.22</v>
          </cell>
          <cell r="M207">
            <v>164.22</v>
          </cell>
          <cell r="N207">
            <v>732</v>
          </cell>
        </row>
        <row r="208">
          <cell r="B208" t="str">
            <v>MQ0838</v>
          </cell>
          <cell r="C208" t="str">
            <v>IC-057-2023</v>
          </cell>
          <cell r="D208">
            <v>576</v>
          </cell>
          <cell r="E208" t="str">
            <v>MQX</v>
          </cell>
          <cell r="F208" t="str">
            <v>CAL SODADA PARA ANESTESIA CANECA POR 30 HASTA 40 LIBRAS</v>
          </cell>
          <cell r="G208" t="str">
            <v xml:space="preserve">CANECA </v>
          </cell>
          <cell r="H208" t="str">
            <v>138-2023</v>
          </cell>
          <cell r="I208" t="str">
            <v>MEDICOX LTDA</v>
          </cell>
          <cell r="J208" t="str">
            <v>NO</v>
          </cell>
          <cell r="K208">
            <v>216054</v>
          </cell>
          <cell r="L208">
            <v>41051</v>
          </cell>
          <cell r="M208">
            <v>257105</v>
          </cell>
          <cell r="N208">
            <v>6</v>
          </cell>
        </row>
        <row r="209">
          <cell r="B209" t="str">
            <v>MQ0146</v>
          </cell>
          <cell r="C209" t="str">
            <v>IC-057-2023</v>
          </cell>
          <cell r="D209">
            <v>904</v>
          </cell>
          <cell r="E209" t="str">
            <v>MQX</v>
          </cell>
          <cell r="F209" t="str">
            <v>CATETER DOBLE JFR N° 6FR * 24 A 26CM</v>
          </cell>
          <cell r="G209" t="str">
            <v>UNIDAD</v>
          </cell>
          <cell r="H209" t="str">
            <v>147-2023</v>
          </cell>
          <cell r="I209" t="str">
            <v>TECNOLOGIAS MEDICAS DE COLOMBIA SAS</v>
          </cell>
          <cell r="J209" t="str">
            <v>NO</v>
          </cell>
          <cell r="K209">
            <v>166420</v>
          </cell>
          <cell r="L209">
            <v>0</v>
          </cell>
          <cell r="M209">
            <v>166420</v>
          </cell>
          <cell r="N209">
            <v>18</v>
          </cell>
        </row>
        <row r="210">
          <cell r="B210" t="str">
            <v>MQ0168</v>
          </cell>
          <cell r="C210" t="str">
            <v>IC-057-2023</v>
          </cell>
          <cell r="D210">
            <v>860</v>
          </cell>
          <cell r="E210" t="str">
            <v>MQX</v>
          </cell>
          <cell r="F210" t="str">
            <v>CATETER URETERAL N° 48 * 24CM</v>
          </cell>
          <cell r="G210" t="str">
            <v>UNIDAD</v>
          </cell>
          <cell r="H210" t="str">
            <v>147-2023</v>
          </cell>
          <cell r="I210" t="str">
            <v>TECNOLOGIAS MEDICAS DE COLOMBIA SAS</v>
          </cell>
          <cell r="J210" t="str">
            <v>NO</v>
          </cell>
          <cell r="K210">
            <v>156814</v>
          </cell>
          <cell r="L210">
            <v>0</v>
          </cell>
          <cell r="M210">
            <v>156814</v>
          </cell>
          <cell r="N210">
            <v>7</v>
          </cell>
        </row>
        <row r="211">
          <cell r="B211" t="str">
            <v>MQ0315</v>
          </cell>
          <cell r="C211" t="str">
            <v>IC-057-2023</v>
          </cell>
          <cell r="D211">
            <v>292</v>
          </cell>
          <cell r="E211" t="str">
            <v>MQX</v>
          </cell>
          <cell r="F211" t="str">
            <v>GUIA DE TEFLON, PUNTA RECTA RIGIDA (GUIA TEFLONADA URETREAL PTFE 0,35MM * 150 CM)</v>
          </cell>
          <cell r="G211" t="str">
            <v xml:space="preserve">UNIDAD </v>
          </cell>
          <cell r="H211" t="str">
            <v>147-2023</v>
          </cell>
          <cell r="I211" t="str">
            <v>TECNOLOGIAS MEDICAS DE COLOMBIA SAS</v>
          </cell>
          <cell r="J211" t="str">
            <v>NO</v>
          </cell>
          <cell r="K211">
            <v>54715</v>
          </cell>
          <cell r="L211">
            <v>10395</v>
          </cell>
          <cell r="M211">
            <v>65110</v>
          </cell>
          <cell r="N211">
            <v>13</v>
          </cell>
        </row>
        <row r="212">
          <cell r="B212" t="str">
            <v>MQXC747</v>
          </cell>
          <cell r="C212" t="str">
            <v>IC-057-2023</v>
          </cell>
          <cell r="D212">
            <v>46</v>
          </cell>
          <cell r="E212" t="str">
            <v>MQX</v>
          </cell>
          <cell r="F212" t="str">
            <v>CAMPO DE OJO ESTERIL 75 X 75 CM</v>
          </cell>
          <cell r="G212" t="str">
            <v>UNIDAD</v>
          </cell>
          <cell r="H212" t="str">
            <v>138-2023</v>
          </cell>
          <cell r="I212" t="str">
            <v>MEDICOX LTDA</v>
          </cell>
          <cell r="J212" t="str">
            <v>NO</v>
          </cell>
          <cell r="K212">
            <v>3411</v>
          </cell>
          <cell r="L212">
            <v>649</v>
          </cell>
          <cell r="M212">
            <v>4060</v>
          </cell>
          <cell r="N212">
            <v>1</v>
          </cell>
        </row>
        <row r="213">
          <cell r="B213" t="str">
            <v>MQXC746</v>
          </cell>
          <cell r="C213" t="str">
            <v>IC-057-2023</v>
          </cell>
          <cell r="D213">
            <v>45</v>
          </cell>
          <cell r="E213" t="str">
            <v>MQX</v>
          </cell>
          <cell r="F213" t="str">
            <v xml:space="preserve">CAMPO ESTERIL UNIVERSAL EN U 260x222 </v>
          </cell>
          <cell r="G213" t="str">
            <v>UNIDAD</v>
          </cell>
          <cell r="H213" t="str">
            <v>138-2023</v>
          </cell>
          <cell r="I213" t="str">
            <v>MEDICOX LTDA</v>
          </cell>
          <cell r="J213" t="str">
            <v>NO</v>
          </cell>
          <cell r="K213">
            <v>19880</v>
          </cell>
          <cell r="L213">
            <v>3778</v>
          </cell>
          <cell r="M213">
            <v>23658</v>
          </cell>
          <cell r="N213">
            <v>1</v>
          </cell>
        </row>
        <row r="214">
          <cell r="B214" t="str">
            <v>MQXC645</v>
          </cell>
          <cell r="C214" t="str">
            <v>IC-057-2023</v>
          </cell>
          <cell r="D214">
            <v>44</v>
          </cell>
          <cell r="E214" t="str">
            <v>MQX</v>
          </cell>
          <cell r="F214" t="str">
            <v>CAMPO ESTERIL FRENESTRADO EN U DE 15*95 cm COBERTURA PERINEAL CON ABERTURA 200*250 cm REFUERZO 100*175cm</v>
          </cell>
          <cell r="G214" t="str">
            <v>UNIDAD</v>
          </cell>
          <cell r="H214" t="str">
            <v>138-2023</v>
          </cell>
          <cell r="I214" t="str">
            <v>MEDICOX LTDA</v>
          </cell>
          <cell r="J214" t="str">
            <v>NO</v>
          </cell>
          <cell r="K214">
            <v>29755</v>
          </cell>
          <cell r="L214">
            <v>5654</v>
          </cell>
          <cell r="M214">
            <v>35409</v>
          </cell>
          <cell r="N214">
            <v>1</v>
          </cell>
        </row>
        <row r="215">
          <cell r="B215" t="str">
            <v>MQ1498</v>
          </cell>
          <cell r="C215" t="str">
            <v>IC-057-2023</v>
          </cell>
          <cell r="D215">
            <v>105</v>
          </cell>
          <cell r="E215" t="str">
            <v>MQX</v>
          </cell>
          <cell r="F215" t="str">
            <v>EVACUADOR DE VEJIGA</v>
          </cell>
          <cell r="G215" t="str">
            <v>UNIDAD</v>
          </cell>
          <cell r="H215" t="str">
            <v>147-2023</v>
          </cell>
          <cell r="I215" t="str">
            <v>TECNOLOGIAS MEDICAS DE COLOMBIA SAS</v>
          </cell>
          <cell r="J215" t="str">
            <v>NO</v>
          </cell>
          <cell r="K215">
            <v>98529</v>
          </cell>
          <cell r="L215">
            <v>18720</v>
          </cell>
          <cell r="M215">
            <v>117249</v>
          </cell>
          <cell r="N215">
            <v>1</v>
          </cell>
        </row>
        <row r="216">
          <cell r="B216" t="str">
            <v>MQXC357</v>
          </cell>
          <cell r="C216" t="str">
            <v>IC-057-2023</v>
          </cell>
          <cell r="D216">
            <v>390</v>
          </cell>
          <cell r="E216" t="str">
            <v>MQX</v>
          </cell>
          <cell r="F216" t="str">
            <v>KIT STEN PANCREATICO N° 5FR * 5CM</v>
          </cell>
          <cell r="G216" t="str">
            <v xml:space="preserve">UNIDAD </v>
          </cell>
          <cell r="H216" t="str">
            <v>147-2023</v>
          </cell>
          <cell r="I216" t="str">
            <v>TECNOLOGIAS MEDICAS DE COLOMBIA SAS</v>
          </cell>
          <cell r="J216" t="str">
            <v>NO</v>
          </cell>
          <cell r="K216">
            <v>620000</v>
          </cell>
          <cell r="L216">
            <v>0</v>
          </cell>
          <cell r="M216">
            <v>620000</v>
          </cell>
          <cell r="N216">
            <v>1</v>
          </cell>
        </row>
        <row r="217">
          <cell r="B217" t="str">
            <v>MQ0114</v>
          </cell>
          <cell r="C217" t="str">
            <v>IC-057-2023</v>
          </cell>
          <cell r="D217">
            <v>219</v>
          </cell>
          <cell r="E217" t="str">
            <v>MQX</v>
          </cell>
          <cell r="F217" t="str">
            <v>CANDADO CARRO DE PARO</v>
          </cell>
          <cell r="G217" t="str">
            <v xml:space="preserve">UNIDAD </v>
          </cell>
          <cell r="H217" t="str">
            <v>151-2023</v>
          </cell>
          <cell r="I217" t="str">
            <v>BIOPLAST OC S.A.S.</v>
          </cell>
          <cell r="J217" t="str">
            <v>NO</v>
          </cell>
          <cell r="K217">
            <v>390</v>
          </cell>
          <cell r="L217">
            <v>74.099999999999994</v>
          </cell>
          <cell r="M217">
            <v>464.1</v>
          </cell>
          <cell r="N217">
            <v>529</v>
          </cell>
        </row>
        <row r="218">
          <cell r="B218" t="str">
            <v>MQ0839</v>
          </cell>
          <cell r="C218" t="str">
            <v>015-2022</v>
          </cell>
          <cell r="D218">
            <v>1</v>
          </cell>
          <cell r="E218" t="str">
            <v>MQX</v>
          </cell>
          <cell r="F218" t="str">
            <v>CANISTER 1000 CC</v>
          </cell>
          <cell r="G218" t="str">
            <v>UNIDAD</v>
          </cell>
          <cell r="H218" t="str">
            <v>045-2022</v>
          </cell>
          <cell r="I218" t="str">
            <v>SUPLESALUD IPS SAS</v>
          </cell>
          <cell r="J218" t="str">
            <v>SI</v>
          </cell>
          <cell r="K218">
            <v>330200</v>
          </cell>
          <cell r="L218">
            <v>62738</v>
          </cell>
          <cell r="M218">
            <v>392938</v>
          </cell>
          <cell r="N218">
            <v>48</v>
          </cell>
        </row>
        <row r="219">
          <cell r="B219" t="str">
            <v>MQ0841</v>
          </cell>
          <cell r="C219" t="str">
            <v>015-2022</v>
          </cell>
          <cell r="D219">
            <v>2</v>
          </cell>
          <cell r="E219" t="str">
            <v>MQX</v>
          </cell>
          <cell r="F219" t="str">
            <v>CANISTER 250 CC</v>
          </cell>
          <cell r="G219" t="str">
            <v>UNIDAD</v>
          </cell>
          <cell r="H219" t="str">
            <v>045-2022</v>
          </cell>
          <cell r="I219" t="str">
            <v>SUPLESALUD IPS SAS</v>
          </cell>
          <cell r="J219" t="str">
            <v>SI</v>
          </cell>
          <cell r="K219">
            <v>170000</v>
          </cell>
          <cell r="L219">
            <v>32300</v>
          </cell>
          <cell r="M219">
            <v>202300</v>
          </cell>
          <cell r="N219">
            <v>1</v>
          </cell>
        </row>
        <row r="220">
          <cell r="B220" t="str">
            <v>MQXC307</v>
          </cell>
          <cell r="C220" t="str">
            <v>IC-057-2023</v>
          </cell>
          <cell r="D220">
            <v>138</v>
          </cell>
          <cell r="E220" t="str">
            <v>MQX</v>
          </cell>
          <cell r="F220" t="str">
            <v>CANULA PARA TRAQUEOSTOMIA N° 4 SIN BALON, NO FENESTRADA</v>
          </cell>
          <cell r="G220" t="str">
            <v>UNIDAD</v>
          </cell>
          <cell r="H220" t="str">
            <v>151-2023</v>
          </cell>
          <cell r="I220" t="str">
            <v>BIOPLAST OC S.A.S.</v>
          </cell>
          <cell r="J220" t="str">
            <v>NO</v>
          </cell>
          <cell r="K220">
            <v>13200</v>
          </cell>
          <cell r="L220">
            <v>2508</v>
          </cell>
          <cell r="M220">
            <v>15708</v>
          </cell>
          <cell r="N220">
            <v>1</v>
          </cell>
        </row>
        <row r="221">
          <cell r="B221" t="str">
            <v>MQXC308</v>
          </cell>
          <cell r="C221" t="str">
            <v>IC-057-2023</v>
          </cell>
          <cell r="D221">
            <v>139</v>
          </cell>
          <cell r="E221" t="str">
            <v>MQX</v>
          </cell>
          <cell r="F221" t="str">
            <v>CANULA PARA TRAQUEOSTOMIA N° 5 CON BALON, NO FENESTRADA</v>
          </cell>
          <cell r="G221" t="str">
            <v>UNIDAD</v>
          </cell>
          <cell r="H221" t="str">
            <v>151-2023</v>
          </cell>
          <cell r="I221" t="str">
            <v>BIOPLAST OC S.A.S.</v>
          </cell>
          <cell r="J221" t="str">
            <v>NO</v>
          </cell>
          <cell r="K221">
            <v>14450</v>
          </cell>
          <cell r="L221">
            <v>2745.5</v>
          </cell>
          <cell r="M221">
            <v>17195.5</v>
          </cell>
          <cell r="N221">
            <v>1</v>
          </cell>
        </row>
        <row r="222">
          <cell r="B222" t="str">
            <v>MQ1525</v>
          </cell>
          <cell r="C222" t="str">
            <v>IC-057-2023</v>
          </cell>
          <cell r="D222">
            <v>140</v>
          </cell>
          <cell r="E222" t="str">
            <v>MQX</v>
          </cell>
          <cell r="F222" t="str">
            <v>CANULA PARA TRAQUEOSTOMIA N° 6 CON BALON, NO FENESTRADA</v>
          </cell>
          <cell r="G222" t="str">
            <v>UNIDAD</v>
          </cell>
          <cell r="H222" t="str">
            <v>151-2023</v>
          </cell>
          <cell r="I222" t="str">
            <v>BIOPLAST OC S.A.S.</v>
          </cell>
          <cell r="J222" t="str">
            <v>NO</v>
          </cell>
          <cell r="K222">
            <v>14450</v>
          </cell>
          <cell r="L222">
            <v>2745.5</v>
          </cell>
          <cell r="M222">
            <v>17195.5</v>
          </cell>
          <cell r="N222">
            <v>1</v>
          </cell>
        </row>
        <row r="223">
          <cell r="B223" t="str">
            <v>MQ1526</v>
          </cell>
          <cell r="C223" t="str">
            <v>IC-057-2023</v>
          </cell>
          <cell r="D223">
            <v>141</v>
          </cell>
          <cell r="E223" t="str">
            <v>MQX</v>
          </cell>
          <cell r="F223" t="str">
            <v>CANULA PARA TRAQUEOSTOMIA N° 6.5 CON BALON, NO FENESTRADA</v>
          </cell>
          <cell r="G223" t="str">
            <v>UNIDAD</v>
          </cell>
          <cell r="H223" t="str">
            <v>151-2023</v>
          </cell>
          <cell r="I223" t="str">
            <v>BIOPLAST OC S.A.S.</v>
          </cell>
          <cell r="J223" t="str">
            <v>NO</v>
          </cell>
          <cell r="K223">
            <v>14450</v>
          </cell>
          <cell r="L223">
            <v>2745.5</v>
          </cell>
          <cell r="M223">
            <v>17195.5</v>
          </cell>
          <cell r="N223">
            <v>1</v>
          </cell>
        </row>
        <row r="224">
          <cell r="B224" t="str">
            <v>MQ0846</v>
          </cell>
          <cell r="C224" t="str">
            <v>IC-057-2023</v>
          </cell>
          <cell r="D224">
            <v>621</v>
          </cell>
          <cell r="E224" t="str">
            <v>MQX</v>
          </cell>
          <cell r="F224" t="str">
            <v>CANULA DE TRAQUEOSTOMIA N° 7.0 C/B FENESTRADA</v>
          </cell>
          <cell r="G224" t="str">
            <v>UNDAD</v>
          </cell>
          <cell r="H224" t="str">
            <v>143-2023</v>
          </cell>
          <cell r="I224" t="str">
            <v>RAFAEL ANTONIO SALAMANCA</v>
          </cell>
          <cell r="J224" t="str">
            <v>NO</v>
          </cell>
          <cell r="K224">
            <v>474011</v>
          </cell>
          <cell r="L224">
            <v>90062</v>
          </cell>
          <cell r="M224">
            <v>564073</v>
          </cell>
          <cell r="N224">
            <v>2</v>
          </cell>
        </row>
        <row r="225">
          <cell r="B225" t="str">
            <v>MQ0121</v>
          </cell>
          <cell r="C225" t="str">
            <v>IC-057-2023</v>
          </cell>
          <cell r="D225">
            <v>142</v>
          </cell>
          <cell r="E225" t="str">
            <v>MQX</v>
          </cell>
          <cell r="F225" t="str">
            <v>CANULA PARA TRAQUEOSTOMIA N° 7.5 CON BALON, NO FENESTRADA</v>
          </cell>
          <cell r="G225" t="str">
            <v>UNIDAD</v>
          </cell>
          <cell r="H225" t="str">
            <v>151-2023</v>
          </cell>
          <cell r="I225" t="str">
            <v>BIOPLAST OC S.A.S.</v>
          </cell>
          <cell r="J225" t="str">
            <v>NO</v>
          </cell>
          <cell r="K225">
            <v>14450</v>
          </cell>
          <cell r="L225">
            <v>2745.5</v>
          </cell>
          <cell r="M225">
            <v>17195.5</v>
          </cell>
          <cell r="N225">
            <v>3</v>
          </cell>
        </row>
        <row r="226">
          <cell r="B226" t="str">
            <v>MQ1527</v>
          </cell>
          <cell r="C226" t="str">
            <v>IC-057-2023</v>
          </cell>
          <cell r="D226">
            <v>143</v>
          </cell>
          <cell r="E226" t="str">
            <v>MQX</v>
          </cell>
          <cell r="F226" t="str">
            <v>CANULA PARA TRAQUEOSTOMIA N° 8 CON BALON NO FENESTRADA</v>
          </cell>
          <cell r="G226" t="str">
            <v>UNIDAD</v>
          </cell>
          <cell r="H226" t="str">
            <v>151-2023</v>
          </cell>
          <cell r="I226" t="str">
            <v>BIOPLAST OC S.A.S.</v>
          </cell>
          <cell r="J226" t="str">
            <v>NO</v>
          </cell>
          <cell r="K226">
            <v>14450</v>
          </cell>
          <cell r="L226">
            <v>2745.5</v>
          </cell>
          <cell r="M226">
            <v>17195.5</v>
          </cell>
          <cell r="N226">
            <v>1</v>
          </cell>
        </row>
        <row r="227">
          <cell r="B227" t="str">
            <v>MQ0850</v>
          </cell>
          <cell r="C227" t="str">
            <v>IC-057-2023</v>
          </cell>
          <cell r="D227">
            <v>144</v>
          </cell>
          <cell r="E227" t="str">
            <v>MQX</v>
          </cell>
          <cell r="F227" t="str">
            <v>CANULA PARA TRAQUEOSTOMIA N° 8.5 CON BALON, NO FENESTRADA</v>
          </cell>
          <cell r="G227" t="str">
            <v>UNIDAD</v>
          </cell>
          <cell r="H227" t="str">
            <v>151-2023</v>
          </cell>
          <cell r="I227" t="str">
            <v>BIOPLAST OC S.A.S.</v>
          </cell>
          <cell r="J227" t="str">
            <v>NO</v>
          </cell>
          <cell r="K227">
            <v>14450</v>
          </cell>
          <cell r="L227">
            <v>2745.5</v>
          </cell>
          <cell r="M227">
            <v>17195.5</v>
          </cell>
          <cell r="N227">
            <v>1</v>
          </cell>
        </row>
        <row r="228">
          <cell r="B228" t="str">
            <v>MQ1262</v>
          </cell>
          <cell r="C228" t="str">
            <v>IC-057-2023</v>
          </cell>
          <cell r="D228">
            <v>924</v>
          </cell>
          <cell r="E228" t="str">
            <v>MQX</v>
          </cell>
          <cell r="F228" t="str">
            <v>CANULA DE ASPIRACION MANUAL ENDOUTERINA N° 10 AMEU 10 MM</v>
          </cell>
          <cell r="G228" t="str">
            <v>UNIDAD</v>
          </cell>
          <cell r="H228" t="str">
            <v>143-2023</v>
          </cell>
          <cell r="I228" t="str">
            <v>RAFAEL ANTONIO SALAMANCA</v>
          </cell>
          <cell r="J228" t="str">
            <v>NO</v>
          </cell>
          <cell r="K228">
            <v>12200</v>
          </cell>
          <cell r="L228">
            <v>2318</v>
          </cell>
          <cell r="M228">
            <v>14518</v>
          </cell>
          <cell r="N228">
            <v>2</v>
          </cell>
        </row>
        <row r="229">
          <cell r="B229" t="str">
            <v>MQ1256</v>
          </cell>
          <cell r="C229" t="str">
            <v>IC-057-2023</v>
          </cell>
          <cell r="D229">
            <v>920</v>
          </cell>
          <cell r="E229" t="str">
            <v>MQX</v>
          </cell>
          <cell r="F229" t="str">
            <v>CANULA DE ASPIRACION MANUAL ENDOUTERINA N° 4 AMEU 4 MM</v>
          </cell>
          <cell r="G229" t="str">
            <v>UNIDAD</v>
          </cell>
          <cell r="H229" t="str">
            <v>143-2023</v>
          </cell>
          <cell r="I229" t="str">
            <v>RAFAEL ANTONIO SALAMANCA</v>
          </cell>
          <cell r="J229" t="str">
            <v>NO</v>
          </cell>
          <cell r="K229">
            <v>12200</v>
          </cell>
          <cell r="L229">
            <v>2318</v>
          </cell>
          <cell r="M229">
            <v>14518</v>
          </cell>
          <cell r="N229">
            <v>1</v>
          </cell>
        </row>
        <row r="230">
          <cell r="B230" t="str">
            <v>MQ1257</v>
          </cell>
          <cell r="C230" t="str">
            <v>IC-057-2023</v>
          </cell>
          <cell r="D230">
            <v>922</v>
          </cell>
          <cell r="E230" t="str">
            <v>MQX</v>
          </cell>
          <cell r="F230" t="str">
            <v>CANULA DE ASPIRACION MANUAL ENDOUTERINA N° 5 AMEU 5 MM</v>
          </cell>
          <cell r="G230" t="str">
            <v>UNIDAD</v>
          </cell>
          <cell r="H230" t="str">
            <v>143-2023</v>
          </cell>
          <cell r="I230" t="str">
            <v>RAFAEL ANTONIO SALAMANCA</v>
          </cell>
          <cell r="J230" t="str">
            <v>NO</v>
          </cell>
          <cell r="K230">
            <v>12200</v>
          </cell>
          <cell r="L230">
            <v>2318</v>
          </cell>
          <cell r="M230">
            <v>14518</v>
          </cell>
          <cell r="N230">
            <v>2</v>
          </cell>
        </row>
        <row r="231">
          <cell r="B231" t="str">
            <v>MQ1258</v>
          </cell>
          <cell r="C231" t="str">
            <v>IC-057-2023</v>
          </cell>
          <cell r="D231">
            <v>921</v>
          </cell>
          <cell r="E231" t="str">
            <v>MQX</v>
          </cell>
          <cell r="F231" t="str">
            <v>CANULA DE ASPIRACION MANUAL ENDOUTERINA N° 6 AMEU 6 MM</v>
          </cell>
          <cell r="G231" t="str">
            <v>UNIDAD</v>
          </cell>
          <cell r="H231" t="str">
            <v>143-2023</v>
          </cell>
          <cell r="I231" t="str">
            <v>RAFAEL ANTONIO SALAMANCA</v>
          </cell>
          <cell r="J231" t="str">
            <v>NO</v>
          </cell>
          <cell r="K231">
            <v>12200</v>
          </cell>
          <cell r="L231">
            <v>2318</v>
          </cell>
          <cell r="M231">
            <v>14518</v>
          </cell>
          <cell r="N231">
            <v>1</v>
          </cell>
        </row>
        <row r="232">
          <cell r="B232" t="str">
            <v>MQ1259</v>
          </cell>
          <cell r="C232" t="str">
            <v>IC-057-2023</v>
          </cell>
          <cell r="D232">
            <v>925</v>
          </cell>
          <cell r="E232" t="str">
            <v>MQX</v>
          </cell>
          <cell r="F232" t="str">
            <v>CANULA DE ASPIRACION MANUAL ENDOUTERINA N° 7 AMEU 7 MM</v>
          </cell>
          <cell r="G232" t="str">
            <v>UNIDAD</v>
          </cell>
          <cell r="H232" t="str">
            <v>143-2023</v>
          </cell>
          <cell r="I232" t="str">
            <v>RAFAEL ANTONIO SALAMANCA</v>
          </cell>
          <cell r="J232" t="str">
            <v>NO</v>
          </cell>
          <cell r="K232">
            <v>12200</v>
          </cell>
          <cell r="L232">
            <v>2318</v>
          </cell>
          <cell r="M232">
            <v>14518</v>
          </cell>
          <cell r="N232">
            <v>3</v>
          </cell>
        </row>
        <row r="233">
          <cell r="B233" t="str">
            <v>MQ1260</v>
          </cell>
          <cell r="C233" t="str">
            <v>IC-057-2023</v>
          </cell>
          <cell r="D233">
            <v>923</v>
          </cell>
          <cell r="E233" t="str">
            <v>MQX</v>
          </cell>
          <cell r="F233" t="str">
            <v>CANULA DE ASPIRACION MANUAL ENDOUTERINA N° 8 AMEU 8 MM</v>
          </cell>
          <cell r="G233" t="str">
            <v>UNIDAD</v>
          </cell>
          <cell r="H233" t="str">
            <v>143-2023</v>
          </cell>
          <cell r="I233" t="str">
            <v>RAFAEL ANTONIO SALAMANCA</v>
          </cell>
          <cell r="J233" t="str">
            <v>NO</v>
          </cell>
          <cell r="K233">
            <v>12200</v>
          </cell>
          <cell r="L233">
            <v>2318</v>
          </cell>
          <cell r="M233">
            <v>14518</v>
          </cell>
          <cell r="N233">
            <v>2</v>
          </cell>
        </row>
        <row r="234">
          <cell r="B234" t="str">
            <v>MQ1261</v>
          </cell>
          <cell r="C234" t="str">
            <v>IC-057-2023</v>
          </cell>
          <cell r="D234">
            <v>926</v>
          </cell>
          <cell r="E234" t="str">
            <v>MQX</v>
          </cell>
          <cell r="F234" t="str">
            <v>CANULA DE ASPIRACION MANUAL ENDOUTERINA N° 9 AMEU 9 MM</v>
          </cell>
          <cell r="G234" t="str">
            <v>UNIDAD</v>
          </cell>
          <cell r="H234" t="str">
            <v>143-2023</v>
          </cell>
          <cell r="I234" t="str">
            <v>RAFAEL ANTONIO SALAMANCA</v>
          </cell>
          <cell r="J234" t="str">
            <v>NO</v>
          </cell>
          <cell r="K234">
            <v>12200</v>
          </cell>
          <cell r="L234">
            <v>2318</v>
          </cell>
          <cell r="M234">
            <v>14518</v>
          </cell>
          <cell r="N234">
            <v>3</v>
          </cell>
        </row>
        <row r="235">
          <cell r="B235" t="str">
            <v>MQ0858</v>
          </cell>
          <cell r="C235" t="str">
            <v>IC-057-2023</v>
          </cell>
          <cell r="D235">
            <v>315</v>
          </cell>
          <cell r="E235" t="str">
            <v>MQX</v>
          </cell>
          <cell r="F235" t="str">
            <v>CANULA DE GUEDEL N° 0</v>
          </cell>
          <cell r="G235" t="str">
            <v>UNIDAD</v>
          </cell>
          <cell r="H235" t="str">
            <v>151-2023</v>
          </cell>
          <cell r="I235" t="str">
            <v>BIOPLAST OC S.A.S.</v>
          </cell>
          <cell r="J235" t="str">
            <v>NO</v>
          </cell>
          <cell r="K235">
            <v>825</v>
          </cell>
          <cell r="L235">
            <v>156.75</v>
          </cell>
          <cell r="M235">
            <v>981.75</v>
          </cell>
          <cell r="N235">
            <v>1</v>
          </cell>
        </row>
        <row r="236">
          <cell r="B236" t="str">
            <v>MQ0129</v>
          </cell>
          <cell r="C236" t="str">
            <v>069-2022</v>
          </cell>
          <cell r="D236">
            <v>14</v>
          </cell>
          <cell r="E236" t="str">
            <v>MQX</v>
          </cell>
          <cell r="F236" t="str">
            <v>CANULA GUEDELL N° 6</v>
          </cell>
          <cell r="G236" t="str">
            <v xml:space="preserve">UNIDAD </v>
          </cell>
          <cell r="H236" t="str">
            <v>230-2022</v>
          </cell>
          <cell r="I236" t="str">
            <v>INTERCOMERCIAL MEDICA</v>
          </cell>
          <cell r="J236" t="str">
            <v>NO</v>
          </cell>
          <cell r="K236">
            <v>1030</v>
          </cell>
          <cell r="L236">
            <v>196</v>
          </cell>
          <cell r="M236">
            <v>1226</v>
          </cell>
          <cell r="N236">
            <v>1</v>
          </cell>
        </row>
        <row r="237">
          <cell r="B237" t="str">
            <v>MQ0118</v>
          </cell>
          <cell r="C237" t="str">
            <v>IC-057-2023</v>
          </cell>
          <cell r="D237">
            <v>145</v>
          </cell>
          <cell r="E237" t="str">
            <v>MQX</v>
          </cell>
          <cell r="F237" t="str">
            <v>CANULA DE OXIGENO ADULTO</v>
          </cell>
          <cell r="G237" t="str">
            <v>UNIDAD</v>
          </cell>
          <cell r="H237" t="str">
            <v>151-2023</v>
          </cell>
          <cell r="I237" t="str">
            <v>BIOPLAST OC S.A.S.</v>
          </cell>
          <cell r="J237" t="str">
            <v>NO</v>
          </cell>
          <cell r="K237">
            <v>964</v>
          </cell>
          <cell r="L237">
            <v>183.16</v>
          </cell>
          <cell r="M237">
            <v>1147.1600000000001</v>
          </cell>
          <cell r="N237">
            <v>2797</v>
          </cell>
        </row>
        <row r="238">
          <cell r="B238" t="str">
            <v>MQXC451</v>
          </cell>
          <cell r="C238" t="str">
            <v>IC-057-2023</v>
          </cell>
          <cell r="D238">
            <v>622</v>
          </cell>
          <cell r="E238" t="str">
            <v>MQX</v>
          </cell>
          <cell r="F238" t="str">
            <v xml:space="preserve">CANULA DE TRAQUEOSTOMIA N° 2.5 S/B </v>
          </cell>
          <cell r="G238" t="str">
            <v>UNIDAD</v>
          </cell>
          <cell r="H238" t="str">
            <v>151-2023</v>
          </cell>
          <cell r="I238" t="str">
            <v>BIOPLAST OC S.A.S.</v>
          </cell>
          <cell r="J238" t="str">
            <v>NO</v>
          </cell>
          <cell r="K238">
            <v>13200</v>
          </cell>
          <cell r="L238">
            <v>2508</v>
          </cell>
          <cell r="M238">
            <v>15708</v>
          </cell>
          <cell r="N238">
            <v>1</v>
          </cell>
        </row>
        <row r="239">
          <cell r="B239" t="str">
            <v>MQXC344</v>
          </cell>
          <cell r="C239" t="str">
            <v>IC-057-2023</v>
          </cell>
          <cell r="D239">
            <v>360</v>
          </cell>
          <cell r="E239" t="str">
            <v>MQX</v>
          </cell>
          <cell r="F239" t="str">
            <v xml:space="preserve">CANULA DE TRAQUEOSTOMIA N° 3 SIN BALON </v>
          </cell>
          <cell r="G239" t="str">
            <v xml:space="preserve">UNIDAD </v>
          </cell>
          <cell r="H239" t="str">
            <v>151-2023</v>
          </cell>
          <cell r="I239" t="str">
            <v>BIOPLAST OC S.A.S.</v>
          </cell>
          <cell r="J239" t="str">
            <v>NO</v>
          </cell>
          <cell r="K239">
            <v>13200</v>
          </cell>
          <cell r="L239">
            <v>2508</v>
          </cell>
          <cell r="M239">
            <v>15708</v>
          </cell>
          <cell r="N239">
            <v>1</v>
          </cell>
        </row>
        <row r="240">
          <cell r="B240" t="str">
            <v>MQXC345</v>
          </cell>
          <cell r="C240" t="str">
            <v>IC-057-2023</v>
          </cell>
          <cell r="D240">
            <v>361</v>
          </cell>
          <cell r="E240" t="str">
            <v>MQX</v>
          </cell>
          <cell r="F240" t="str">
            <v xml:space="preserve">CANULA DE TRAQUEOSTOMIA N° 3.5 SIN BALON </v>
          </cell>
          <cell r="G240" t="str">
            <v xml:space="preserve">UNIDAD </v>
          </cell>
          <cell r="H240" t="str">
            <v>151-2023</v>
          </cell>
          <cell r="I240" t="str">
            <v>BIOPLAST OC S.A.S.</v>
          </cell>
          <cell r="J240" t="str">
            <v>NO</v>
          </cell>
          <cell r="K240">
            <v>13200</v>
          </cell>
          <cell r="L240">
            <v>2508</v>
          </cell>
          <cell r="M240">
            <v>15708</v>
          </cell>
          <cell r="N240">
            <v>1</v>
          </cell>
        </row>
        <row r="241">
          <cell r="B241" t="str">
            <v>MQXC346</v>
          </cell>
          <cell r="C241" t="str">
            <v>IC-057-2023</v>
          </cell>
          <cell r="D241">
            <v>362</v>
          </cell>
          <cell r="E241" t="str">
            <v>MQX</v>
          </cell>
          <cell r="F241" t="str">
            <v xml:space="preserve">CANULA DE TRAQUEOSTOMIA N° 4.5 SIN BALON </v>
          </cell>
          <cell r="G241" t="str">
            <v xml:space="preserve">UNIDAD </v>
          </cell>
          <cell r="H241" t="str">
            <v>151-2023</v>
          </cell>
          <cell r="I241" t="str">
            <v>BIOPLAST OC S.A.S.</v>
          </cell>
          <cell r="J241" t="str">
            <v>NO</v>
          </cell>
          <cell r="K241">
            <v>13200</v>
          </cell>
          <cell r="L241">
            <v>2508</v>
          </cell>
          <cell r="M241">
            <v>15708</v>
          </cell>
          <cell r="N241">
            <v>1</v>
          </cell>
        </row>
        <row r="242">
          <cell r="B242" t="str">
            <v>MQXC347</v>
          </cell>
          <cell r="C242" t="str">
            <v>IC-057-2023</v>
          </cell>
          <cell r="D242">
            <v>363</v>
          </cell>
          <cell r="E242" t="str">
            <v>MQX</v>
          </cell>
          <cell r="F242" t="str">
            <v>CANULA DE TRAQUEOSTOMIA N° 5 FENESTRADA</v>
          </cell>
          <cell r="G242" t="str">
            <v xml:space="preserve">UNIDAD </v>
          </cell>
          <cell r="H242" t="str">
            <v>143-2023</v>
          </cell>
          <cell r="I242" t="str">
            <v>RAFAEL ANTONIO SALAMANCA</v>
          </cell>
          <cell r="J242" t="str">
            <v>NO</v>
          </cell>
          <cell r="K242">
            <v>474011</v>
          </cell>
          <cell r="L242">
            <v>90062</v>
          </cell>
          <cell r="M242">
            <v>564073</v>
          </cell>
          <cell r="N242">
            <v>1</v>
          </cell>
        </row>
        <row r="243">
          <cell r="B243" t="str">
            <v>MQ0851</v>
          </cell>
          <cell r="C243" t="str">
            <v>NR</v>
          </cell>
          <cell r="D243">
            <v>1</v>
          </cell>
          <cell r="E243" t="str">
            <v>MQX</v>
          </cell>
          <cell r="F243" t="str">
            <v>CANULA DE TRAQUEOSTOMIA FENESTRADA 7.0 SIN BALON</v>
          </cell>
          <cell r="G243" t="str">
            <v>UNIDAD</v>
          </cell>
          <cell r="H243" t="str">
            <v>SIN CONTRATO</v>
          </cell>
          <cell r="I243" t="str">
            <v>SIN CONTRATO</v>
          </cell>
          <cell r="J243" t="str">
            <v>NO</v>
          </cell>
          <cell r="K243">
            <v>406900</v>
          </cell>
          <cell r="L243">
            <v>77311</v>
          </cell>
          <cell r="M243">
            <v>484211</v>
          </cell>
          <cell r="N243">
            <v>1</v>
          </cell>
        </row>
        <row r="244">
          <cell r="B244" t="str">
            <v>MQXC712</v>
          </cell>
          <cell r="C244" t="str">
            <v>IC-057-2023</v>
          </cell>
          <cell r="D244">
            <v>963</v>
          </cell>
          <cell r="E244" t="str">
            <v>MQX</v>
          </cell>
          <cell r="F244" t="str">
            <v>CANULA DE TRAQUEOSTOMIA N° 8.0 FENESTRADA S/B</v>
          </cell>
          <cell r="G244" t="str">
            <v>UNIDAD</v>
          </cell>
          <cell r="H244" t="str">
            <v>143-2023</v>
          </cell>
          <cell r="I244" t="str">
            <v>RAFAEL ANTONIO SALAMANCA</v>
          </cell>
          <cell r="J244" t="str">
            <v>NO</v>
          </cell>
          <cell r="K244">
            <v>422545</v>
          </cell>
          <cell r="L244">
            <v>80284</v>
          </cell>
          <cell r="M244">
            <v>502829</v>
          </cell>
          <cell r="N244">
            <v>1</v>
          </cell>
        </row>
        <row r="245">
          <cell r="B245" t="str">
            <v>MQXC628</v>
          </cell>
          <cell r="C245" t="str">
            <v>IC-057-2023</v>
          </cell>
          <cell r="D245">
            <v>812</v>
          </cell>
          <cell r="E245" t="str">
            <v>MQX</v>
          </cell>
          <cell r="F245" t="str">
            <v>CANULA DE TRAQUEOSTOMIA MINI PEDIATRICA S/B No. 5.0</v>
          </cell>
          <cell r="G245" t="str">
            <v xml:space="preserve">UNIDAD </v>
          </cell>
          <cell r="H245" t="str">
            <v>151-2023</v>
          </cell>
          <cell r="I245" t="str">
            <v>BIOPLAST OC S.A.S.</v>
          </cell>
          <cell r="J245" t="str">
            <v>NO</v>
          </cell>
          <cell r="K245">
            <v>13200</v>
          </cell>
          <cell r="L245">
            <v>2508</v>
          </cell>
          <cell r="M245">
            <v>15708</v>
          </cell>
          <cell r="N245">
            <v>1</v>
          </cell>
        </row>
        <row r="246">
          <cell r="B246" t="str">
            <v>MQXC840</v>
          </cell>
          <cell r="C246" t="str">
            <v>IC-057-2023</v>
          </cell>
          <cell r="D246">
            <v>812</v>
          </cell>
          <cell r="E246" t="str">
            <v>MQX</v>
          </cell>
          <cell r="F246" t="str">
            <v xml:space="preserve">CANULA DE TRAQUEOSTOMIA N° 5.0 S/B PEDIATRICA </v>
          </cell>
          <cell r="G246" t="str">
            <v>UNIDAD</v>
          </cell>
          <cell r="H246" t="str">
            <v>151-2023</v>
          </cell>
          <cell r="I246" t="str">
            <v>BIOPLAST OC S.A.S.</v>
          </cell>
          <cell r="K246">
            <v>13200</v>
          </cell>
          <cell r="L246">
            <v>2508</v>
          </cell>
          <cell r="M246">
            <v>15708</v>
          </cell>
          <cell r="N246">
            <v>1</v>
          </cell>
        </row>
        <row r="247">
          <cell r="B247" t="str">
            <v>MQXC642</v>
          </cell>
          <cell r="C247" t="str">
            <v>IC-057-2023</v>
          </cell>
          <cell r="D247">
            <v>850</v>
          </cell>
          <cell r="E247" t="str">
            <v>MQX</v>
          </cell>
          <cell r="F247" t="str">
            <v xml:space="preserve">CANULA DE TRAQUEOSTOMIA N° 6 FENESTRADA S/B </v>
          </cell>
          <cell r="G247" t="str">
            <v>UNIDAD</v>
          </cell>
          <cell r="H247" t="str">
            <v>144-2023</v>
          </cell>
          <cell r="I247" t="str">
            <v>COMPANY MEDIQBOY OC S.A.S.</v>
          </cell>
          <cell r="J247" t="str">
            <v>NO</v>
          </cell>
          <cell r="K247">
            <v>135232</v>
          </cell>
          <cell r="L247">
            <v>25694</v>
          </cell>
          <cell r="M247">
            <v>160926</v>
          </cell>
          <cell r="N247">
            <v>1</v>
          </cell>
        </row>
        <row r="248">
          <cell r="B248" t="str">
            <v>MQ0123</v>
          </cell>
          <cell r="C248" t="str">
            <v>IC-057-2023</v>
          </cell>
          <cell r="D248">
            <v>220</v>
          </cell>
          <cell r="E248" t="str">
            <v>MQX</v>
          </cell>
          <cell r="F248" t="str">
            <v>CANULA GUEDELL N° 0</v>
          </cell>
          <cell r="G248" t="str">
            <v xml:space="preserve">UNIDAD </v>
          </cell>
          <cell r="H248" t="str">
            <v>143-2023</v>
          </cell>
          <cell r="I248" t="str">
            <v>RAFAEL ANTONIO SALAMANCA</v>
          </cell>
          <cell r="J248" t="str">
            <v>NO</v>
          </cell>
          <cell r="K248">
            <v>820</v>
          </cell>
          <cell r="L248">
            <v>156</v>
          </cell>
          <cell r="M248">
            <v>976</v>
          </cell>
          <cell r="N248">
            <v>4</v>
          </cell>
        </row>
        <row r="249">
          <cell r="B249" t="str">
            <v>MQ0857</v>
          </cell>
          <cell r="C249" t="str">
            <v>069-2022</v>
          </cell>
          <cell r="D249">
            <v>13</v>
          </cell>
          <cell r="E249" t="str">
            <v>MQX</v>
          </cell>
          <cell r="F249" t="str">
            <v>CANULA GUEDEL N° 00</v>
          </cell>
          <cell r="G249" t="str">
            <v xml:space="preserve">UNIDAD </v>
          </cell>
          <cell r="H249" t="str">
            <v>230-2022</v>
          </cell>
          <cell r="I249" t="str">
            <v>INTERCOMERCIAL MEDICA</v>
          </cell>
          <cell r="J249" t="str">
            <v>NO</v>
          </cell>
          <cell r="K249">
            <v>1030</v>
          </cell>
          <cell r="L249">
            <v>196</v>
          </cell>
          <cell r="M249">
            <v>1226</v>
          </cell>
          <cell r="N249">
            <v>5</v>
          </cell>
        </row>
        <row r="250">
          <cell r="B250" t="str">
            <v>MQ0124</v>
          </cell>
          <cell r="C250" t="str">
            <v>IC-057-2023</v>
          </cell>
          <cell r="D250">
            <v>221</v>
          </cell>
          <cell r="E250" t="str">
            <v>MQX</v>
          </cell>
          <cell r="F250" t="str">
            <v>CANULA GUEDELL N° 1</v>
          </cell>
          <cell r="G250" t="str">
            <v xml:space="preserve">UNIDAD </v>
          </cell>
          <cell r="H250" t="str">
            <v>143-2023</v>
          </cell>
          <cell r="I250" t="str">
            <v>RAFAEL ANTONIO SALAMANCA</v>
          </cell>
          <cell r="J250" t="str">
            <v>NO</v>
          </cell>
          <cell r="K250">
            <v>820</v>
          </cell>
          <cell r="L250">
            <v>156</v>
          </cell>
          <cell r="M250">
            <v>976</v>
          </cell>
          <cell r="N250">
            <v>19</v>
          </cell>
        </row>
        <row r="251">
          <cell r="B251" t="str">
            <v>MQ0125</v>
          </cell>
          <cell r="C251" t="str">
            <v>IC-057-2023</v>
          </cell>
          <cell r="D251">
            <v>222</v>
          </cell>
          <cell r="E251" t="str">
            <v>MQX</v>
          </cell>
          <cell r="F251" t="str">
            <v>CANULA GUEDELL N° 2</v>
          </cell>
          <cell r="G251" t="str">
            <v xml:space="preserve">UNIDAD </v>
          </cell>
          <cell r="H251" t="str">
            <v>143-2023</v>
          </cell>
          <cell r="I251" t="str">
            <v>RAFAEL ANTONIO SALAMANCA</v>
          </cell>
          <cell r="J251" t="str">
            <v>NO</v>
          </cell>
          <cell r="K251">
            <v>820</v>
          </cell>
          <cell r="L251">
            <v>156</v>
          </cell>
          <cell r="M251">
            <v>976</v>
          </cell>
          <cell r="N251">
            <v>27</v>
          </cell>
        </row>
        <row r="252">
          <cell r="B252" t="str">
            <v>MQ0126</v>
          </cell>
          <cell r="C252" t="str">
            <v>IC-057-2023</v>
          </cell>
          <cell r="D252">
            <v>223</v>
          </cell>
          <cell r="E252" t="str">
            <v>MQX</v>
          </cell>
          <cell r="F252" t="str">
            <v>CANULA GUEDELL N° 3</v>
          </cell>
          <cell r="G252" t="str">
            <v xml:space="preserve">UNIDAD </v>
          </cell>
          <cell r="H252" t="str">
            <v>143-2023</v>
          </cell>
          <cell r="I252" t="str">
            <v>RAFAEL ANTONIO SALAMANCA</v>
          </cell>
          <cell r="J252" t="str">
            <v>NO</v>
          </cell>
          <cell r="K252">
            <v>820</v>
          </cell>
          <cell r="L252">
            <v>156</v>
          </cell>
          <cell r="M252">
            <v>976</v>
          </cell>
          <cell r="N252">
            <v>35</v>
          </cell>
        </row>
        <row r="253">
          <cell r="B253" t="str">
            <v>MQ0127</v>
          </cell>
          <cell r="C253" t="str">
            <v>IC-057-2023</v>
          </cell>
          <cell r="D253">
            <v>224</v>
          </cell>
          <cell r="E253" t="str">
            <v>MQX</v>
          </cell>
          <cell r="F253" t="str">
            <v>CANULA GUEDELL N° 4</v>
          </cell>
          <cell r="G253" t="str">
            <v xml:space="preserve">UNIDAD </v>
          </cell>
          <cell r="H253" t="str">
            <v>143-2023</v>
          </cell>
          <cell r="I253" t="str">
            <v>RAFAEL ANTONIO SALAMANCA</v>
          </cell>
          <cell r="J253" t="str">
            <v>NO</v>
          </cell>
          <cell r="K253">
            <v>820</v>
          </cell>
          <cell r="L253">
            <v>156</v>
          </cell>
          <cell r="M253">
            <v>976</v>
          </cell>
          <cell r="N253">
            <v>268</v>
          </cell>
        </row>
        <row r="254">
          <cell r="B254" t="str">
            <v>MQ0128</v>
          </cell>
          <cell r="C254" t="str">
            <v>IC-057-2023</v>
          </cell>
          <cell r="D254">
            <v>225</v>
          </cell>
          <cell r="E254" t="str">
            <v>MQX</v>
          </cell>
          <cell r="F254" t="str">
            <v>CANULA GUEDELL N° 5</v>
          </cell>
          <cell r="G254" t="str">
            <v xml:space="preserve">UNIDAD </v>
          </cell>
          <cell r="H254" t="str">
            <v>143-2023</v>
          </cell>
          <cell r="I254" t="str">
            <v>RAFAEL ANTONIO SALAMANCA</v>
          </cell>
          <cell r="J254" t="str">
            <v>NO</v>
          </cell>
          <cell r="K254">
            <v>820</v>
          </cell>
          <cell r="L254">
            <v>156</v>
          </cell>
          <cell r="M254">
            <v>976</v>
          </cell>
          <cell r="N254">
            <v>64</v>
          </cell>
        </row>
        <row r="255">
          <cell r="B255" t="str">
            <v>MQ1246</v>
          </cell>
          <cell r="C255" t="str">
            <v>IC-057-2023</v>
          </cell>
          <cell r="D255">
            <v>937</v>
          </cell>
          <cell r="E255" t="str">
            <v>MQX</v>
          </cell>
          <cell r="F255" t="str">
            <v>CANULA INTERFAZ NASAL OPTIFLOW JUNIOR TALLA L REF. OJR 416</v>
          </cell>
          <cell r="G255" t="str">
            <v>UNIDAD</v>
          </cell>
          <cell r="H255" t="str">
            <v>134-2023</v>
          </cell>
          <cell r="I255" t="str">
            <v>TECNICA ELECTROMEDICA S.A.</v>
          </cell>
          <cell r="J255" t="str">
            <v>NO</v>
          </cell>
          <cell r="K255">
            <v>286500</v>
          </cell>
          <cell r="L255">
            <v>54435</v>
          </cell>
          <cell r="M255">
            <v>340935</v>
          </cell>
          <cell r="N255">
            <v>14</v>
          </cell>
        </row>
        <row r="256">
          <cell r="B256" t="str">
            <v>MQ1245</v>
          </cell>
          <cell r="C256" t="str">
            <v>IC-057-2023</v>
          </cell>
          <cell r="D256">
            <v>938</v>
          </cell>
          <cell r="E256" t="str">
            <v>MQX</v>
          </cell>
          <cell r="F256" t="str">
            <v>CANULA INTERFAZ NASAL OPTIFLOW JUNIOR TALLA M REF. OJR414</v>
          </cell>
          <cell r="G256" t="str">
            <v>UNIDAD</v>
          </cell>
          <cell r="H256" t="str">
            <v>134-2023</v>
          </cell>
          <cell r="I256" t="str">
            <v>TECNICA ELECTROMEDICA S.A.</v>
          </cell>
          <cell r="J256" t="str">
            <v>NO</v>
          </cell>
          <cell r="K256">
            <v>286500</v>
          </cell>
          <cell r="L256">
            <v>54435</v>
          </cell>
          <cell r="M256">
            <v>340935</v>
          </cell>
          <cell r="N256">
            <v>10</v>
          </cell>
        </row>
        <row r="257">
          <cell r="B257" t="str">
            <v>MQ1321</v>
          </cell>
          <cell r="C257" t="str">
            <v>IC-057-2023</v>
          </cell>
          <cell r="D257">
            <v>940</v>
          </cell>
          <cell r="E257" t="str">
            <v>MQX</v>
          </cell>
          <cell r="F257" t="str">
            <v>CANULA INTERFAZ NASAL OPTIFLOW JUNIOR TALLA S REF. OJR 412</v>
          </cell>
          <cell r="G257" t="str">
            <v>UNIDAD</v>
          </cell>
          <cell r="H257" t="str">
            <v>134-2023</v>
          </cell>
          <cell r="I257" t="str">
            <v>TECNICA ELECTROMEDICA S.A.</v>
          </cell>
          <cell r="J257" t="str">
            <v>NO</v>
          </cell>
          <cell r="K257">
            <v>286500</v>
          </cell>
          <cell r="L257">
            <v>54435</v>
          </cell>
          <cell r="M257">
            <v>340935</v>
          </cell>
          <cell r="N257">
            <v>6</v>
          </cell>
        </row>
        <row r="258">
          <cell r="B258" t="str">
            <v>MQ1247</v>
          </cell>
          <cell r="C258" t="str">
            <v>IC-057-2023</v>
          </cell>
          <cell r="D258">
            <v>939</v>
          </cell>
          <cell r="E258" t="str">
            <v>MQX</v>
          </cell>
          <cell r="F258" t="str">
            <v>CANULA INTERFAZ NASAL OPTIFLOW JUNIOR TALLA XL REF. OJR 418</v>
          </cell>
          <cell r="G258" t="str">
            <v>UNIDAD</v>
          </cell>
          <cell r="H258" t="str">
            <v>134-2023</v>
          </cell>
          <cell r="I258" t="str">
            <v>TECNICA ELECTROMEDICA S.A.</v>
          </cell>
          <cell r="J258" t="str">
            <v>NO</v>
          </cell>
          <cell r="K258">
            <v>286500</v>
          </cell>
          <cell r="L258">
            <v>54435</v>
          </cell>
          <cell r="M258">
            <v>340935</v>
          </cell>
          <cell r="N258">
            <v>11</v>
          </cell>
        </row>
        <row r="259">
          <cell r="B259" t="str">
            <v>MQ0130</v>
          </cell>
          <cell r="C259" t="str">
            <v>IC-057-2023</v>
          </cell>
          <cell r="D259">
            <v>465</v>
          </cell>
          <cell r="E259" t="str">
            <v>MQX</v>
          </cell>
          <cell r="F259" t="str">
            <v>CANULA NASAL DE ALTO FLUJO ADULTO T: L</v>
          </cell>
          <cell r="G259" t="str">
            <v xml:space="preserve">UNIDAD </v>
          </cell>
          <cell r="H259" t="str">
            <v>137-2023</v>
          </cell>
          <cell r="I259" t="str">
            <v>HOSPITECNICA S.A.S.</v>
          </cell>
          <cell r="J259" t="str">
            <v>NO</v>
          </cell>
          <cell r="K259">
            <v>77900</v>
          </cell>
          <cell r="L259">
            <v>14801</v>
          </cell>
          <cell r="M259">
            <v>92701</v>
          </cell>
          <cell r="N259">
            <v>5</v>
          </cell>
        </row>
        <row r="260">
          <cell r="B260" t="str">
            <v>MQ0859</v>
          </cell>
          <cell r="C260" t="str">
            <v>IC-057-2023</v>
          </cell>
          <cell r="D260">
            <v>466</v>
          </cell>
          <cell r="E260" t="str">
            <v>MQX</v>
          </cell>
          <cell r="F260" t="str">
            <v>CANULA NASAL DE ALTO FLUJO ADULTO T: M</v>
          </cell>
          <cell r="G260" t="str">
            <v xml:space="preserve">UNIDAD </v>
          </cell>
          <cell r="H260" t="str">
            <v>137-2023</v>
          </cell>
          <cell r="I260" t="str">
            <v>HOSPITECNICA S.A.S.</v>
          </cell>
          <cell r="J260" t="str">
            <v>NO</v>
          </cell>
          <cell r="K260">
            <v>77900</v>
          </cell>
          <cell r="L260">
            <v>14801</v>
          </cell>
          <cell r="M260">
            <v>92701</v>
          </cell>
          <cell r="N260">
            <v>12</v>
          </cell>
        </row>
        <row r="261">
          <cell r="B261" t="str">
            <v>MQ0131</v>
          </cell>
          <cell r="C261" t="str">
            <v>IC-057-2023</v>
          </cell>
          <cell r="D261">
            <v>467</v>
          </cell>
          <cell r="E261" t="str">
            <v>MQX</v>
          </cell>
          <cell r="F261" t="str">
            <v>CANULA NASAL DE ALTO FLUJO ADULTO T: S</v>
          </cell>
          <cell r="G261" t="str">
            <v xml:space="preserve">UNIDAD </v>
          </cell>
          <cell r="H261" t="str">
            <v>137-2023</v>
          </cell>
          <cell r="I261" t="str">
            <v>HOSPITECNICA S.A.S.</v>
          </cell>
          <cell r="J261" t="str">
            <v>NO</v>
          </cell>
          <cell r="K261">
            <v>77900</v>
          </cell>
          <cell r="L261">
            <v>14801</v>
          </cell>
          <cell r="M261">
            <v>92701</v>
          </cell>
          <cell r="N261">
            <v>2</v>
          </cell>
        </row>
        <row r="262">
          <cell r="B262" t="str">
            <v>MQXC312</v>
          </cell>
          <cell r="C262" t="str">
            <v>IC-057-2023</v>
          </cell>
          <cell r="D262">
            <v>146</v>
          </cell>
          <cell r="E262" t="str">
            <v>MQX</v>
          </cell>
          <cell r="F262" t="str">
            <v>CANULA NASAL PARA OXIGENO ADULTO 3 A 5 METROS</v>
          </cell>
          <cell r="G262" t="str">
            <v>UNIDAD</v>
          </cell>
          <cell r="H262" t="str">
            <v>151-2023</v>
          </cell>
          <cell r="I262" t="str">
            <v>BIOPLAST OC S.A.S.</v>
          </cell>
          <cell r="J262" t="str">
            <v>NO</v>
          </cell>
          <cell r="K262">
            <v>1450</v>
          </cell>
          <cell r="L262">
            <v>275.5</v>
          </cell>
          <cell r="M262">
            <v>1725.5</v>
          </cell>
          <cell r="N262">
            <v>1</v>
          </cell>
        </row>
        <row r="263">
          <cell r="B263" t="str">
            <v>MQ0119</v>
          </cell>
          <cell r="C263" t="str">
            <v>IC-057-2023</v>
          </cell>
          <cell r="D263">
            <v>248</v>
          </cell>
          <cell r="E263" t="str">
            <v>MQX</v>
          </cell>
          <cell r="F263" t="str">
            <v>CANULA NASAL PARA OXIGENO NEONATAL</v>
          </cell>
          <cell r="G263" t="str">
            <v xml:space="preserve">UNIDAD </v>
          </cell>
          <cell r="H263" t="str">
            <v>151-2023</v>
          </cell>
          <cell r="I263" t="str">
            <v>BIOPLAST OC S.A.S.</v>
          </cell>
          <cell r="J263" t="str">
            <v>NO</v>
          </cell>
          <cell r="K263">
            <v>984</v>
          </cell>
          <cell r="L263">
            <v>186.96</v>
          </cell>
          <cell r="M263">
            <v>1170.96</v>
          </cell>
          <cell r="N263">
            <v>209</v>
          </cell>
        </row>
        <row r="264">
          <cell r="B264" t="str">
            <v>MQ0120</v>
          </cell>
          <cell r="C264" t="str">
            <v>IC-057-2023</v>
          </cell>
          <cell r="D264">
            <v>247</v>
          </cell>
          <cell r="E264" t="str">
            <v>MQX</v>
          </cell>
          <cell r="F264" t="str">
            <v>CANULA NASAL PARA OXIGENO PEDIATRICA</v>
          </cell>
          <cell r="G264" t="str">
            <v xml:space="preserve">UNIDAD </v>
          </cell>
          <cell r="H264" t="str">
            <v>151-2023</v>
          </cell>
          <cell r="I264" t="str">
            <v>BIOPLAST OC S.A.S.</v>
          </cell>
          <cell r="J264" t="str">
            <v>NO</v>
          </cell>
          <cell r="K264">
            <v>984</v>
          </cell>
          <cell r="L264">
            <v>186.96</v>
          </cell>
          <cell r="M264">
            <v>1170.96</v>
          </cell>
          <cell r="N264">
            <v>463</v>
          </cell>
        </row>
        <row r="265">
          <cell r="B265" t="str">
            <v>MQXC629</v>
          </cell>
          <cell r="C265" t="str">
            <v>IC-057-2023</v>
          </cell>
          <cell r="D265">
            <v>813</v>
          </cell>
          <cell r="E265" t="str">
            <v>MQX</v>
          </cell>
          <cell r="F265" t="str">
            <v>CANULA TRAQUEOSTOMIA N° 8 EXTRA LARGA</v>
          </cell>
          <cell r="G265" t="str">
            <v xml:space="preserve">UNIDAD </v>
          </cell>
          <cell r="H265" t="str">
            <v>154-2023</v>
          </cell>
          <cell r="I265" t="str">
            <v>LM INSTRUMENTS SAS</v>
          </cell>
          <cell r="J265" t="str">
            <v>NO</v>
          </cell>
          <cell r="K265">
            <v>810000</v>
          </cell>
          <cell r="L265">
            <v>153900</v>
          </cell>
          <cell r="M265">
            <v>963900</v>
          </cell>
          <cell r="N265">
            <v>1</v>
          </cell>
        </row>
        <row r="266">
          <cell r="B266" t="str">
            <v>MQ0138</v>
          </cell>
          <cell r="C266" t="str">
            <v>IC-057-2023</v>
          </cell>
          <cell r="D266">
            <v>620</v>
          </cell>
          <cell r="E266" t="str">
            <v>MQX</v>
          </cell>
          <cell r="F266" t="str">
            <v>CANULA DE TRAQUEOSTOMIA N° 9 C/B FENESTRADA</v>
          </cell>
          <cell r="G266" t="str">
            <v>UNIDAD</v>
          </cell>
          <cell r="H266" t="str">
            <v>143-2023</v>
          </cell>
          <cell r="I266" t="str">
            <v>RAFAEL ANTONIO SALAMANCA</v>
          </cell>
          <cell r="J266" t="str">
            <v>NO</v>
          </cell>
          <cell r="K266">
            <v>474011</v>
          </cell>
          <cell r="L266">
            <v>90062</v>
          </cell>
          <cell r="M266">
            <v>564073</v>
          </cell>
          <cell r="N266">
            <v>1</v>
          </cell>
        </row>
        <row r="267">
          <cell r="B267" t="str">
            <v>MQXC459</v>
          </cell>
          <cell r="C267" t="str">
            <v>IC-002-2023</v>
          </cell>
          <cell r="D267">
            <v>22</v>
          </cell>
          <cell r="E267" t="str">
            <v>MQX</v>
          </cell>
          <cell r="F267" t="str">
            <v>CANULAS DE SUCCION DE CIRUGIA</v>
          </cell>
          <cell r="G267" t="str">
            <v>UNIDAD</v>
          </cell>
          <cell r="H267" t="str">
            <v>009-2023</v>
          </cell>
          <cell r="I267" t="str">
            <v>ORBIDENTAL SAS</v>
          </cell>
          <cell r="J267" t="str">
            <v>NO</v>
          </cell>
          <cell r="K267">
            <v>68000</v>
          </cell>
          <cell r="L267">
            <v>12920</v>
          </cell>
          <cell r="M267">
            <v>80920</v>
          </cell>
          <cell r="N267">
            <v>1</v>
          </cell>
        </row>
        <row r="268">
          <cell r="B268" t="str">
            <v>OD0052</v>
          </cell>
          <cell r="C268" t="str">
            <v>IC-002-2023</v>
          </cell>
          <cell r="D268">
            <v>23</v>
          </cell>
          <cell r="E268" t="str">
            <v>MQX</v>
          </cell>
          <cell r="F268" t="str">
            <v>CARETA DE PROTECCION FACIAL CON MONTURA PLASTICA Y ACETATO</v>
          </cell>
          <cell r="G268" t="str">
            <v>UNIDAD</v>
          </cell>
          <cell r="H268" t="str">
            <v>009-2023</v>
          </cell>
          <cell r="I268" t="str">
            <v>ORBIDENTAL SAS</v>
          </cell>
          <cell r="J268" t="str">
            <v>NO</v>
          </cell>
          <cell r="K268">
            <v>18500</v>
          </cell>
          <cell r="L268">
            <v>3515</v>
          </cell>
          <cell r="M268">
            <v>22015</v>
          </cell>
          <cell r="N268">
            <v>1</v>
          </cell>
        </row>
        <row r="269">
          <cell r="B269" t="str">
            <v>MQ0869</v>
          </cell>
          <cell r="C269" t="str">
            <v>042-2022</v>
          </cell>
          <cell r="D269">
            <v>5</v>
          </cell>
          <cell r="E269" t="str">
            <v>MQX</v>
          </cell>
          <cell r="F269" t="str">
            <v>CASSETTE ESTERIL 165*100*100 mm PLASTICO DESECHABLE
CON SISTEMA DE INSTILACION PRESION NEGATIVA</v>
          </cell>
          <cell r="G269" t="str">
            <v>UNIDAD</v>
          </cell>
          <cell r="H269" t="str">
            <v>SIN CONTRATO</v>
          </cell>
          <cell r="I269" t="str">
            <v>SIN CONTRATO</v>
          </cell>
          <cell r="J269" t="str">
            <v>SI</v>
          </cell>
          <cell r="K269">
            <v>556090</v>
          </cell>
          <cell r="L269">
            <v>105657</v>
          </cell>
          <cell r="M269">
            <v>661747</v>
          </cell>
          <cell r="N269">
            <v>2</v>
          </cell>
        </row>
        <row r="270">
          <cell r="B270" t="str">
            <v>MQXC760</v>
          </cell>
          <cell r="C270" t="str">
            <v>IC-057-2023</v>
          </cell>
          <cell r="D270">
            <v>259</v>
          </cell>
          <cell r="E270" t="str">
            <v>MQX</v>
          </cell>
          <cell r="F270" t="str">
            <v>CATETER  HEMODIALISIS TEMPORAL RECTO DOBLE LUMEN N° 7FR *  10CM</v>
          </cell>
          <cell r="G270" t="str">
            <v>UNIDAD</v>
          </cell>
          <cell r="H270" t="str">
            <v>131-2023</v>
          </cell>
          <cell r="I270" t="str">
            <v>POLIFARMA SAS</v>
          </cell>
          <cell r="J270" t="str">
            <v>NO</v>
          </cell>
          <cell r="K270">
            <v>554000</v>
          </cell>
          <cell r="L270">
            <v>0</v>
          </cell>
          <cell r="M270">
            <v>554000</v>
          </cell>
          <cell r="N270">
            <v>1</v>
          </cell>
        </row>
        <row r="271">
          <cell r="B271" t="str">
            <v>MQXC324</v>
          </cell>
          <cell r="C271" t="str">
            <v>IC-057-2023</v>
          </cell>
          <cell r="D271">
            <v>253</v>
          </cell>
          <cell r="E271" t="str">
            <v>MQX</v>
          </cell>
          <cell r="F271" t="str">
            <v>CATETER BILUMEN PRECURVADO N° 8FR * 12CM</v>
          </cell>
          <cell r="G271" t="str">
            <v xml:space="preserve">UNIDAD </v>
          </cell>
          <cell r="H271" t="str">
            <v>131-2023</v>
          </cell>
          <cell r="I271" t="str">
            <v>POLIFARMA SAS</v>
          </cell>
          <cell r="J271" t="str">
            <v>NO</v>
          </cell>
          <cell r="K271">
            <v>458000</v>
          </cell>
          <cell r="L271">
            <v>0</v>
          </cell>
          <cell r="M271">
            <v>458000</v>
          </cell>
          <cell r="N271">
            <v>1</v>
          </cell>
        </row>
        <row r="272">
          <cell r="B272" t="str">
            <v>MQXC415</v>
          </cell>
          <cell r="C272" t="str">
            <v>IC-057-2023</v>
          </cell>
          <cell r="D272">
            <v>505</v>
          </cell>
          <cell r="E272" t="str">
            <v>MQX</v>
          </cell>
          <cell r="F272" t="str">
            <v>BALON EXTRACTOR DE CALCULO</v>
          </cell>
          <cell r="G272" t="str">
            <v xml:space="preserve">UNIDAD </v>
          </cell>
          <cell r="H272" t="str">
            <v>147-2023</v>
          </cell>
          <cell r="I272" t="str">
            <v>TECNOLOGIAS MEDICAS DE COLOMBIA SAS</v>
          </cell>
          <cell r="J272" t="str">
            <v>NO</v>
          </cell>
          <cell r="K272">
            <v>620000</v>
          </cell>
          <cell r="L272">
            <v>0</v>
          </cell>
          <cell r="M272">
            <v>620000</v>
          </cell>
          <cell r="N272">
            <v>1</v>
          </cell>
        </row>
        <row r="273">
          <cell r="B273" t="str">
            <v>MQ0141</v>
          </cell>
          <cell r="C273" t="str">
            <v>IC-057-2023</v>
          </cell>
          <cell r="D273">
            <v>732</v>
          </cell>
          <cell r="E273" t="str">
            <v>MQX</v>
          </cell>
          <cell r="F273" t="str">
            <v>CATETER ARTERIO UMBILICAL MONOLUMEN N° 3.5FR</v>
          </cell>
          <cell r="G273" t="str">
            <v>UNIDAD</v>
          </cell>
          <cell r="H273" t="str">
            <v>143-2023</v>
          </cell>
          <cell r="I273" t="str">
            <v>RAFAEL ANTONIO SALAMANCA</v>
          </cell>
          <cell r="J273" t="str">
            <v>NO</v>
          </cell>
          <cell r="K273">
            <v>5691</v>
          </cell>
          <cell r="L273">
            <v>0</v>
          </cell>
          <cell r="M273">
            <v>5691</v>
          </cell>
          <cell r="N273">
            <v>9</v>
          </cell>
        </row>
        <row r="274">
          <cell r="B274" t="str">
            <v>MQ0142</v>
          </cell>
          <cell r="C274" t="str">
            <v>IC-057-2023</v>
          </cell>
          <cell r="D274">
            <v>733</v>
          </cell>
          <cell r="E274" t="str">
            <v>MQX</v>
          </cell>
          <cell r="F274" t="str">
            <v>CATETER ARTERIO UMBILICAL MONOLUMEN N° 5.0FR</v>
          </cell>
          <cell r="G274" t="str">
            <v>UNIDAD</v>
          </cell>
          <cell r="H274" t="str">
            <v>143-2023</v>
          </cell>
          <cell r="I274" t="str">
            <v>RAFAEL ANTONIO SALAMANCA</v>
          </cell>
          <cell r="J274" t="str">
            <v>NO</v>
          </cell>
          <cell r="K274">
            <v>5691</v>
          </cell>
          <cell r="L274">
            <v>0</v>
          </cell>
          <cell r="M274">
            <v>5691</v>
          </cell>
          <cell r="N274">
            <v>4</v>
          </cell>
        </row>
        <row r="275">
          <cell r="B275" t="str">
            <v>MQXC761</v>
          </cell>
          <cell r="C275" t="str">
            <v>IC-057-2023</v>
          </cell>
          <cell r="D275">
            <v>393</v>
          </cell>
          <cell r="E275" t="str">
            <v>MQX</v>
          </cell>
          <cell r="F275" t="str">
            <v>CATETER BILUMEN PRECURVADO N° 13.5FR A 14FR  * 15 A 16CM</v>
          </cell>
          <cell r="G275" t="str">
            <v>UNIDAD</v>
          </cell>
          <cell r="H275" t="str">
            <v>131-2023</v>
          </cell>
          <cell r="I275" t="str">
            <v>POLIFARMA SAS</v>
          </cell>
          <cell r="J275" t="str">
            <v>NO</v>
          </cell>
          <cell r="K275">
            <v>276000</v>
          </cell>
          <cell r="L275">
            <v>0</v>
          </cell>
          <cell r="M275">
            <v>276000</v>
          </cell>
          <cell r="N275">
            <v>7</v>
          </cell>
        </row>
        <row r="276">
          <cell r="B276" t="str">
            <v>MQ0150</v>
          </cell>
          <cell r="C276" t="str">
            <v>IC-057-2023</v>
          </cell>
          <cell r="D276">
            <v>607</v>
          </cell>
          <cell r="E276" t="str">
            <v>MQX</v>
          </cell>
          <cell r="F276" t="str">
            <v xml:space="preserve">CATETER VENOSO CENTRAL (CVC)  MONOLUMEN N° 22FR -24FR ADULTO </v>
          </cell>
          <cell r="G276" t="str">
            <v>UNIDAD</v>
          </cell>
          <cell r="H276" t="str">
            <v>138-2023</v>
          </cell>
          <cell r="I276" t="str">
            <v>MEDICOX LTDA</v>
          </cell>
          <cell r="J276" t="str">
            <v>NO</v>
          </cell>
          <cell r="K276">
            <v>78796</v>
          </cell>
          <cell r="L276">
            <v>0</v>
          </cell>
          <cell r="M276">
            <v>78796</v>
          </cell>
          <cell r="N276">
            <v>1</v>
          </cell>
        </row>
        <row r="277">
          <cell r="B277" t="str">
            <v>MQ0873</v>
          </cell>
          <cell r="C277" t="str">
            <v>IC-057-2023</v>
          </cell>
          <cell r="D277">
            <v>858</v>
          </cell>
          <cell r="E277" t="str">
            <v>MQX</v>
          </cell>
          <cell r="F277" t="str">
            <v>CATETER DOBLE J 4 FR * 14 A 16CM PEDIATRICO</v>
          </cell>
          <cell r="G277" t="str">
            <v>UNIDAD</v>
          </cell>
          <cell r="H277" t="str">
            <v>152-2023</v>
          </cell>
          <cell r="I277" t="str">
            <v>GILMEDICA SAS</v>
          </cell>
          <cell r="J277" t="str">
            <v>NO</v>
          </cell>
          <cell r="K277">
            <v>19000</v>
          </cell>
          <cell r="L277">
            <v>0</v>
          </cell>
          <cell r="M277">
            <v>19000</v>
          </cell>
          <cell r="N277">
            <v>1</v>
          </cell>
        </row>
        <row r="278">
          <cell r="B278" t="str">
            <v>MQ0874</v>
          </cell>
          <cell r="C278" t="str">
            <v>IC-057-2023</v>
          </cell>
          <cell r="D278">
            <v>859</v>
          </cell>
          <cell r="E278" t="str">
            <v>MQX</v>
          </cell>
          <cell r="F278" t="str">
            <v>CATETER DOBLE J 3FR *18cm PEDIATRICO</v>
          </cell>
          <cell r="G278" t="str">
            <v>UNIDAD</v>
          </cell>
          <cell r="H278" t="str">
            <v>152-2023</v>
          </cell>
          <cell r="I278" t="str">
            <v>GILMEDICA SAS</v>
          </cell>
          <cell r="J278" t="str">
            <v>NO</v>
          </cell>
          <cell r="K278">
            <v>19000</v>
          </cell>
          <cell r="L278">
            <v>0</v>
          </cell>
          <cell r="M278">
            <v>19000</v>
          </cell>
          <cell r="N278">
            <v>1</v>
          </cell>
        </row>
        <row r="279">
          <cell r="B279" t="str">
            <v>MQXC416</v>
          </cell>
          <cell r="C279" t="str">
            <v>IC-057-2023</v>
          </cell>
          <cell r="D279">
            <v>506</v>
          </cell>
          <cell r="E279" t="str">
            <v>MQX</v>
          </cell>
          <cell r="F279" t="str">
            <v>BALON EXTRACTOR DE CALCULOS TRILUMEN</v>
          </cell>
          <cell r="G279" t="str">
            <v xml:space="preserve">UNIDAD </v>
          </cell>
          <cell r="H279" t="str">
            <v>147-2023</v>
          </cell>
          <cell r="I279" t="str">
            <v>TECNOLOGIAS MEDICAS DE COLOMBIA SAS</v>
          </cell>
          <cell r="J279" t="str">
            <v>NO</v>
          </cell>
          <cell r="K279">
            <v>620000</v>
          </cell>
          <cell r="L279">
            <v>0</v>
          </cell>
          <cell r="M279">
            <v>620000</v>
          </cell>
          <cell r="N279">
            <v>1</v>
          </cell>
        </row>
        <row r="280">
          <cell r="B280" t="str">
            <v>MQXC421</v>
          </cell>
          <cell r="C280" t="str">
            <v>IC-057-2023</v>
          </cell>
          <cell r="D280">
            <v>513</v>
          </cell>
          <cell r="E280" t="str">
            <v>MQX</v>
          </cell>
          <cell r="F280" t="str">
            <v>PAPILOTOMO TRILUMEN</v>
          </cell>
          <cell r="G280" t="str">
            <v xml:space="preserve">UNIDAD </v>
          </cell>
          <cell r="H280" t="str">
            <v>147-2023</v>
          </cell>
          <cell r="I280" t="str">
            <v>TECNOLOGIAS MEDICAS DE COLOMBIA SAS</v>
          </cell>
          <cell r="J280" t="str">
            <v>NO</v>
          </cell>
          <cell r="K280">
            <v>499000</v>
          </cell>
          <cell r="L280">
            <v>94810</v>
          </cell>
          <cell r="M280">
            <v>593810</v>
          </cell>
          <cell r="N280">
            <v>1</v>
          </cell>
        </row>
        <row r="281">
          <cell r="B281" t="str">
            <v>MQXC424</v>
          </cell>
          <cell r="C281" t="str">
            <v>IC-057-2023</v>
          </cell>
          <cell r="D281">
            <v>516</v>
          </cell>
          <cell r="E281" t="str">
            <v>MQX</v>
          </cell>
          <cell r="F281" t="str">
            <v>STENT ESOFAGICO LONGITUD DEL EXTREMO PROXIMAL 23MM STENANT DE 18 * 15CM</v>
          </cell>
          <cell r="G281" t="str">
            <v xml:space="preserve">UNIDAD </v>
          </cell>
          <cell r="H281" t="str">
            <v>147-2023</v>
          </cell>
          <cell r="I281" t="str">
            <v>TECNOLOGIAS MEDICAS DE COLOMBIA SAS</v>
          </cell>
          <cell r="J281" t="str">
            <v>NO</v>
          </cell>
          <cell r="K281">
            <v>3500000</v>
          </cell>
          <cell r="L281">
            <v>0</v>
          </cell>
          <cell r="M281">
            <v>3500000</v>
          </cell>
          <cell r="N281">
            <v>1</v>
          </cell>
        </row>
        <row r="282">
          <cell r="B282" t="str">
            <v>MQ0148</v>
          </cell>
          <cell r="C282" t="str">
            <v>069-2022</v>
          </cell>
          <cell r="D282">
            <v>9</v>
          </cell>
          <cell r="E282" t="str">
            <v>MQX</v>
          </cell>
          <cell r="F282" t="str">
            <v>CATETER EMBOLECTOMIA FOGARTY # 3 FR* 40 cm UNIDAD LUMEN SIN LATEX</v>
          </cell>
          <cell r="G282" t="str">
            <v xml:space="preserve">UNIDAD </v>
          </cell>
          <cell r="H282" t="str">
            <v>SIN CONTRATO</v>
          </cell>
          <cell r="I282" t="str">
            <v>SIN CONTRATO</v>
          </cell>
          <cell r="J282" t="str">
            <v>NO</v>
          </cell>
          <cell r="K282">
            <v>191400</v>
          </cell>
          <cell r="L282">
            <v>0</v>
          </cell>
          <cell r="M282">
            <v>191400</v>
          </cell>
          <cell r="N282">
            <v>3</v>
          </cell>
        </row>
        <row r="283">
          <cell r="B283" t="str">
            <v>MQ0147</v>
          </cell>
          <cell r="C283" t="str">
            <v>IC-057-2023</v>
          </cell>
          <cell r="D283">
            <v>485</v>
          </cell>
          <cell r="E283" t="str">
            <v>MQX</v>
          </cell>
          <cell r="F283" t="str">
            <v>CATETER EMBOLECTOMIA FOGARTY N° 3FR * 40CM MONOLUMEN   SIN LATEX</v>
          </cell>
          <cell r="G283" t="str">
            <v>UNIDAD</v>
          </cell>
          <cell r="H283" t="str">
            <v>131-2023</v>
          </cell>
          <cell r="I283" t="str">
            <v>POLIFARMA SAS</v>
          </cell>
          <cell r="J283" t="str">
            <v>NO</v>
          </cell>
          <cell r="K283">
            <v>186400</v>
          </cell>
          <cell r="L283">
            <v>0</v>
          </cell>
          <cell r="M283">
            <v>186400</v>
          </cell>
          <cell r="N283">
            <v>4</v>
          </cell>
        </row>
        <row r="284">
          <cell r="B284" t="str">
            <v>MQ0876</v>
          </cell>
          <cell r="C284" t="str">
            <v>IC-057-2023</v>
          </cell>
          <cell r="D284">
            <v>643</v>
          </cell>
          <cell r="E284" t="str">
            <v>MQX</v>
          </cell>
          <cell r="F284" t="str">
            <v xml:space="preserve">CATETER EMBOLECTOMIA FOGARTY N° 6FR * 80 cm MONOLUMEN SIN LATEX </v>
          </cell>
          <cell r="G284" t="str">
            <v>UNIDAD</v>
          </cell>
          <cell r="H284" t="str">
            <v>131-2023</v>
          </cell>
          <cell r="I284" t="str">
            <v>POLIFARMA SAS</v>
          </cell>
          <cell r="J284" t="str">
            <v>NO</v>
          </cell>
          <cell r="K284">
            <v>186400</v>
          </cell>
          <cell r="L284">
            <v>0</v>
          </cell>
          <cell r="M284">
            <v>186400</v>
          </cell>
          <cell r="N284">
            <v>1</v>
          </cell>
        </row>
        <row r="285">
          <cell r="B285" t="str">
            <v>MQ1274</v>
          </cell>
          <cell r="C285" t="str">
            <v>IC-057-2023</v>
          </cell>
          <cell r="D285">
            <v>644</v>
          </cell>
          <cell r="E285" t="str">
            <v>MQX</v>
          </cell>
          <cell r="F285" t="str">
            <v xml:space="preserve">CATETER EMBOLECTOMIA FOGARTY N° 7FR * 80 cm MONOLUMEN SIN LATEX </v>
          </cell>
          <cell r="G285" t="str">
            <v>UNIDAD</v>
          </cell>
          <cell r="H285" t="str">
            <v>131-2023</v>
          </cell>
          <cell r="I285" t="str">
            <v>POLIFARMA SAS</v>
          </cell>
          <cell r="J285" t="str">
            <v>NO</v>
          </cell>
          <cell r="K285">
            <v>186400</v>
          </cell>
          <cell r="L285">
            <v>0</v>
          </cell>
          <cell r="M285">
            <v>186400</v>
          </cell>
          <cell r="N285">
            <v>1</v>
          </cell>
        </row>
        <row r="286">
          <cell r="B286" t="str">
            <v>MQ1218</v>
          </cell>
          <cell r="C286" t="str">
            <v>IC-057-2023</v>
          </cell>
          <cell r="D286">
            <v>935</v>
          </cell>
          <cell r="E286" t="str">
            <v>MQX</v>
          </cell>
          <cell r="F286" t="str">
            <v>CATETER EPICUTANEO CAVA N° 2FR 24G*30CM MARIPOSA</v>
          </cell>
          <cell r="G286" t="str">
            <v>UNIDAD</v>
          </cell>
          <cell r="H286" t="str">
            <v>131-2023</v>
          </cell>
          <cell r="I286" t="str">
            <v>POLIFARMA SAS</v>
          </cell>
          <cell r="J286" t="str">
            <v>NO</v>
          </cell>
          <cell r="K286">
            <v>293908</v>
          </cell>
          <cell r="L286">
            <v>0</v>
          </cell>
          <cell r="M286">
            <v>293908</v>
          </cell>
          <cell r="N286">
            <v>37</v>
          </cell>
        </row>
        <row r="287">
          <cell r="B287" t="str">
            <v>MQ0151</v>
          </cell>
          <cell r="C287" t="str">
            <v>IC-057-2023</v>
          </cell>
          <cell r="D287">
            <v>645</v>
          </cell>
          <cell r="E287" t="str">
            <v>MQX</v>
          </cell>
          <cell r="F287" t="str">
            <v xml:space="preserve">CATETER EMBOLECTOMIA FOGARTY N° 4FR * 80 cm MONOLUMEN SIN LATEX </v>
          </cell>
          <cell r="G287" t="str">
            <v>UNIDAD</v>
          </cell>
          <cell r="H287" t="str">
            <v>131-2023</v>
          </cell>
          <cell r="I287" t="str">
            <v>POLIFARMA SAS</v>
          </cell>
          <cell r="J287" t="str">
            <v>NO</v>
          </cell>
          <cell r="K287">
            <v>186400</v>
          </cell>
          <cell r="L287">
            <v>0</v>
          </cell>
          <cell r="M287">
            <v>186400</v>
          </cell>
          <cell r="N287">
            <v>3</v>
          </cell>
        </row>
        <row r="288">
          <cell r="B288" t="str">
            <v>MQ0152</v>
          </cell>
          <cell r="C288" t="str">
            <v>IC-057-2023</v>
          </cell>
          <cell r="D288">
            <v>486</v>
          </cell>
          <cell r="E288" t="str">
            <v>MQX</v>
          </cell>
          <cell r="F288" t="str">
            <v>CATETER EMBOLECTOMIA FOGARTY N° 5FR * 80CM MONOLUMEN   SIN LATEX</v>
          </cell>
          <cell r="G288" t="str">
            <v xml:space="preserve">UNIDAD </v>
          </cell>
          <cell r="H288" t="str">
            <v>131-2023</v>
          </cell>
          <cell r="I288" t="str">
            <v>POLIFARMA SAS</v>
          </cell>
          <cell r="J288" t="str">
            <v>NO</v>
          </cell>
          <cell r="K288">
            <v>186400</v>
          </cell>
          <cell r="L288">
            <v>0</v>
          </cell>
          <cell r="M288">
            <v>186400</v>
          </cell>
          <cell r="N288">
            <v>1</v>
          </cell>
        </row>
        <row r="289">
          <cell r="B289" t="str">
            <v>MQ0884</v>
          </cell>
          <cell r="C289" t="str">
            <v>IC-057-2023</v>
          </cell>
          <cell r="D289">
            <v>257</v>
          </cell>
          <cell r="E289" t="str">
            <v>MQX</v>
          </cell>
          <cell r="F289" t="str">
            <v>CATETER PERMANENTE RECTO DOBLE LUMEN  N° 14.5FR * 28CM EJE A PUNTA DISTAL, 23CM RETEN A PUNTA DISTAL CON SET PARA INSERCION ADULTO</v>
          </cell>
          <cell r="G289" t="str">
            <v xml:space="preserve">UNIDAD </v>
          </cell>
          <cell r="H289" t="str">
            <v>131-2023</v>
          </cell>
          <cell r="I289" t="str">
            <v>POLIFARMA SAS</v>
          </cell>
          <cell r="J289" t="str">
            <v>NO</v>
          </cell>
          <cell r="K289">
            <v>656000</v>
          </cell>
          <cell r="L289">
            <v>0</v>
          </cell>
          <cell r="M289">
            <v>656000</v>
          </cell>
          <cell r="N289">
            <v>7</v>
          </cell>
        </row>
        <row r="290">
          <cell r="B290" t="str">
            <v>MQXC325</v>
          </cell>
          <cell r="C290" t="str">
            <v>IC-057-2023</v>
          </cell>
          <cell r="D290">
            <v>258</v>
          </cell>
          <cell r="E290" t="str">
            <v>MQX</v>
          </cell>
          <cell r="F290" t="str">
            <v>CATETER  HEMODIALISIS TEMPORAL RECTO DOBLE LUMEN N° 11FR * 12CM</v>
          </cell>
          <cell r="G290" t="str">
            <v xml:space="preserve">UNIDAD </v>
          </cell>
          <cell r="H290" t="str">
            <v>131-2023</v>
          </cell>
          <cell r="I290" t="str">
            <v>POLIFARMA SAS</v>
          </cell>
          <cell r="J290" t="str">
            <v>NO</v>
          </cell>
          <cell r="K290">
            <v>246000</v>
          </cell>
          <cell r="L290">
            <v>0</v>
          </cell>
          <cell r="M290">
            <v>246000</v>
          </cell>
          <cell r="N290">
            <v>1</v>
          </cell>
        </row>
        <row r="291">
          <cell r="B291" t="str">
            <v>MQ0160</v>
          </cell>
          <cell r="C291" t="str">
            <v>IC-057-2023</v>
          </cell>
          <cell r="D291">
            <v>147</v>
          </cell>
          <cell r="E291" t="str">
            <v>MQX</v>
          </cell>
          <cell r="F291" t="str">
            <v xml:space="preserve">CATETER INTRAVENOSO SEGURIDAD N° 14G </v>
          </cell>
          <cell r="G291" t="str">
            <v>UNIDAD</v>
          </cell>
          <cell r="H291" t="str">
            <v>143-2023</v>
          </cell>
          <cell r="I291" t="str">
            <v>RAFAEL ANTONIO SALAMANCA</v>
          </cell>
          <cell r="J291" t="str">
            <v>NO</v>
          </cell>
          <cell r="K291">
            <v>2128</v>
          </cell>
          <cell r="L291">
            <v>0</v>
          </cell>
          <cell r="M291">
            <v>2128</v>
          </cell>
          <cell r="N291">
            <v>229</v>
          </cell>
        </row>
        <row r="292">
          <cell r="B292" t="str">
            <v>MQ0161</v>
          </cell>
          <cell r="C292" t="str">
            <v>IC-057-2023</v>
          </cell>
          <cell r="D292">
            <v>800</v>
          </cell>
          <cell r="E292" t="str">
            <v>MQX</v>
          </cell>
          <cell r="F292" t="str">
            <v>CATETER INTRAVENOSO SEGURIDAD N° 16G</v>
          </cell>
          <cell r="G292" t="str">
            <v>UNIDAD</v>
          </cell>
          <cell r="H292" t="str">
            <v>131-2023</v>
          </cell>
          <cell r="I292" t="str">
            <v>POLIFARMA SAS</v>
          </cell>
          <cell r="J292" t="str">
            <v>NO</v>
          </cell>
          <cell r="K292">
            <v>2193</v>
          </cell>
          <cell r="L292">
            <v>0</v>
          </cell>
          <cell r="M292">
            <v>2193</v>
          </cell>
          <cell r="N292">
            <v>259</v>
          </cell>
        </row>
        <row r="293">
          <cell r="B293" t="str">
            <v>MQ0158</v>
          </cell>
          <cell r="C293" t="str">
            <v>IC-057-2023</v>
          </cell>
          <cell r="D293">
            <v>801</v>
          </cell>
          <cell r="E293" t="str">
            <v>MQX</v>
          </cell>
          <cell r="F293" t="str">
            <v>CATETER INTRAVENOSO SEGURIDAD N° 18G</v>
          </cell>
          <cell r="G293" t="str">
            <v>UNIDAD</v>
          </cell>
          <cell r="H293" t="str">
            <v>131-2023</v>
          </cell>
          <cell r="I293" t="str">
            <v>POLIFARMA SAS</v>
          </cell>
          <cell r="J293" t="str">
            <v>NO</v>
          </cell>
          <cell r="K293">
            <v>2193</v>
          </cell>
          <cell r="L293">
            <v>0</v>
          </cell>
          <cell r="M293">
            <v>2193</v>
          </cell>
          <cell r="N293">
            <v>4251</v>
          </cell>
        </row>
        <row r="294">
          <cell r="B294" t="str">
            <v>MQ0878</v>
          </cell>
          <cell r="C294" t="str">
            <v>IC-057-2023</v>
          </cell>
          <cell r="D294">
            <v>802</v>
          </cell>
          <cell r="E294" t="str">
            <v>MQX</v>
          </cell>
          <cell r="F294" t="str">
            <v>CATETER INTRAVENOSO SEGURIDAD N° 20G</v>
          </cell>
          <cell r="G294" t="str">
            <v>UNIDAD</v>
          </cell>
          <cell r="H294" t="str">
            <v>131-2023</v>
          </cell>
          <cell r="I294" t="str">
            <v>POLIFARMA SAS</v>
          </cell>
          <cell r="J294" t="str">
            <v>NO</v>
          </cell>
          <cell r="K294">
            <v>2193</v>
          </cell>
          <cell r="L294">
            <v>0</v>
          </cell>
          <cell r="M294">
            <v>2193</v>
          </cell>
          <cell r="N294">
            <v>5400</v>
          </cell>
        </row>
        <row r="295">
          <cell r="B295" t="str">
            <v>MQ0159</v>
          </cell>
          <cell r="C295" t="str">
            <v>IC-057-2023</v>
          </cell>
          <cell r="D295">
            <v>803</v>
          </cell>
          <cell r="E295" t="str">
            <v>MQX</v>
          </cell>
          <cell r="F295" t="str">
            <v>CATETER INTRAVENOSO SEGURIDAD N° 22G</v>
          </cell>
          <cell r="G295" t="str">
            <v>UNIDAD</v>
          </cell>
          <cell r="H295" t="str">
            <v>131-2023</v>
          </cell>
          <cell r="I295" t="str">
            <v>POLIFARMA SAS</v>
          </cell>
          <cell r="J295" t="str">
            <v>NO</v>
          </cell>
          <cell r="K295">
            <v>2193</v>
          </cell>
          <cell r="L295">
            <v>0</v>
          </cell>
          <cell r="M295">
            <v>2193</v>
          </cell>
          <cell r="N295">
            <v>2607</v>
          </cell>
        </row>
        <row r="296">
          <cell r="B296" t="str">
            <v>MQ0162</v>
          </cell>
          <cell r="C296" t="str">
            <v>IC-057-2023</v>
          </cell>
          <cell r="D296">
            <v>804</v>
          </cell>
          <cell r="E296" t="str">
            <v>MQX</v>
          </cell>
          <cell r="F296" t="str">
            <v>CATETER INTRAVENOSO SEGURIDAD N° 24G</v>
          </cell>
          <cell r="G296" t="str">
            <v>UNIDAD</v>
          </cell>
          <cell r="H296" t="str">
            <v>131-2023</v>
          </cell>
          <cell r="I296" t="str">
            <v>POLIFARMA SAS</v>
          </cell>
          <cell r="J296" t="str">
            <v>NO</v>
          </cell>
          <cell r="K296">
            <v>2193</v>
          </cell>
          <cell r="L296">
            <v>0</v>
          </cell>
          <cell r="M296">
            <v>2193</v>
          </cell>
          <cell r="N296">
            <v>1994</v>
          </cell>
        </row>
        <row r="297">
          <cell r="B297" t="str">
            <v>MQXC326</v>
          </cell>
          <cell r="C297" t="str">
            <v>IC-057-2023</v>
          </cell>
          <cell r="D297">
            <v>260</v>
          </cell>
          <cell r="E297" t="str">
            <v>MQX</v>
          </cell>
          <cell r="F297" t="str">
            <v>CATETER HEMODIALISIS TEMPORAL RECTO DOBLE LUMEN  N° 9FR * 12CM</v>
          </cell>
          <cell r="G297" t="str">
            <v xml:space="preserve">UNIDAD </v>
          </cell>
          <cell r="H297" t="str">
            <v>131-2023</v>
          </cell>
          <cell r="I297" t="str">
            <v>POLIFARMA SAS</v>
          </cell>
          <cell r="J297" t="str">
            <v>NO</v>
          </cell>
          <cell r="K297">
            <v>458000</v>
          </cell>
          <cell r="L297">
            <v>0</v>
          </cell>
          <cell r="M297">
            <v>458000</v>
          </cell>
          <cell r="N297">
            <v>1</v>
          </cell>
        </row>
        <row r="298">
          <cell r="B298" t="str">
            <v>MQ0163</v>
          </cell>
          <cell r="C298" t="str">
            <v>069-2022</v>
          </cell>
          <cell r="D298">
            <v>26</v>
          </cell>
          <cell r="E298" t="str">
            <v>MQX</v>
          </cell>
          <cell r="F298" t="str">
            <v>CATETER VENOSO CENTRAL (CVC) MONOLUMEN N° 18FR *15CM ADULTO</v>
          </cell>
          <cell r="G298" t="str">
            <v xml:space="preserve">UNIDAD </v>
          </cell>
          <cell r="H298" t="str">
            <v>SIN CONTRATO</v>
          </cell>
          <cell r="I298" t="str">
            <v>SIN CONTRATO</v>
          </cell>
          <cell r="J298" t="str">
            <v>NO</v>
          </cell>
          <cell r="K298">
            <v>5800</v>
          </cell>
          <cell r="L298">
            <v>1102</v>
          </cell>
          <cell r="M298">
            <v>6902</v>
          </cell>
          <cell r="N298">
            <v>7</v>
          </cell>
        </row>
        <row r="299">
          <cell r="B299" t="str">
            <v>MQXC825</v>
          </cell>
          <cell r="C299" t="str">
            <v>IC-057-2023</v>
          </cell>
          <cell r="D299">
            <v>353</v>
          </cell>
          <cell r="E299" t="str">
            <v>MQX</v>
          </cell>
          <cell r="F299" t="str">
            <v>CATETER MULTIPROPOSITO RECUBRIMINETO HIDROFILO, SISTEMA DE BOQUEO CON DESPLIEGUE, POLIURETANO N° 12FR * 25CM</v>
          </cell>
          <cell r="G299" t="str">
            <v>UNIDAD</v>
          </cell>
          <cell r="H299" t="str">
            <v>144-2023</v>
          </cell>
          <cell r="I299" t="str">
            <v>COMPANY MEDIQBOY OC S.A.S.</v>
          </cell>
          <cell r="J299" t="str">
            <v>NO</v>
          </cell>
          <cell r="K299">
            <v>295455</v>
          </cell>
          <cell r="L299">
            <v>0</v>
          </cell>
          <cell r="M299">
            <v>295455</v>
          </cell>
          <cell r="N299">
            <v>1</v>
          </cell>
        </row>
        <row r="300">
          <cell r="B300" t="str">
            <v>MQXC342</v>
          </cell>
          <cell r="C300" t="str">
            <v>069-2022</v>
          </cell>
          <cell r="D300">
            <v>6</v>
          </cell>
          <cell r="E300" t="str">
            <v>MQX</v>
          </cell>
          <cell r="F300" t="str">
            <v>CATETER MULTIPROPOSITO RECUBRIMINETO HIDROFILO, SISTEMA DE BOQUEO CON DESPLIEGUE, POLIURETANO N° 10FR * 25CM</v>
          </cell>
          <cell r="G300" t="str">
            <v xml:space="preserve">UNIDAD </v>
          </cell>
          <cell r="H300" t="str">
            <v>SIN CONTRATO</v>
          </cell>
          <cell r="I300" t="str">
            <v>SIN CONTRATO</v>
          </cell>
          <cell r="J300" t="str">
            <v>NO</v>
          </cell>
          <cell r="K300">
            <v>360920</v>
          </cell>
          <cell r="L300">
            <v>0</v>
          </cell>
          <cell r="M300">
            <v>360920</v>
          </cell>
          <cell r="N300">
            <v>1</v>
          </cell>
        </row>
        <row r="301">
          <cell r="B301" t="str">
            <v>MQXC343</v>
          </cell>
          <cell r="C301" t="str">
            <v>069-2022</v>
          </cell>
          <cell r="D301">
            <v>7</v>
          </cell>
          <cell r="E301" t="str">
            <v>MQX</v>
          </cell>
          <cell r="F301" t="str">
            <v>CATETER MULTIPROPOSITO RECUBRIMINETO HIDROFILO, SISTEMA DE BOQUEO CON DESPLIEGUE, POLIURETANO N° 8FR * 25CM</v>
          </cell>
          <cell r="G301" t="str">
            <v xml:space="preserve">UNIDAD </v>
          </cell>
          <cell r="H301" t="str">
            <v>SIN CONTRATO</v>
          </cell>
          <cell r="I301" t="str">
            <v>SIN CONTRATO</v>
          </cell>
          <cell r="J301" t="str">
            <v>NO</v>
          </cell>
          <cell r="K301">
            <v>360920</v>
          </cell>
          <cell r="L301">
            <v>0</v>
          </cell>
          <cell r="M301">
            <v>360920</v>
          </cell>
          <cell r="N301">
            <v>1</v>
          </cell>
        </row>
        <row r="302">
          <cell r="B302" t="str">
            <v>MQ0880</v>
          </cell>
          <cell r="C302" t="str">
            <v>EM</v>
          </cell>
          <cell r="D302" t="str">
            <v>INCLUSIÓN</v>
          </cell>
          <cell r="E302" t="str">
            <v>MQX</v>
          </cell>
          <cell r="F302" t="str">
            <v>CATETER MULTIPROPOSITO RECUBRIMINETO HIDROFILO, SISTEMA DE BOQUEO CON DESPLIEGUE, POLIURETANO N° 14FR * 25CM</v>
          </cell>
          <cell r="G302" t="str">
            <v xml:space="preserve">UNIDAD </v>
          </cell>
          <cell r="H302" t="str">
            <v>SIN CONTRATO</v>
          </cell>
          <cell r="I302" t="str">
            <v>SIN CONTRATO</v>
          </cell>
          <cell r="J302" t="str">
            <v>NO</v>
          </cell>
          <cell r="K302">
            <v>335000</v>
          </cell>
          <cell r="L302">
            <v>0</v>
          </cell>
          <cell r="M302">
            <v>335000</v>
          </cell>
          <cell r="N302">
            <v>1</v>
          </cell>
        </row>
        <row r="303">
          <cell r="B303" t="str">
            <v>MQ0145</v>
          </cell>
          <cell r="C303" t="str">
            <v>IC-057-2023</v>
          </cell>
          <cell r="D303">
            <v>255</v>
          </cell>
          <cell r="E303" t="str">
            <v>MQX</v>
          </cell>
          <cell r="F303" t="str">
            <v>CATETER DIALISIS PERITONEAL RECTO N° 15FR * 18CM 1 RETEN NEONATAL</v>
          </cell>
          <cell r="G303" t="str">
            <v xml:space="preserve">UNIDAD </v>
          </cell>
          <cell r="H303" t="str">
            <v>131-2023</v>
          </cell>
          <cell r="I303" t="str">
            <v>POLIFARMA SAS</v>
          </cell>
          <cell r="J303" t="str">
            <v>NO</v>
          </cell>
          <cell r="K303">
            <v>737000</v>
          </cell>
          <cell r="L303">
            <v>0</v>
          </cell>
          <cell r="M303">
            <v>737000</v>
          </cell>
          <cell r="N303">
            <v>1</v>
          </cell>
        </row>
        <row r="304">
          <cell r="B304" t="str">
            <v>MQXC327</v>
          </cell>
          <cell r="C304" t="str">
            <v>IC-057-2023</v>
          </cell>
          <cell r="D304">
            <v>261</v>
          </cell>
          <cell r="E304" t="str">
            <v>MQX</v>
          </cell>
          <cell r="F304" t="str">
            <v>KIT CATETER DIALISIS PERITONEAL COLA CERDO N° 15FR X 57.5CM DOS RETENES ADULTO</v>
          </cell>
          <cell r="G304" t="str">
            <v xml:space="preserve">UNIDAD </v>
          </cell>
          <cell r="H304" t="str">
            <v>131-2023</v>
          </cell>
          <cell r="I304" t="str">
            <v>POLIFARMA SAS</v>
          </cell>
          <cell r="J304" t="str">
            <v>NO</v>
          </cell>
          <cell r="K304">
            <v>261000</v>
          </cell>
          <cell r="L304">
            <v>0</v>
          </cell>
          <cell r="M304">
            <v>261000</v>
          </cell>
          <cell r="N304">
            <v>1</v>
          </cell>
        </row>
        <row r="305">
          <cell r="B305" t="str">
            <v>MQ0881</v>
          </cell>
          <cell r="C305" t="str">
            <v>IC-057-2023</v>
          </cell>
          <cell r="D305">
            <v>256</v>
          </cell>
          <cell r="E305" t="str">
            <v>MQX</v>
          </cell>
          <cell r="F305" t="str">
            <v>CATETER DIALISIS PERITONEAL COLA CERDO N° 15FR * 57.5CM DOS RETENES ADULTOENES ADULTO</v>
          </cell>
          <cell r="G305" t="str">
            <v xml:space="preserve">UNIDAD </v>
          </cell>
          <cell r="H305" t="str">
            <v>131-2023</v>
          </cell>
          <cell r="I305" t="str">
            <v>POLIFARMA SAS</v>
          </cell>
          <cell r="J305" t="str">
            <v>NO</v>
          </cell>
          <cell r="K305">
            <v>261000</v>
          </cell>
          <cell r="L305">
            <v>0</v>
          </cell>
          <cell r="M305">
            <v>261000</v>
          </cell>
          <cell r="N305">
            <v>1</v>
          </cell>
        </row>
        <row r="306">
          <cell r="B306" t="str">
            <v>MQXC328</v>
          </cell>
          <cell r="C306" t="str">
            <v>069-2022</v>
          </cell>
          <cell r="D306">
            <v>14</v>
          </cell>
          <cell r="E306" t="str">
            <v>MQX</v>
          </cell>
          <cell r="F306" t="str">
            <v>CATETER PERITONEAL PEDIATRICO COLA DE CERDO 15FRX40.25CMS</v>
          </cell>
          <cell r="G306" t="str">
            <v xml:space="preserve">UNIDAD </v>
          </cell>
          <cell r="H306" t="str">
            <v>SIN CONTRATO</v>
          </cell>
          <cell r="I306" t="str">
            <v>SIN CONTRATO</v>
          </cell>
          <cell r="J306" t="str">
            <v>NO</v>
          </cell>
          <cell r="K306">
            <v>364000</v>
          </cell>
          <cell r="L306">
            <v>0</v>
          </cell>
          <cell r="M306">
            <v>364000</v>
          </cell>
          <cell r="N306">
            <v>1</v>
          </cell>
        </row>
        <row r="307">
          <cell r="B307" t="str">
            <v>MQ0872</v>
          </cell>
          <cell r="C307" t="str">
            <v>IC-057-2023</v>
          </cell>
          <cell r="D307">
            <v>263</v>
          </cell>
          <cell r="E307" t="str">
            <v>MQX</v>
          </cell>
          <cell r="F307" t="str">
            <v>CATETER DIALISIS  PERITONEAL RECTO N° 15FR * 31CM UN RETEN PEDIATRICO</v>
          </cell>
          <cell r="G307" t="str">
            <v xml:space="preserve">UNIDAD </v>
          </cell>
          <cell r="H307" t="str">
            <v>131-2023</v>
          </cell>
          <cell r="I307" t="str">
            <v>POLIFARMA SAS</v>
          </cell>
          <cell r="J307" t="str">
            <v>NO</v>
          </cell>
          <cell r="K307">
            <v>343000</v>
          </cell>
          <cell r="L307">
            <v>0</v>
          </cell>
          <cell r="M307">
            <v>343000</v>
          </cell>
          <cell r="N307">
            <v>1</v>
          </cell>
        </row>
        <row r="308">
          <cell r="B308" t="str">
            <v>MQ0882</v>
          </cell>
          <cell r="C308" t="str">
            <v>069-2022</v>
          </cell>
          <cell r="D308">
            <v>16</v>
          </cell>
          <cell r="E308" t="str">
            <v>MQX</v>
          </cell>
          <cell r="F308" t="str">
            <v>CATETER PERITONEAL RECTO SERIE "I" PEDIATRICO UN RETEN DE 15 FR. X 37 CM</v>
          </cell>
          <cell r="G308" t="str">
            <v xml:space="preserve">UNIDAD </v>
          </cell>
          <cell r="H308" t="str">
            <v>SIN CONTRATO</v>
          </cell>
          <cell r="I308" t="str">
            <v>SIN CONTRATO</v>
          </cell>
          <cell r="J308" t="str">
            <v>NO</v>
          </cell>
          <cell r="K308">
            <v>328000</v>
          </cell>
          <cell r="L308">
            <v>0</v>
          </cell>
          <cell r="M308">
            <v>328000</v>
          </cell>
          <cell r="N308">
            <v>1</v>
          </cell>
        </row>
        <row r="309">
          <cell r="B309" t="str">
            <v>MQ0883</v>
          </cell>
          <cell r="C309" t="str">
            <v>069-2022</v>
          </cell>
          <cell r="D309">
            <v>17</v>
          </cell>
          <cell r="E309" t="str">
            <v>MQX</v>
          </cell>
          <cell r="F309" t="str">
            <v>CATETER PERMANENTE RECTO DOBLE LUMEN N° 14.5FR *  36CM EJE A PUNTA DISTAL, 31CM RETEN A PUNTA DISTAL CON SET PARA INSERCION ADULTO</v>
          </cell>
          <cell r="G309" t="str">
            <v xml:space="preserve">UNIDAD </v>
          </cell>
          <cell r="H309" t="str">
            <v>227-2022</v>
          </cell>
          <cell r="I309" t="str">
            <v>COLOMBIAN MEDICARE</v>
          </cell>
          <cell r="J309" t="str">
            <v>NO</v>
          </cell>
          <cell r="K309">
            <v>656000</v>
          </cell>
          <cell r="L309">
            <v>0</v>
          </cell>
          <cell r="M309">
            <v>656000</v>
          </cell>
          <cell r="N309">
            <v>3</v>
          </cell>
        </row>
        <row r="310">
          <cell r="B310" t="str">
            <v>MQ0165</v>
          </cell>
          <cell r="C310" t="str">
            <v>IC-057-2023</v>
          </cell>
          <cell r="D310">
            <v>716</v>
          </cell>
          <cell r="E310" t="str">
            <v>MQX</v>
          </cell>
          <cell r="F310" t="str">
            <v>CATETER SET DE CATETERIZACION ARTERIAL N° 20G * 8CM</v>
          </cell>
          <cell r="G310" t="str">
            <v>UNIDAD</v>
          </cell>
          <cell r="H310" t="str">
            <v>138-2023</v>
          </cell>
          <cell r="I310" t="str">
            <v>MEDICOX LTDA</v>
          </cell>
          <cell r="J310" t="str">
            <v>NO</v>
          </cell>
          <cell r="K310">
            <v>71687</v>
          </cell>
          <cell r="L310">
            <v>0</v>
          </cell>
          <cell r="M310">
            <v>71687</v>
          </cell>
          <cell r="N310">
            <v>1</v>
          </cell>
        </row>
        <row r="311">
          <cell r="B311" t="str">
            <v>MQXC331</v>
          </cell>
          <cell r="C311" t="str">
            <v>IC-057-2023</v>
          </cell>
          <cell r="D311">
            <v>2</v>
          </cell>
          <cell r="E311" t="str">
            <v>MQX</v>
          </cell>
          <cell r="F311" t="str">
            <v>CATETER SET DE CATETERIZACION ARTERIAL NO.22 G X 8 CM</v>
          </cell>
          <cell r="G311" t="str">
            <v xml:space="preserve">UNIDAD </v>
          </cell>
          <cell r="H311" t="str">
            <v>138-2023</v>
          </cell>
          <cell r="I311" t="str">
            <v>MEDICOX LTDA</v>
          </cell>
          <cell r="J311" t="str">
            <v>NO</v>
          </cell>
          <cell r="K311">
            <v>70885</v>
          </cell>
          <cell r="L311">
            <v>0</v>
          </cell>
          <cell r="M311">
            <v>70885</v>
          </cell>
          <cell r="N311">
            <v>1</v>
          </cell>
        </row>
        <row r="312">
          <cell r="B312" t="str">
            <v>MQXC329</v>
          </cell>
          <cell r="C312" t="str">
            <v>IC-057-2023</v>
          </cell>
          <cell r="D312">
            <v>268</v>
          </cell>
          <cell r="E312" t="str">
            <v>MQX</v>
          </cell>
          <cell r="F312" t="str">
            <v>CATETER TEMPORAL DOBLE LUMEN PEDIATRICO RECTO N° 8FR * 12CM</v>
          </cell>
          <cell r="G312" t="str">
            <v xml:space="preserve">UNIDAD </v>
          </cell>
          <cell r="H312" t="str">
            <v>131-2023</v>
          </cell>
          <cell r="I312" t="str">
            <v>POLIFARMA SAS</v>
          </cell>
          <cell r="J312" t="str">
            <v>NO</v>
          </cell>
          <cell r="K312">
            <v>458000</v>
          </cell>
          <cell r="L312">
            <v>0</v>
          </cell>
          <cell r="M312">
            <v>458000</v>
          </cell>
          <cell r="N312">
            <v>1</v>
          </cell>
        </row>
        <row r="313">
          <cell r="B313" t="str">
            <v>MQ0887</v>
          </cell>
          <cell r="C313" t="str">
            <v>IC-057-2023</v>
          </cell>
          <cell r="D313">
            <v>269</v>
          </cell>
          <cell r="E313" t="str">
            <v>MQX</v>
          </cell>
          <cell r="F313" t="str">
            <v>CATETER TEMPORAL PRECURVADO DOBLE LUMEN COAXIAL N° 14FR * 15CM ADULTO</v>
          </cell>
          <cell r="G313" t="str">
            <v xml:space="preserve">UNIDAD </v>
          </cell>
          <cell r="H313" t="str">
            <v>131-2023</v>
          </cell>
          <cell r="I313" t="str">
            <v>POLIFARMA SAS</v>
          </cell>
          <cell r="J313" t="str">
            <v>NO</v>
          </cell>
          <cell r="K313">
            <v>308000</v>
          </cell>
          <cell r="L313">
            <v>0</v>
          </cell>
          <cell r="M313">
            <v>308000</v>
          </cell>
          <cell r="N313">
            <v>1</v>
          </cell>
        </row>
        <row r="314">
          <cell r="B314" t="str">
            <v>MQ0885</v>
          </cell>
          <cell r="C314" t="str">
            <v>IC-057-2023</v>
          </cell>
          <cell r="D314">
            <v>270</v>
          </cell>
          <cell r="E314" t="str">
            <v>MQX</v>
          </cell>
          <cell r="F314" t="str">
            <v xml:space="preserve">CATETER TEMPORAL PRECURVADO DOBLE LUMEN COAXIAL N° 11.5FR * 15CM ADULTO </v>
          </cell>
          <cell r="G314" t="str">
            <v xml:space="preserve">UNIDAD </v>
          </cell>
          <cell r="H314" t="str">
            <v>131-2023</v>
          </cell>
          <cell r="I314" t="str">
            <v>POLIFARMA SAS</v>
          </cell>
          <cell r="J314" t="str">
            <v>NO</v>
          </cell>
          <cell r="K314">
            <v>308000</v>
          </cell>
          <cell r="L314">
            <v>0</v>
          </cell>
          <cell r="M314">
            <v>308000</v>
          </cell>
          <cell r="N314">
            <v>17</v>
          </cell>
        </row>
        <row r="315">
          <cell r="B315" t="str">
            <v>MQ0886</v>
          </cell>
          <cell r="C315" t="str">
            <v>IC-057-2023</v>
          </cell>
          <cell r="D315">
            <v>271</v>
          </cell>
          <cell r="E315" t="str">
            <v>MQX</v>
          </cell>
          <cell r="F315" t="str">
            <v>CATETER TEMPORAL RECTO DOBLE LUMEN COAXIAL EN POLIURETANO ALTO FLUJO N° 14FR * 20CM  ADULTO</v>
          </cell>
          <cell r="G315" t="str">
            <v xml:space="preserve">UNIDAD </v>
          </cell>
          <cell r="H315" t="str">
            <v>131-2023</v>
          </cell>
          <cell r="I315" t="str">
            <v>POLIFARMA SAS</v>
          </cell>
          <cell r="J315" t="str">
            <v>NO</v>
          </cell>
          <cell r="K315">
            <v>246000</v>
          </cell>
          <cell r="L315">
            <v>0</v>
          </cell>
          <cell r="M315">
            <v>246000</v>
          </cell>
          <cell r="N315">
            <v>7</v>
          </cell>
        </row>
        <row r="316">
          <cell r="B316" t="str">
            <v>MQXC330</v>
          </cell>
          <cell r="C316" t="str">
            <v>IC-057-2023</v>
          </cell>
          <cell r="D316">
            <v>267</v>
          </cell>
          <cell r="E316" t="str">
            <v>MQX</v>
          </cell>
          <cell r="F316" t="str">
            <v>CATETER  HEMODIALISIS TEMPORAL RECTO DOBLE LUMEN N° 11FR * 15CM</v>
          </cell>
          <cell r="G316" t="str">
            <v xml:space="preserve">UNIDAD </v>
          </cell>
          <cell r="H316" t="str">
            <v>131-2023</v>
          </cell>
          <cell r="I316" t="str">
            <v>POLIFARMA SAS</v>
          </cell>
          <cell r="J316" t="str">
            <v>NO</v>
          </cell>
          <cell r="K316">
            <v>246000</v>
          </cell>
          <cell r="L316">
            <v>0</v>
          </cell>
          <cell r="M316">
            <v>246000</v>
          </cell>
          <cell r="N316">
            <v>1</v>
          </cell>
        </row>
        <row r="317">
          <cell r="B317" t="str">
            <v>MQ0888</v>
          </cell>
          <cell r="C317" t="str">
            <v>IC-057-2023</v>
          </cell>
          <cell r="D317">
            <v>273</v>
          </cell>
          <cell r="E317" t="str">
            <v>MQX</v>
          </cell>
          <cell r="F317" t="str">
            <v>CATETER TEMPORAL RECTO DOBLE LUMEN TABICADO EN POLIURETANO N° 11FR * 20CM ADULTO</v>
          </cell>
          <cell r="G317" t="str">
            <v xml:space="preserve">UNIDAD </v>
          </cell>
          <cell r="H317" t="str">
            <v>131-2023</v>
          </cell>
          <cell r="I317" t="str">
            <v>POLIFARMA SAS</v>
          </cell>
          <cell r="J317" t="str">
            <v>NO</v>
          </cell>
          <cell r="K317">
            <v>276000</v>
          </cell>
          <cell r="L317">
            <v>0</v>
          </cell>
          <cell r="M317">
            <v>276000</v>
          </cell>
          <cell r="N317">
            <v>10</v>
          </cell>
        </row>
        <row r="318">
          <cell r="B318" t="str">
            <v>MQXC605</v>
          </cell>
          <cell r="C318" t="str">
            <v>IC-057-2023</v>
          </cell>
          <cell r="D318">
            <v>680</v>
          </cell>
          <cell r="E318" t="str">
            <v>MQX</v>
          </cell>
          <cell r="F318" t="str">
            <v>CATETER UMBILICAL 3.0</v>
          </cell>
          <cell r="G318" t="str">
            <v>UNIDAD</v>
          </cell>
          <cell r="H318" t="str">
            <v>131-2023</v>
          </cell>
          <cell r="I318" t="str">
            <v>POLIFARMA SAS</v>
          </cell>
          <cell r="J318" t="str">
            <v>NO</v>
          </cell>
          <cell r="K318">
            <v>6823</v>
          </cell>
          <cell r="L318">
            <v>0</v>
          </cell>
          <cell r="M318">
            <v>6823</v>
          </cell>
          <cell r="N318">
            <v>1</v>
          </cell>
        </row>
        <row r="319">
          <cell r="B319" t="str">
            <v>MQ0166</v>
          </cell>
          <cell r="C319" t="str">
            <v>IC-057-2023</v>
          </cell>
          <cell r="D319">
            <v>734</v>
          </cell>
          <cell r="E319" t="str">
            <v>MQX</v>
          </cell>
          <cell r="F319" t="str">
            <v>CATETER ARTERIO UMBILICAL MONOLUMEN N° 4.0FR</v>
          </cell>
          <cell r="G319" t="str">
            <v>UNIDAD</v>
          </cell>
          <cell r="H319" t="str">
            <v>143-2023</v>
          </cell>
          <cell r="I319" t="str">
            <v>RAFAEL ANTONIO SALAMANCA</v>
          </cell>
          <cell r="J319" t="str">
            <v>NO</v>
          </cell>
          <cell r="K319">
            <v>5691</v>
          </cell>
          <cell r="L319">
            <v>0</v>
          </cell>
          <cell r="M319">
            <v>5691</v>
          </cell>
          <cell r="N319">
            <v>7</v>
          </cell>
        </row>
        <row r="320">
          <cell r="B320" t="str">
            <v>MQXC426</v>
          </cell>
          <cell r="C320" t="str">
            <v>IC-057-2023</v>
          </cell>
          <cell r="D320">
            <v>518</v>
          </cell>
          <cell r="E320" t="str">
            <v>MQX</v>
          </cell>
          <cell r="F320" t="str">
            <v>ASA DE POLIPECTOMIA DESCATABLE DE 10, 15, 25CM * 2,4 A 2,8 MM DE DIAMETRO, LONG DE TRABAJO DE 230CM.</v>
          </cell>
          <cell r="G320" t="str">
            <v xml:space="preserve">UNIDAD </v>
          </cell>
          <cell r="H320" t="str">
            <v>147-2023</v>
          </cell>
          <cell r="I320" t="str">
            <v>TECNOLOGIAS MEDICAS DE COLOMBIA SAS</v>
          </cell>
          <cell r="J320" t="str">
            <v>NO</v>
          </cell>
          <cell r="K320">
            <v>99000</v>
          </cell>
          <cell r="L320">
            <v>18810</v>
          </cell>
          <cell r="M320">
            <v>117810</v>
          </cell>
          <cell r="N320">
            <v>1</v>
          </cell>
        </row>
        <row r="321">
          <cell r="B321" t="str">
            <v>MQ0890</v>
          </cell>
          <cell r="C321" t="str">
            <v>IC-057-2023</v>
          </cell>
          <cell r="D321">
            <v>294</v>
          </cell>
          <cell r="E321" t="str">
            <v>MQX</v>
          </cell>
          <cell r="F321" t="str">
            <v xml:space="preserve">CATETER VENOSO CENTRAL (CVC) TRILUMEN N° 5.5FR * 13CM </v>
          </cell>
          <cell r="G321" t="str">
            <v>UNIDAD</v>
          </cell>
          <cell r="H321" t="str">
            <v>144-2023</v>
          </cell>
          <cell r="I321" t="str">
            <v>COMPANY MEDIQBOY OC S.A.S.</v>
          </cell>
          <cell r="J321" t="str">
            <v>NO</v>
          </cell>
          <cell r="K321">
            <v>170707</v>
          </cell>
          <cell r="L321">
            <v>0</v>
          </cell>
          <cell r="M321">
            <v>170707</v>
          </cell>
          <cell r="N321">
            <v>20</v>
          </cell>
        </row>
        <row r="322">
          <cell r="B322" t="str">
            <v>MQ0175</v>
          </cell>
          <cell r="C322" t="str">
            <v>IC-057-2023</v>
          </cell>
          <cell r="D322">
            <v>286</v>
          </cell>
          <cell r="E322" t="str">
            <v>MQX</v>
          </cell>
          <cell r="F322" t="str">
            <v>CATETER VENOSO CENTRAL (CVC) BILUMEN N° 7FR* 20CM ADULTO</v>
          </cell>
          <cell r="G322" t="str">
            <v xml:space="preserve">UNIDAD </v>
          </cell>
          <cell r="H322" t="str">
            <v>131-2023</v>
          </cell>
          <cell r="I322" t="str">
            <v>POLIFARMA SAS</v>
          </cell>
          <cell r="J322" t="str">
            <v>NO</v>
          </cell>
          <cell r="K322">
            <v>65000</v>
          </cell>
          <cell r="L322">
            <v>0</v>
          </cell>
          <cell r="M322">
            <v>65000</v>
          </cell>
          <cell r="N322">
            <v>53</v>
          </cell>
        </row>
        <row r="323">
          <cell r="B323" t="str">
            <v>MQ0174</v>
          </cell>
          <cell r="C323" t="str">
            <v>IC-057-2023</v>
          </cell>
          <cell r="D323">
            <v>715</v>
          </cell>
          <cell r="E323" t="str">
            <v>MQX</v>
          </cell>
          <cell r="F323" t="str">
            <v xml:space="preserve">CATETER VENOSO CENTRAL (CVC) TRILUMEN N°7FR * 20CM ADULTO </v>
          </cell>
          <cell r="G323" t="str">
            <v xml:space="preserve">UNIDAD </v>
          </cell>
          <cell r="H323" t="str">
            <v>131-2023</v>
          </cell>
          <cell r="I323" t="str">
            <v>POLIFARMA SAS</v>
          </cell>
          <cell r="J323" t="str">
            <v>NO</v>
          </cell>
          <cell r="K323">
            <v>65000</v>
          </cell>
          <cell r="L323">
            <v>0</v>
          </cell>
          <cell r="M323">
            <v>65000</v>
          </cell>
          <cell r="N323">
            <v>155</v>
          </cell>
        </row>
        <row r="324">
          <cell r="B324" t="str">
            <v>MQXC337</v>
          </cell>
          <cell r="C324" t="str">
            <v>IC-057-2023</v>
          </cell>
          <cell r="D324">
            <v>295</v>
          </cell>
          <cell r="E324" t="str">
            <v>MQX</v>
          </cell>
          <cell r="F324" t="str">
            <v xml:space="preserve">CATETER VENOSO CENTRAL (CVC) BILUMEN N° 9 FR * 10CM  ADULTO </v>
          </cell>
          <cell r="G324" t="str">
            <v>UNIDAD</v>
          </cell>
          <cell r="H324" t="str">
            <v>138-2023</v>
          </cell>
          <cell r="I324" t="str">
            <v>MEDICOX LTDA</v>
          </cell>
          <cell r="J324" t="str">
            <v>NO</v>
          </cell>
          <cell r="K324">
            <v>400000</v>
          </cell>
          <cell r="L324">
            <v>0</v>
          </cell>
          <cell r="M324">
            <v>400000</v>
          </cell>
          <cell r="N324">
            <v>1</v>
          </cell>
        </row>
        <row r="325">
          <cell r="B325" t="str">
            <v>MQ0889</v>
          </cell>
          <cell r="C325" t="str">
            <v>EM 039-2023</v>
          </cell>
          <cell r="D325" t="str">
            <v>INCLUSIÓN</v>
          </cell>
          <cell r="E325" t="str">
            <v>MQX</v>
          </cell>
          <cell r="F325" t="str">
            <v>CATETER VENOSO CENTRAL (CVC) ADULTO MONOLUMEN N° 16G * 20CM</v>
          </cell>
          <cell r="G325" t="str">
            <v xml:space="preserve">UNIDAD </v>
          </cell>
          <cell r="H325" t="str">
            <v>SIN CONTRATO</v>
          </cell>
          <cell r="I325" t="str">
            <v>SIN CONTRATO</v>
          </cell>
          <cell r="J325" t="str">
            <v>NO</v>
          </cell>
          <cell r="K325">
            <v>81900</v>
          </cell>
          <cell r="L325">
            <v>0</v>
          </cell>
          <cell r="M325">
            <v>81900</v>
          </cell>
          <cell r="N325">
            <v>10</v>
          </cell>
        </row>
        <row r="326">
          <cell r="B326" t="str">
            <v>MQ0144</v>
          </cell>
          <cell r="C326" t="str">
            <v>EM-096-2023</v>
          </cell>
          <cell r="D326">
            <v>81</v>
          </cell>
          <cell r="E326" t="str">
            <v>MQX</v>
          </cell>
          <cell r="F326" t="str">
            <v>CATETER VENOSO CENTRAL (CVC) MONOLUMEN N° 18FR * 20CM ADULTO</v>
          </cell>
          <cell r="G326" t="str">
            <v xml:space="preserve">UNIDAD </v>
          </cell>
          <cell r="H326" t="str">
            <v>040-2023</v>
          </cell>
          <cell r="I326" t="str">
            <v>COMPANY MEDIQBOY</v>
          </cell>
          <cell r="J326" t="str">
            <v>NO</v>
          </cell>
          <cell r="K326">
            <v>140976</v>
          </cell>
          <cell r="L326">
            <v>0</v>
          </cell>
          <cell r="M326">
            <v>140976</v>
          </cell>
          <cell r="N326">
            <v>4</v>
          </cell>
        </row>
        <row r="327">
          <cell r="B327" t="str">
            <v>MQ0170</v>
          </cell>
          <cell r="C327" t="str">
            <v>IC-057-2023</v>
          </cell>
          <cell r="D327">
            <v>287</v>
          </cell>
          <cell r="E327" t="str">
            <v>MQX</v>
          </cell>
          <cell r="F327" t="str">
            <v>CATETER VENOSO CENTRAL (CVC) BILUMEN N° 22G *4FR *13CM PEDIATRICO</v>
          </cell>
          <cell r="G327" t="str">
            <v xml:space="preserve">UNIDAD </v>
          </cell>
          <cell r="H327" t="str">
            <v>131-2023</v>
          </cell>
          <cell r="I327" t="str">
            <v>POLIFARMA SAS</v>
          </cell>
          <cell r="J327" t="str">
            <v>NO</v>
          </cell>
          <cell r="K327">
            <v>109000</v>
          </cell>
          <cell r="L327">
            <v>0</v>
          </cell>
          <cell r="M327">
            <v>109000</v>
          </cell>
          <cell r="N327">
            <v>13</v>
          </cell>
        </row>
        <row r="328">
          <cell r="B328" t="str">
            <v>MQ0172</v>
          </cell>
          <cell r="C328" t="str">
            <v>IC-057-2023</v>
          </cell>
          <cell r="D328">
            <v>288</v>
          </cell>
          <cell r="E328" t="str">
            <v>MQX</v>
          </cell>
          <cell r="F328" t="str">
            <v>CATETER VENOSO CENTRAL (CVC)  MONOLUMEN N° 22G * 8CM PEDIATRICO</v>
          </cell>
          <cell r="G328" t="str">
            <v xml:space="preserve">UNIDAD </v>
          </cell>
          <cell r="H328" t="str">
            <v>138-2023</v>
          </cell>
          <cell r="I328" t="str">
            <v>MEDICOX LTDA</v>
          </cell>
          <cell r="J328" t="str">
            <v>NO</v>
          </cell>
          <cell r="K328">
            <v>78796</v>
          </cell>
          <cell r="L328">
            <v>0</v>
          </cell>
          <cell r="M328">
            <v>78796</v>
          </cell>
          <cell r="N328">
            <v>13</v>
          </cell>
        </row>
        <row r="329">
          <cell r="B329" t="str">
            <v>MQ0171</v>
          </cell>
          <cell r="C329" t="str">
            <v>IC-057-2023</v>
          </cell>
          <cell r="D329">
            <v>289</v>
          </cell>
          <cell r="E329" t="str">
            <v>MQX</v>
          </cell>
          <cell r="F329" t="str">
            <v>CATETER VENOSO CENTRAL (CVC) MONOLUMEN N°24G * 9CM PEDIATRICO</v>
          </cell>
          <cell r="G329" t="str">
            <v xml:space="preserve">UNIDAD </v>
          </cell>
          <cell r="H329" t="str">
            <v>138-2023</v>
          </cell>
          <cell r="I329" t="str">
            <v>MEDICOX LTDA</v>
          </cell>
          <cell r="J329" t="str">
            <v>NO</v>
          </cell>
          <cell r="K329">
            <v>168675</v>
          </cell>
          <cell r="L329">
            <v>0</v>
          </cell>
          <cell r="M329">
            <v>168675</v>
          </cell>
          <cell r="N329">
            <v>10</v>
          </cell>
        </row>
        <row r="330">
          <cell r="B330" t="str">
            <v>MQXC334</v>
          </cell>
          <cell r="C330" t="str">
            <v>IC-057-2023</v>
          </cell>
          <cell r="D330">
            <v>285</v>
          </cell>
          <cell r="E330" t="str">
            <v>MQX</v>
          </cell>
          <cell r="F330" t="str">
            <v>CATETER VENOSO CENTRAL (CVC) BILUMEN N° 4FR * 5CM PEDIATRICO</v>
          </cell>
          <cell r="G330" t="str">
            <v xml:space="preserve">UNIDAD </v>
          </cell>
          <cell r="H330" t="str">
            <v>138-2023</v>
          </cell>
          <cell r="I330" t="str">
            <v>MEDICOX LTDA</v>
          </cell>
          <cell r="J330" t="str">
            <v>NO</v>
          </cell>
          <cell r="K330">
            <v>209639</v>
          </cell>
          <cell r="L330">
            <v>0</v>
          </cell>
          <cell r="M330">
            <v>209639</v>
          </cell>
          <cell r="N330">
            <v>1</v>
          </cell>
        </row>
        <row r="331">
          <cell r="B331" t="str">
            <v>MQ0149</v>
          </cell>
          <cell r="C331" t="str">
            <v>IC-057-2023</v>
          </cell>
          <cell r="D331">
            <v>742</v>
          </cell>
          <cell r="E331" t="str">
            <v>MQX</v>
          </cell>
          <cell r="F331" t="str">
            <v>CATETER VENOSO CENTRAL DE INSERCION PERIFERICA (PICC) - CABELLO DE ANGEL MONOLUMEN</v>
          </cell>
          <cell r="G331" t="str">
            <v>UNIDAD</v>
          </cell>
          <cell r="H331" t="str">
            <v>143-2023</v>
          </cell>
          <cell r="I331" t="str">
            <v>RAFAEL ANTONIO SALAMANCA</v>
          </cell>
          <cell r="J331" t="str">
            <v>NO</v>
          </cell>
          <cell r="K331">
            <v>397884</v>
          </cell>
          <cell r="L331">
            <v>0</v>
          </cell>
          <cell r="M331">
            <v>397884</v>
          </cell>
          <cell r="N331">
            <v>3</v>
          </cell>
        </row>
        <row r="332">
          <cell r="B332" t="str">
            <v>MQXC335</v>
          </cell>
          <cell r="C332" t="str">
            <v>IC-057-2023</v>
          </cell>
          <cell r="D332">
            <v>290</v>
          </cell>
          <cell r="E332" t="str">
            <v>MQX</v>
          </cell>
          <cell r="F332" t="str">
            <v>CATETER VENOSO CENTRAL DE INSERCION PERIFERICA (PICC) BILUMEN N° 4 FR * 50CM ADULTO</v>
          </cell>
          <cell r="G332" t="str">
            <v xml:space="preserve">UNIDAD </v>
          </cell>
          <cell r="H332" t="str">
            <v>131-2023</v>
          </cell>
          <cell r="I332" t="str">
            <v>POLIFARMA SAS</v>
          </cell>
          <cell r="J332" t="str">
            <v>NO</v>
          </cell>
          <cell r="K332">
            <v>297000</v>
          </cell>
          <cell r="L332">
            <v>0</v>
          </cell>
          <cell r="M332">
            <v>297000</v>
          </cell>
          <cell r="N332">
            <v>5</v>
          </cell>
        </row>
        <row r="333">
          <cell r="B333" t="str">
            <v>MQ0164</v>
          </cell>
          <cell r="C333" t="str">
            <v>IC-057-2023</v>
          </cell>
          <cell r="D333">
            <v>752</v>
          </cell>
          <cell r="E333" t="str">
            <v>MQX</v>
          </cell>
          <cell r="F333" t="str">
            <v>CATETER VENOSO CENTRAL DE INSERCION PERIFERICA (PICC) N° 5FR * 60CM  BILUMEN ADULTO</v>
          </cell>
          <cell r="G333" t="str">
            <v xml:space="preserve">UNIDAD </v>
          </cell>
          <cell r="H333" t="str">
            <v>144-2023</v>
          </cell>
          <cell r="I333" t="str">
            <v>COMPANY MEDIQBOY OC S.A.S.</v>
          </cell>
          <cell r="J333" t="str">
            <v>NO</v>
          </cell>
          <cell r="K333">
            <v>266250</v>
          </cell>
          <cell r="L333">
            <v>0</v>
          </cell>
          <cell r="M333">
            <v>266250</v>
          </cell>
          <cell r="N333">
            <v>17</v>
          </cell>
        </row>
        <row r="334">
          <cell r="B334" t="str">
            <v>MQ0173</v>
          </cell>
          <cell r="C334" t="str">
            <v>IC-057-2023</v>
          </cell>
          <cell r="D334">
            <v>296</v>
          </cell>
          <cell r="E334" t="str">
            <v>MQX</v>
          </cell>
          <cell r="F334" t="str">
            <v>CATETER VENOSO CENTRAL (CVC) TRILUMEN N° 5.5FR * 8 CM  PEDIATRICO</v>
          </cell>
          <cell r="G334" t="str">
            <v>UNIDAD</v>
          </cell>
          <cell r="H334" t="str">
            <v>131-2023</v>
          </cell>
          <cell r="I334" t="str">
            <v>POLIFARMA SAS</v>
          </cell>
          <cell r="J334" t="str">
            <v>NO</v>
          </cell>
          <cell r="K334">
            <v>109000</v>
          </cell>
          <cell r="L334">
            <v>0</v>
          </cell>
          <cell r="M334">
            <v>109000</v>
          </cell>
          <cell r="N334">
            <v>18</v>
          </cell>
        </row>
        <row r="335">
          <cell r="B335" t="str">
            <v>MQ0184</v>
          </cell>
          <cell r="C335" t="str">
            <v>IC-057-2023</v>
          </cell>
          <cell r="D335">
            <v>967</v>
          </cell>
          <cell r="E335" t="str">
            <v>MQX</v>
          </cell>
          <cell r="F335" t="str">
            <v>MONOFILAMENTO NATURAL CON COLAGENO INTESTINAL 2/0 AGUJA 1/2 REDONDA DE 37 A 38MM HEBRA DE 90CM</v>
          </cell>
          <cell r="G335" t="str">
            <v>UNIDAD</v>
          </cell>
          <cell r="H335" t="str">
            <v>131-2023</v>
          </cell>
          <cell r="I335" t="str">
            <v>POLIFARMA SAS</v>
          </cell>
          <cell r="J335" t="str">
            <v>NO</v>
          </cell>
          <cell r="K335">
            <v>5000</v>
          </cell>
          <cell r="L335">
            <v>0</v>
          </cell>
          <cell r="M335">
            <v>5000</v>
          </cell>
          <cell r="N335">
            <v>1</v>
          </cell>
        </row>
        <row r="336">
          <cell r="B336" t="str">
            <v>MQXC646</v>
          </cell>
          <cell r="C336" t="str">
            <v>057-2023</v>
          </cell>
          <cell r="D336">
            <v>3</v>
          </cell>
          <cell r="E336" t="str">
            <v>MQX</v>
          </cell>
          <cell r="F336" t="str">
            <v>CAUCHOS DE REPUESTO PARA TROCARES DE 10MM A 11MM PAQUETE * 5</v>
          </cell>
          <cell r="G336" t="str">
            <v>UNIDAD</v>
          </cell>
          <cell r="H336" t="str">
            <v>043-2023</v>
          </cell>
          <cell r="I336" t="str">
            <v>MEDITEC S.A.</v>
          </cell>
          <cell r="J336" t="str">
            <v>NO</v>
          </cell>
          <cell r="K336">
            <v>352309</v>
          </cell>
          <cell r="L336">
            <v>66939</v>
          </cell>
          <cell r="M336">
            <v>419248</v>
          </cell>
          <cell r="N336">
            <v>1</v>
          </cell>
        </row>
        <row r="337">
          <cell r="B337" t="str">
            <v>MQXC647</v>
          </cell>
          <cell r="C337" t="str">
            <v>057-2023</v>
          </cell>
          <cell r="D337">
            <v>4</v>
          </cell>
          <cell r="E337" t="str">
            <v>MQX</v>
          </cell>
          <cell r="F337" t="str">
            <v>CAUCHOS DE REPUESTO PARA TROCARES DE 5MM A 5.5MM PAQUETE * 5</v>
          </cell>
          <cell r="G337" t="str">
            <v>UNIDAD</v>
          </cell>
          <cell r="H337" t="str">
            <v>043-2023</v>
          </cell>
          <cell r="I337" t="str">
            <v>MEDITEC S.A.</v>
          </cell>
          <cell r="J337" t="str">
            <v>NO</v>
          </cell>
          <cell r="K337">
            <v>344019</v>
          </cell>
          <cell r="L337">
            <v>65364</v>
          </cell>
          <cell r="M337">
            <v>409383</v>
          </cell>
          <cell r="N337">
            <v>1</v>
          </cell>
        </row>
        <row r="338">
          <cell r="B338" t="str">
            <v>OD0055</v>
          </cell>
          <cell r="C338" t="str">
            <v>IC-002-2023</v>
          </cell>
          <cell r="D338">
            <v>24</v>
          </cell>
          <cell r="E338" t="str">
            <v>MQX</v>
          </cell>
          <cell r="F338" t="str">
            <v>CEMENTO OXIFOSFATO DE ZINC POLVO Y LIQUIDO</v>
          </cell>
          <cell r="G338" t="str">
            <v>KIT POLVO 29 A 32 GRS LIQUIDO 15 A
17.5 ML</v>
          </cell>
          <cell r="H338" t="str">
            <v>009-2023</v>
          </cell>
          <cell r="I338" t="str">
            <v>ORBIDENTAL SAS</v>
          </cell>
          <cell r="J338" t="str">
            <v>NO</v>
          </cell>
          <cell r="K338">
            <v>28000</v>
          </cell>
          <cell r="L338">
            <v>0</v>
          </cell>
          <cell r="M338">
            <v>28000</v>
          </cell>
          <cell r="N338">
            <v>1</v>
          </cell>
        </row>
        <row r="339">
          <cell r="B339" t="str">
            <v>MQXC460</v>
          </cell>
          <cell r="C339" t="str">
            <v>IC-002-2023</v>
          </cell>
          <cell r="D339">
            <v>25</v>
          </cell>
          <cell r="E339" t="str">
            <v>MQX</v>
          </cell>
          <cell r="F339" t="str">
            <v>CEMENTO TEMPORAL</v>
          </cell>
          <cell r="G339" t="str">
            <v>FRASCO DE 38 A 40 GRS</v>
          </cell>
          <cell r="H339" t="str">
            <v>009-2023</v>
          </cell>
          <cell r="I339" t="str">
            <v>ORBIDENTAL SAS</v>
          </cell>
          <cell r="J339" t="str">
            <v>NO</v>
          </cell>
          <cell r="K339">
            <v>32000</v>
          </cell>
          <cell r="L339">
            <v>0</v>
          </cell>
          <cell r="M339">
            <v>32000</v>
          </cell>
          <cell r="N339">
            <v>10</v>
          </cell>
        </row>
        <row r="340">
          <cell r="B340" t="str">
            <v>MQXC751</v>
          </cell>
          <cell r="C340" t="str">
            <v>IC-057-2023</v>
          </cell>
          <cell r="D340">
            <v>58</v>
          </cell>
          <cell r="E340" t="str">
            <v>MQX</v>
          </cell>
          <cell r="F340" t="str">
            <v xml:space="preserve">CEPILLO CON MANGO PARA LAVADO DE INSTRUMENTAL QUIRÚRGICO BASICO </v>
          </cell>
          <cell r="G340" t="str">
            <v>UNIDAD</v>
          </cell>
          <cell r="H340" t="str">
            <v>139-2023</v>
          </cell>
          <cell r="I340" t="str">
            <v>DISCOLMEDICA S.A.S.</v>
          </cell>
          <cell r="K340">
            <v>30012</v>
          </cell>
          <cell r="L340">
            <v>5702.28</v>
          </cell>
          <cell r="M340">
            <v>35714.28</v>
          </cell>
          <cell r="N340">
            <v>123</v>
          </cell>
        </row>
        <row r="341">
          <cell r="B341" t="str">
            <v>OD0061</v>
          </cell>
          <cell r="C341" t="str">
            <v>IC-002-2023</v>
          </cell>
          <cell r="D341">
            <v>26</v>
          </cell>
          <cell r="E341" t="str">
            <v>MQX</v>
          </cell>
          <cell r="F341" t="str">
            <v>CEPILLO CON MANGO PARA LAVADO INSTRUMENTAL</v>
          </cell>
          <cell r="G341" t="str">
            <v>UNIDAD</v>
          </cell>
          <cell r="H341" t="str">
            <v>009-2023</v>
          </cell>
          <cell r="I341" t="str">
            <v>ORBIDENTAL SAS</v>
          </cell>
          <cell r="J341" t="str">
            <v>NO</v>
          </cell>
          <cell r="K341">
            <v>6680</v>
          </cell>
          <cell r="L341">
            <v>1269</v>
          </cell>
          <cell r="M341">
            <v>7949</v>
          </cell>
          <cell r="N341">
            <v>10</v>
          </cell>
        </row>
        <row r="342">
          <cell r="B342" t="str">
            <v>MQXC843</v>
          </cell>
          <cell r="C342" t="str">
            <v>IC-057-2023</v>
          </cell>
          <cell r="D342">
            <v>59</v>
          </cell>
          <cell r="E342" t="str">
            <v>MQX</v>
          </cell>
          <cell r="F342" t="str">
            <v xml:space="preserve">CEPILLO DE LIMPIEZA LARGO COMPATIBLE CON FIBROBRONCOSCOPIO  OLYMPUS </v>
          </cell>
          <cell r="G342" t="str">
            <v xml:space="preserve">UNIDAD </v>
          </cell>
          <cell r="H342" t="str">
            <v>154-2023</v>
          </cell>
          <cell r="I342" t="str">
            <v>LM INSTRUMENTS SAS</v>
          </cell>
          <cell r="J342" t="str">
            <v>NO</v>
          </cell>
          <cell r="K342">
            <v>285600</v>
          </cell>
          <cell r="L342">
            <v>54264</v>
          </cell>
          <cell r="M342">
            <v>339864</v>
          </cell>
          <cell r="N342">
            <v>5</v>
          </cell>
        </row>
        <row r="343">
          <cell r="B343" t="str">
            <v>MQXC417</v>
          </cell>
          <cell r="C343" t="str">
            <v>IC-057-2023</v>
          </cell>
          <cell r="D343">
            <v>508</v>
          </cell>
          <cell r="E343" t="str">
            <v>MQX</v>
          </cell>
          <cell r="F343" t="str">
            <v>CEPILLO PARA LAVADO DE COLONOSCOPIA DESECHABLE</v>
          </cell>
          <cell r="G343" t="str">
            <v xml:space="preserve">UNIDAD </v>
          </cell>
          <cell r="H343" t="str">
            <v>154-2023</v>
          </cell>
          <cell r="I343" t="str">
            <v>LM INSTRUMENTS SAS</v>
          </cell>
          <cell r="J343" t="str">
            <v>NO</v>
          </cell>
          <cell r="K343">
            <v>8326</v>
          </cell>
          <cell r="L343">
            <v>1582</v>
          </cell>
          <cell r="M343">
            <v>9908</v>
          </cell>
          <cell r="N343">
            <v>1</v>
          </cell>
        </row>
        <row r="344">
          <cell r="B344" t="str">
            <v>MQXC461</v>
          </cell>
          <cell r="C344" t="str">
            <v>IC-002-2023</v>
          </cell>
          <cell r="D344">
            <v>27</v>
          </cell>
          <cell r="E344" t="str">
            <v>MQX</v>
          </cell>
          <cell r="F344" t="str">
            <v>CEPILLO PARA LAVADO DE ESCUPIDERA MANGO LARGO</v>
          </cell>
          <cell r="G344" t="str">
            <v>UNIDAD</v>
          </cell>
          <cell r="H344" t="str">
            <v>009-2023</v>
          </cell>
          <cell r="I344" t="str">
            <v>ORBIDENTAL SAS</v>
          </cell>
          <cell r="J344" t="str">
            <v>NO</v>
          </cell>
          <cell r="K344">
            <v>4700</v>
          </cell>
          <cell r="L344">
            <v>893</v>
          </cell>
          <cell r="M344">
            <v>5593</v>
          </cell>
          <cell r="N344">
            <v>10</v>
          </cell>
        </row>
        <row r="345">
          <cell r="B345" t="str">
            <v>MQXC418</v>
          </cell>
          <cell r="C345" t="str">
            <v>IC-057-2023</v>
          </cell>
          <cell r="D345">
            <v>509</v>
          </cell>
          <cell r="E345" t="str">
            <v>MQX</v>
          </cell>
          <cell r="F345" t="str">
            <v>CEPILLO PARA LAVADO PARA GASTROSCOPIA DESECHABLE</v>
          </cell>
          <cell r="G345" t="str">
            <v xml:space="preserve">UNIDAD </v>
          </cell>
          <cell r="H345" t="str">
            <v>154-2023</v>
          </cell>
          <cell r="I345" t="str">
            <v>LM INSTRUMENTS SAS</v>
          </cell>
          <cell r="J345" t="str">
            <v>NO</v>
          </cell>
          <cell r="K345">
            <v>8326</v>
          </cell>
          <cell r="L345">
            <v>1582</v>
          </cell>
          <cell r="M345">
            <v>9908</v>
          </cell>
          <cell r="N345">
            <v>1</v>
          </cell>
        </row>
        <row r="346">
          <cell r="B346" t="str">
            <v>MQXC348</v>
          </cell>
          <cell r="C346" t="str">
            <v>069-2022</v>
          </cell>
          <cell r="D346">
            <v>16</v>
          </cell>
          <cell r="E346" t="str">
            <v>MQX</v>
          </cell>
          <cell r="F346" t="str">
            <v xml:space="preserve">CEPILLO PARA LIMPIEZA DE CAMISAS LAPAROSCOPIA </v>
          </cell>
          <cell r="G346" t="str">
            <v xml:space="preserve">KIT </v>
          </cell>
          <cell r="H346" t="str">
            <v>SIN CONTRATO</v>
          </cell>
          <cell r="I346" t="str">
            <v>SIN CONTRATO</v>
          </cell>
          <cell r="J346" t="str">
            <v>NO</v>
          </cell>
          <cell r="K346">
            <v>275862</v>
          </cell>
          <cell r="L346">
            <v>52414</v>
          </cell>
          <cell r="M346">
            <v>328276</v>
          </cell>
          <cell r="N346">
            <v>1</v>
          </cell>
        </row>
        <row r="347">
          <cell r="B347" t="str">
            <v>OD0060</v>
          </cell>
          <cell r="C347" t="str">
            <v>IC-002-2023</v>
          </cell>
          <cell r="D347">
            <v>28</v>
          </cell>
          <cell r="E347" t="str">
            <v>MQX</v>
          </cell>
          <cell r="F347" t="str">
            <v>CEPILLO PARA PROFILAXIS</v>
          </cell>
          <cell r="G347" t="str">
            <v>CAJA X 144 UNDS</v>
          </cell>
          <cell r="H347" t="str">
            <v>009-2023</v>
          </cell>
          <cell r="I347" t="str">
            <v>ORBIDENTAL SAS</v>
          </cell>
          <cell r="J347" t="str">
            <v>NO</v>
          </cell>
          <cell r="K347">
            <v>43000</v>
          </cell>
          <cell r="L347">
            <v>8170</v>
          </cell>
          <cell r="M347">
            <v>51170</v>
          </cell>
          <cell r="N347">
            <v>10</v>
          </cell>
        </row>
        <row r="348">
          <cell r="B348" t="str">
            <v>MQ1207</v>
          </cell>
          <cell r="C348" t="str">
            <v>IC-057-2023</v>
          </cell>
          <cell r="D348">
            <v>57</v>
          </cell>
          <cell r="E348" t="str">
            <v>MQX</v>
          </cell>
          <cell r="F348" t="str">
            <v xml:space="preserve">CEPILLOS DE LIMPIEZA PARA INSTRUMENTAL ENDOSCOPICO  </v>
          </cell>
          <cell r="G348" t="str">
            <v xml:space="preserve">KIT </v>
          </cell>
          <cell r="H348" t="str">
            <v>139-2023</v>
          </cell>
          <cell r="I348" t="str">
            <v>DISCOLMEDICA S.A.S.</v>
          </cell>
          <cell r="J348" t="str">
            <v>NO</v>
          </cell>
          <cell r="K348">
            <v>6661</v>
          </cell>
          <cell r="L348">
            <v>1265.5899999999999</v>
          </cell>
          <cell r="M348">
            <v>7926.59</v>
          </cell>
          <cell r="N348">
            <v>1</v>
          </cell>
        </row>
        <row r="349">
          <cell r="B349" t="str">
            <v>MQXC846</v>
          </cell>
          <cell r="C349" t="str">
            <v>IC-057-2023</v>
          </cell>
          <cell r="D349">
            <v>829</v>
          </cell>
          <cell r="E349" t="str">
            <v>MQX</v>
          </cell>
          <cell r="F349" t="str">
            <v xml:space="preserve">CEPILLOS DE LIMPIEZA PARA INSTRUMENTAL ENDOSCOPICO  </v>
          </cell>
          <cell r="G349" t="str">
            <v xml:space="preserve">UNIDAD </v>
          </cell>
          <cell r="H349" t="str">
            <v>155-2023</v>
          </cell>
          <cell r="I349" t="str">
            <v>SURGICON &amp; CIA S.A.S.</v>
          </cell>
          <cell r="J349" t="str">
            <v>NO</v>
          </cell>
          <cell r="K349">
            <v>67450</v>
          </cell>
          <cell r="L349">
            <v>12815.5</v>
          </cell>
          <cell r="M349">
            <v>80265.5</v>
          </cell>
          <cell r="N349">
            <v>1</v>
          </cell>
        </row>
        <row r="350">
          <cell r="B350" t="str">
            <v>MQXC419</v>
          </cell>
          <cell r="C350" t="str">
            <v>IC-057-2023</v>
          </cell>
          <cell r="D350">
            <v>510</v>
          </cell>
          <cell r="E350" t="str">
            <v>MQX</v>
          </cell>
          <cell r="F350" t="str">
            <v>CEPILLOS PARA FIBROBRONCOSCOPIO 9 MM</v>
          </cell>
          <cell r="G350" t="str">
            <v xml:space="preserve">UNIDAD </v>
          </cell>
          <cell r="H350" t="str">
            <v>153-2023</v>
          </cell>
          <cell r="I350" t="str">
            <v>JORGE MACHADO EQUIPOS MEDICOS SAS</v>
          </cell>
          <cell r="J350" t="str">
            <v>NO</v>
          </cell>
          <cell r="K350">
            <v>85000</v>
          </cell>
          <cell r="L350">
            <v>16150</v>
          </cell>
          <cell r="M350">
            <v>101150</v>
          </cell>
          <cell r="N350">
            <v>1</v>
          </cell>
        </row>
        <row r="351">
          <cell r="B351" t="str">
            <v>OD0064</v>
          </cell>
          <cell r="C351" t="str">
            <v>IC-002-2023</v>
          </cell>
          <cell r="D351">
            <v>29</v>
          </cell>
          <cell r="E351" t="str">
            <v>MQX</v>
          </cell>
          <cell r="F351" t="str">
            <v>CERA PARA BASE ROSADO</v>
          </cell>
          <cell r="G351" t="str">
            <v>CAJA</v>
          </cell>
          <cell r="H351" t="str">
            <v>009-2023</v>
          </cell>
          <cell r="I351" t="str">
            <v>ORBIDENTAL SAS</v>
          </cell>
          <cell r="J351" t="str">
            <v>NO</v>
          </cell>
          <cell r="K351">
            <v>11000</v>
          </cell>
          <cell r="L351">
            <v>2090</v>
          </cell>
          <cell r="M351">
            <v>13090</v>
          </cell>
          <cell r="N351">
            <v>1</v>
          </cell>
        </row>
        <row r="352">
          <cell r="B352" t="str">
            <v>MQ0188</v>
          </cell>
          <cell r="C352" t="str">
            <v>IC-057-2023</v>
          </cell>
          <cell r="D352">
            <v>609</v>
          </cell>
          <cell r="E352" t="str">
            <v>MQX</v>
          </cell>
          <cell r="F352" t="str">
            <v>CERA PARA HUESO 2.5GR</v>
          </cell>
          <cell r="G352" t="str">
            <v xml:space="preserve">SOBRE </v>
          </cell>
          <cell r="H352" t="str">
            <v>143-2023</v>
          </cell>
          <cell r="I352" t="str">
            <v>RAFAEL ANTONIO SALAMANCA</v>
          </cell>
          <cell r="J352" t="str">
            <v>NO</v>
          </cell>
          <cell r="K352">
            <v>5128</v>
          </cell>
          <cell r="L352">
            <v>0</v>
          </cell>
          <cell r="M352">
            <v>5128</v>
          </cell>
          <cell r="N352">
            <v>45</v>
          </cell>
        </row>
        <row r="353">
          <cell r="B353" t="str">
            <v>MQ0893</v>
          </cell>
          <cell r="C353" t="str">
            <v>IC-057-2023</v>
          </cell>
          <cell r="D353">
            <v>35</v>
          </cell>
          <cell r="E353" t="str">
            <v>MQX</v>
          </cell>
          <cell r="F353" t="str">
            <v>CINTA DE IMPRESION PARA SELLADORA HAWO COMPATIBLE SELLADORA HAWO, REFERENCIA 6.813.104</v>
          </cell>
          <cell r="G353" t="str">
            <v>UNIDAD</v>
          </cell>
          <cell r="H353" t="str">
            <v>150-2023</v>
          </cell>
          <cell r="I353" t="str">
            <v>LABORATORIOS GOTHAPLAST LTDA.</v>
          </cell>
          <cell r="J353" t="str">
            <v>NO</v>
          </cell>
          <cell r="K353">
            <v>145500</v>
          </cell>
          <cell r="L353">
            <v>27645</v>
          </cell>
          <cell r="M353">
            <v>173145</v>
          </cell>
          <cell r="N353">
            <v>2</v>
          </cell>
        </row>
        <row r="354">
          <cell r="B354" t="str">
            <v>MQ0892</v>
          </cell>
          <cell r="C354" t="str">
            <v>IC-057-2023</v>
          </cell>
          <cell r="D354">
            <v>19</v>
          </cell>
          <cell r="E354" t="str">
            <v>MQX</v>
          </cell>
          <cell r="F354" t="str">
            <v>CINTA AUTOADHESIVA DE CONTROL QUIMICO PARA VAPOR LIBRE DE PLOMO</v>
          </cell>
          <cell r="G354" t="str">
            <v>ROLLO</v>
          </cell>
          <cell r="H354" t="str">
            <v>151-2023</v>
          </cell>
          <cell r="I354" t="str">
            <v>BIOPLAST OC S.A.S.</v>
          </cell>
          <cell r="J354" t="str">
            <v>NO</v>
          </cell>
          <cell r="K354">
            <v>10450</v>
          </cell>
          <cell r="L354">
            <v>1985.5</v>
          </cell>
          <cell r="M354">
            <v>12435.5</v>
          </cell>
          <cell r="N354">
            <v>64</v>
          </cell>
        </row>
        <row r="355">
          <cell r="B355" t="str">
            <v>MQ0660</v>
          </cell>
          <cell r="C355" t="str">
            <v>IC-057-2023</v>
          </cell>
          <cell r="D355">
            <v>863</v>
          </cell>
          <cell r="E355" t="str">
            <v>MQX</v>
          </cell>
          <cell r="F355" t="str">
            <v xml:space="preserve">CINTA DE INCONTINENCIA URINARIA FEMENINA TRANSOBTURADOR </v>
          </cell>
          <cell r="G355" t="str">
            <v>UNIDAD</v>
          </cell>
          <cell r="H355" t="str">
            <v>151-2023</v>
          </cell>
          <cell r="I355" t="str">
            <v>BIOPLAST OC S.A.S.</v>
          </cell>
          <cell r="J355" t="str">
            <v>NO</v>
          </cell>
          <cell r="K355">
            <v>1020000</v>
          </cell>
          <cell r="L355">
            <v>0</v>
          </cell>
          <cell r="M355">
            <v>1020000</v>
          </cell>
          <cell r="N355">
            <v>3</v>
          </cell>
        </row>
        <row r="356">
          <cell r="B356" t="str">
            <v>MQ0189</v>
          </cell>
          <cell r="C356" t="str">
            <v>EM126-2023</v>
          </cell>
          <cell r="D356" t="str">
            <v>INCLUSIÓN</v>
          </cell>
          <cell r="E356" t="str">
            <v>MQX</v>
          </cell>
          <cell r="F356" t="str">
            <v>CINTA PARA IMPRESORA DE MAQUINA DE ETIQUETADO (VAPOR, OXIDO DE ETILENO Y PEROXIDO DE HIDROGENO)</v>
          </cell>
          <cell r="G356" t="str">
            <v>UNIDAD</v>
          </cell>
          <cell r="H356" t="str">
            <v>SIN CONTRATO</v>
          </cell>
          <cell r="I356" t="str">
            <v>SIN CONTRATO</v>
          </cell>
          <cell r="J356" t="str">
            <v>NO</v>
          </cell>
          <cell r="K356">
            <v>149300</v>
          </cell>
          <cell r="L356">
            <v>28367</v>
          </cell>
          <cell r="M356">
            <v>177667</v>
          </cell>
          <cell r="N356">
            <v>2</v>
          </cell>
        </row>
        <row r="357">
          <cell r="B357" t="str">
            <v>MQ0894</v>
          </cell>
          <cell r="C357" t="str">
            <v>029-2021</v>
          </cell>
          <cell r="D357">
            <v>1</v>
          </cell>
          <cell r="E357" t="str">
            <v>MQX</v>
          </cell>
          <cell r="F357" t="str">
            <v>CINTA TESTIGO STERRAD SEALSURE</v>
          </cell>
          <cell r="G357" t="str">
            <v>CAJA X 6 ROLLOS</v>
          </cell>
          <cell r="H357" t="str">
            <v>088-2023</v>
          </cell>
          <cell r="I357" t="str">
            <v>ADVANCED STERILIZATION PRODUCTS COLOMBIA S.A.S</v>
          </cell>
          <cell r="J357" t="str">
            <v>SI</v>
          </cell>
          <cell r="K357">
            <v>463956</v>
          </cell>
          <cell r="L357">
            <v>88152</v>
          </cell>
          <cell r="M357">
            <v>552108</v>
          </cell>
          <cell r="N357">
            <v>1</v>
          </cell>
        </row>
        <row r="358">
          <cell r="B358" t="str">
            <v>MQ0895</v>
          </cell>
          <cell r="C358" t="str">
            <v>IC-057-2023</v>
          </cell>
          <cell r="D358">
            <v>116</v>
          </cell>
          <cell r="E358" t="str">
            <v>MQX</v>
          </cell>
          <cell r="F358" t="str">
            <v>CINTA UMBILICAL 2MM*45CM</v>
          </cell>
          <cell r="G358" t="str">
            <v xml:space="preserve">UNIDAD </v>
          </cell>
          <cell r="H358" t="str">
            <v>145-2023</v>
          </cell>
          <cell r="I358" t="str">
            <v>MEDTRONIC COLOMBIA S.A.</v>
          </cell>
          <cell r="J358" t="str">
            <v>NO</v>
          </cell>
          <cell r="K358">
            <v>8900</v>
          </cell>
          <cell r="L358">
            <v>0</v>
          </cell>
          <cell r="M358">
            <v>8900</v>
          </cell>
          <cell r="N358">
            <v>10</v>
          </cell>
        </row>
        <row r="359">
          <cell r="B359" t="str">
            <v>MQ0190</v>
          </cell>
          <cell r="C359" t="str">
            <v>IC-057-2023</v>
          </cell>
          <cell r="D359">
            <v>844</v>
          </cell>
          <cell r="E359" t="str">
            <v>MQX</v>
          </cell>
          <cell r="F359" t="str">
            <v>CIRCUITO ADULTO ALTO FLUJO CON CAMARA AJUSTABLE A VENTILADOR MECANICO REF: RT202</v>
          </cell>
          <cell r="G359" t="str">
            <v>UNIDAD</v>
          </cell>
          <cell r="H359" t="str">
            <v>143-2023</v>
          </cell>
          <cell r="I359" t="str">
            <v>RAFAEL ANTONIO SALAMANCA</v>
          </cell>
          <cell r="J359" t="str">
            <v>NO</v>
          </cell>
          <cell r="K359">
            <v>191727</v>
          </cell>
          <cell r="L359">
            <v>36428</v>
          </cell>
          <cell r="M359">
            <v>228155</v>
          </cell>
          <cell r="N359">
            <v>5</v>
          </cell>
        </row>
        <row r="360">
          <cell r="B360" t="str">
            <v>MQ0903</v>
          </cell>
          <cell r="C360" t="str">
            <v>IC-057-2023</v>
          </cell>
          <cell r="D360">
            <v>845</v>
          </cell>
          <cell r="E360" t="str">
            <v>MQX</v>
          </cell>
          <cell r="F360" t="str">
            <v>CIRCUITO ALMA LISA C/VAL ADULTO REF5183064</v>
          </cell>
          <cell r="G360" t="str">
            <v>UNIDAD</v>
          </cell>
          <cell r="H360" t="str">
            <v>137-2023</v>
          </cell>
          <cell r="I360" t="str">
            <v>HOSPITECNICA S.A.S.</v>
          </cell>
          <cell r="J360" t="str">
            <v>NO</v>
          </cell>
          <cell r="K360">
            <v>25555</v>
          </cell>
          <cell r="L360">
            <v>4855</v>
          </cell>
          <cell r="M360">
            <v>30410</v>
          </cell>
          <cell r="N360">
            <v>2</v>
          </cell>
        </row>
        <row r="361">
          <cell r="B361" t="str">
            <v>MQ0195</v>
          </cell>
          <cell r="C361" t="str">
            <v>IC-057-2023</v>
          </cell>
          <cell r="D361">
            <v>749</v>
          </cell>
          <cell r="E361" t="str">
            <v>MQX</v>
          </cell>
          <cell r="F361" t="str">
            <v>CIRCUITO ALMA LISA PARA CONVENCIONAL Y ALTA FRECUENCIA PARA VENTILADOR FABIAN HFO</v>
          </cell>
          <cell r="G361" t="str">
            <v>UNIDAD</v>
          </cell>
          <cell r="H361" t="str">
            <v>150-2023</v>
          </cell>
          <cell r="I361" t="str">
            <v>LABORATORIOS GOTHAPLAST LTDA.</v>
          </cell>
          <cell r="J361" t="str">
            <v>NO</v>
          </cell>
          <cell r="K361">
            <v>17700</v>
          </cell>
          <cell r="L361">
            <v>3363</v>
          </cell>
          <cell r="M361">
            <v>21063</v>
          </cell>
          <cell r="N361">
            <v>1</v>
          </cell>
        </row>
        <row r="362">
          <cell r="B362" t="str">
            <v>MQ1533</v>
          </cell>
          <cell r="C362" t="str">
            <v>IC-057-2023</v>
          </cell>
          <cell r="D362">
            <v>837</v>
          </cell>
          <cell r="E362" t="str">
            <v>MQX</v>
          </cell>
          <cell r="F362" t="str">
            <v>CIRCUITO JUNIOR NEONATAL INFANTE/ PEDIATRICO PARA ALTO FLUJO DE OXIGENO CON RAMA RT 331</v>
          </cell>
          <cell r="G362" t="str">
            <v xml:space="preserve">UNIDAD </v>
          </cell>
          <cell r="H362" t="str">
            <v>134-2023</v>
          </cell>
          <cell r="I362" t="str">
            <v>TECNICA ELECTROMEDICA S.A.</v>
          </cell>
          <cell r="J362" t="str">
            <v>NO</v>
          </cell>
          <cell r="K362">
            <v>336500</v>
          </cell>
          <cell r="L362">
            <v>63935</v>
          </cell>
          <cell r="M362">
            <v>400435</v>
          </cell>
          <cell r="N362">
            <v>40</v>
          </cell>
        </row>
        <row r="363">
          <cell r="B363" t="str">
            <v>MQ1206</v>
          </cell>
          <cell r="C363" t="str">
            <v>IC-057-2023</v>
          </cell>
          <cell r="D363">
            <v>750</v>
          </cell>
          <cell r="E363" t="str">
            <v>MQX</v>
          </cell>
          <cell r="F363" t="str">
            <v>CIRCUITO DE ALTA FRECUENCIA NEONATAL DESECHABLE PARA VENTILADOR DRAGER- ALMA LISA P5068810-01</v>
          </cell>
          <cell r="G363" t="str">
            <v>UNIDAD</v>
          </cell>
          <cell r="H363" t="str">
            <v>134-2023</v>
          </cell>
          <cell r="I363" t="str">
            <v>TECNICA ELECTROMEDICA S.A.</v>
          </cell>
          <cell r="J363" t="str">
            <v>NO</v>
          </cell>
          <cell r="K363">
            <v>169300</v>
          </cell>
          <cell r="L363">
            <v>32167</v>
          </cell>
          <cell r="M363">
            <v>201467</v>
          </cell>
          <cell r="N363">
            <v>55</v>
          </cell>
        </row>
        <row r="364">
          <cell r="B364" t="str">
            <v>MQ0897</v>
          </cell>
          <cell r="C364" t="str">
            <v>IC-057-2023</v>
          </cell>
          <cell r="D364">
            <v>249</v>
          </cell>
          <cell r="E364" t="str">
            <v>MQX</v>
          </cell>
          <cell r="F364" t="str">
            <v xml:space="preserve">CIRCUITO DE ANESTESIA ADULTO CON MANGUERA DE 60  A 80"  C/B </v>
          </cell>
          <cell r="G364" t="str">
            <v xml:space="preserve">UNIDAD </v>
          </cell>
          <cell r="H364" t="str">
            <v>151-2023</v>
          </cell>
          <cell r="I364" t="str">
            <v>BIOPLAST OC S.A.S.</v>
          </cell>
          <cell r="J364" t="str">
            <v>NO</v>
          </cell>
          <cell r="K364">
            <v>13145</v>
          </cell>
          <cell r="L364">
            <v>2497.5500000000002</v>
          </cell>
          <cell r="M364">
            <v>15642.55</v>
          </cell>
          <cell r="N364">
            <v>526</v>
          </cell>
        </row>
        <row r="365">
          <cell r="B365" t="str">
            <v>MQXC314</v>
          </cell>
          <cell r="C365" t="str">
            <v>IC-057-2023</v>
          </cell>
          <cell r="D365">
            <v>203</v>
          </cell>
          <cell r="E365" t="str">
            <v>MQX</v>
          </cell>
          <cell r="F365" t="str">
            <v>CIRCUITO DE ANESTESIA ADULTO DE 1.5MT+/-  O DE LONGITUD CON RESERVORIO</v>
          </cell>
          <cell r="G365" t="str">
            <v xml:space="preserve">UNIDAD </v>
          </cell>
          <cell r="H365" t="str">
            <v>151-2023</v>
          </cell>
          <cell r="I365" t="str">
            <v>BIOPLAST OC S.A.S.</v>
          </cell>
          <cell r="J365" t="str">
            <v>NO</v>
          </cell>
          <cell r="K365">
            <v>13145</v>
          </cell>
          <cell r="L365">
            <v>2497.5500000000002</v>
          </cell>
          <cell r="M365">
            <v>15642.55</v>
          </cell>
          <cell r="N365">
            <v>1</v>
          </cell>
        </row>
        <row r="366">
          <cell r="B366" t="str">
            <v>MQ0192</v>
          </cell>
          <cell r="C366" t="str">
            <v>IC-057-2023</v>
          </cell>
          <cell r="D366">
            <v>204</v>
          </cell>
          <cell r="E366" t="str">
            <v>MQX</v>
          </cell>
          <cell r="F366" t="str">
            <v>CIRCUITO DE ANESTESIA PEDIATRICO C/B</v>
          </cell>
          <cell r="G366" t="str">
            <v xml:space="preserve">UNIDAD </v>
          </cell>
          <cell r="H366" t="str">
            <v>151-2023</v>
          </cell>
          <cell r="I366" t="str">
            <v>BIOPLAST OC S.A.S.</v>
          </cell>
          <cell r="J366" t="str">
            <v>NO</v>
          </cell>
          <cell r="K366">
            <v>13145</v>
          </cell>
          <cell r="L366">
            <v>2497.5500000000002</v>
          </cell>
          <cell r="M366">
            <v>15642.55</v>
          </cell>
          <cell r="N366">
            <v>87</v>
          </cell>
        </row>
        <row r="367">
          <cell r="B367" t="str">
            <v>MQ0198</v>
          </cell>
          <cell r="C367" t="str">
            <v>IC-057-2023</v>
          </cell>
          <cell r="D367">
            <v>838</v>
          </cell>
          <cell r="E367" t="str">
            <v>MQX</v>
          </cell>
          <cell r="F367" t="str">
            <v>CIRCUITO DE VENTILACION MECANICA PEDIATRICO ALMA LISA REFERENCIA 5500</v>
          </cell>
          <cell r="G367" t="str">
            <v xml:space="preserve">UNIDAD </v>
          </cell>
          <cell r="H367" t="str">
            <v>150-2023</v>
          </cell>
          <cell r="I367" t="str">
            <v>LABORATORIOS GOTHAPLAST LTDA.</v>
          </cell>
          <cell r="J367" t="str">
            <v>NO</v>
          </cell>
          <cell r="K367">
            <v>16600</v>
          </cell>
          <cell r="L367">
            <v>3154</v>
          </cell>
          <cell r="M367">
            <v>19754</v>
          </cell>
          <cell r="N367">
            <v>8</v>
          </cell>
        </row>
        <row r="368">
          <cell r="B368" t="str">
            <v>MQ1243</v>
          </cell>
          <cell r="C368" t="str">
            <v>IC-057-2023</v>
          </cell>
          <cell r="D368">
            <v>846</v>
          </cell>
          <cell r="E368" t="str">
            <v>MQX</v>
          </cell>
          <cell r="F368" t="str">
            <v>CIRCUITO DE VENTILACION MECANICA  NEONATAL RT269 VM SLE6000</v>
          </cell>
          <cell r="G368" t="str">
            <v>UNIDAD</v>
          </cell>
          <cell r="H368" t="str">
            <v>134-2023</v>
          </cell>
          <cell r="I368" t="str">
            <v>TECNICA ELECTROMEDICA S.A.</v>
          </cell>
          <cell r="J368" t="str">
            <v>NO</v>
          </cell>
          <cell r="K368">
            <v>268500</v>
          </cell>
          <cell r="L368">
            <v>51015</v>
          </cell>
          <cell r="M368">
            <v>319515</v>
          </cell>
          <cell r="N368">
            <v>8</v>
          </cell>
        </row>
        <row r="369">
          <cell r="B369" t="str">
            <v>MQ0366</v>
          </cell>
          <cell r="C369" t="str">
            <v>069-2022</v>
          </cell>
          <cell r="D369">
            <v>5</v>
          </cell>
          <cell r="E369" t="str">
            <v>MQX</v>
          </cell>
          <cell r="F369" t="str">
            <v>CIRCUITO DESECHABLE PARA SISTEMA DE REANIMACION NEONATAL QUE INCLUYE MANGUERA LISA PARA OXIGENO Y MASCARA DE (35mm)</v>
          </cell>
          <cell r="G369" t="str">
            <v>UNIDAD</v>
          </cell>
          <cell r="H369" t="str">
            <v>SIN CONTRATO</v>
          </cell>
          <cell r="I369" t="str">
            <v>SIN CONTRATO</v>
          </cell>
          <cell r="J369" t="str">
            <v>NO</v>
          </cell>
          <cell r="K369">
            <v>114000</v>
          </cell>
          <cell r="L369">
            <v>21660</v>
          </cell>
          <cell r="M369">
            <v>135660</v>
          </cell>
          <cell r="N369">
            <v>1</v>
          </cell>
        </row>
        <row r="370">
          <cell r="B370" t="str">
            <v>MQ0367</v>
          </cell>
          <cell r="C370" t="str">
            <v>EM126-2023</v>
          </cell>
          <cell r="D370" t="str">
            <v>INCLUSIÓN</v>
          </cell>
          <cell r="E370" t="str">
            <v>MQX</v>
          </cell>
          <cell r="F370" t="str">
            <v>CIRCUITO DESECHABLE PARA SISTEMA DE REANIMACION NEONATAL QUE INCLUYE MANGUERA LISA PARA OXIGENO Y MASCARA DE (50MM)</v>
          </cell>
          <cell r="G370" t="str">
            <v>UNIDAD</v>
          </cell>
          <cell r="H370" t="str">
            <v>SIN CONTRATO</v>
          </cell>
          <cell r="I370" t="str">
            <v>SIN CONTRATO</v>
          </cell>
          <cell r="J370" t="str">
            <v>NO</v>
          </cell>
          <cell r="K370">
            <v>123000</v>
          </cell>
          <cell r="L370">
            <v>23370</v>
          </cell>
          <cell r="M370">
            <v>146370</v>
          </cell>
          <cell r="N370">
            <v>2</v>
          </cell>
        </row>
        <row r="371">
          <cell r="B371" t="str">
            <v>MQ0899</v>
          </cell>
          <cell r="C371" t="str">
            <v>069-2022</v>
          </cell>
          <cell r="D371">
            <v>21</v>
          </cell>
          <cell r="E371" t="str">
            <v>MQX</v>
          </cell>
          <cell r="F371" t="str">
            <v xml:space="preserve">CIRCUITO MAPLESON C PARA VENTILACION PEDIATRICA 1/2L </v>
          </cell>
          <cell r="G371" t="str">
            <v xml:space="preserve">UNIDAD </v>
          </cell>
          <cell r="H371" t="str">
            <v>230-2022</v>
          </cell>
          <cell r="I371" t="str">
            <v>INTERCOMERCIAL MEDICA</v>
          </cell>
          <cell r="J371" t="str">
            <v>NO</v>
          </cell>
          <cell r="K371">
            <v>85800</v>
          </cell>
          <cell r="L371">
            <v>16302</v>
          </cell>
          <cell r="M371">
            <v>102102</v>
          </cell>
          <cell r="N371">
            <v>5</v>
          </cell>
        </row>
        <row r="372">
          <cell r="B372" t="str">
            <v>MQ0900</v>
          </cell>
          <cell r="C372" t="str">
            <v>IC-057-2023</v>
          </cell>
          <cell r="D372">
            <v>497</v>
          </cell>
          <cell r="E372" t="str">
            <v>MQX</v>
          </cell>
          <cell r="F372" t="str">
            <v>CIRCUITO MAPLESON C PARA VENTILACION 2L</v>
          </cell>
          <cell r="G372" t="str">
            <v xml:space="preserve">UNIDAD </v>
          </cell>
          <cell r="H372" t="str">
            <v>139-2023</v>
          </cell>
          <cell r="I372" t="str">
            <v>DISCOLMEDICA S.A.S.</v>
          </cell>
          <cell r="J372" t="str">
            <v>NO</v>
          </cell>
          <cell r="K372">
            <v>61833</v>
          </cell>
          <cell r="L372">
            <v>11748.27</v>
          </cell>
          <cell r="M372">
            <v>73581.27</v>
          </cell>
          <cell r="N372">
            <v>2</v>
          </cell>
        </row>
        <row r="373">
          <cell r="B373" t="str">
            <v>MQ0898</v>
          </cell>
          <cell r="C373" t="str">
            <v>IC-057-2023</v>
          </cell>
          <cell r="D373">
            <v>498</v>
          </cell>
          <cell r="E373" t="str">
            <v>MQX</v>
          </cell>
          <cell r="F373" t="str">
            <v>CIRCUITO MAPLESON C PARA VENTILACION PEDIATRICA 1L</v>
          </cell>
          <cell r="G373" t="str">
            <v xml:space="preserve">UNIDAD </v>
          </cell>
          <cell r="H373" t="str">
            <v>139-2023</v>
          </cell>
          <cell r="I373" t="str">
            <v>DISCOLMEDICA S.A.S.</v>
          </cell>
          <cell r="J373" t="str">
            <v>NO</v>
          </cell>
          <cell r="K373">
            <v>65040</v>
          </cell>
          <cell r="L373">
            <v>12357.6</v>
          </cell>
          <cell r="M373">
            <v>77397.600000000006</v>
          </cell>
          <cell r="N373">
            <v>5</v>
          </cell>
        </row>
        <row r="374">
          <cell r="B374" t="str">
            <v>MQ0197</v>
          </cell>
          <cell r="C374" t="str">
            <v>IC-057-2023</v>
          </cell>
          <cell r="D374">
            <v>428</v>
          </cell>
          <cell r="E374" t="str">
            <v>MQX</v>
          </cell>
          <cell r="F374" t="str">
            <v>CIRCUITO RESPIRATORIO ALMA LISA DE VENTILACION MECANICA ADULTO  REF: 5000</v>
          </cell>
          <cell r="G374" t="str">
            <v xml:space="preserve">UNIDAD </v>
          </cell>
          <cell r="H374" t="str">
            <v>150-2023</v>
          </cell>
          <cell r="I374" t="str">
            <v>LABORATORIOS GOTHAPLAST LTDA.</v>
          </cell>
          <cell r="J374" t="str">
            <v>NO</v>
          </cell>
          <cell r="K374">
            <v>17700</v>
          </cell>
          <cell r="L374">
            <v>3363</v>
          </cell>
          <cell r="M374">
            <v>21063</v>
          </cell>
          <cell r="N374">
            <v>66</v>
          </cell>
        </row>
        <row r="375">
          <cell r="B375" t="str">
            <v>MQXC640</v>
          </cell>
          <cell r="C375" t="str">
            <v>IC-057-2023</v>
          </cell>
          <cell r="D375">
            <v>847</v>
          </cell>
          <cell r="E375" t="str">
            <v>MQX</v>
          </cell>
          <cell r="F375" t="str">
            <v>CIRCUITO RESPIRATORIO PARA VENTILADOR TRANSPORTE 150CM * 22CM VALVULA RESPIRATORIA</v>
          </cell>
          <cell r="G375" t="str">
            <v>UNIDAD</v>
          </cell>
          <cell r="H375" t="str">
            <v>151-2023</v>
          </cell>
          <cell r="I375" t="str">
            <v>BIOPLAST OC S.A.S.</v>
          </cell>
          <cell r="J375" t="str">
            <v>NO</v>
          </cell>
          <cell r="K375">
            <v>57400</v>
          </cell>
          <cell r="L375">
            <v>10906</v>
          </cell>
          <cell r="M375">
            <v>68306</v>
          </cell>
          <cell r="N375">
            <v>1</v>
          </cell>
        </row>
        <row r="376">
          <cell r="B376" t="str">
            <v>MQ0201</v>
          </cell>
          <cell r="C376" t="str">
            <v>IC-057-2023</v>
          </cell>
          <cell r="D376">
            <v>429</v>
          </cell>
          <cell r="E376" t="str">
            <v>MQX</v>
          </cell>
          <cell r="F376" t="str">
            <v>CIRCUITO RESPIRATORIO VENTSTAR®, CARINA® EXPV SIN LATEX, DESECHABLE 1.5M</v>
          </cell>
          <cell r="G376" t="str">
            <v xml:space="preserve">UNIDAD </v>
          </cell>
          <cell r="H376" t="str">
            <v>151-2023</v>
          </cell>
          <cell r="I376" t="str">
            <v>BIOPLAST OC S.A.S.</v>
          </cell>
          <cell r="J376" t="str">
            <v>NO</v>
          </cell>
          <cell r="K376">
            <v>57450</v>
          </cell>
          <cell r="L376">
            <v>10915.5</v>
          </cell>
          <cell r="M376">
            <v>68365.5</v>
          </cell>
          <cell r="N376">
            <v>4</v>
          </cell>
        </row>
        <row r="377">
          <cell r="B377" t="str">
            <v>MQ0542</v>
          </cell>
          <cell r="C377" t="str">
            <v>IC-069-2022</v>
          </cell>
          <cell r="D377" t="str">
            <v>NA</v>
          </cell>
          <cell r="E377" t="str">
            <v>MQX</v>
          </cell>
          <cell r="F377" t="str">
            <v>CIRCUITO RESUCITADOR PIEZA EN T REF ATOM 60386 RESUCIFLOW ATOM</v>
          </cell>
          <cell r="G377" t="str">
            <v>UNIDAD</v>
          </cell>
          <cell r="H377" t="str">
            <v>SIN CONTRATO</v>
          </cell>
          <cell r="I377" t="str">
            <v>SIN CONTRATO</v>
          </cell>
          <cell r="J377" t="str">
            <v>NO</v>
          </cell>
          <cell r="K377">
            <v>0</v>
          </cell>
          <cell r="L377">
            <v>0</v>
          </cell>
          <cell r="M377">
            <v>0</v>
          </cell>
          <cell r="N377">
            <v>1</v>
          </cell>
        </row>
        <row r="378">
          <cell r="B378" t="str">
            <v>MQ0191</v>
          </cell>
          <cell r="C378" t="str">
            <v>IC-057-2023</v>
          </cell>
          <cell r="D378">
            <v>751</v>
          </cell>
          <cell r="E378" t="str">
            <v>MQX</v>
          </cell>
          <cell r="F378" t="str">
            <v>CIRCUITO VENT NEONATAL ALMA LISA C/CASC REFERENCIA P5510810</v>
          </cell>
          <cell r="G378" t="str">
            <v>UNIDAD</v>
          </cell>
          <cell r="H378" t="str">
            <v>143-2023</v>
          </cell>
          <cell r="I378" t="str">
            <v>RAFAEL ANTONIO SALAMANCA</v>
          </cell>
          <cell r="J378" t="str">
            <v>NO</v>
          </cell>
          <cell r="K378">
            <v>169989</v>
          </cell>
          <cell r="L378">
            <v>32298</v>
          </cell>
          <cell r="M378">
            <v>202287</v>
          </cell>
          <cell r="N378">
            <v>14</v>
          </cell>
        </row>
        <row r="379">
          <cell r="B379" t="str">
            <v>MQ0204</v>
          </cell>
          <cell r="C379" t="str">
            <v>IC-057-2023</v>
          </cell>
          <cell r="D379">
            <v>149</v>
          </cell>
          <cell r="E379" t="str">
            <v>MQX</v>
          </cell>
          <cell r="F379" t="str">
            <v>CLAMP UMBILICAL</v>
          </cell>
          <cell r="G379" t="str">
            <v>UNIDAD</v>
          </cell>
          <cell r="H379" t="str">
            <v>151-2023</v>
          </cell>
          <cell r="I379" t="str">
            <v>BIOPLAST OC S.A.S.</v>
          </cell>
          <cell r="J379" t="str">
            <v>NO</v>
          </cell>
          <cell r="K379">
            <v>309</v>
          </cell>
          <cell r="L379">
            <v>58.71</v>
          </cell>
          <cell r="M379">
            <v>367.71</v>
          </cell>
          <cell r="N379">
            <v>422</v>
          </cell>
        </row>
        <row r="380">
          <cell r="B380" t="str">
            <v>OD0065</v>
          </cell>
          <cell r="C380" t="str">
            <v>IC-002-2023</v>
          </cell>
          <cell r="D380">
            <v>30</v>
          </cell>
          <cell r="E380" t="str">
            <v>MQX</v>
          </cell>
          <cell r="F380" t="str">
            <v>CLEAN STAND PLASTICO</v>
          </cell>
          <cell r="G380" t="str">
            <v>UNIDAD</v>
          </cell>
          <cell r="H380" t="str">
            <v>009-2023</v>
          </cell>
          <cell r="I380" t="str">
            <v>ORBIDENTAL SAS</v>
          </cell>
          <cell r="J380" t="str">
            <v>NO</v>
          </cell>
          <cell r="K380">
            <v>44000</v>
          </cell>
          <cell r="L380">
            <v>8360</v>
          </cell>
          <cell r="M380">
            <v>52360</v>
          </cell>
          <cell r="N380">
            <v>1</v>
          </cell>
        </row>
        <row r="381">
          <cell r="B381" t="str">
            <v>MQ0205</v>
          </cell>
          <cell r="C381" t="str">
            <v>IC-057-2023</v>
          </cell>
          <cell r="D381">
            <v>278</v>
          </cell>
          <cell r="E381" t="str">
            <v>MQX</v>
          </cell>
          <cell r="F381" t="str">
            <v>LIGA CLIP DE TITANIO TAMAÑO, MEDIANO Y GRANDE</v>
          </cell>
          <cell r="G381" t="str">
            <v xml:space="preserve">UNIDAD </v>
          </cell>
          <cell r="H381" t="str">
            <v>150-2023</v>
          </cell>
          <cell r="I381" t="str">
            <v>LABORATORIOS GOTHAPLAST LTDA.</v>
          </cell>
          <cell r="J381" t="str">
            <v>NO</v>
          </cell>
          <cell r="K381">
            <v>16740</v>
          </cell>
          <cell r="L381">
            <v>0</v>
          </cell>
          <cell r="M381">
            <v>16740</v>
          </cell>
          <cell r="N381">
            <v>75</v>
          </cell>
        </row>
        <row r="382">
          <cell r="B382" t="str">
            <v>MQ0208</v>
          </cell>
          <cell r="C382" t="str">
            <v>IC-057-2023</v>
          </cell>
          <cell r="D382">
            <v>279</v>
          </cell>
          <cell r="E382" t="str">
            <v>MQX</v>
          </cell>
          <cell r="F382" t="str">
            <v xml:space="preserve">LIGA CLIP PARA LIGADURA EN POLIMERO NO ABSORBIBLE TAMAÑO M Y L (CIERRE DE VASOS DE 5 HASTA 13 CM ) </v>
          </cell>
          <cell r="G382" t="str">
            <v xml:space="preserve">UNIDAD </v>
          </cell>
          <cell r="H382" t="str">
            <v>150-2023</v>
          </cell>
          <cell r="I382" t="str">
            <v>LABORATORIOS GOTHAPLAST LTDA.</v>
          </cell>
          <cell r="J382" t="str">
            <v>NO</v>
          </cell>
          <cell r="K382">
            <v>85020</v>
          </cell>
          <cell r="L382">
            <v>0</v>
          </cell>
          <cell r="M382">
            <v>85020</v>
          </cell>
          <cell r="N382">
            <v>17</v>
          </cell>
        </row>
        <row r="383">
          <cell r="B383" t="str">
            <v>MQ1515</v>
          </cell>
          <cell r="C383" t="str">
            <v>IC-057-2023</v>
          </cell>
          <cell r="D383">
            <v>693</v>
          </cell>
          <cell r="E383" t="str">
            <v>MQX</v>
          </cell>
          <cell r="F383" t="str">
            <v>CLORHEXIDINA 4% JABON X 60 CC</v>
          </cell>
          <cell r="G383" t="str">
            <v>FRASCO X 60 CC</v>
          </cell>
          <cell r="H383" t="str">
            <v>148-2023</v>
          </cell>
          <cell r="I383" t="str">
            <v>QUIRUMEDICAS SAS</v>
          </cell>
          <cell r="J383" t="str">
            <v>NO</v>
          </cell>
          <cell r="K383">
            <v>2650</v>
          </cell>
          <cell r="L383">
            <v>0</v>
          </cell>
          <cell r="M383">
            <v>2650</v>
          </cell>
          <cell r="N383">
            <v>718</v>
          </cell>
        </row>
        <row r="384">
          <cell r="B384" t="str">
            <v>MQ0211</v>
          </cell>
          <cell r="C384" t="str">
            <v>IC-057-2023</v>
          </cell>
          <cell r="D384">
            <v>843</v>
          </cell>
          <cell r="E384" t="str">
            <v>MQX</v>
          </cell>
          <cell r="F384" t="str">
            <v>CLORHEXIDINA 4% SOLUCION X 60 CC</v>
          </cell>
          <cell r="G384" t="str">
            <v>FRASCO X 60 CC</v>
          </cell>
          <cell r="H384" t="str">
            <v>148-2023</v>
          </cell>
          <cell r="I384" t="str">
            <v>QUIRUMEDICAS SAS</v>
          </cell>
          <cell r="J384" t="str">
            <v>NO</v>
          </cell>
          <cell r="K384">
            <v>3170</v>
          </cell>
          <cell r="L384">
            <v>0</v>
          </cell>
          <cell r="M384">
            <v>3170</v>
          </cell>
          <cell r="N384">
            <v>914</v>
          </cell>
        </row>
        <row r="385">
          <cell r="B385" t="str">
            <v>MQ0216</v>
          </cell>
          <cell r="C385" t="str">
            <v>069-2022</v>
          </cell>
          <cell r="D385">
            <v>5</v>
          </cell>
          <cell r="E385" t="str">
            <v>MQX</v>
          </cell>
          <cell r="F385" t="str">
            <v>CLORHEXIDINA AL 2 % JABON PARA HIGIENE DE MANOS</v>
          </cell>
          <cell r="G385" t="str">
            <v>BOLSA X 800 A 1000 CC</v>
          </cell>
          <cell r="H385" t="str">
            <v>210-2022</v>
          </cell>
          <cell r="I385" t="str">
            <v>AYGPHARMA S.A.S</v>
          </cell>
          <cell r="J385" t="str">
            <v>SI</v>
          </cell>
          <cell r="K385">
            <v>16008</v>
          </cell>
          <cell r="L385">
            <v>0</v>
          </cell>
          <cell r="M385">
            <v>16008</v>
          </cell>
          <cell r="N385">
            <v>1049</v>
          </cell>
        </row>
        <row r="386">
          <cell r="B386" t="str">
            <v>MQ1514</v>
          </cell>
          <cell r="C386" t="str">
            <v>IC-057-2023</v>
          </cell>
          <cell r="D386">
            <v>694</v>
          </cell>
          <cell r="E386" t="str">
            <v>MQX</v>
          </cell>
          <cell r="F386" t="str">
            <v xml:space="preserve"> CLORHEXIDINA AL 2% + ALCOHOL AL 70% SOLUCION X 120 CC SPRAY</v>
          </cell>
          <cell r="G386" t="str">
            <v>FRASCO X 120 CC SPRAY</v>
          </cell>
          <cell r="H386" t="str">
            <v>148-2023</v>
          </cell>
          <cell r="I386" t="str">
            <v>QUIRUMEDICAS SAS</v>
          </cell>
          <cell r="J386" t="str">
            <v>NO</v>
          </cell>
          <cell r="K386">
            <v>4100</v>
          </cell>
          <cell r="L386">
            <v>0</v>
          </cell>
          <cell r="M386">
            <v>4100</v>
          </cell>
          <cell r="N386">
            <v>130</v>
          </cell>
        </row>
        <row r="387">
          <cell r="B387" t="str">
            <v>MQ0214</v>
          </cell>
          <cell r="C387" t="str">
            <v>IC-057-2023</v>
          </cell>
          <cell r="D387">
            <v>695</v>
          </cell>
          <cell r="E387" t="str">
            <v>MQX</v>
          </cell>
          <cell r="F387" t="str">
            <v>CLORHEXIDINA AL 2% + ALCOHOL AL 70% SOLUCION X 60 CC FRASCO</v>
          </cell>
          <cell r="G387" t="str">
            <v>FRASCO X 60 CC</v>
          </cell>
          <cell r="H387" t="str">
            <v>148-2023</v>
          </cell>
          <cell r="I387" t="str">
            <v>QUIRUMEDICAS SAS</v>
          </cell>
          <cell r="J387" t="str">
            <v>NO</v>
          </cell>
          <cell r="K387">
            <v>2950</v>
          </cell>
          <cell r="L387">
            <v>0</v>
          </cell>
          <cell r="M387">
            <v>2950</v>
          </cell>
          <cell r="N387">
            <v>268</v>
          </cell>
        </row>
        <row r="388">
          <cell r="B388" t="str">
            <v>MQ0213</v>
          </cell>
          <cell r="C388" t="str">
            <v>IC-057-2023</v>
          </cell>
          <cell r="D388">
            <v>696</v>
          </cell>
          <cell r="E388" t="str">
            <v>MQX</v>
          </cell>
          <cell r="F388" t="str">
            <v>CLORHEXIDINA AL 2% + ALCOHOL AL 70%, SOLUCION X 60 mL SPRAY</v>
          </cell>
          <cell r="G388" t="str">
            <v>FRASCO X 60 CC SPRAY</v>
          </cell>
          <cell r="H388" t="str">
            <v>148-2023</v>
          </cell>
          <cell r="I388" t="str">
            <v>QUIRUMEDICAS SAS</v>
          </cell>
          <cell r="J388" t="str">
            <v>NO</v>
          </cell>
          <cell r="K388">
            <v>2950</v>
          </cell>
          <cell r="L388">
            <v>0</v>
          </cell>
          <cell r="M388">
            <v>2950</v>
          </cell>
          <cell r="N388">
            <v>931</v>
          </cell>
        </row>
        <row r="389">
          <cell r="B389" t="str">
            <v>MQ0908</v>
          </cell>
          <cell r="C389" t="str">
            <v>069-2022</v>
          </cell>
          <cell r="D389">
            <v>3</v>
          </cell>
          <cell r="E389" t="str">
            <v>MQX</v>
          </cell>
          <cell r="F389" t="str">
            <v>CLORHEXIDINA AL 4 % JABON PARA HIGIENE DE MANOS</v>
          </cell>
          <cell r="G389" t="str">
            <v>BOLSA X 800 A 1000 CC</v>
          </cell>
          <cell r="H389" t="str">
            <v>210-2022</v>
          </cell>
          <cell r="I389" t="str">
            <v>AYGPHARMA S.A.S</v>
          </cell>
          <cell r="J389" t="str">
            <v>SI</v>
          </cell>
          <cell r="K389">
            <v>21684</v>
          </cell>
          <cell r="L389">
            <v>0</v>
          </cell>
          <cell r="M389">
            <v>21684</v>
          </cell>
          <cell r="N389">
            <v>510</v>
          </cell>
        </row>
        <row r="390">
          <cell r="B390" t="str">
            <v>MQ0210</v>
          </cell>
          <cell r="C390" t="str">
            <v>IC-057-2023</v>
          </cell>
          <cell r="D390">
            <v>697</v>
          </cell>
          <cell r="E390" t="str">
            <v>MQX</v>
          </cell>
          <cell r="F390" t="str">
            <v>CLORHEXIDINA AL 4% JABON X 120 CC</v>
          </cell>
          <cell r="G390" t="str">
            <v>FRASCO X 120 CC</v>
          </cell>
          <cell r="H390" t="str">
            <v>148-2023</v>
          </cell>
          <cell r="I390" t="str">
            <v>QUIRUMEDICAS SAS</v>
          </cell>
          <cell r="J390" t="str">
            <v>NO</v>
          </cell>
          <cell r="K390">
            <v>3450</v>
          </cell>
          <cell r="L390">
            <v>0</v>
          </cell>
          <cell r="M390">
            <v>3450</v>
          </cell>
          <cell r="N390">
            <v>986</v>
          </cell>
        </row>
        <row r="391">
          <cell r="B391" t="str">
            <v>MQXC608</v>
          </cell>
          <cell r="C391" t="str">
            <v>IC-057-2023</v>
          </cell>
          <cell r="D391">
            <v>76</v>
          </cell>
          <cell r="E391" t="str">
            <v>MQX</v>
          </cell>
          <cell r="F391" t="str">
            <v>CLORHEXIDINA AL 4% JABON FRASCO X 500 ML</v>
          </cell>
          <cell r="G391" t="str">
            <v>FRASCO X 500 CC</v>
          </cell>
          <cell r="H391" t="str">
            <v>138-2023</v>
          </cell>
          <cell r="I391" t="str">
            <v>MEDICOX LTDA</v>
          </cell>
          <cell r="J391" t="str">
            <v>NO</v>
          </cell>
          <cell r="K391">
            <v>13264</v>
          </cell>
          <cell r="L391">
            <v>0</v>
          </cell>
          <cell r="M391">
            <v>13264</v>
          </cell>
          <cell r="N391">
            <v>1</v>
          </cell>
        </row>
        <row r="392">
          <cell r="B392" t="str">
            <v>OD0240</v>
          </cell>
          <cell r="C392" t="str">
            <v>IC-002-2023</v>
          </cell>
          <cell r="D392">
            <v>31</v>
          </cell>
          <cell r="E392" t="str">
            <v>MQX</v>
          </cell>
          <cell r="F392" t="str">
            <v>CLORHEXIDINA ENJUAGUE BUCAL DE 900 A 1000 mL</v>
          </cell>
          <cell r="G392" t="str">
            <v>FCO X 900 A 1000 LT</v>
          </cell>
          <cell r="H392" t="str">
            <v>009-2023</v>
          </cell>
          <cell r="I392" t="str">
            <v>ORBIDENTAL SAS</v>
          </cell>
          <cell r="J392" t="str">
            <v>NO</v>
          </cell>
          <cell r="K392">
            <v>52000</v>
          </cell>
          <cell r="L392">
            <v>9880</v>
          </cell>
          <cell r="M392">
            <v>61880</v>
          </cell>
          <cell r="N392">
            <v>30</v>
          </cell>
        </row>
        <row r="393">
          <cell r="B393" t="str">
            <v>MQ0215</v>
          </cell>
          <cell r="C393" t="str">
            <v>IC-057-2023</v>
          </cell>
          <cell r="D393">
            <v>706</v>
          </cell>
          <cell r="E393" t="str">
            <v>MQX</v>
          </cell>
          <cell r="F393" t="str">
            <v>CLORHEXIDINA GLUCONATO 4% JABON FRASCO DE 1000 ML CON VALVULA DISPENSADORA</v>
          </cell>
          <cell r="G393" t="str">
            <v>FRASCO X 1000 CC</v>
          </cell>
          <cell r="H393" t="str">
            <v>138-2023</v>
          </cell>
          <cell r="I393" t="str">
            <v>MEDICOX LTDA</v>
          </cell>
          <cell r="J393" t="str">
            <v>NO</v>
          </cell>
          <cell r="K393">
            <v>24808</v>
          </cell>
          <cell r="L393">
            <v>0</v>
          </cell>
          <cell r="M393">
            <v>24808</v>
          </cell>
          <cell r="N393">
            <v>62</v>
          </cell>
        </row>
        <row r="394">
          <cell r="B394" t="str">
            <v>MQ0910</v>
          </cell>
          <cell r="C394" t="str">
            <v>IC-057-2023</v>
          </cell>
          <cell r="D394">
            <v>120</v>
          </cell>
          <cell r="E394" t="str">
            <v>MQX</v>
          </cell>
          <cell r="F394" t="str">
            <v xml:space="preserve">COMPRESA QUIRURGICA ESTERIL 45 X 45 CM  CON ELEMENTO RADIOPACO </v>
          </cell>
          <cell r="G394" t="str">
            <v xml:space="preserve">PAQUETE X 5 </v>
          </cell>
          <cell r="H394" t="str">
            <v>150-2023</v>
          </cell>
          <cell r="I394" t="str">
            <v>LABORATORIOS GOTHAPLAST LTDA.</v>
          </cell>
          <cell r="J394" t="str">
            <v>NO</v>
          </cell>
          <cell r="K394">
            <v>5990</v>
          </cell>
          <cell r="L394">
            <v>0</v>
          </cell>
          <cell r="M394">
            <v>5990</v>
          </cell>
          <cell r="N394">
            <v>13900</v>
          </cell>
        </row>
        <row r="395">
          <cell r="B395" t="str">
            <v>MQ1399</v>
          </cell>
          <cell r="C395" t="str">
            <v>IC-057-2023</v>
          </cell>
          <cell r="D395">
            <v>124</v>
          </cell>
          <cell r="E395" t="str">
            <v>MQX</v>
          </cell>
          <cell r="F395" t="str">
            <v>COMPRESA QUIRURGICA ESTERIL 45 X 45 CM  CON ELEMENTO RADIOPACO  X 2 UNIDADES</v>
          </cell>
          <cell r="G395" t="str">
            <v>UNIDAD</v>
          </cell>
          <cell r="H395" t="str">
            <v>135-2023</v>
          </cell>
          <cell r="I395" t="str">
            <v>ALFA TRADING S.A.S.</v>
          </cell>
          <cell r="J395" t="str">
            <v>NO</v>
          </cell>
          <cell r="K395">
            <v>3100</v>
          </cell>
          <cell r="L395">
            <v>0</v>
          </cell>
          <cell r="M395">
            <v>3100</v>
          </cell>
          <cell r="N395">
            <v>800</v>
          </cell>
        </row>
        <row r="396">
          <cell r="B396" t="str">
            <v>MQ0217</v>
          </cell>
          <cell r="C396" t="str">
            <v>IC-057-2023</v>
          </cell>
          <cell r="D396">
            <v>77</v>
          </cell>
          <cell r="E396" t="str">
            <v>MQX</v>
          </cell>
          <cell r="F396" t="str">
            <v xml:space="preserve">COMPRESA QUIRURGICA NO ESTERIL 45CM * 45 CM </v>
          </cell>
          <cell r="G396" t="str">
            <v>UNIDAD</v>
          </cell>
          <cell r="H396" t="str">
            <v>143-2023</v>
          </cell>
          <cell r="I396" t="str">
            <v>RAFAEL ANTONIO SALAMANCA</v>
          </cell>
          <cell r="J396" t="str">
            <v>NO</v>
          </cell>
          <cell r="K396">
            <v>989</v>
          </cell>
          <cell r="L396">
            <v>0</v>
          </cell>
          <cell r="M396">
            <v>989</v>
          </cell>
          <cell r="N396">
            <v>6000</v>
          </cell>
        </row>
        <row r="397">
          <cell r="B397" t="str">
            <v>MQXC323</v>
          </cell>
          <cell r="C397" t="str">
            <v>069-2022</v>
          </cell>
          <cell r="D397">
            <v>1</v>
          </cell>
          <cell r="E397" t="str">
            <v>MQX</v>
          </cell>
          <cell r="F397" t="str">
            <v>CONECTOR DE TITANIO DUO</v>
          </cell>
          <cell r="G397" t="str">
            <v xml:space="preserve">UNIDAD </v>
          </cell>
          <cell r="H397" t="str">
            <v>227-2022</v>
          </cell>
          <cell r="I397" t="str">
            <v>COLOMBIAN MEDICARE</v>
          </cell>
          <cell r="J397" t="str">
            <v>NO</v>
          </cell>
          <cell r="K397">
            <v>520000</v>
          </cell>
          <cell r="L397">
            <v>0</v>
          </cell>
          <cell r="M397">
            <v>520000</v>
          </cell>
          <cell r="N397">
            <v>1</v>
          </cell>
        </row>
        <row r="398">
          <cell r="B398" t="str">
            <v>MQXC656</v>
          </cell>
          <cell r="C398" t="str">
            <v>IC-057-2023</v>
          </cell>
          <cell r="D398">
            <v>877</v>
          </cell>
          <cell r="E398" t="str">
            <v>MQX</v>
          </cell>
          <cell r="F398" t="str">
            <v>CONECTOR EXPANDIBLE DOBLE</v>
          </cell>
          <cell r="G398" t="str">
            <v>UNIDAD</v>
          </cell>
          <cell r="H398" t="str">
            <v>144-2023</v>
          </cell>
          <cell r="I398" t="str">
            <v>COMPANY MEDIQBOY OC S.A.S.</v>
          </cell>
          <cell r="J398" t="str">
            <v>NO</v>
          </cell>
          <cell r="K398">
            <v>7940</v>
          </cell>
          <cell r="L398">
            <v>1509</v>
          </cell>
          <cell r="M398">
            <v>9449</v>
          </cell>
          <cell r="N398">
            <v>1</v>
          </cell>
        </row>
        <row r="399">
          <cell r="B399" t="str">
            <v>OD0076</v>
          </cell>
          <cell r="C399" t="str">
            <v>IC-002-2023</v>
          </cell>
          <cell r="D399">
            <v>32</v>
          </cell>
          <cell r="E399" t="str">
            <v>MQX</v>
          </cell>
          <cell r="F399" t="str">
            <v>CONOS DE GUTAPERCHA #15</v>
          </cell>
          <cell r="G399" t="str">
            <v>CAJA X 6 TUBOS</v>
          </cell>
          <cell r="H399" t="str">
            <v>009-2023</v>
          </cell>
          <cell r="I399" t="str">
            <v>ORBIDENTAL SAS</v>
          </cell>
          <cell r="J399" t="str">
            <v>NO</v>
          </cell>
          <cell r="K399">
            <v>30500</v>
          </cell>
          <cell r="L399">
            <v>0</v>
          </cell>
          <cell r="M399">
            <v>30500</v>
          </cell>
          <cell r="N399">
            <v>13</v>
          </cell>
        </row>
        <row r="400">
          <cell r="B400" t="str">
            <v>OD0075</v>
          </cell>
          <cell r="C400" t="str">
            <v>IC-002-2023</v>
          </cell>
          <cell r="D400">
            <v>33</v>
          </cell>
          <cell r="E400" t="str">
            <v>MQX</v>
          </cell>
          <cell r="F400" t="str">
            <v>CONOS DE GUTAPERCHA #20</v>
          </cell>
          <cell r="G400" t="str">
            <v>CAJA X 6 TUBOS</v>
          </cell>
          <cell r="H400" t="str">
            <v>009-2023</v>
          </cell>
          <cell r="I400" t="str">
            <v>ORBIDENTAL SAS</v>
          </cell>
          <cell r="J400" t="str">
            <v>NO</v>
          </cell>
          <cell r="K400">
            <v>30500</v>
          </cell>
          <cell r="L400">
            <v>0</v>
          </cell>
          <cell r="M400">
            <v>30500</v>
          </cell>
          <cell r="N400">
            <v>13</v>
          </cell>
        </row>
        <row r="401">
          <cell r="B401" t="str">
            <v>OD0077</v>
          </cell>
          <cell r="C401" t="str">
            <v>IC-002-2023</v>
          </cell>
          <cell r="D401">
            <v>34</v>
          </cell>
          <cell r="E401" t="str">
            <v>MQX</v>
          </cell>
          <cell r="F401" t="str">
            <v>CONOS DE GUTAPERCHA #25</v>
          </cell>
          <cell r="G401" t="str">
            <v>CAJA X 6 TUBOS</v>
          </cell>
          <cell r="H401" t="str">
            <v>009-2023</v>
          </cell>
          <cell r="I401" t="str">
            <v>ORBIDENTAL SAS</v>
          </cell>
          <cell r="J401" t="str">
            <v>NO</v>
          </cell>
          <cell r="K401">
            <v>30500</v>
          </cell>
          <cell r="L401">
            <v>0</v>
          </cell>
          <cell r="M401">
            <v>30500</v>
          </cell>
          <cell r="N401">
            <v>10</v>
          </cell>
        </row>
        <row r="402">
          <cell r="B402" t="str">
            <v>OD0078</v>
          </cell>
          <cell r="C402" t="str">
            <v>IC-002-2023</v>
          </cell>
          <cell r="D402">
            <v>35</v>
          </cell>
          <cell r="E402" t="str">
            <v>MQX</v>
          </cell>
          <cell r="F402" t="str">
            <v>CONOS DE GUTAPERCHA #30</v>
          </cell>
          <cell r="G402" t="str">
            <v>CAJA X 6 TUBOS</v>
          </cell>
          <cell r="H402" t="str">
            <v>009-2023</v>
          </cell>
          <cell r="I402" t="str">
            <v>ORBIDENTAL SAS</v>
          </cell>
          <cell r="J402" t="str">
            <v>NO</v>
          </cell>
          <cell r="K402">
            <v>30500</v>
          </cell>
          <cell r="L402">
            <v>0</v>
          </cell>
          <cell r="M402">
            <v>30500</v>
          </cell>
          <cell r="N402">
            <v>1</v>
          </cell>
        </row>
        <row r="403">
          <cell r="B403" t="str">
            <v>OD0079</v>
          </cell>
          <cell r="C403" t="str">
            <v>IC-002-2023</v>
          </cell>
          <cell r="D403">
            <v>36</v>
          </cell>
          <cell r="E403" t="str">
            <v>MQX</v>
          </cell>
          <cell r="F403" t="str">
            <v>CONOS DE GUTAPERCHA #35</v>
          </cell>
          <cell r="G403" t="str">
            <v>CAJA X 6 TUBOS</v>
          </cell>
          <cell r="H403" t="str">
            <v>009-2023</v>
          </cell>
          <cell r="I403" t="str">
            <v>ORBIDENTAL SAS</v>
          </cell>
          <cell r="J403" t="str">
            <v>NO</v>
          </cell>
          <cell r="K403">
            <v>30500</v>
          </cell>
          <cell r="L403">
            <v>0</v>
          </cell>
          <cell r="M403">
            <v>30500</v>
          </cell>
          <cell r="N403">
            <v>1</v>
          </cell>
        </row>
        <row r="404">
          <cell r="B404" t="str">
            <v>OD0080</v>
          </cell>
          <cell r="C404" t="str">
            <v>IC-002-2023</v>
          </cell>
          <cell r="D404">
            <v>37</v>
          </cell>
          <cell r="E404" t="str">
            <v>MQX</v>
          </cell>
          <cell r="F404" t="str">
            <v>CONOS DE GUTAPERCHA #40</v>
          </cell>
          <cell r="G404" t="str">
            <v>CAJA X 6 TUBOS</v>
          </cell>
          <cell r="H404" t="str">
            <v>009-2023</v>
          </cell>
          <cell r="I404" t="str">
            <v>ORBIDENTAL SAS</v>
          </cell>
          <cell r="J404" t="str">
            <v>NO</v>
          </cell>
          <cell r="K404">
            <v>30500</v>
          </cell>
          <cell r="L404">
            <v>0</v>
          </cell>
          <cell r="M404">
            <v>30500</v>
          </cell>
          <cell r="N404">
            <v>1</v>
          </cell>
        </row>
        <row r="405">
          <cell r="B405" t="str">
            <v>OD0081</v>
          </cell>
          <cell r="C405" t="str">
            <v>IC-002-2023</v>
          </cell>
          <cell r="D405">
            <v>38</v>
          </cell>
          <cell r="E405" t="str">
            <v>MQX</v>
          </cell>
          <cell r="F405" t="str">
            <v>CONOS DE GUTAPERCHA #45</v>
          </cell>
          <cell r="G405" t="str">
            <v>CAJA X 6 TUBOS</v>
          </cell>
          <cell r="H405" t="str">
            <v>009-2023</v>
          </cell>
          <cell r="I405" t="str">
            <v>ORBIDENTAL SAS</v>
          </cell>
          <cell r="J405" t="str">
            <v>NO</v>
          </cell>
          <cell r="K405">
            <v>30500</v>
          </cell>
          <cell r="L405">
            <v>0</v>
          </cell>
          <cell r="M405">
            <v>30500</v>
          </cell>
          <cell r="N405">
            <v>1</v>
          </cell>
        </row>
        <row r="406">
          <cell r="B406" t="str">
            <v>OD0083</v>
          </cell>
          <cell r="C406" t="str">
            <v>IC-002-2023</v>
          </cell>
          <cell r="D406">
            <v>39</v>
          </cell>
          <cell r="E406" t="str">
            <v>MQX</v>
          </cell>
          <cell r="F406" t="str">
            <v>CONOS DE GUTAPERCHA #50</v>
          </cell>
          <cell r="G406" t="str">
            <v>CAJA X 6 TUBOS</v>
          </cell>
          <cell r="H406" t="str">
            <v>009-2023</v>
          </cell>
          <cell r="I406" t="str">
            <v>ORBIDENTAL SAS</v>
          </cell>
          <cell r="J406" t="str">
            <v>NO</v>
          </cell>
          <cell r="K406">
            <v>30500</v>
          </cell>
          <cell r="L406">
            <v>0</v>
          </cell>
          <cell r="M406">
            <v>30500</v>
          </cell>
          <cell r="N406">
            <v>1</v>
          </cell>
        </row>
        <row r="407">
          <cell r="B407" t="str">
            <v>MQXC462</v>
          </cell>
          <cell r="C407" t="str">
            <v>IC-002-2023</v>
          </cell>
          <cell r="D407">
            <v>40</v>
          </cell>
          <cell r="E407" t="str">
            <v>MQX</v>
          </cell>
          <cell r="F407" t="str">
            <v>CONOS DE GUTAPERCHA #55</v>
          </cell>
          <cell r="G407" t="str">
            <v>CAJA X 6 TUBOS</v>
          </cell>
          <cell r="H407" t="str">
            <v>009-2023</v>
          </cell>
          <cell r="I407" t="str">
            <v>ORBIDENTAL SAS</v>
          </cell>
          <cell r="J407" t="str">
            <v>NO</v>
          </cell>
          <cell r="K407">
            <v>30500</v>
          </cell>
          <cell r="L407">
            <v>0</v>
          </cell>
          <cell r="M407">
            <v>30500</v>
          </cell>
          <cell r="N407">
            <v>1</v>
          </cell>
        </row>
        <row r="408">
          <cell r="B408" t="str">
            <v>MQXC463</v>
          </cell>
          <cell r="C408" t="str">
            <v>IC-002-2023</v>
          </cell>
          <cell r="D408">
            <v>41</v>
          </cell>
          <cell r="E408" t="str">
            <v>MQX</v>
          </cell>
          <cell r="F408" t="str">
            <v>CONOS DE GUTAPERCHA #60</v>
          </cell>
          <cell r="G408" t="str">
            <v>CAJA X 6 TUBOS</v>
          </cell>
          <cell r="H408" t="str">
            <v>009-2023</v>
          </cell>
          <cell r="I408" t="str">
            <v>ORBIDENTAL SAS</v>
          </cell>
          <cell r="J408" t="str">
            <v>NO</v>
          </cell>
          <cell r="K408">
            <v>30500</v>
          </cell>
          <cell r="L408">
            <v>0</v>
          </cell>
          <cell r="M408">
            <v>30500</v>
          </cell>
          <cell r="N408">
            <v>1</v>
          </cell>
        </row>
        <row r="409">
          <cell r="B409" t="str">
            <v>MQXC464</v>
          </cell>
          <cell r="C409" t="str">
            <v>IC-002-2023</v>
          </cell>
          <cell r="D409">
            <v>42</v>
          </cell>
          <cell r="E409" t="str">
            <v>MQX</v>
          </cell>
          <cell r="F409" t="str">
            <v>CONOS DE GUTAPERCHA #70.</v>
          </cell>
          <cell r="G409" t="str">
            <v>CAJA X 6 TUBOS</v>
          </cell>
          <cell r="H409" t="str">
            <v>009-2023</v>
          </cell>
          <cell r="I409" t="str">
            <v>ORBIDENTAL SAS</v>
          </cell>
          <cell r="J409" t="str">
            <v>NO</v>
          </cell>
          <cell r="K409">
            <v>30500</v>
          </cell>
          <cell r="L409">
            <v>0</v>
          </cell>
          <cell r="M409">
            <v>30500</v>
          </cell>
          <cell r="N409">
            <v>1</v>
          </cell>
        </row>
        <row r="410">
          <cell r="B410" t="str">
            <v>MQXC465</v>
          </cell>
          <cell r="C410" t="str">
            <v>IC-002-2023</v>
          </cell>
          <cell r="D410">
            <v>43</v>
          </cell>
          <cell r="E410" t="str">
            <v>MQX</v>
          </cell>
          <cell r="F410" t="str">
            <v>CONOS DE GUTAPERCHA #80</v>
          </cell>
          <cell r="G410" t="str">
            <v>CAJA X 6 TUBOS</v>
          </cell>
          <cell r="H410" t="str">
            <v>009-2023</v>
          </cell>
          <cell r="I410" t="str">
            <v>ORBIDENTAL SAS</v>
          </cell>
          <cell r="J410" t="str">
            <v>NO</v>
          </cell>
          <cell r="K410">
            <v>30500</v>
          </cell>
          <cell r="L410">
            <v>0</v>
          </cell>
          <cell r="M410">
            <v>30500</v>
          </cell>
          <cell r="N410">
            <v>1</v>
          </cell>
        </row>
        <row r="411">
          <cell r="B411" t="str">
            <v>OD0084</v>
          </cell>
          <cell r="C411" t="str">
            <v>IC-002-2023</v>
          </cell>
          <cell r="D411">
            <v>44</v>
          </cell>
          <cell r="E411" t="str">
            <v>MQX</v>
          </cell>
          <cell r="F411" t="str">
            <v>CONOS DE PAPEL PRIMERA SERIE</v>
          </cell>
          <cell r="G411" t="str">
            <v>CAJA*120UNI</v>
          </cell>
          <cell r="H411" t="str">
            <v>009-2023</v>
          </cell>
          <cell r="I411" t="str">
            <v>ORBIDENTAL SAS</v>
          </cell>
          <cell r="J411" t="str">
            <v>NO</v>
          </cell>
          <cell r="K411">
            <v>11200</v>
          </cell>
          <cell r="L411">
            <v>0</v>
          </cell>
          <cell r="M411">
            <v>11200</v>
          </cell>
          <cell r="N411">
            <v>10</v>
          </cell>
        </row>
        <row r="412">
          <cell r="B412" t="str">
            <v>OD0085</v>
          </cell>
          <cell r="C412" t="str">
            <v>IC-002-2023</v>
          </cell>
          <cell r="D412">
            <v>45</v>
          </cell>
          <cell r="E412" t="str">
            <v>MQX</v>
          </cell>
          <cell r="F412" t="str">
            <v>CONOS DE PAPEL SEGUNDA SERIE</v>
          </cell>
          <cell r="G412" t="str">
            <v>CAJA*120UNI</v>
          </cell>
          <cell r="H412" t="str">
            <v>009-2023</v>
          </cell>
          <cell r="I412" t="str">
            <v>ORBIDENTAL SAS</v>
          </cell>
          <cell r="J412" t="str">
            <v>NO</v>
          </cell>
          <cell r="K412">
            <v>11200</v>
          </cell>
          <cell r="L412">
            <v>0</v>
          </cell>
          <cell r="M412">
            <v>11200</v>
          </cell>
          <cell r="N412">
            <v>5</v>
          </cell>
        </row>
        <row r="413">
          <cell r="B413" t="str">
            <v>MQ0706</v>
          </cell>
          <cell r="C413" t="str">
            <v>IC-057-2023</v>
          </cell>
          <cell r="D413">
            <v>626</v>
          </cell>
          <cell r="E413" t="str">
            <v>MQX</v>
          </cell>
          <cell r="F413" t="str">
            <v>CONTENEDOR PARA MUESTRAS ESPECIMEN (FRASCO 40CC TAPA TUBO DE SILICONA ADAPTADOR Y TUBO)</v>
          </cell>
          <cell r="G413" t="str">
            <v>UNIDAD</v>
          </cell>
          <cell r="H413" t="str">
            <v>131-2023</v>
          </cell>
          <cell r="I413" t="str">
            <v>POLIFARMA SAS</v>
          </cell>
          <cell r="J413" t="str">
            <v>NO</v>
          </cell>
          <cell r="K413">
            <v>5300</v>
          </cell>
          <cell r="L413">
            <v>1007</v>
          </cell>
          <cell r="M413">
            <v>6307</v>
          </cell>
          <cell r="N413">
            <v>72</v>
          </cell>
        </row>
        <row r="414">
          <cell r="B414" t="str">
            <v>OD0088</v>
          </cell>
          <cell r="C414" t="str">
            <v>IC-002-2023</v>
          </cell>
          <cell r="D414">
            <v>46</v>
          </cell>
          <cell r="E414" t="str">
            <v>MQX</v>
          </cell>
          <cell r="F414" t="str">
            <v>COPAS DE CAUCHO</v>
          </cell>
          <cell r="G414" t="str">
            <v>CAJA *144</v>
          </cell>
          <cell r="H414" t="str">
            <v>009-2023</v>
          </cell>
          <cell r="I414" t="str">
            <v>ORBIDENTAL SAS</v>
          </cell>
          <cell r="J414" t="str">
            <v>NO</v>
          </cell>
          <cell r="K414">
            <v>55000</v>
          </cell>
          <cell r="L414">
            <v>10450</v>
          </cell>
          <cell r="M414">
            <v>65450</v>
          </cell>
          <cell r="N414">
            <v>1</v>
          </cell>
        </row>
        <row r="415">
          <cell r="B415" t="str">
            <v>MQ0220</v>
          </cell>
          <cell r="C415" t="str">
            <v>IC-057-2023</v>
          </cell>
          <cell r="D415">
            <v>759</v>
          </cell>
          <cell r="E415" t="str">
            <v>MQX</v>
          </cell>
          <cell r="F415" t="str">
            <v xml:space="preserve">COTONOIDE 1" * 3"  (25 * 76MM) </v>
          </cell>
          <cell r="G415" t="str">
            <v>UNIDAD</v>
          </cell>
          <cell r="H415" t="str">
            <v>143-2023</v>
          </cell>
          <cell r="I415" t="str">
            <v>RAFAEL ANTONIO SALAMANCA</v>
          </cell>
          <cell r="J415" t="str">
            <v>NO</v>
          </cell>
          <cell r="K415">
            <v>21000</v>
          </cell>
          <cell r="L415">
            <v>0</v>
          </cell>
          <cell r="M415">
            <v>21000</v>
          </cell>
          <cell r="N415">
            <v>7</v>
          </cell>
        </row>
        <row r="416">
          <cell r="B416" t="str">
            <v>MQ0221</v>
          </cell>
          <cell r="C416" t="str">
            <v>IC-057-2023</v>
          </cell>
          <cell r="D416">
            <v>760</v>
          </cell>
          <cell r="E416" t="str">
            <v>MQX</v>
          </cell>
          <cell r="F416" t="str">
            <v xml:space="preserve">COTONOIDE 1/2" * 1/2" (12*12MM) </v>
          </cell>
          <cell r="G416" t="str">
            <v>UNIDAD</v>
          </cell>
          <cell r="H416" t="str">
            <v>138-2023</v>
          </cell>
          <cell r="I416" t="str">
            <v>MEDICOX LTDA</v>
          </cell>
          <cell r="J416" t="str">
            <v>NO</v>
          </cell>
          <cell r="K416">
            <v>22772</v>
          </cell>
          <cell r="L416">
            <v>0</v>
          </cell>
          <cell r="M416">
            <v>22772</v>
          </cell>
          <cell r="N416">
            <v>10</v>
          </cell>
        </row>
        <row r="417">
          <cell r="B417" t="str">
            <v>MQ0917</v>
          </cell>
          <cell r="C417" t="str">
            <v>IC-057-2023</v>
          </cell>
          <cell r="D417">
            <v>776</v>
          </cell>
          <cell r="E417" t="str">
            <v>MQX</v>
          </cell>
          <cell r="F417" t="str">
            <v xml:space="preserve">COTONOIDE 1/2" * 3" (13 * 76MM) </v>
          </cell>
          <cell r="G417" t="str">
            <v>UNIDAD</v>
          </cell>
          <cell r="H417" t="str">
            <v>143-2023</v>
          </cell>
          <cell r="I417" t="str">
            <v>RAFAEL ANTONIO SALAMANCA</v>
          </cell>
          <cell r="J417" t="str">
            <v>NO</v>
          </cell>
          <cell r="K417">
            <v>21000</v>
          </cell>
          <cell r="L417">
            <v>0</v>
          </cell>
          <cell r="M417">
            <v>21000</v>
          </cell>
          <cell r="N417">
            <v>7</v>
          </cell>
        </row>
        <row r="418">
          <cell r="B418" t="str">
            <v>MQ0222</v>
          </cell>
          <cell r="C418" t="str">
            <v>IC-057-2023</v>
          </cell>
          <cell r="D418">
            <v>777</v>
          </cell>
          <cell r="E418" t="str">
            <v>MQX</v>
          </cell>
          <cell r="F418" t="str">
            <v xml:space="preserve">COTONOIDE 1/2" A 1" * 1/2"  (13 * 38MM) </v>
          </cell>
          <cell r="G418" t="str">
            <v>UNIDAD</v>
          </cell>
          <cell r="H418" t="str">
            <v>138-2023</v>
          </cell>
          <cell r="I418" t="str">
            <v>MEDICOX LTDA</v>
          </cell>
          <cell r="J418" t="str">
            <v>NO</v>
          </cell>
          <cell r="K418">
            <v>22772</v>
          </cell>
          <cell r="L418">
            <v>0</v>
          </cell>
          <cell r="M418">
            <v>22772</v>
          </cell>
          <cell r="N418">
            <v>8</v>
          </cell>
        </row>
        <row r="419">
          <cell r="B419" t="str">
            <v>MQ0916</v>
          </cell>
          <cell r="C419" t="str">
            <v>IC-057-2023</v>
          </cell>
          <cell r="D419">
            <v>761</v>
          </cell>
          <cell r="E419" t="str">
            <v>MQX</v>
          </cell>
          <cell r="F419" t="str">
            <v>COTONOIDE 12 X 25 MM, MAS O MENOS 5MM DE CONTORNO ((ESPONJA QUIRURGICA)</v>
          </cell>
          <cell r="G419" t="str">
            <v>UNIDAD</v>
          </cell>
          <cell r="H419" t="str">
            <v>144-2023</v>
          </cell>
          <cell r="I419" t="str">
            <v>COMPANY MEDIQBOY OC S.A.S.</v>
          </cell>
          <cell r="J419" t="str">
            <v>NO</v>
          </cell>
          <cell r="K419">
            <v>2309</v>
          </cell>
          <cell r="L419">
            <v>0</v>
          </cell>
          <cell r="M419">
            <v>2309</v>
          </cell>
          <cell r="N419">
            <v>8</v>
          </cell>
        </row>
        <row r="420">
          <cell r="B420" t="str">
            <v>MQXC619</v>
          </cell>
          <cell r="C420" t="str">
            <v>IC-057-2023</v>
          </cell>
          <cell r="D420">
            <v>778</v>
          </cell>
          <cell r="E420" t="str">
            <v>MQX</v>
          </cell>
          <cell r="F420" t="str">
            <v>COTONOIDE 12 * 75MM +/- 5MM DE CONTORNO (ESPONJA QUIRURGICA)</v>
          </cell>
          <cell r="G420" t="str">
            <v>UNIDAD</v>
          </cell>
          <cell r="H420" t="str">
            <v>143-2023</v>
          </cell>
          <cell r="I420" t="str">
            <v>RAFAEL ANTONIO SALAMANCA</v>
          </cell>
          <cell r="J420" t="str">
            <v>NO</v>
          </cell>
          <cell r="K420">
            <v>2100</v>
          </cell>
          <cell r="L420">
            <v>0</v>
          </cell>
          <cell r="M420">
            <v>2100</v>
          </cell>
          <cell r="N420">
            <v>1</v>
          </cell>
        </row>
        <row r="421">
          <cell r="B421" t="str">
            <v>MQXC620</v>
          </cell>
          <cell r="C421" t="str">
            <v>IC-057-2023</v>
          </cell>
          <cell r="D421">
            <v>779</v>
          </cell>
          <cell r="E421" t="str">
            <v>MQX</v>
          </cell>
          <cell r="F421" t="str">
            <v>COTONOIDE 20 * 20MM +/- 5MM DE CONTORNO (ESPONJA QUIRURGICA)</v>
          </cell>
          <cell r="G421" t="str">
            <v>UNIDAD</v>
          </cell>
          <cell r="H421" t="str">
            <v>143-2023</v>
          </cell>
          <cell r="I421" t="str">
            <v>RAFAEL ANTONIO SALAMANCA</v>
          </cell>
          <cell r="J421" t="str">
            <v>NO</v>
          </cell>
          <cell r="K421">
            <v>2100</v>
          </cell>
          <cell r="L421">
            <v>0</v>
          </cell>
          <cell r="M421">
            <v>2100</v>
          </cell>
          <cell r="N421">
            <v>1</v>
          </cell>
        </row>
        <row r="422">
          <cell r="B422" t="str">
            <v>MQXC621</v>
          </cell>
          <cell r="C422" t="str">
            <v>IC-057-2023</v>
          </cell>
          <cell r="D422">
            <v>780</v>
          </cell>
          <cell r="E422" t="str">
            <v>MQX</v>
          </cell>
          <cell r="F422" t="str">
            <v>COTONOIDE 20 * 75MM +/- 5MM DE CONTORNO (ESPONJA QUIRURGICA)</v>
          </cell>
          <cell r="G422" t="str">
            <v>UNIDAD</v>
          </cell>
          <cell r="H422" t="str">
            <v>143-2023</v>
          </cell>
          <cell r="I422" t="str">
            <v>RAFAEL ANTONIO SALAMANCA</v>
          </cell>
          <cell r="J422" t="str">
            <v>NO</v>
          </cell>
          <cell r="K422">
            <v>2100</v>
          </cell>
          <cell r="L422">
            <v>0</v>
          </cell>
          <cell r="M422">
            <v>2100</v>
          </cell>
          <cell r="N422">
            <v>1</v>
          </cell>
        </row>
        <row r="423">
          <cell r="B423" t="str">
            <v>MQXC622</v>
          </cell>
          <cell r="C423" t="str">
            <v>IC-057-2023</v>
          </cell>
          <cell r="D423">
            <v>781</v>
          </cell>
          <cell r="E423" t="str">
            <v>MQX</v>
          </cell>
          <cell r="F423" t="str">
            <v xml:space="preserve">COTONOIDE  1/2" * 2" </v>
          </cell>
          <cell r="G423" t="str">
            <v>UNIDAD</v>
          </cell>
          <cell r="H423" t="str">
            <v>143-2023</v>
          </cell>
          <cell r="I423" t="str">
            <v>RAFAEL ANTONIO SALAMANCA</v>
          </cell>
          <cell r="J423" t="str">
            <v>NO</v>
          </cell>
          <cell r="K423">
            <v>2100</v>
          </cell>
          <cell r="L423">
            <v>0</v>
          </cell>
          <cell r="M423">
            <v>2100</v>
          </cell>
          <cell r="N423">
            <v>1</v>
          </cell>
        </row>
        <row r="424">
          <cell r="B424" t="str">
            <v>MQ1201</v>
          </cell>
          <cell r="C424" t="str">
            <v>CARTA EXCLUSIVIDAD</v>
          </cell>
          <cell r="D424" t="str">
            <v>INCLUSIÓN</v>
          </cell>
          <cell r="E424" t="str">
            <v>MQX</v>
          </cell>
          <cell r="F424" t="str">
            <v>CUCHILLAS PARA DERMATOMO HUMECA modelo D80</v>
          </cell>
          <cell r="G424" t="str">
            <v>UNIDAD</v>
          </cell>
          <cell r="H424" t="str">
            <v>203-2022</v>
          </cell>
          <cell r="I424" t="str">
            <v>EXEL MEDICA</v>
          </cell>
          <cell r="J424" t="str">
            <v>NO</v>
          </cell>
          <cell r="K424">
            <v>1250000</v>
          </cell>
          <cell r="L424">
            <v>237500</v>
          </cell>
          <cell r="M424">
            <v>1487500</v>
          </cell>
          <cell r="N424">
            <v>17</v>
          </cell>
        </row>
        <row r="425">
          <cell r="B425" t="str">
            <v>MQ0224</v>
          </cell>
          <cell r="C425" t="str">
            <v>CARTA EXCLUSIVIDAD</v>
          </cell>
          <cell r="D425" t="str">
            <v>INCLUSIÓN</v>
          </cell>
          <cell r="E425" t="str">
            <v>MQX</v>
          </cell>
          <cell r="F425" t="str">
            <v>CUCHILLAS PARA DERMATOMO PADGETT modelo B.</v>
          </cell>
          <cell r="G425" t="str">
            <v>UNIDAD</v>
          </cell>
          <cell r="H425" t="str">
            <v>203-2022</v>
          </cell>
          <cell r="I425" t="str">
            <v>EXEL MEDICA</v>
          </cell>
          <cell r="J425" t="str">
            <v>NO</v>
          </cell>
          <cell r="K425">
            <v>1750000</v>
          </cell>
          <cell r="L425">
            <v>332500</v>
          </cell>
          <cell r="M425">
            <v>2082500</v>
          </cell>
          <cell r="N425">
            <v>36</v>
          </cell>
        </row>
        <row r="426">
          <cell r="B426" t="str">
            <v>MQ0925</v>
          </cell>
          <cell r="C426" t="str">
            <v>IC-057-2023</v>
          </cell>
          <cell r="D426">
            <v>790</v>
          </cell>
          <cell r="E426" t="str">
            <v>MQX</v>
          </cell>
          <cell r="F426" t="str">
            <v>CUELLO DE PHILADELPHIA T: L</v>
          </cell>
          <cell r="G426" t="str">
            <v>UNIDAD</v>
          </cell>
          <cell r="H426" t="str">
            <v>144-2023</v>
          </cell>
          <cell r="I426" t="str">
            <v>COMPANY MEDIQBOY OC S.A.S.</v>
          </cell>
          <cell r="J426" t="str">
            <v>NO</v>
          </cell>
          <cell r="K426">
            <v>19375</v>
          </cell>
          <cell r="L426">
            <v>0</v>
          </cell>
          <cell r="M426">
            <v>19375</v>
          </cell>
          <cell r="N426">
            <v>43</v>
          </cell>
        </row>
        <row r="427">
          <cell r="B427" t="str">
            <v>MQ0226</v>
          </cell>
          <cell r="C427" t="str">
            <v>IC-057-2023</v>
          </cell>
          <cell r="D427">
            <v>413</v>
          </cell>
          <cell r="E427" t="str">
            <v>MQX</v>
          </cell>
          <cell r="F427" t="str">
            <v>CUELLO DE PHILADELPHIA T: M</v>
          </cell>
          <cell r="G427" t="str">
            <v xml:space="preserve">UNIDAD </v>
          </cell>
          <cell r="H427" t="str">
            <v>144-2023</v>
          </cell>
          <cell r="I427" t="str">
            <v>COMPANY MEDIQBOY OC S.A.S.</v>
          </cell>
          <cell r="J427" t="str">
            <v>NO</v>
          </cell>
          <cell r="K427">
            <v>18125</v>
          </cell>
          <cell r="L427">
            <v>0</v>
          </cell>
          <cell r="M427">
            <v>18125</v>
          </cell>
          <cell r="N427">
            <v>52</v>
          </cell>
        </row>
        <row r="428">
          <cell r="B428" t="str">
            <v>MQ0227</v>
          </cell>
          <cell r="C428" t="str">
            <v>IC-057-2023</v>
          </cell>
          <cell r="D428">
            <v>835</v>
          </cell>
          <cell r="E428" t="str">
            <v>MQX</v>
          </cell>
          <cell r="F428" t="str">
            <v>CUELLO DE PHILADELPHIA T: S</v>
          </cell>
          <cell r="G428" t="str">
            <v xml:space="preserve">UNIDAD </v>
          </cell>
          <cell r="H428" t="str">
            <v>144-2023</v>
          </cell>
          <cell r="I428" t="str">
            <v>COMPANY MEDIQBOY OC S.A.S.</v>
          </cell>
          <cell r="J428" t="str">
            <v>NO</v>
          </cell>
          <cell r="K428">
            <v>17375</v>
          </cell>
          <cell r="L428">
            <v>0</v>
          </cell>
          <cell r="M428">
            <v>17375</v>
          </cell>
          <cell r="N428">
            <v>24</v>
          </cell>
        </row>
        <row r="429">
          <cell r="B429" t="str">
            <v>MQ0229</v>
          </cell>
          <cell r="C429" t="str">
            <v>IC-057-2023</v>
          </cell>
          <cell r="D429">
            <v>245</v>
          </cell>
          <cell r="E429" t="str">
            <v>MQX</v>
          </cell>
          <cell r="F429" t="str">
            <v>CUELLO ORTOPEDICO DE THOMAS BLANDO T: M</v>
          </cell>
          <cell r="G429" t="str">
            <v xml:space="preserve">UNIDAD </v>
          </cell>
          <cell r="H429" t="str">
            <v>151-2023</v>
          </cell>
          <cell r="I429" t="str">
            <v>BIOPLAST OC S.A.S.</v>
          </cell>
          <cell r="J429" t="str">
            <v>NO</v>
          </cell>
          <cell r="K429">
            <v>13900</v>
          </cell>
          <cell r="L429">
            <v>0</v>
          </cell>
          <cell r="M429">
            <v>13900</v>
          </cell>
          <cell r="N429">
            <v>1</v>
          </cell>
        </row>
        <row r="430">
          <cell r="B430" t="str">
            <v>MQ0230</v>
          </cell>
          <cell r="C430" t="str">
            <v>IC-057-2023</v>
          </cell>
          <cell r="D430">
            <v>246</v>
          </cell>
          <cell r="E430" t="str">
            <v>MQX</v>
          </cell>
          <cell r="F430" t="str">
            <v>CUELLO ORTOPEDICO DE THOMAS BLANDO T: S</v>
          </cell>
          <cell r="G430" t="str">
            <v xml:space="preserve">UNIDAD </v>
          </cell>
          <cell r="H430" t="str">
            <v>151-2023</v>
          </cell>
          <cell r="I430" t="str">
            <v>BIOPLAST OC S.A.S.</v>
          </cell>
          <cell r="J430" t="str">
            <v>NO</v>
          </cell>
          <cell r="K430">
            <v>13900</v>
          </cell>
          <cell r="L430">
            <v>0</v>
          </cell>
          <cell r="M430">
            <v>13900</v>
          </cell>
          <cell r="N430">
            <v>1</v>
          </cell>
        </row>
        <row r="431">
          <cell r="B431" t="str">
            <v>MQ0228</v>
          </cell>
          <cell r="C431" t="str">
            <v>IC-057-2023</v>
          </cell>
          <cell r="D431">
            <v>150</v>
          </cell>
          <cell r="E431" t="str">
            <v>MQX</v>
          </cell>
          <cell r="F431" t="str">
            <v>CUELLO ORTOPEDICO DE THOMAS BLANDO T: L</v>
          </cell>
          <cell r="G431" t="str">
            <v>UNIDAD</v>
          </cell>
          <cell r="H431" t="str">
            <v>151-2023</v>
          </cell>
          <cell r="I431" t="str">
            <v>BIOPLAST OC S.A.S.</v>
          </cell>
          <cell r="J431" t="str">
            <v>NO</v>
          </cell>
          <cell r="K431">
            <v>13900</v>
          </cell>
          <cell r="L431">
            <v>0</v>
          </cell>
          <cell r="M431">
            <v>13900</v>
          </cell>
          <cell r="N431">
            <v>2</v>
          </cell>
        </row>
        <row r="432">
          <cell r="B432" t="str">
            <v>OD0097</v>
          </cell>
          <cell r="C432" t="str">
            <v>IC-002-2023</v>
          </cell>
          <cell r="D432">
            <v>47</v>
          </cell>
          <cell r="E432" t="str">
            <v>MQX</v>
          </cell>
          <cell r="F432" t="str">
            <v>CUÑAS DE MADERA</v>
          </cell>
          <cell r="G432" t="str">
            <v>CAJA X 100</v>
          </cell>
          <cell r="H432" t="str">
            <v>009-2023</v>
          </cell>
          <cell r="I432" t="str">
            <v>ORBIDENTAL SAS</v>
          </cell>
          <cell r="J432" t="str">
            <v>NO</v>
          </cell>
          <cell r="K432">
            <v>21480</v>
          </cell>
          <cell r="L432">
            <v>4081</v>
          </cell>
          <cell r="M432">
            <v>25561</v>
          </cell>
          <cell r="N432">
            <v>7</v>
          </cell>
        </row>
        <row r="433">
          <cell r="B433" t="str">
            <v>OD0098</v>
          </cell>
          <cell r="C433" t="str">
            <v>IC-002-2023</v>
          </cell>
          <cell r="D433">
            <v>48</v>
          </cell>
          <cell r="E433" t="str">
            <v>MQX</v>
          </cell>
          <cell r="F433" t="str">
            <v>CUÑAS PLASTICAS</v>
          </cell>
          <cell r="G433" t="str">
            <v>CAJA X 100 UNI</v>
          </cell>
          <cell r="H433" t="str">
            <v>009-2023</v>
          </cell>
          <cell r="I433" t="str">
            <v>ORBIDENTAL SAS</v>
          </cell>
          <cell r="J433" t="str">
            <v>NO</v>
          </cell>
          <cell r="K433">
            <v>10800</v>
          </cell>
          <cell r="L433">
            <v>2052</v>
          </cell>
          <cell r="M433">
            <v>12852</v>
          </cell>
          <cell r="N433">
            <v>2</v>
          </cell>
        </row>
        <row r="434">
          <cell r="B434" t="str">
            <v>MQ0231</v>
          </cell>
          <cell r="C434" t="str">
            <v>IC-057-2023</v>
          </cell>
          <cell r="D434">
            <v>316</v>
          </cell>
          <cell r="E434" t="str">
            <v>MQX</v>
          </cell>
          <cell r="F434" t="str">
            <v>CURITA CIRCULAR</v>
          </cell>
          <cell r="G434" t="str">
            <v>UNIDAD</v>
          </cell>
          <cell r="H434" t="str">
            <v>144-2023</v>
          </cell>
          <cell r="I434" t="str">
            <v>COMPANY MEDIQBOY OC S.A.S.</v>
          </cell>
          <cell r="J434" t="str">
            <v>NO</v>
          </cell>
          <cell r="K434">
            <v>32</v>
          </cell>
          <cell r="L434">
            <v>0</v>
          </cell>
          <cell r="M434">
            <v>32</v>
          </cell>
          <cell r="N434">
            <v>4900</v>
          </cell>
        </row>
        <row r="435">
          <cell r="B435" t="str">
            <v>MQ0232</v>
          </cell>
          <cell r="C435" t="str">
            <v>IC-057-2023</v>
          </cell>
          <cell r="D435">
            <v>96</v>
          </cell>
          <cell r="E435" t="str">
            <v>MQX</v>
          </cell>
          <cell r="F435" t="str">
            <v xml:space="preserve">DELANTAL PLASTICO DESECHABLE </v>
          </cell>
          <cell r="G435" t="str">
            <v>UNIDAD</v>
          </cell>
          <cell r="H435" t="str">
            <v>151-2023</v>
          </cell>
          <cell r="I435" t="str">
            <v>BIOPLAST OC S.A.S.</v>
          </cell>
          <cell r="J435" t="str">
            <v>NO</v>
          </cell>
          <cell r="K435">
            <v>475</v>
          </cell>
          <cell r="L435">
            <v>90.25</v>
          </cell>
          <cell r="M435">
            <v>565.25</v>
          </cell>
          <cell r="N435">
            <v>120</v>
          </cell>
        </row>
        <row r="436">
          <cell r="B436" t="str">
            <v>MQXC842</v>
          </cell>
          <cell r="C436" t="str">
            <v>IC-057-2023</v>
          </cell>
          <cell r="D436">
            <v>96</v>
          </cell>
          <cell r="E436" t="str">
            <v>MQX</v>
          </cell>
          <cell r="F436" t="str">
            <v xml:space="preserve">DELANTAL PLASTICO DESECHABLE </v>
          </cell>
          <cell r="G436" t="str">
            <v>UNIDAD</v>
          </cell>
          <cell r="H436" t="str">
            <v>151-2023</v>
          </cell>
          <cell r="I436" t="str">
            <v>BIOPLAST OC S.A.S.</v>
          </cell>
          <cell r="K436">
            <v>475</v>
          </cell>
          <cell r="L436">
            <v>90.25</v>
          </cell>
          <cell r="M436">
            <v>565.25</v>
          </cell>
          <cell r="N436">
            <v>1</v>
          </cell>
        </row>
        <row r="437">
          <cell r="B437" t="str">
            <v>OD0103</v>
          </cell>
          <cell r="C437" t="str">
            <v>IC-002-2023</v>
          </cell>
          <cell r="D437">
            <v>49</v>
          </cell>
          <cell r="E437" t="str">
            <v>MQX</v>
          </cell>
          <cell r="F437" t="str">
            <v>DESENSIBILIZANTE DENTAL</v>
          </cell>
          <cell r="G437" t="str">
            <v>FRASCO</v>
          </cell>
          <cell r="H437" t="str">
            <v>009-2023</v>
          </cell>
          <cell r="I437" t="str">
            <v>ORBIDENTAL SAS</v>
          </cell>
          <cell r="J437" t="str">
            <v>NO</v>
          </cell>
          <cell r="K437">
            <v>20460</v>
          </cell>
          <cell r="L437">
            <v>0</v>
          </cell>
          <cell r="M437">
            <v>20460</v>
          </cell>
          <cell r="N437">
            <v>1</v>
          </cell>
        </row>
        <row r="438">
          <cell r="B438" t="str">
            <v>MQ0234</v>
          </cell>
          <cell r="C438" t="str">
            <v>029-2021</v>
          </cell>
          <cell r="D438">
            <v>2</v>
          </cell>
          <cell r="E438" t="str">
            <v>MQX</v>
          </cell>
          <cell r="F438" t="str">
            <v>DESINFECTANTE ALTO NIVEL CON ORTOALDEHIDO GALON 3750 CC - 5000 CC</v>
          </cell>
          <cell r="G438" t="str">
            <v>GALON</v>
          </cell>
          <cell r="H438" t="str">
            <v>088-2023</v>
          </cell>
          <cell r="I438" t="str">
            <v>ADVANCED STERILIZATION PRODUCTS COLOMBIA S.A.S</v>
          </cell>
          <cell r="J438" t="str">
            <v>NO</v>
          </cell>
          <cell r="K438">
            <v>139097</v>
          </cell>
          <cell r="L438">
            <v>0</v>
          </cell>
          <cell r="M438">
            <v>139097</v>
          </cell>
          <cell r="N438">
            <v>36</v>
          </cell>
        </row>
        <row r="439">
          <cell r="B439" t="str">
            <v>MQ0289</v>
          </cell>
          <cell r="C439" t="str">
            <v>IC-057-2023</v>
          </cell>
          <cell r="D439">
            <v>25</v>
          </cell>
          <cell r="E439" t="str">
            <v>MQX</v>
          </cell>
          <cell r="F439" t="str">
            <v xml:space="preserve">DESINFECTANTE DE ALTO NIVEL PARA SUPERFICIE HOSPITALARIAS Y EQUIPOS BIOMEDICOS CON FORMALDEHIDO AL 0,04% MAS GLUTARALDEHIDO AL 0,1% Y CETRIMIDA AL 0,06% </v>
          </cell>
          <cell r="G439" t="str">
            <v>FRASCO X 1000
CC</v>
          </cell>
          <cell r="H439" t="str">
            <v>148-2023</v>
          </cell>
          <cell r="I439" t="str">
            <v>QUIRUMEDICAS SAS</v>
          </cell>
          <cell r="J439" t="str">
            <v>NO</v>
          </cell>
          <cell r="K439">
            <v>16500</v>
          </cell>
          <cell r="L439">
            <v>0</v>
          </cell>
          <cell r="M439">
            <v>16500</v>
          </cell>
          <cell r="N439">
            <v>788</v>
          </cell>
        </row>
        <row r="440">
          <cell r="B440" t="str">
            <v>MQXC305</v>
          </cell>
          <cell r="C440" t="str">
            <v>IC-057-2023</v>
          </cell>
          <cell r="D440">
            <v>26</v>
          </cell>
          <cell r="E440" t="str">
            <v>MQX</v>
          </cell>
          <cell r="F440" t="str">
            <v xml:space="preserve">DESINFECTANTE DE ALTO NIVEL PARA SUPERFICIE HOSPITALARIAS Y EQUIPOS BIOMEDICOS </v>
          </cell>
          <cell r="G440" t="str">
            <v xml:space="preserve">GALON X 3750 CCC </v>
          </cell>
          <cell r="H440" t="str">
            <v>138-2023</v>
          </cell>
          <cell r="I440" t="str">
            <v>MEDICOX LTDA</v>
          </cell>
          <cell r="J440" t="str">
            <v>NO</v>
          </cell>
          <cell r="K440">
            <v>70404</v>
          </cell>
          <cell r="L440">
            <v>0</v>
          </cell>
          <cell r="M440">
            <v>70404</v>
          </cell>
          <cell r="N440">
            <v>4</v>
          </cell>
        </row>
        <row r="441">
          <cell r="B441" t="str">
            <v>MQ0233</v>
          </cell>
          <cell r="C441" t="str">
            <v>IC-057-2023</v>
          </cell>
          <cell r="D441">
            <v>24</v>
          </cell>
          <cell r="E441" t="str">
            <v>MQX</v>
          </cell>
          <cell r="F441" t="str">
            <v>DESINFECTANTE PARA SUPERFICIE HOSPITALARIAS Y EQUIPOS BIOMEDICOS</v>
          </cell>
          <cell r="G441" t="str">
            <v>LITRO</v>
          </cell>
          <cell r="H441" t="str">
            <v>148-2023</v>
          </cell>
          <cell r="I441" t="str">
            <v>QUIRUMEDICAS SAS</v>
          </cell>
          <cell r="J441" t="str">
            <v>NO</v>
          </cell>
          <cell r="K441">
            <v>16500</v>
          </cell>
          <cell r="L441">
            <v>0</v>
          </cell>
          <cell r="M441">
            <v>16500</v>
          </cell>
          <cell r="N441">
            <v>239</v>
          </cell>
        </row>
        <row r="442">
          <cell r="B442" t="str">
            <v>OD0105</v>
          </cell>
          <cell r="C442" t="str">
            <v>IC-002-2023</v>
          </cell>
          <cell r="D442">
            <v>50</v>
          </cell>
          <cell r="E442" t="str">
            <v>MQX</v>
          </cell>
          <cell r="F442" t="str">
            <v>DESMANCHADOR DENTAL</v>
          </cell>
          <cell r="G442" t="str">
            <v>FRASCO</v>
          </cell>
          <cell r="H442" t="str">
            <v>009-2023</v>
          </cell>
          <cell r="I442" t="str">
            <v>ORBIDENTAL SAS</v>
          </cell>
          <cell r="J442" t="str">
            <v>NO</v>
          </cell>
          <cell r="K442">
            <v>22500</v>
          </cell>
          <cell r="L442">
            <v>0</v>
          </cell>
          <cell r="M442">
            <v>22500</v>
          </cell>
          <cell r="N442">
            <v>1</v>
          </cell>
        </row>
        <row r="443">
          <cell r="B443" t="str">
            <v>MQ0235</v>
          </cell>
          <cell r="C443" t="str">
            <v>IC-057-2023</v>
          </cell>
          <cell r="D443">
            <v>31</v>
          </cell>
          <cell r="E443" t="str">
            <v>MQX</v>
          </cell>
          <cell r="F443" t="str">
            <v>DETERGENTE LIQUIDO CONCENTRADO PARA AREAS, SUPERFICIES Y EQUIPOS BIOMEDICOS Y ELEMENTOS DE USO HOSPITALARIO E INDUSTRIAL X 1000 ML</v>
          </cell>
          <cell r="G443" t="str">
            <v>FRASCOX 1000 CC</v>
          </cell>
          <cell r="H443" t="str">
            <v>148-2023</v>
          </cell>
          <cell r="I443" t="str">
            <v>QUIRUMEDICAS SAS</v>
          </cell>
          <cell r="J443" t="str">
            <v>NO</v>
          </cell>
          <cell r="K443">
            <v>21400</v>
          </cell>
          <cell r="L443">
            <v>4066</v>
          </cell>
          <cell r="M443">
            <v>25466</v>
          </cell>
          <cell r="N443">
            <v>136</v>
          </cell>
        </row>
        <row r="444">
          <cell r="B444" t="str">
            <v>MQ0926</v>
          </cell>
          <cell r="C444" t="str">
            <v>IC-057-2023</v>
          </cell>
          <cell r="D444">
            <v>30</v>
          </cell>
          <cell r="E444" t="str">
            <v>MQX</v>
          </cell>
          <cell r="F444" t="str">
            <v>DETERGENTE LIQUIDO CONCENTRADO PARA AREAS, SUPERFICIES Y EQUIPOS BIOMEDICOS Y ELEMENTOS DE USO HOSPITALARIO E INDUSTRIAL X 500 ML</v>
          </cell>
          <cell r="G444" t="str">
            <v>FRASCO</v>
          </cell>
          <cell r="H444" t="str">
            <v>148-2023</v>
          </cell>
          <cell r="I444" t="str">
            <v>QUIRUMEDICAS SAS</v>
          </cell>
          <cell r="J444" t="str">
            <v>NO</v>
          </cell>
          <cell r="K444">
            <v>13277</v>
          </cell>
          <cell r="L444">
            <v>2522.63</v>
          </cell>
          <cell r="M444">
            <v>15799.630000000001</v>
          </cell>
          <cell r="N444">
            <v>102</v>
          </cell>
        </row>
        <row r="445">
          <cell r="B445" t="str">
            <v>MQ0927</v>
          </cell>
          <cell r="C445" t="str">
            <v>IC-057-2023</v>
          </cell>
          <cell r="D445">
            <v>27</v>
          </cell>
          <cell r="E445" t="str">
            <v>MQX</v>
          </cell>
          <cell r="F445" t="str">
            <v xml:space="preserve">DETERGENTE MULTIENZIMATICO PARA INSTRUMENTAL QUIRURGICO CON ENZIMAS PROTEOLICAS, DE BAJA ESPUMA, PH NEUTRO, BIODEGRADABLE </v>
          </cell>
          <cell r="G445" t="str">
            <v>LITRO</v>
          </cell>
          <cell r="H445" t="str">
            <v>144-2023</v>
          </cell>
          <cell r="I445" t="str">
            <v>COMPANY MEDIQBOY OC S.A.S.</v>
          </cell>
          <cell r="J445" t="str">
            <v>NO</v>
          </cell>
          <cell r="K445">
            <v>30986</v>
          </cell>
          <cell r="L445">
            <v>0</v>
          </cell>
          <cell r="M445">
            <v>30986</v>
          </cell>
          <cell r="N445">
            <v>16</v>
          </cell>
        </row>
        <row r="446">
          <cell r="B446" t="str">
            <v>MQ0237</v>
          </cell>
          <cell r="C446" t="str">
            <v>IC-057-2023</v>
          </cell>
          <cell r="D446">
            <v>29</v>
          </cell>
          <cell r="E446" t="str">
            <v>MQX</v>
          </cell>
          <cell r="F446" t="str">
            <v>DETERGENTE POLIENZIMATICO BIODEGRADABLE EN GEL O ESPUMA COMO PRETRATAMIENTO DE TRANSPORTE INSTRUMENTAL PARA LA DEGRADACION DE MATERIA ORGANICA   CON DOSIFICADOR</v>
          </cell>
          <cell r="G446" t="str">
            <v>FRASCO</v>
          </cell>
          <cell r="H446" t="str">
            <v>154-2023</v>
          </cell>
          <cell r="I446" t="str">
            <v>LM INSTRUMENTS SAS</v>
          </cell>
          <cell r="J446" t="str">
            <v>NO</v>
          </cell>
          <cell r="K446">
            <v>40000</v>
          </cell>
          <cell r="L446">
            <v>0</v>
          </cell>
          <cell r="M446">
            <v>40000</v>
          </cell>
          <cell r="N446">
            <v>122</v>
          </cell>
        </row>
        <row r="447">
          <cell r="B447" t="str">
            <v>MQ0238</v>
          </cell>
          <cell r="C447" t="str">
            <v>IC-057-2023</v>
          </cell>
          <cell r="D447">
            <v>28</v>
          </cell>
          <cell r="E447" t="str">
            <v>MQX</v>
          </cell>
          <cell r="F447" t="str">
            <v xml:space="preserve">DETERGENTE MULTIENZIMATICO PARA INSTRUMENTAL QUIRÚRGICO CON ENZIMAS PROTEOLICAS, DE BAJA ESPUMA, PH NEUTRO, BIODEGRADABLE GALON DE 3700 A 4000 mL (DETERGENTE ENZIMATICO DUAL) COMPATIBLE CON TERMODESINFECTORA </v>
          </cell>
          <cell r="G447" t="str">
            <v>GALON</v>
          </cell>
          <cell r="H447" t="str">
            <v>144-2023</v>
          </cell>
          <cell r="I447" t="str">
            <v>COMPANY MEDIQBOY OC S.A.S.</v>
          </cell>
          <cell r="J447" t="str">
            <v>NO</v>
          </cell>
          <cell r="K447">
            <v>95136</v>
          </cell>
          <cell r="L447">
            <v>0</v>
          </cell>
          <cell r="M447">
            <v>95136</v>
          </cell>
          <cell r="N447">
            <v>49</v>
          </cell>
        </row>
        <row r="448">
          <cell r="B448" t="str">
            <v>OD0108</v>
          </cell>
          <cell r="C448" t="str">
            <v>IC-002-2023</v>
          </cell>
          <cell r="D448">
            <v>51</v>
          </cell>
          <cell r="E448" t="str">
            <v>MQX</v>
          </cell>
          <cell r="F448" t="str">
            <v>DISCOS PARA PULIDO Y ACABADO DE RESTAURACIONES</v>
          </cell>
          <cell r="G448" t="str">
            <v>KIT</v>
          </cell>
          <cell r="H448" t="str">
            <v>009-2023</v>
          </cell>
          <cell r="I448" t="str">
            <v>ORBIDENTAL SAS</v>
          </cell>
          <cell r="J448" t="str">
            <v>NO</v>
          </cell>
          <cell r="K448">
            <v>203950</v>
          </cell>
          <cell r="L448">
            <v>38751</v>
          </cell>
          <cell r="M448">
            <v>242701</v>
          </cell>
          <cell r="N448">
            <v>6</v>
          </cell>
        </row>
        <row r="449">
          <cell r="B449" t="str">
            <v>MQ0239</v>
          </cell>
          <cell r="C449" t="str">
            <v>IC-057-2023</v>
          </cell>
          <cell r="D449">
            <v>735</v>
          </cell>
          <cell r="E449" t="str">
            <v>MQX</v>
          </cell>
          <cell r="F449" t="str">
            <v>DISPOSITIVO INTRAUTERINO T DE COBRE</v>
          </cell>
          <cell r="G449" t="str">
            <v>UNIDAD</v>
          </cell>
          <cell r="H449" t="str">
            <v>143-2023</v>
          </cell>
          <cell r="I449" t="str">
            <v>RAFAEL ANTONIO SALAMANCA</v>
          </cell>
          <cell r="J449" t="str">
            <v>NO</v>
          </cell>
          <cell r="K449">
            <v>5691</v>
          </cell>
          <cell r="L449">
            <v>0</v>
          </cell>
          <cell r="M449">
            <v>5691</v>
          </cell>
          <cell r="N449">
            <v>35</v>
          </cell>
        </row>
        <row r="450">
          <cell r="B450" t="str">
            <v>MQ0928</v>
          </cell>
          <cell r="C450" t="str">
            <v>042-2022</v>
          </cell>
          <cell r="D450">
            <v>6</v>
          </cell>
          <cell r="E450" t="str">
            <v>MQX</v>
          </cell>
          <cell r="F450" t="str">
            <v xml:space="preserve">DISPOSITIVO PARA AISLAR FISTULA CORONA PARA PRESION NEGATIVA </v>
          </cell>
          <cell r="G450" t="str">
            <v>UNIDAD</v>
          </cell>
          <cell r="H450" t="str">
            <v>SIN CONTRATO</v>
          </cell>
          <cell r="I450" t="str">
            <v>SIN CONTRATO</v>
          </cell>
          <cell r="J450" t="str">
            <v>SI</v>
          </cell>
          <cell r="K450">
            <v>385875</v>
          </cell>
          <cell r="L450">
            <v>73316</v>
          </cell>
          <cell r="M450">
            <v>459191</v>
          </cell>
          <cell r="N450">
            <v>3</v>
          </cell>
        </row>
        <row r="451">
          <cell r="B451" t="str">
            <v>MQXC428</v>
          </cell>
          <cell r="C451" t="str">
            <v>042-2022</v>
          </cell>
          <cell r="D451">
            <v>7</v>
          </cell>
          <cell r="E451" t="str">
            <v>MQX</v>
          </cell>
          <cell r="F451" t="str">
            <v>DISPOSITIVO PARA AISLAR FISTULA EMBUDO PARA PRESION NEGATIVA</v>
          </cell>
          <cell r="G451" t="str">
            <v>UNIDAD</v>
          </cell>
          <cell r="H451" t="str">
            <v>SIN CONTRATO</v>
          </cell>
          <cell r="I451" t="str">
            <v>SIN CONTRATO</v>
          </cell>
          <cell r="J451" t="str">
            <v>SI</v>
          </cell>
          <cell r="K451">
            <v>385875</v>
          </cell>
          <cell r="L451">
            <v>73316</v>
          </cell>
          <cell r="M451">
            <v>459191</v>
          </cell>
          <cell r="N451">
            <v>1</v>
          </cell>
        </row>
        <row r="452">
          <cell r="B452" t="str">
            <v>MQXC429</v>
          </cell>
          <cell r="C452" t="str">
            <v>042-2022</v>
          </cell>
          <cell r="D452">
            <v>8</v>
          </cell>
          <cell r="E452" t="str">
            <v>MQX</v>
          </cell>
          <cell r="F452" t="str">
            <v>DISPOSITIVO PARA AISLAR FISTULA TIRA PARA PRESION NEGATIVA</v>
          </cell>
          <cell r="G452" t="str">
            <v>UNIDAD</v>
          </cell>
          <cell r="H452" t="str">
            <v>SIN CONTRATO</v>
          </cell>
          <cell r="I452" t="str">
            <v>SIN CONTRATO</v>
          </cell>
          <cell r="J452" t="str">
            <v>SI</v>
          </cell>
          <cell r="K452">
            <v>385875</v>
          </cell>
          <cell r="L452">
            <v>73316</v>
          </cell>
          <cell r="M452">
            <v>459191</v>
          </cell>
          <cell r="N452">
            <v>1</v>
          </cell>
        </row>
        <row r="453">
          <cell r="B453" t="str">
            <v>MQ1310</v>
          </cell>
          <cell r="C453" t="str">
            <v>069-2022</v>
          </cell>
          <cell r="D453">
            <v>1</v>
          </cell>
          <cell r="E453" t="str">
            <v>MQX</v>
          </cell>
          <cell r="F453" t="str">
            <v>DISPOSITIVO PARA CRICOTIROIDOTOMIA PERCUTANEA (CATETER SET DE EMERGENCIAS CRICOTIROIDOTOMIA)</v>
          </cell>
          <cell r="G453" t="str">
            <v>UNIDAD</v>
          </cell>
          <cell r="H453" t="str">
            <v>226-2022</v>
          </cell>
          <cell r="I453" t="str">
            <v>TM MEDICAL S.A.S.</v>
          </cell>
          <cell r="J453" t="str">
            <v>NO</v>
          </cell>
          <cell r="K453">
            <v>818000</v>
          </cell>
          <cell r="L453">
            <v>0</v>
          </cell>
          <cell r="M453">
            <v>818000</v>
          </cell>
          <cell r="N453">
            <v>1</v>
          </cell>
        </row>
        <row r="454">
          <cell r="B454" t="str">
            <v>MQ0929</v>
          </cell>
          <cell r="C454" t="str">
            <v>IC-057-2023</v>
          </cell>
          <cell r="D454">
            <v>849</v>
          </cell>
          <cell r="E454" t="str">
            <v>MQX</v>
          </cell>
          <cell r="F454" t="str">
            <v xml:space="preserve">DREN DE BLAKE PLANO N° 19 ADULTO </v>
          </cell>
          <cell r="G454" t="str">
            <v>UNIDAD</v>
          </cell>
          <cell r="H454" t="str">
            <v>139-2023</v>
          </cell>
          <cell r="I454" t="str">
            <v>DISCOLMEDICA S.A.S.</v>
          </cell>
          <cell r="J454" t="str">
            <v>NO</v>
          </cell>
          <cell r="K454">
            <v>20878</v>
          </cell>
          <cell r="L454">
            <v>3966.82</v>
          </cell>
          <cell r="M454">
            <v>24844.82</v>
          </cell>
          <cell r="N454">
            <v>20</v>
          </cell>
        </row>
        <row r="455">
          <cell r="B455" t="str">
            <v>MQ0240</v>
          </cell>
          <cell r="C455" t="str">
            <v>IC-057-2023</v>
          </cell>
          <cell r="D455">
            <v>627</v>
          </cell>
          <cell r="E455" t="str">
            <v>MQX</v>
          </cell>
          <cell r="F455" t="str">
            <v>DREN DE LATEX 1" DESECHABLE ESTERIL</v>
          </cell>
          <cell r="G455" t="str">
            <v>CAJA X 10 UNIDADES</v>
          </cell>
          <cell r="H455" t="str">
            <v>131-2023</v>
          </cell>
          <cell r="I455" t="str">
            <v>POLIFARMA SAS</v>
          </cell>
          <cell r="J455" t="str">
            <v>NO</v>
          </cell>
          <cell r="K455">
            <v>2571</v>
          </cell>
          <cell r="L455">
            <v>488.49</v>
          </cell>
          <cell r="M455">
            <v>3059.49</v>
          </cell>
          <cell r="N455">
            <v>17</v>
          </cell>
        </row>
        <row r="456">
          <cell r="B456" t="str">
            <v>MQ0241</v>
          </cell>
          <cell r="C456" t="str">
            <v>IC-057-2023</v>
          </cell>
          <cell r="D456">
            <v>628</v>
          </cell>
          <cell r="E456" t="str">
            <v>MQX</v>
          </cell>
          <cell r="F456" t="str">
            <v>DREN DE LATEX 1/2"  DESECHABLE ESTERIL</v>
          </cell>
          <cell r="G456" t="str">
            <v>UNIDAD</v>
          </cell>
          <cell r="H456" t="str">
            <v>131-2023</v>
          </cell>
          <cell r="I456" t="str">
            <v>POLIFARMA SAS</v>
          </cell>
          <cell r="J456" t="str">
            <v>NO</v>
          </cell>
          <cell r="K456">
            <v>1929</v>
          </cell>
          <cell r="L456">
            <v>366.51</v>
          </cell>
          <cell r="M456">
            <v>2295.5100000000002</v>
          </cell>
          <cell r="N456">
            <v>16</v>
          </cell>
        </row>
        <row r="457">
          <cell r="B457" t="str">
            <v>MQ0242</v>
          </cell>
          <cell r="C457" t="str">
            <v>IC-057-2023</v>
          </cell>
          <cell r="D457">
            <v>570</v>
          </cell>
          <cell r="E457" t="str">
            <v>MQX</v>
          </cell>
          <cell r="F457" t="str">
            <v>DREN DE PENROSE 1/4" DESECHABLE ESTERIL</v>
          </cell>
          <cell r="G457" t="str">
            <v>UNIDAD</v>
          </cell>
          <cell r="H457" t="str">
            <v>131-2023</v>
          </cell>
          <cell r="I457" t="str">
            <v>POLIFARMA SAS</v>
          </cell>
          <cell r="J457" t="str">
            <v>NO</v>
          </cell>
          <cell r="K457">
            <v>1707</v>
          </cell>
          <cell r="L457">
            <v>324.33</v>
          </cell>
          <cell r="M457">
            <v>2031.33</v>
          </cell>
          <cell r="N457">
            <v>35</v>
          </cell>
        </row>
        <row r="458">
          <cell r="B458" t="str">
            <v>MQXC433</v>
          </cell>
          <cell r="C458" t="str">
            <v>IC-057-2023</v>
          </cell>
          <cell r="D458">
            <v>569</v>
          </cell>
          <cell r="E458" t="str">
            <v>MQX</v>
          </cell>
          <cell r="F458" t="str">
            <v>DREN DE PENROSE 3/4" DESECHABLE ESTERIL</v>
          </cell>
          <cell r="G458" t="str">
            <v>UNIDAD</v>
          </cell>
          <cell r="H458" t="str">
            <v>131-2023</v>
          </cell>
          <cell r="I458" t="str">
            <v>POLIFARMA SAS</v>
          </cell>
          <cell r="J458" t="str">
            <v>NO</v>
          </cell>
          <cell r="K458">
            <v>2164</v>
          </cell>
          <cell r="L458">
            <v>411.16</v>
          </cell>
          <cell r="M458">
            <v>2575.16</v>
          </cell>
          <cell r="N458">
            <v>16</v>
          </cell>
        </row>
        <row r="459">
          <cell r="B459" t="str">
            <v>MQXC848</v>
          </cell>
          <cell r="C459" t="str">
            <v>IC-057-2023</v>
          </cell>
          <cell r="D459">
            <v>481</v>
          </cell>
          <cell r="E459" t="str">
            <v>MQX</v>
          </cell>
          <cell r="F459" t="str">
            <v>DREN REDONDO N° 19FR PARA CAVIDAD ABDOMINAL (1/4" EN SILICONA (COMPATIBLE CON EL CODIGO MQ1254)</v>
          </cell>
          <cell r="G459" t="str">
            <v xml:space="preserve">UNIDAD </v>
          </cell>
          <cell r="H459" t="str">
            <v>144-2023</v>
          </cell>
          <cell r="I459" t="str">
            <v>COMPANY MEDIQBOY OC S.A.S.</v>
          </cell>
          <cell r="J459" t="str">
            <v>NO</v>
          </cell>
          <cell r="K459">
            <v>2257</v>
          </cell>
          <cell r="L459">
            <v>429</v>
          </cell>
          <cell r="M459">
            <v>2686</v>
          </cell>
          <cell r="N459">
            <v>3</v>
          </cell>
        </row>
        <row r="460">
          <cell r="B460" t="str">
            <v>MQ1326</v>
          </cell>
          <cell r="C460" t="str">
            <v>IC-005-2023</v>
          </cell>
          <cell r="D460">
            <v>1</v>
          </cell>
          <cell r="E460" t="str">
            <v>MQX</v>
          </cell>
          <cell r="F460" t="str">
            <v>EL KIT DE PRUEBAS HI 3812 (30 ml DE REGULADOR DE DUREZA, 10 ml DE INDICADOR CALMAGITE, SOLUCION EDTA DE 120 ml, 20 ml VASO DE PRECIPITADO PLASTICO CON TAPA, 50 ml VASO DE PRECIPITADO PLASTICO CON TAPA Y JERINGA DE 1 ml CON PUNTA</v>
          </cell>
          <cell r="G460" t="str">
            <v>KIT</v>
          </cell>
          <cell r="H460" t="str">
            <v>004-2023</v>
          </cell>
          <cell r="I460" t="str">
            <v>EMERGENCIAS CLINICAS SAS</v>
          </cell>
          <cell r="J460" t="str">
            <v>SI</v>
          </cell>
          <cell r="K460">
            <v>220000</v>
          </cell>
          <cell r="L460">
            <v>41800</v>
          </cell>
          <cell r="M460">
            <v>261800</v>
          </cell>
          <cell r="N460">
            <v>1</v>
          </cell>
        </row>
        <row r="461">
          <cell r="B461" t="str">
            <v>MQ0930</v>
          </cell>
          <cell r="C461" t="str">
            <v>NR</v>
          </cell>
          <cell r="D461">
            <v>1</v>
          </cell>
          <cell r="E461" t="str">
            <v>MQX</v>
          </cell>
          <cell r="F461" t="str">
            <v>ELECTRODO BIPOLAR N° 6FR</v>
          </cell>
          <cell r="G461" t="str">
            <v>UNIDAD</v>
          </cell>
          <cell r="H461" t="str">
            <v>SIN CONTRATO</v>
          </cell>
          <cell r="I461" t="str">
            <v>SIN CONTRATO</v>
          </cell>
          <cell r="J461" t="str">
            <v>NO</v>
          </cell>
          <cell r="K461">
            <v>0</v>
          </cell>
          <cell r="L461">
            <v>0</v>
          </cell>
          <cell r="M461">
            <v>0</v>
          </cell>
          <cell r="N461">
            <v>1</v>
          </cell>
        </row>
        <row r="462">
          <cell r="B462" t="str">
            <v>MQXC643</v>
          </cell>
          <cell r="C462" t="str">
            <v>057-2023</v>
          </cell>
          <cell r="D462">
            <v>5</v>
          </cell>
          <cell r="E462" t="str">
            <v>MQX</v>
          </cell>
          <cell r="F462" t="str">
            <v>ELECTRODO DE CORTE MONOPOLAR REDONDO ASA N° 24FR 12/30</v>
          </cell>
          <cell r="G462" t="str">
            <v>UNIDAD</v>
          </cell>
          <cell r="H462" t="str">
            <v>043-2023</v>
          </cell>
          <cell r="I462" t="str">
            <v>MEDITEC S.A.</v>
          </cell>
          <cell r="J462" t="str">
            <v>NO</v>
          </cell>
          <cell r="K462">
            <v>625867</v>
          </cell>
          <cell r="L462">
            <v>118915</v>
          </cell>
          <cell r="M462">
            <v>744782</v>
          </cell>
          <cell r="N462">
            <v>1</v>
          </cell>
        </row>
        <row r="463">
          <cell r="B463" t="str">
            <v>MQ0933</v>
          </cell>
          <cell r="C463" t="str">
            <v>EM-096-2023</v>
          </cell>
          <cell r="D463">
            <v>180</v>
          </cell>
          <cell r="E463" t="str">
            <v>MQX</v>
          </cell>
          <cell r="F463" t="str">
            <v>ELECTRODO MARCAPASO TRANSITORIO BIPOLAR N° 5.0FR S/B</v>
          </cell>
          <cell r="G463" t="str">
            <v>UNIDAD</v>
          </cell>
          <cell r="H463" t="str">
            <v>094-2023</v>
          </cell>
          <cell r="I463" t="str">
            <v>DISCOLMEDICA S.A.S.</v>
          </cell>
          <cell r="J463" t="str">
            <v>NO</v>
          </cell>
          <cell r="K463">
            <v>282051</v>
          </cell>
          <cell r="L463">
            <v>0</v>
          </cell>
          <cell r="M463">
            <v>282051</v>
          </cell>
          <cell r="N463">
            <v>2</v>
          </cell>
        </row>
        <row r="464">
          <cell r="B464" t="str">
            <v>MQ0934</v>
          </cell>
          <cell r="C464" t="str">
            <v>IC-057-2023</v>
          </cell>
          <cell r="D464">
            <v>1048</v>
          </cell>
          <cell r="E464" t="str">
            <v>MQX</v>
          </cell>
          <cell r="F464" t="str">
            <v>ELECTRODO MONITOREO ADULTO/ PEDIATRICO MARCA: GOLDENCARE GC-301A</v>
          </cell>
          <cell r="G464" t="str">
            <v>UNIDAD</v>
          </cell>
          <cell r="H464" t="str">
            <v>151-2023</v>
          </cell>
          <cell r="I464" t="str">
            <v>BIOPLAST OC S.A.S.</v>
          </cell>
          <cell r="J464" t="str">
            <v>NO</v>
          </cell>
          <cell r="K464">
            <v>249</v>
          </cell>
          <cell r="L464">
            <v>47.31</v>
          </cell>
          <cell r="M464">
            <v>296.31</v>
          </cell>
          <cell r="N464">
            <v>14683</v>
          </cell>
        </row>
        <row r="465">
          <cell r="B465" t="str">
            <v>MQ0936</v>
          </cell>
          <cell r="C465" t="str">
            <v>IC-057-2023</v>
          </cell>
          <cell r="D465">
            <v>1066</v>
          </cell>
          <cell r="E465" t="str">
            <v>MQX</v>
          </cell>
          <cell r="F465" t="str">
            <v>ELECTRODO NEONATAL CON GEL SOLIDO BASE MICROPOROSO SUAVE DURABLES, ADHESIVO HIPOALERGENIGO</v>
          </cell>
          <cell r="G465" t="str">
            <v xml:space="preserve">UNIDAD </v>
          </cell>
          <cell r="H465" t="str">
            <v>151-2023</v>
          </cell>
          <cell r="I465" t="str">
            <v>BIOPLAST OC S.A.S.</v>
          </cell>
          <cell r="J465" t="str">
            <v>NO</v>
          </cell>
          <cell r="K465">
            <v>259</v>
          </cell>
          <cell r="L465">
            <v>49.21</v>
          </cell>
          <cell r="M465">
            <v>308.20999999999998</v>
          </cell>
          <cell r="N465">
            <v>335</v>
          </cell>
        </row>
        <row r="466">
          <cell r="B466" t="str">
            <v>MQ0932</v>
          </cell>
          <cell r="C466" t="str">
            <v>EM-096-2023</v>
          </cell>
          <cell r="D466">
            <v>182</v>
          </cell>
          <cell r="E466" t="str">
            <v>MQX</v>
          </cell>
          <cell r="F466" t="str">
            <v>ELECTRODO PARA MARCAPASO TRANSVENOSO N° 6.0FR</v>
          </cell>
          <cell r="G466" t="str">
            <v>UNIDAD</v>
          </cell>
          <cell r="H466" t="str">
            <v>094-2023</v>
          </cell>
          <cell r="I466" t="str">
            <v>DISCOLMEDICA S.A.S.</v>
          </cell>
          <cell r="J466" t="str">
            <v>NO</v>
          </cell>
          <cell r="K466">
            <v>282051</v>
          </cell>
          <cell r="L466">
            <v>0</v>
          </cell>
          <cell r="M466">
            <v>282051</v>
          </cell>
          <cell r="N466">
            <v>3</v>
          </cell>
        </row>
        <row r="467">
          <cell r="B467" t="str">
            <v>MQXC625</v>
          </cell>
          <cell r="C467" t="str">
            <v>EM-096-2023</v>
          </cell>
          <cell r="D467">
            <v>150</v>
          </cell>
          <cell r="E467" t="str">
            <v>MQX</v>
          </cell>
          <cell r="F467" t="str">
            <v>ELECTRODOS MULTIFUNCION PARA DEA ADULTO</v>
          </cell>
          <cell r="G467" t="str">
            <v xml:space="preserve">UNIDAD </v>
          </cell>
          <cell r="H467" t="str">
            <v>094-2023</v>
          </cell>
          <cell r="I467" t="str">
            <v>DISCOLMEDICA S.A.S.</v>
          </cell>
          <cell r="J467" t="str">
            <v>NO</v>
          </cell>
          <cell r="K467">
            <v>21794.957983193279</v>
          </cell>
          <cell r="L467">
            <v>4141.0420168067212</v>
          </cell>
          <cell r="M467">
            <v>25936</v>
          </cell>
          <cell r="N467">
            <v>1</v>
          </cell>
        </row>
        <row r="468">
          <cell r="B468" t="str">
            <v>MQXC389</v>
          </cell>
          <cell r="C468" t="str">
            <v>IC-057-2023</v>
          </cell>
          <cell r="D468">
            <v>1049</v>
          </cell>
          <cell r="E468" t="str">
            <v>MQX</v>
          </cell>
          <cell r="F468" t="str">
            <v>ELECTRODOS MULTIFUNCION PARA DEA ADULTO DESFIBRILADOR CU MEDICAL; M2Q</v>
          </cell>
          <cell r="G468" t="str">
            <v xml:space="preserve">UNIDAD </v>
          </cell>
          <cell r="H468" t="str">
            <v>144-2023</v>
          </cell>
          <cell r="I468" t="str">
            <v>COMPANY MEDIQBOY OC S.A.S.</v>
          </cell>
          <cell r="J468" t="str">
            <v>NO</v>
          </cell>
          <cell r="K468">
            <v>133636</v>
          </cell>
          <cell r="L468">
            <v>25391</v>
          </cell>
          <cell r="M468">
            <v>159027</v>
          </cell>
          <cell r="N468">
            <v>1</v>
          </cell>
        </row>
        <row r="469">
          <cell r="B469" t="str">
            <v>MQXC390</v>
          </cell>
          <cell r="C469" t="str">
            <v>IC-057-2023</v>
          </cell>
          <cell r="D469">
            <v>1050</v>
          </cell>
          <cell r="E469" t="str">
            <v>MQX</v>
          </cell>
          <cell r="F469" t="str">
            <v>ELECTRODOS MULTIFUNCION PARA DEA ADULTO DESFIBRILADOR EXTERNO AUTOMATICO BENEHEART D1</v>
          </cell>
          <cell r="G469" t="str">
            <v xml:space="preserve">UNIDAD </v>
          </cell>
          <cell r="H469" t="str">
            <v>134-2023</v>
          </cell>
          <cell r="I469" t="str">
            <v>TECNICA ELECTROMEDICA S.A.</v>
          </cell>
          <cell r="J469" t="str">
            <v>NO</v>
          </cell>
          <cell r="K469">
            <v>211000</v>
          </cell>
          <cell r="L469">
            <v>40090</v>
          </cell>
          <cell r="M469">
            <v>251090</v>
          </cell>
          <cell r="N469">
            <v>1</v>
          </cell>
        </row>
        <row r="470">
          <cell r="B470" t="str">
            <v>MQ1086</v>
          </cell>
          <cell r="C470" t="str">
            <v>IC-057-2023</v>
          </cell>
          <cell r="D470">
            <v>1065</v>
          </cell>
          <cell r="E470" t="str">
            <v>MQX</v>
          </cell>
          <cell r="F470" t="str">
            <v>ELECTRODOS MULTIFUNCION PARA DEA ADULTO DESFIBRILADOR SHILLER; FRED EASY</v>
          </cell>
          <cell r="G470" t="str">
            <v xml:space="preserve">UNIDAD </v>
          </cell>
          <cell r="H470" t="str">
            <v>144-2023</v>
          </cell>
          <cell r="I470" t="str">
            <v>COMPANY MEDIQBOY OC S.A.S.</v>
          </cell>
          <cell r="J470" t="str">
            <v>NO</v>
          </cell>
          <cell r="K470">
            <v>149968</v>
          </cell>
          <cell r="L470">
            <v>28494</v>
          </cell>
          <cell r="M470">
            <v>178462</v>
          </cell>
          <cell r="N470">
            <v>1</v>
          </cell>
        </row>
        <row r="471">
          <cell r="B471" t="str">
            <v>MQXC626</v>
          </cell>
          <cell r="C471" t="str">
            <v>IC-057-2023</v>
          </cell>
          <cell r="D471">
            <v>1070</v>
          </cell>
          <cell r="E471" t="str">
            <v>MQX</v>
          </cell>
          <cell r="F471" t="str">
            <v>ELECTRODOS MULTIFUNCION PARA DEA PEDIATRICO</v>
          </cell>
          <cell r="G471" t="str">
            <v xml:space="preserve">UNIDAD </v>
          </cell>
          <cell r="H471" t="str">
            <v>144-2023</v>
          </cell>
          <cell r="I471" t="str">
            <v>COMPANY MEDIQBOY OC S.A.S.</v>
          </cell>
          <cell r="J471" t="str">
            <v>NO</v>
          </cell>
          <cell r="K471">
            <v>225795</v>
          </cell>
          <cell r="L471">
            <v>42901</v>
          </cell>
          <cell r="M471">
            <v>268696</v>
          </cell>
          <cell r="N471">
            <v>1</v>
          </cell>
        </row>
        <row r="472">
          <cell r="B472" t="str">
            <v>MQXC391</v>
          </cell>
          <cell r="C472" t="str">
            <v>069-2022</v>
          </cell>
          <cell r="D472">
            <v>9</v>
          </cell>
          <cell r="E472" t="str">
            <v>MQX</v>
          </cell>
          <cell r="F472" t="str">
            <v>ELECTRODOS MULTIFUNCION PARA DEA PEDIATRICO DESFIBRILADOR CU MEDICAL; M2Q</v>
          </cell>
          <cell r="G472" t="str">
            <v xml:space="preserve">UNIDAD </v>
          </cell>
          <cell r="H472" t="str">
            <v>SIN CONTRATO</v>
          </cell>
          <cell r="I472" t="str">
            <v>SIN CONTRATO</v>
          </cell>
          <cell r="J472" t="str">
            <v>NO</v>
          </cell>
          <cell r="K472">
            <v>302100</v>
          </cell>
          <cell r="L472">
            <v>57399</v>
          </cell>
          <cell r="M472">
            <v>359499</v>
          </cell>
          <cell r="N472">
            <v>1</v>
          </cell>
        </row>
        <row r="473">
          <cell r="B473" t="str">
            <v>MQXC392</v>
          </cell>
          <cell r="C473" t="str">
            <v>IC-057-2023</v>
          </cell>
          <cell r="D473">
            <v>1052</v>
          </cell>
          <cell r="E473" t="str">
            <v>MQX</v>
          </cell>
          <cell r="F473" t="str">
            <v>ELECTRODOS MULTIFUNCION PARA DEA PEDIATRICO DESFIBRILADOR EXTERNO AUTOMATICO BENEHEART D1</v>
          </cell>
          <cell r="G473" t="str">
            <v xml:space="preserve">UNIDAD </v>
          </cell>
          <cell r="H473" t="str">
            <v>134-2023</v>
          </cell>
          <cell r="I473" t="str">
            <v>TECNICA ELECTROMEDICA S.A.</v>
          </cell>
          <cell r="J473" t="str">
            <v>NO</v>
          </cell>
          <cell r="K473">
            <v>211000</v>
          </cell>
          <cell r="L473">
            <v>40090</v>
          </cell>
          <cell r="M473">
            <v>251090</v>
          </cell>
          <cell r="N473">
            <v>1</v>
          </cell>
        </row>
        <row r="474">
          <cell r="B474" t="str">
            <v>MQXC401</v>
          </cell>
          <cell r="C474" t="str">
            <v>069-2022</v>
          </cell>
          <cell r="D474">
            <v>21</v>
          </cell>
          <cell r="E474" t="str">
            <v>MQX</v>
          </cell>
          <cell r="F474" t="str">
            <v>ELECTRODOS MULTIFUNCION PARA DEA PEDIATRICO DESFIBRILADOR SHILLER; FRED EASY</v>
          </cell>
          <cell r="G474" t="str">
            <v xml:space="preserve">UNIDAD </v>
          </cell>
          <cell r="H474" t="str">
            <v>SIN CONTRATO</v>
          </cell>
          <cell r="I474" t="str">
            <v>SIN CONTRATO</v>
          </cell>
          <cell r="J474" t="str">
            <v>NO</v>
          </cell>
          <cell r="K474">
            <v>241700</v>
          </cell>
          <cell r="L474">
            <v>45923</v>
          </cell>
          <cell r="M474">
            <v>287623</v>
          </cell>
          <cell r="N474">
            <v>1</v>
          </cell>
        </row>
        <row r="475">
          <cell r="B475" t="str">
            <v>MQXC393</v>
          </cell>
          <cell r="C475" t="str">
            <v>069-2022</v>
          </cell>
          <cell r="D475">
            <v>11</v>
          </cell>
          <cell r="E475" t="str">
            <v>MQX</v>
          </cell>
          <cell r="F475" t="str">
            <v>ELECTRODOS MULTIFUNCION PARA DESFIBRILADOR ADULTO</v>
          </cell>
          <cell r="G475" t="str">
            <v xml:space="preserve">UNIDAD </v>
          </cell>
          <cell r="H475" t="str">
            <v>SIN CONTRATO</v>
          </cell>
          <cell r="I475" t="str">
            <v>SIN CONTRATO</v>
          </cell>
          <cell r="J475" t="str">
            <v>NO</v>
          </cell>
          <cell r="K475">
            <v>215000</v>
          </cell>
          <cell r="L475">
            <v>40850</v>
          </cell>
          <cell r="M475">
            <v>255850</v>
          </cell>
          <cell r="N475">
            <v>1</v>
          </cell>
        </row>
        <row r="476">
          <cell r="B476" t="str">
            <v>MQXC399</v>
          </cell>
          <cell r="C476" t="str">
            <v>IC-057-2023</v>
          </cell>
          <cell r="D476">
            <v>1061</v>
          </cell>
          <cell r="E476" t="str">
            <v>MQX</v>
          </cell>
          <cell r="F476" t="str">
            <v>ELECTRODOS MULTIFUNCION PARA DESFIBRILADOR ADULTO DESFIBRILADOR BENEHEART D3</v>
          </cell>
          <cell r="G476" t="str">
            <v xml:space="preserve">UNIDAD </v>
          </cell>
          <cell r="H476" t="str">
            <v>139-2023</v>
          </cell>
          <cell r="I476" t="str">
            <v>DISCOLMEDICA S.A.S.</v>
          </cell>
          <cell r="J476" t="str">
            <v>NO</v>
          </cell>
          <cell r="K476">
            <v>173690</v>
          </cell>
          <cell r="L476">
            <v>0</v>
          </cell>
          <cell r="M476">
            <v>173690</v>
          </cell>
          <cell r="N476">
            <v>3</v>
          </cell>
        </row>
        <row r="477">
          <cell r="B477" t="str">
            <v>MQXC394</v>
          </cell>
          <cell r="C477" t="str">
            <v>069-2022</v>
          </cell>
          <cell r="D477">
            <v>13</v>
          </cell>
          <cell r="E477" t="str">
            <v>MQX</v>
          </cell>
          <cell r="F477" t="str">
            <v>ELECTRODOS MULTIFUNCION PARA DESFIBRILADOR ADULTO DESFIBRILADOR GENERAL ELECTRIC ; RESPONDER 2000</v>
          </cell>
          <cell r="G477" t="str">
            <v xml:space="preserve">UNIDAD </v>
          </cell>
          <cell r="H477" t="str">
            <v>SIN CONTRATO</v>
          </cell>
          <cell r="I477" t="str">
            <v>SIN CONTRATO</v>
          </cell>
          <cell r="J477" t="str">
            <v>NO</v>
          </cell>
          <cell r="K477">
            <v>224300</v>
          </cell>
          <cell r="L477">
            <v>42617</v>
          </cell>
          <cell r="M477">
            <v>266917</v>
          </cell>
          <cell r="N477">
            <v>1</v>
          </cell>
        </row>
        <row r="478">
          <cell r="B478" t="str">
            <v>MQXC395</v>
          </cell>
          <cell r="C478" t="str">
            <v>069-2022</v>
          </cell>
          <cell r="D478">
            <v>14</v>
          </cell>
          <cell r="E478" t="str">
            <v>MQX</v>
          </cell>
          <cell r="F478" t="str">
            <v>ELECTRODOS MULTIFUNCION PARA DESFIBRILADOR ADULTO DESFIBRILADOR METRAX ; M290</v>
          </cell>
          <cell r="G478" t="str">
            <v xml:space="preserve">UNIDAD </v>
          </cell>
          <cell r="H478" t="str">
            <v>SIN CONTRATO</v>
          </cell>
          <cell r="I478" t="str">
            <v>SIN CONTRATO</v>
          </cell>
          <cell r="J478" t="str">
            <v>NO</v>
          </cell>
          <cell r="K478">
            <v>217300</v>
          </cell>
          <cell r="L478">
            <v>41287</v>
          </cell>
          <cell r="M478">
            <v>258587</v>
          </cell>
          <cell r="N478">
            <v>1</v>
          </cell>
        </row>
        <row r="479">
          <cell r="B479" t="str">
            <v>MQXC400</v>
          </cell>
          <cell r="C479" t="str">
            <v>069-2022</v>
          </cell>
          <cell r="D479">
            <v>20</v>
          </cell>
          <cell r="E479" t="str">
            <v>MQX</v>
          </cell>
          <cell r="F479" t="str">
            <v>ELECTRODOS MULTIFUNCION PARA DESFIBRILADOR ADULTO DESFIBRILADOR PRIMEDIC ; XD110</v>
          </cell>
          <cell r="G479" t="str">
            <v xml:space="preserve">UNIDAD </v>
          </cell>
          <cell r="H479" t="str">
            <v>SIN CONTRATO</v>
          </cell>
          <cell r="I479" t="str">
            <v>SIN CONTRATO</v>
          </cell>
          <cell r="J479" t="str">
            <v>NO</v>
          </cell>
          <cell r="K479">
            <v>217300</v>
          </cell>
          <cell r="L479">
            <v>41287</v>
          </cell>
          <cell r="M479">
            <v>258587</v>
          </cell>
          <cell r="N479">
            <v>1</v>
          </cell>
        </row>
        <row r="480">
          <cell r="B480" t="str">
            <v>MQXC396</v>
          </cell>
          <cell r="C480" t="str">
            <v>069-2022</v>
          </cell>
          <cell r="D480">
            <v>15</v>
          </cell>
          <cell r="E480" t="str">
            <v>MQX</v>
          </cell>
          <cell r="F480" t="str">
            <v>ELECTRODOS MULTIFUNCION PARA DESFIBRILADOR ADULTO DESFIBRILADOR SHILLER; DEFIGARD 3002IH ; DEFIGARD 5000</v>
          </cell>
          <cell r="G480" t="str">
            <v xml:space="preserve">UNIDAD </v>
          </cell>
          <cell r="H480" t="str">
            <v>SIN CONTRATO</v>
          </cell>
          <cell r="I480" t="str">
            <v>SIN CONTRATO</v>
          </cell>
          <cell r="J480" t="str">
            <v>NO</v>
          </cell>
          <cell r="K480">
            <v>241700</v>
          </cell>
          <cell r="L480">
            <v>45923</v>
          </cell>
          <cell r="M480">
            <v>287623</v>
          </cell>
          <cell r="N480">
            <v>1</v>
          </cell>
        </row>
        <row r="481">
          <cell r="B481" t="str">
            <v>MQ0935</v>
          </cell>
          <cell r="C481" t="str">
            <v>069-2022</v>
          </cell>
          <cell r="D481">
            <v>12</v>
          </cell>
          <cell r="E481" t="str">
            <v>MQX</v>
          </cell>
          <cell r="F481" t="str">
            <v>ELECTRODOS MULTIFUNCION PARA DESFIBRILADOR ADULTO DESFIBRILADOR ZOLL- MSERIES</v>
          </cell>
          <cell r="G481" t="str">
            <v xml:space="preserve">UNIDAD </v>
          </cell>
          <cell r="H481" t="str">
            <v>SIN CONTRATO</v>
          </cell>
          <cell r="I481" t="str">
            <v>SIN CONTRATO</v>
          </cell>
          <cell r="J481" t="str">
            <v>NO</v>
          </cell>
          <cell r="K481">
            <v>171800</v>
          </cell>
          <cell r="L481">
            <v>32642</v>
          </cell>
          <cell r="M481">
            <v>204442</v>
          </cell>
          <cell r="N481">
            <v>1</v>
          </cell>
        </row>
        <row r="482">
          <cell r="B482" t="str">
            <v>MQXC397</v>
          </cell>
          <cell r="C482" t="str">
            <v>069-2022</v>
          </cell>
          <cell r="D482">
            <v>16</v>
          </cell>
          <cell r="E482" t="str">
            <v>MQX</v>
          </cell>
          <cell r="F482" t="str">
            <v>ELECTRODOS MULTIFUNCION PARA DESFIBRILADOR PEDIATRICO 97690XD PRIMEDIC</v>
          </cell>
          <cell r="G482" t="str">
            <v xml:space="preserve">UNIDAD </v>
          </cell>
          <cell r="H482" t="str">
            <v>SIN CONTRATO</v>
          </cell>
          <cell r="I482" t="str">
            <v>SIN CONTRATO</v>
          </cell>
          <cell r="J482" t="str">
            <v>NO</v>
          </cell>
          <cell r="K482">
            <v>198000</v>
          </cell>
          <cell r="L482">
            <v>37620</v>
          </cell>
          <cell r="M482">
            <v>235620</v>
          </cell>
          <cell r="N482">
            <v>1</v>
          </cell>
        </row>
        <row r="483">
          <cell r="B483" t="str">
            <v>MQXC398</v>
          </cell>
          <cell r="C483" t="str">
            <v>069-2022</v>
          </cell>
          <cell r="D483">
            <v>17</v>
          </cell>
          <cell r="E483" t="str">
            <v>MQX</v>
          </cell>
          <cell r="F483" t="str">
            <v>ELECTRODOS MULTIFUNCION PARA DESFIBRILADOR PEDIATRICO DESFIBRILADOR SHILLER; DEFIGARD 3002IH ; DEFIGARD 5000</v>
          </cell>
          <cell r="G483" t="str">
            <v xml:space="preserve">UNIDAD </v>
          </cell>
          <cell r="H483" t="str">
            <v>SIN CONTRATO</v>
          </cell>
          <cell r="I483" t="str">
            <v>SIN CONTRATO</v>
          </cell>
          <cell r="J483" t="str">
            <v>NO</v>
          </cell>
          <cell r="K483">
            <v>241700</v>
          </cell>
          <cell r="L483">
            <v>45923</v>
          </cell>
          <cell r="M483">
            <v>287623</v>
          </cell>
          <cell r="N483">
            <v>1</v>
          </cell>
        </row>
        <row r="484">
          <cell r="B484" t="str">
            <v>MQ0245</v>
          </cell>
          <cell r="C484" t="str">
            <v>IC-057-2023</v>
          </cell>
          <cell r="D484">
            <v>1060</v>
          </cell>
          <cell r="E484" t="str">
            <v>MQX</v>
          </cell>
          <cell r="F484" t="str">
            <v>ELECTRODOS MULTIFUNCION PARA DESFIBRILADOR PEDIATRICO MR61D1 MINDRAY</v>
          </cell>
          <cell r="G484" t="str">
            <v xml:space="preserve">UNIDAD </v>
          </cell>
          <cell r="H484" t="str">
            <v>134-2023</v>
          </cell>
          <cell r="I484" t="str">
            <v>TECNICA ELECTROMEDICA S.A.</v>
          </cell>
          <cell r="J484" t="str">
            <v>NO</v>
          </cell>
          <cell r="K484">
            <v>211000</v>
          </cell>
          <cell r="L484">
            <v>40090</v>
          </cell>
          <cell r="M484">
            <v>251090</v>
          </cell>
          <cell r="N484">
            <v>1</v>
          </cell>
        </row>
        <row r="485">
          <cell r="B485" t="str">
            <v>MQ0243</v>
          </cell>
          <cell r="C485" t="str">
            <v>EM-096-2023</v>
          </cell>
          <cell r="D485">
            <v>183</v>
          </cell>
          <cell r="E485" t="str">
            <v>MQX</v>
          </cell>
          <cell r="F485" t="str">
            <v xml:space="preserve">ELECTRODOS MULTIFUNCION PARA DESFIBRILADOR PEDIATRICO </v>
          </cell>
          <cell r="G485" t="str">
            <v>UNIDAD</v>
          </cell>
          <cell r="H485" t="str">
            <v>040-2023</v>
          </cell>
          <cell r="I485" t="str">
            <v>COMPANY MEDIQBOY</v>
          </cell>
          <cell r="J485" t="str">
            <v>NO</v>
          </cell>
          <cell r="K485">
            <v>156000</v>
          </cell>
          <cell r="L485">
            <v>29640</v>
          </cell>
          <cell r="M485">
            <v>185640</v>
          </cell>
          <cell r="N485">
            <v>1</v>
          </cell>
        </row>
        <row r="486">
          <cell r="B486" t="str">
            <v>MQ1131</v>
          </cell>
          <cell r="C486" t="str">
            <v>101-2023</v>
          </cell>
          <cell r="D486">
            <v>1</v>
          </cell>
          <cell r="E486" t="str">
            <v>MQX</v>
          </cell>
          <cell r="F486" t="str">
            <v xml:space="preserve">EMPAQUE PARA ESTERILIZACION GRADO MEDICO DE 60 A 70g/m2 DE  150*5mm*100 mt +/- 1cm </v>
          </cell>
          <cell r="G486" t="str">
            <v xml:space="preserve">UNIDAD </v>
          </cell>
          <cell r="H486" t="str">
            <v>084-2023</v>
          </cell>
          <cell r="I486" t="str">
            <v>LABORATORIOS GOTHAPLAST LTDA.</v>
          </cell>
          <cell r="J486" t="str">
            <v>SI</v>
          </cell>
          <cell r="K486">
            <v>133700</v>
          </cell>
          <cell r="L486">
            <v>25403</v>
          </cell>
          <cell r="M486">
            <v>159103</v>
          </cell>
          <cell r="N486">
            <v>2</v>
          </cell>
        </row>
        <row r="487">
          <cell r="B487" t="str">
            <v>MQ1121</v>
          </cell>
          <cell r="C487" t="str">
            <v>101-2023</v>
          </cell>
          <cell r="D487">
            <v>2</v>
          </cell>
          <cell r="E487" t="str">
            <v>MQX</v>
          </cell>
          <cell r="F487" t="str">
            <v>EMPAQUE PARA ESTERILIZACION GRADO MEDICO ENTRE 60 Y 70GR/M2 DE  100 MM X 200M</v>
          </cell>
          <cell r="G487" t="str">
            <v>ROLLO</v>
          </cell>
          <cell r="H487" t="str">
            <v>084-2023</v>
          </cell>
          <cell r="I487" t="str">
            <v>LABORATORIOS GOTHAPLAST LTDA.</v>
          </cell>
          <cell r="J487" t="str">
            <v>SI</v>
          </cell>
          <cell r="K487">
            <v>92600</v>
          </cell>
          <cell r="L487">
            <v>17594</v>
          </cell>
          <cell r="M487">
            <v>110194</v>
          </cell>
          <cell r="N487">
            <v>5</v>
          </cell>
        </row>
        <row r="488">
          <cell r="B488" t="str">
            <v>MQ1122</v>
          </cell>
          <cell r="C488" t="str">
            <v>101-2023</v>
          </cell>
          <cell r="D488">
            <v>3</v>
          </cell>
          <cell r="E488" t="str">
            <v>MQX</v>
          </cell>
          <cell r="F488" t="str">
            <v>EMPAQUE PARA ESTERILIZACION GRADO MEDICO ENTRE 60 Y 70GR/M2 DE  150 MM X 200M</v>
          </cell>
          <cell r="G488" t="str">
            <v>ROLLO</v>
          </cell>
          <cell r="H488" t="str">
            <v>084-2023</v>
          </cell>
          <cell r="I488" t="str">
            <v>LABORATORIOS GOTHAPLAST LTDA.</v>
          </cell>
          <cell r="J488" t="str">
            <v>SI</v>
          </cell>
          <cell r="K488">
            <v>135000</v>
          </cell>
          <cell r="L488">
            <v>25650</v>
          </cell>
          <cell r="M488">
            <v>160650</v>
          </cell>
          <cell r="N488">
            <v>11</v>
          </cell>
        </row>
        <row r="489">
          <cell r="B489" t="str">
            <v>MQ1125</v>
          </cell>
          <cell r="C489" t="str">
            <v>101-2023</v>
          </cell>
          <cell r="D489">
            <v>4</v>
          </cell>
          <cell r="E489" t="str">
            <v>MQX</v>
          </cell>
          <cell r="F489" t="str">
            <v>EMPAQUE PARA ESTERILIZACION GRADO MEDICO ENTRE 60 Y 70GR/M2 DE  50 MM X 200M, TRES (3) INDICADORES</v>
          </cell>
          <cell r="G489" t="str">
            <v>ROLLO</v>
          </cell>
          <cell r="H489" t="str">
            <v>084-2023</v>
          </cell>
          <cell r="I489" t="str">
            <v>LABORATORIOS GOTHAPLAST LTDA.</v>
          </cell>
          <cell r="J489" t="str">
            <v>SI</v>
          </cell>
          <cell r="K489">
            <v>60000</v>
          </cell>
          <cell r="L489">
            <v>11400</v>
          </cell>
          <cell r="M489">
            <v>71400</v>
          </cell>
          <cell r="N489">
            <v>5</v>
          </cell>
        </row>
        <row r="490">
          <cell r="B490" t="str">
            <v>MQ0248</v>
          </cell>
          <cell r="C490" t="str">
            <v>IC-057-2023</v>
          </cell>
          <cell r="D490">
            <v>9</v>
          </cell>
          <cell r="E490" t="str">
            <v>MQX</v>
          </cell>
          <cell r="F490" t="str">
            <v>ENVOLVEDERA DE TELA NO TEJIDA, FIBRAS SINTETICAS DE POLIPROPILENO TRES CAPAS SMS 48 A 60GR 50CM * 50CM</v>
          </cell>
          <cell r="G490" t="str">
            <v>UNIDAD</v>
          </cell>
          <cell r="H490" t="str">
            <v>144-2023</v>
          </cell>
          <cell r="I490" t="str">
            <v>COMPANY MEDIQBOY OC S.A.S.</v>
          </cell>
          <cell r="J490" t="str">
            <v>NO</v>
          </cell>
          <cell r="K490">
            <v>420</v>
          </cell>
          <cell r="L490">
            <v>80</v>
          </cell>
          <cell r="M490">
            <v>500</v>
          </cell>
          <cell r="N490">
            <v>1173</v>
          </cell>
        </row>
        <row r="491">
          <cell r="B491" t="str">
            <v>MQ0944</v>
          </cell>
          <cell r="C491" t="str">
            <v>EM126-2023</v>
          </cell>
          <cell r="D491" t="str">
            <v>INCLUSIÓN</v>
          </cell>
          <cell r="E491" t="str">
            <v>MQX</v>
          </cell>
          <cell r="F491" t="str">
            <v>ENVOLVEDERA DE TELA NO TEJIDA, CON FIBRAS SINTETICAS DE POLIPROPILENO TRES CAPAS  48 A 60 GR 100 CM X 100 CM</v>
          </cell>
          <cell r="G491" t="str">
            <v>UNIDAD</v>
          </cell>
          <cell r="H491" t="str">
            <v>SIN CONTRATO</v>
          </cell>
          <cell r="I491" t="str">
            <v>SIN CONTRATO</v>
          </cell>
          <cell r="J491" t="str">
            <v>NO</v>
          </cell>
          <cell r="K491">
            <v>1429</v>
          </cell>
          <cell r="L491">
            <v>272</v>
          </cell>
          <cell r="M491">
            <v>1701</v>
          </cell>
          <cell r="N491">
            <v>3400</v>
          </cell>
        </row>
        <row r="492">
          <cell r="B492" t="str">
            <v>MQXC750</v>
          </cell>
          <cell r="C492" t="str">
            <v>IC-057-2023</v>
          </cell>
          <cell r="D492">
            <v>11</v>
          </cell>
          <cell r="E492" t="str">
            <v>MQX</v>
          </cell>
          <cell r="F492" t="str">
            <v>ENVOLVEDERA DE TELA NO TEJIDA, FIBRAS SINTETICAS DE POLIPROPILENO TRES CAPAS SMS 48 A 60GR 60CM * 60CM</v>
          </cell>
          <cell r="G492" t="str">
            <v>UNIDAD</v>
          </cell>
          <cell r="H492" t="str">
            <v>138-2023</v>
          </cell>
          <cell r="I492" t="str">
            <v>MEDICOX LTDA</v>
          </cell>
          <cell r="J492" t="str">
            <v>NO</v>
          </cell>
          <cell r="K492">
            <v>615</v>
          </cell>
          <cell r="L492">
            <v>117</v>
          </cell>
          <cell r="M492">
            <v>732</v>
          </cell>
          <cell r="N492">
            <v>200</v>
          </cell>
        </row>
        <row r="493">
          <cell r="B493" t="str">
            <v>MQ0945</v>
          </cell>
          <cell r="C493" t="str">
            <v>EM126-2023</v>
          </cell>
          <cell r="D493" t="str">
            <v>INCLUSIÓN</v>
          </cell>
          <cell r="E493" t="str">
            <v>MQX</v>
          </cell>
          <cell r="F493" t="str">
            <v>ENVOLVEDERA DE TELA NO TEJIDAS FIBRAS SINTETICAS DE POLIPROPILENO 48 A 60 GR  75 CM X 75 CM</v>
          </cell>
          <cell r="G493" t="str">
            <v>UNIDAD</v>
          </cell>
          <cell r="H493" t="str">
            <v>SIN CONTRATO</v>
          </cell>
          <cell r="I493" t="str">
            <v>SIN CONTRATO</v>
          </cell>
          <cell r="J493" t="str">
            <v>NO</v>
          </cell>
          <cell r="K493">
            <v>1072</v>
          </cell>
          <cell r="L493">
            <v>204</v>
          </cell>
          <cell r="M493">
            <v>1276</v>
          </cell>
          <cell r="N493">
            <v>3800</v>
          </cell>
        </row>
        <row r="494">
          <cell r="B494" t="str">
            <v>MQ0946</v>
          </cell>
          <cell r="C494" t="str">
            <v>IC-057-2023</v>
          </cell>
          <cell r="D494">
            <v>12</v>
          </cell>
          <cell r="E494" t="str">
            <v>MQX</v>
          </cell>
          <cell r="F494" t="str">
            <v>ENVOLVEDERA DE TELA NO TEJIDA, FIBRAS SINTETICAS DE POLIPROPILENO TRES CAPAS SMS 48 A 60GR 120CM * 120CM</v>
          </cell>
          <cell r="G494" t="str">
            <v>CAJA POR UNIDAD O ROLLO</v>
          </cell>
          <cell r="H494" t="str">
            <v>138-2023</v>
          </cell>
          <cell r="I494" t="str">
            <v>MEDICOX LTDA</v>
          </cell>
          <cell r="J494" t="str">
            <v>NO</v>
          </cell>
          <cell r="K494">
            <v>1429</v>
          </cell>
          <cell r="L494">
            <v>272</v>
          </cell>
          <cell r="M494">
            <v>1701</v>
          </cell>
          <cell r="N494">
            <v>1500</v>
          </cell>
        </row>
        <row r="495">
          <cell r="B495" t="str">
            <v>MQXC648</v>
          </cell>
          <cell r="C495" t="str">
            <v>IC-069-2022</v>
          </cell>
          <cell r="D495" t="str">
            <v>NA</v>
          </cell>
          <cell r="E495" t="str">
            <v>MQX</v>
          </cell>
          <cell r="F495" t="str">
            <v>ENVOLVEDERA DOBLE CAPA SMS CH100 38CM * 38CM / 960 PLIEGOS SENCILLOS. TERMOSELLADOS PARA UN TOTAL DE 480 PLIEGOS DOBLES</v>
          </cell>
          <cell r="G495" t="str">
            <v>UNIDAD</v>
          </cell>
          <cell r="H495" t="str">
            <v>SIN CONTRATO</v>
          </cell>
          <cell r="I495" t="str">
            <v>SIN CONTRATO</v>
          </cell>
          <cell r="J495" t="str">
            <v>NO</v>
          </cell>
          <cell r="K495">
            <v>1400</v>
          </cell>
          <cell r="L495">
            <v>266</v>
          </cell>
          <cell r="M495">
            <v>1666</v>
          </cell>
          <cell r="N495">
            <v>1</v>
          </cell>
        </row>
        <row r="496">
          <cell r="B496" t="str">
            <v>MQ1278</v>
          </cell>
          <cell r="C496" t="str">
            <v>IC-069-2022</v>
          </cell>
          <cell r="D496" t="str">
            <v>NA</v>
          </cell>
          <cell r="E496" t="str">
            <v>MQX</v>
          </cell>
          <cell r="F496" t="str">
            <v xml:space="preserve">ENVOLVEDERA DOBLE CAPA SMS CH 200 60CM * 60CM / 480 PLIEGOS SENCILLOS TERMOSELLADOS PARA UN TOTAL DE 240 PLIEGOS DOBLES </v>
          </cell>
          <cell r="G496" t="str">
            <v>UNIDAD</v>
          </cell>
          <cell r="H496" t="str">
            <v>SIN CONTRATO</v>
          </cell>
          <cell r="I496" t="str">
            <v>SIN CONTRATO</v>
          </cell>
          <cell r="J496" t="str">
            <v>NO</v>
          </cell>
          <cell r="K496">
            <v>1480</v>
          </cell>
          <cell r="L496">
            <v>281.2</v>
          </cell>
          <cell r="M496">
            <v>1761.2</v>
          </cell>
          <cell r="N496">
            <v>300</v>
          </cell>
        </row>
        <row r="497">
          <cell r="B497" t="str">
            <v>MQ1279</v>
          </cell>
          <cell r="C497" t="str">
            <v>IC-069-2022</v>
          </cell>
          <cell r="D497" t="str">
            <v>NA</v>
          </cell>
          <cell r="E497" t="str">
            <v>MQX</v>
          </cell>
          <cell r="F497" t="str">
            <v xml:space="preserve">ENVOLVEDERA DOBLE CAPA SMS CH100 76CM * 76 CM / 288 PLIEGOS SENCILLOS TERMOSELLADOS PARA UN TOTAL DE 144 PLIEGOS DOBLES </v>
          </cell>
          <cell r="G497" t="str">
            <v>UNIDAD</v>
          </cell>
          <cell r="H497" t="str">
            <v>SIN CONTRATO</v>
          </cell>
          <cell r="I497" t="str">
            <v>SIN CONTRATO</v>
          </cell>
          <cell r="J497" t="str">
            <v>NO</v>
          </cell>
          <cell r="K497">
            <v>3172</v>
          </cell>
          <cell r="L497">
            <v>602.68000000000006</v>
          </cell>
          <cell r="M497">
            <v>3774.6800000000003</v>
          </cell>
          <cell r="N497">
            <v>200</v>
          </cell>
        </row>
        <row r="498">
          <cell r="B498" t="str">
            <v>MQ1280</v>
          </cell>
          <cell r="C498" t="str">
            <v>IC-069-2022</v>
          </cell>
          <cell r="D498" t="str">
            <v>NA</v>
          </cell>
          <cell r="E498" t="str">
            <v>MQX</v>
          </cell>
          <cell r="F498" t="str">
            <v xml:space="preserve">ENVOLVEDERA DOBLE CAPA SMS CH200 101CM * 101CM / 240 PLIEGOS SENCILLOS.TERMOSELLADOS PARA UN TOTAL DE 120 PLIEGOS DOBLES </v>
          </cell>
          <cell r="G498" t="str">
            <v>UNIDAD</v>
          </cell>
          <cell r="H498" t="str">
            <v>SIN CONTRATO</v>
          </cell>
          <cell r="I498" t="str">
            <v>SIN CONTRATO</v>
          </cell>
          <cell r="J498" t="str">
            <v>NO</v>
          </cell>
          <cell r="K498">
            <v>4862</v>
          </cell>
          <cell r="L498">
            <v>923.78</v>
          </cell>
          <cell r="M498">
            <v>5785.78</v>
          </cell>
          <cell r="N498">
            <v>600</v>
          </cell>
        </row>
        <row r="499">
          <cell r="B499" t="str">
            <v>MQ1281</v>
          </cell>
          <cell r="C499" t="str">
            <v>IC-069-2022</v>
          </cell>
          <cell r="D499" t="str">
            <v>NA</v>
          </cell>
          <cell r="E499" t="str">
            <v>MQX</v>
          </cell>
          <cell r="F499" t="str">
            <v xml:space="preserve">ENVOLVEDERA DOBLE CAPA SMS CH200 121CM * 121CM / 96 PLIEGOS SENCILLOS TERMOSELLADOS PARA UN TOTAL DE 48 PLIEGOS DOBLES </v>
          </cell>
          <cell r="G499" t="str">
            <v>UNIDAD</v>
          </cell>
          <cell r="H499" t="str">
            <v>SIN CONTRATO</v>
          </cell>
          <cell r="I499" t="str">
            <v>SIN CONTRATO</v>
          </cell>
          <cell r="J499" t="str">
            <v>NO</v>
          </cell>
          <cell r="K499">
            <v>7000</v>
          </cell>
          <cell r="L499">
            <v>1330</v>
          </cell>
          <cell r="M499">
            <v>8330</v>
          </cell>
          <cell r="N499">
            <v>300</v>
          </cell>
        </row>
        <row r="500">
          <cell r="B500" t="str">
            <v>MQXC649</v>
          </cell>
          <cell r="C500" t="str">
            <v>IC-069-2022</v>
          </cell>
          <cell r="D500" t="str">
            <v>NA</v>
          </cell>
          <cell r="E500" t="str">
            <v>MQX</v>
          </cell>
          <cell r="F500" t="str">
            <v xml:space="preserve">ENVOLVEDERA DOBLE CAPA SMS CH200 30CM * 30CM / 960 PLIEGOS SENCILLOS TERMOSELLADOS PARA UN TOTAL DE 480 PLIEGOS DOBLES </v>
          </cell>
          <cell r="G500" t="str">
            <v>UNIDAD</v>
          </cell>
          <cell r="H500" t="str">
            <v>SIN CONTRATO</v>
          </cell>
          <cell r="I500" t="str">
            <v>SIN CONTRATO</v>
          </cell>
          <cell r="J500" t="str">
            <v>NO</v>
          </cell>
          <cell r="K500">
            <v>1400</v>
          </cell>
          <cell r="L500">
            <v>266</v>
          </cell>
          <cell r="M500">
            <v>1666</v>
          </cell>
          <cell r="N500">
            <v>1</v>
          </cell>
        </row>
        <row r="501">
          <cell r="B501" t="str">
            <v>MQXC650</v>
          </cell>
          <cell r="C501" t="str">
            <v>IC-069-2022</v>
          </cell>
          <cell r="D501" t="str">
            <v>NA</v>
          </cell>
          <cell r="E501" t="str">
            <v>MQX</v>
          </cell>
          <cell r="F501" t="str">
            <v xml:space="preserve">ENVOLVEDERA DOBLE CAPA SMS CH300 101CM* 101CM / 192 PLIEGOS SENCILLOS. TERMOSELLADOS PARA UN TOTAL DE 96 PLIEGOS DOBLES </v>
          </cell>
          <cell r="G501" t="str">
            <v>UNIDAD</v>
          </cell>
          <cell r="H501" t="str">
            <v>SIN CONTRATO</v>
          </cell>
          <cell r="I501" t="str">
            <v>SIN CONTRATO</v>
          </cell>
          <cell r="J501" t="str">
            <v>NO</v>
          </cell>
          <cell r="K501">
            <v>4862</v>
          </cell>
          <cell r="L501">
            <v>923.78</v>
          </cell>
          <cell r="M501">
            <v>5785.78</v>
          </cell>
          <cell r="N501">
            <v>2</v>
          </cell>
        </row>
        <row r="502">
          <cell r="B502" t="str">
            <v>MQXC380</v>
          </cell>
          <cell r="C502" t="str">
            <v>IC-005-2023</v>
          </cell>
          <cell r="D502">
            <v>20</v>
          </cell>
          <cell r="E502" t="str">
            <v>MQX</v>
          </cell>
          <cell r="F502" t="str">
            <v>EQUIPO CASSETTE PARA CICLADORA</v>
          </cell>
          <cell r="G502" t="str">
            <v>UNIDAD</v>
          </cell>
          <cell r="H502" t="str">
            <v>004-2023</v>
          </cell>
          <cell r="I502" t="str">
            <v>EMERGENCIAS CLINICAS SAS</v>
          </cell>
          <cell r="J502" t="str">
            <v>SI</v>
          </cell>
          <cell r="K502">
            <v>46000</v>
          </cell>
          <cell r="L502">
            <v>0</v>
          </cell>
          <cell r="M502">
            <v>46000</v>
          </cell>
          <cell r="N502">
            <v>300</v>
          </cell>
        </row>
        <row r="503">
          <cell r="B503" t="str">
            <v>MQ1255</v>
          </cell>
          <cell r="C503" t="str">
            <v>IC-057-2023</v>
          </cell>
          <cell r="D503">
            <v>927</v>
          </cell>
          <cell r="E503" t="str">
            <v>MQX</v>
          </cell>
          <cell r="F503" t="str">
            <v>EQUIPO DE ASPIRACION MANUAL ENDOEUTERINA PARA LEGRADOS AMEU</v>
          </cell>
          <cell r="G503" t="str">
            <v>UNIDAD</v>
          </cell>
          <cell r="H503" t="str">
            <v>143-2023</v>
          </cell>
          <cell r="I503" t="str">
            <v>RAFAEL ANTONIO SALAMANCA</v>
          </cell>
          <cell r="J503" t="str">
            <v>NO</v>
          </cell>
          <cell r="K503">
            <v>79334</v>
          </cell>
          <cell r="L503">
            <v>15073</v>
          </cell>
          <cell r="M503">
            <v>94407</v>
          </cell>
          <cell r="N503">
            <v>3</v>
          </cell>
        </row>
        <row r="504">
          <cell r="B504" t="str">
            <v>MQ0256</v>
          </cell>
          <cell r="C504" t="str">
            <v>IC-057-2023</v>
          </cell>
          <cell r="D504">
            <v>527</v>
          </cell>
          <cell r="E504" t="str">
            <v>MQX</v>
          </cell>
          <cell r="F504" t="str">
            <v>EQUIPO DE MACROGOTEO SIN AGUJA</v>
          </cell>
          <cell r="G504" t="str">
            <v>UNIDAD</v>
          </cell>
          <cell r="H504" t="str">
            <v>131-2023</v>
          </cell>
          <cell r="I504" t="str">
            <v>POLIFARMA SAS</v>
          </cell>
          <cell r="J504" t="str">
            <v>NO</v>
          </cell>
          <cell r="K504">
            <v>890</v>
          </cell>
          <cell r="L504">
            <v>0</v>
          </cell>
          <cell r="M504">
            <v>890</v>
          </cell>
          <cell r="N504">
            <v>6119</v>
          </cell>
        </row>
        <row r="505">
          <cell r="B505" t="str">
            <v>MQ0257</v>
          </cell>
          <cell r="C505" t="str">
            <v>IC-057-2023</v>
          </cell>
          <cell r="D505">
            <v>544</v>
          </cell>
          <cell r="E505" t="str">
            <v>MQX</v>
          </cell>
          <cell r="F505" t="str">
            <v>EQUIPO DE MICROGOTEO PARA ADMINISTRACION DE SOLUCIONES INTRAVENOSAS</v>
          </cell>
          <cell r="G505" t="str">
            <v xml:space="preserve">UNIDAD </v>
          </cell>
          <cell r="H505" t="str">
            <v>139-2023</v>
          </cell>
          <cell r="I505" t="str">
            <v>DISCOLMEDICA S.A.S.</v>
          </cell>
          <cell r="J505" t="str">
            <v>NO</v>
          </cell>
          <cell r="K505">
            <v>1071</v>
          </cell>
          <cell r="L505">
            <v>0</v>
          </cell>
          <cell r="M505">
            <v>1071</v>
          </cell>
          <cell r="N505">
            <v>29</v>
          </cell>
        </row>
        <row r="506">
          <cell r="B506" t="str">
            <v>MQ0254</v>
          </cell>
          <cell r="C506" t="str">
            <v>IC-057-2023</v>
          </cell>
          <cell r="D506">
            <v>618</v>
          </cell>
          <cell r="E506" t="str">
            <v>MQX</v>
          </cell>
          <cell r="F506" t="str">
            <v>EQUIPO EN Y TUR PARA IRRIGACION</v>
          </cell>
          <cell r="G506" t="str">
            <v>UNIDAD</v>
          </cell>
          <cell r="H506" t="str">
            <v>144-2023</v>
          </cell>
          <cell r="I506" t="str">
            <v>COMPANY MEDIQBOY OC S.A.S.</v>
          </cell>
          <cell r="J506" t="str">
            <v>NO</v>
          </cell>
          <cell r="K506">
            <v>13068</v>
          </cell>
          <cell r="L506">
            <v>0</v>
          </cell>
          <cell r="M506">
            <v>13068</v>
          </cell>
          <cell r="N506">
            <v>160</v>
          </cell>
        </row>
        <row r="507">
          <cell r="B507" t="str">
            <v>MQXC382</v>
          </cell>
          <cell r="C507" t="str">
            <v>IC-005-2023</v>
          </cell>
          <cell r="D507">
            <v>22</v>
          </cell>
          <cell r="E507" t="str">
            <v>MQX</v>
          </cell>
          <cell r="F507" t="str">
            <v>EQUIPO EXTENSION 12 PIES APD</v>
          </cell>
          <cell r="G507" t="str">
            <v>UNIDAD</v>
          </cell>
          <cell r="H507" t="str">
            <v>004-2023</v>
          </cell>
          <cell r="I507" t="str">
            <v>EMERGENCIAS CLINICAS SAS</v>
          </cell>
          <cell r="J507" t="str">
            <v>SI</v>
          </cell>
          <cell r="K507">
            <v>10100</v>
          </cell>
          <cell r="L507">
            <v>1919</v>
          </cell>
          <cell r="M507">
            <v>12019</v>
          </cell>
          <cell r="N507">
            <v>300</v>
          </cell>
        </row>
        <row r="508">
          <cell r="B508" t="str">
            <v>MQ0258</v>
          </cell>
          <cell r="C508" t="str">
            <v>IC-057-2023</v>
          </cell>
          <cell r="D508">
            <v>420</v>
          </cell>
          <cell r="E508" t="str">
            <v>MQX</v>
          </cell>
          <cell r="F508" t="str">
            <v>EQUIPO PARA ADMINISTRACION DE LIQUIDOS BURETROL</v>
          </cell>
          <cell r="G508" t="str">
            <v xml:space="preserve">UNIDAD </v>
          </cell>
          <cell r="H508" t="str">
            <v>150-2023</v>
          </cell>
          <cell r="I508" t="str">
            <v>LABORATORIOS GOTHAPLAST LTDA.</v>
          </cell>
          <cell r="J508" t="str">
            <v>NO</v>
          </cell>
          <cell r="K508">
            <v>2490</v>
          </cell>
          <cell r="L508">
            <v>0</v>
          </cell>
          <cell r="M508">
            <v>2490</v>
          </cell>
          <cell r="N508">
            <v>8363</v>
          </cell>
        </row>
        <row r="509">
          <cell r="B509" t="str">
            <v>MQ0255</v>
          </cell>
          <cell r="C509" t="str">
            <v>116-2021</v>
          </cell>
          <cell r="D509">
            <v>2</v>
          </cell>
          <cell r="E509" t="str">
            <v>MQX</v>
          </cell>
          <cell r="F509" t="str">
            <v>EQUIPO PARA NUTRICION ENTERAL BOLSA CON TAPA DE 1500 ml</v>
          </cell>
          <cell r="G509" t="str">
            <v>UNIDAD</v>
          </cell>
          <cell r="H509" t="str">
            <v>257-2021</v>
          </cell>
          <cell r="I509" t="str">
            <v>FARMAPOS LTDA</v>
          </cell>
          <cell r="J509" t="str">
            <v>SI</v>
          </cell>
          <cell r="K509">
            <v>18622</v>
          </cell>
          <cell r="L509">
            <v>0</v>
          </cell>
          <cell r="M509">
            <v>18622</v>
          </cell>
          <cell r="N509">
            <v>299</v>
          </cell>
        </row>
        <row r="510">
          <cell r="B510" t="str">
            <v>MQXC387</v>
          </cell>
          <cell r="C510" t="str">
            <v>116-2021</v>
          </cell>
          <cell r="D510">
            <v>3</v>
          </cell>
          <cell r="E510" t="str">
            <v>MQX</v>
          </cell>
          <cell r="F510" t="str">
            <v>EQUIPO PARA NUTRICION ENTERAL BOLSA CON TAPA DE 500 ml</v>
          </cell>
          <cell r="G510" t="str">
            <v>UNIDAD</v>
          </cell>
          <cell r="H510" t="str">
            <v>257-2021</v>
          </cell>
          <cell r="I510" t="str">
            <v>FARMAPOS LTDA</v>
          </cell>
          <cell r="J510" t="str">
            <v>SI</v>
          </cell>
          <cell r="K510">
            <v>18412</v>
          </cell>
          <cell r="L510">
            <v>0</v>
          </cell>
          <cell r="M510">
            <v>18412</v>
          </cell>
          <cell r="N510">
            <v>20</v>
          </cell>
        </row>
        <row r="511">
          <cell r="B511" t="str">
            <v>MQ0260</v>
          </cell>
          <cell r="C511" t="str">
            <v>IC-057-2023</v>
          </cell>
          <cell r="D511">
            <v>673</v>
          </cell>
          <cell r="E511" t="str">
            <v>MQX</v>
          </cell>
          <cell r="F511" t="str">
            <v>EQUIPO PARA TRANSFUSION O ADMINISTRACION DE PLAQUETAS</v>
          </cell>
          <cell r="G511" t="str">
            <v>UNIDAD</v>
          </cell>
          <cell r="H511" t="str">
            <v>131-2023</v>
          </cell>
          <cell r="I511" t="str">
            <v>POLIFARMA SAS</v>
          </cell>
          <cell r="J511" t="str">
            <v>NO</v>
          </cell>
          <cell r="K511">
            <v>22701</v>
          </cell>
          <cell r="L511">
            <v>0</v>
          </cell>
          <cell r="M511">
            <v>22701</v>
          </cell>
          <cell r="N511">
            <v>3</v>
          </cell>
        </row>
        <row r="512">
          <cell r="B512" t="str">
            <v>MQ0253</v>
          </cell>
          <cell r="C512" t="str">
            <v>IC-057-2023</v>
          </cell>
          <cell r="D512">
            <v>317</v>
          </cell>
          <cell r="E512" t="str">
            <v>MQX</v>
          </cell>
          <cell r="F512" t="str">
            <v>EQUIPO PARA TRANSFUSION O ADMINISTRACION DE SANGRE</v>
          </cell>
          <cell r="G512" t="str">
            <v>UNIDAD</v>
          </cell>
          <cell r="H512" t="str">
            <v>131-2023</v>
          </cell>
          <cell r="I512" t="str">
            <v>POLIFARMA SAS</v>
          </cell>
          <cell r="J512" t="str">
            <v>NO</v>
          </cell>
          <cell r="K512">
            <v>1588</v>
          </cell>
          <cell r="L512">
            <v>0</v>
          </cell>
          <cell r="M512">
            <v>1588</v>
          </cell>
          <cell r="N512">
            <v>456</v>
          </cell>
        </row>
        <row r="513">
          <cell r="B513" t="str">
            <v>MQ0259</v>
          </cell>
          <cell r="C513" t="str">
            <v>069-2022</v>
          </cell>
          <cell r="D513">
            <v>15</v>
          </cell>
          <cell r="E513" t="str">
            <v>MQX</v>
          </cell>
          <cell r="F513" t="str">
            <v>EQUIPO PERICRANEAL N° 18G</v>
          </cell>
          <cell r="G513" t="str">
            <v xml:space="preserve">UNIDAD </v>
          </cell>
          <cell r="H513" t="str">
            <v>230-2022</v>
          </cell>
          <cell r="I513" t="str">
            <v>INTERCOMERCIAL MEDICA</v>
          </cell>
          <cell r="J513" t="str">
            <v>NO</v>
          </cell>
          <cell r="K513">
            <v>528</v>
          </cell>
          <cell r="L513">
            <v>0</v>
          </cell>
          <cell r="M513">
            <v>528</v>
          </cell>
          <cell r="N513">
            <v>1</v>
          </cell>
        </row>
        <row r="514">
          <cell r="B514" t="str">
            <v>MQXC352</v>
          </cell>
          <cell r="C514" t="str">
            <v>IC-057-2023</v>
          </cell>
          <cell r="D514">
            <v>372</v>
          </cell>
          <cell r="E514" t="str">
            <v>MQX</v>
          </cell>
          <cell r="F514" t="str">
            <v>EQUIPO PERICRANEAL N° 20G</v>
          </cell>
          <cell r="G514" t="str">
            <v xml:space="preserve">UNIDAD </v>
          </cell>
          <cell r="H514" t="str">
            <v>139-2023</v>
          </cell>
          <cell r="I514" t="str">
            <v>DISCOLMEDICA S.A.S.</v>
          </cell>
          <cell r="J514" t="str">
            <v>NO</v>
          </cell>
          <cell r="K514">
            <v>453</v>
          </cell>
          <cell r="L514">
            <v>0</v>
          </cell>
          <cell r="M514">
            <v>453</v>
          </cell>
          <cell r="N514">
            <v>1</v>
          </cell>
        </row>
        <row r="515">
          <cell r="B515" t="str">
            <v>MQXC637</v>
          </cell>
          <cell r="C515" t="str">
            <v>IC-057-2023</v>
          </cell>
          <cell r="D515">
            <v>823</v>
          </cell>
          <cell r="E515" t="str">
            <v>MQX</v>
          </cell>
          <cell r="F515" t="str">
            <v>EQUIPO PERICRANEAL N° 21G</v>
          </cell>
          <cell r="G515" t="str">
            <v xml:space="preserve">UNIDAD </v>
          </cell>
          <cell r="H515" t="str">
            <v>139-2023</v>
          </cell>
          <cell r="I515" t="str">
            <v>DISCOLMEDICA S.A.S.</v>
          </cell>
          <cell r="J515" t="str">
            <v>NO</v>
          </cell>
          <cell r="K515">
            <v>448</v>
          </cell>
          <cell r="L515">
            <v>0</v>
          </cell>
          <cell r="M515">
            <v>448</v>
          </cell>
          <cell r="N515">
            <v>1</v>
          </cell>
        </row>
        <row r="516">
          <cell r="B516" t="str">
            <v>MQ0252</v>
          </cell>
          <cell r="C516" t="str">
            <v>116-2021</v>
          </cell>
          <cell r="D516">
            <v>4</v>
          </cell>
          <cell r="E516" t="str">
            <v>MQX</v>
          </cell>
          <cell r="F516" t="str">
            <v>EQUIPOS PARA NUTRICION ENTERAL</v>
          </cell>
          <cell r="G516" t="str">
            <v>UNIDAD</v>
          </cell>
          <cell r="H516" t="str">
            <v>257-2021</v>
          </cell>
          <cell r="I516" t="str">
            <v>FARMAPOS LTDA</v>
          </cell>
          <cell r="J516" t="str">
            <v>SI</v>
          </cell>
          <cell r="K516">
            <v>18546</v>
          </cell>
          <cell r="L516">
            <v>0</v>
          </cell>
          <cell r="M516">
            <v>18546</v>
          </cell>
          <cell r="N516">
            <v>532</v>
          </cell>
        </row>
        <row r="517">
          <cell r="B517" t="str">
            <v>MQXC420</v>
          </cell>
          <cell r="C517" t="str">
            <v>IC-057-2023</v>
          </cell>
          <cell r="D517">
            <v>511</v>
          </cell>
          <cell r="E517" t="str">
            <v>MQX</v>
          </cell>
          <cell r="F517" t="str">
            <v>ESFINTEROTOMO DE AGUJA TRILUMEN 2.8MM * 170CM CON DIAMETRO DISTAL N° 5FR</v>
          </cell>
          <cell r="G517" t="str">
            <v xml:space="preserve">UNIDAD </v>
          </cell>
          <cell r="H517" t="str">
            <v>153-2023</v>
          </cell>
          <cell r="I517" t="str">
            <v>JORGE MACHADO EQUIPOS MEDICOS SAS</v>
          </cell>
          <cell r="J517" t="str">
            <v>NO</v>
          </cell>
          <cell r="K517">
            <v>550000</v>
          </cell>
          <cell r="L517">
            <v>104500</v>
          </cell>
          <cell r="M517">
            <v>654500</v>
          </cell>
          <cell r="N517">
            <v>1</v>
          </cell>
        </row>
        <row r="518">
          <cell r="B518" t="str">
            <v>MQ0429</v>
          </cell>
          <cell r="C518" t="str">
            <v>IC-057-2023</v>
          </cell>
          <cell r="D518">
            <v>736</v>
          </cell>
          <cell r="E518" t="str">
            <v>MQX</v>
          </cell>
          <cell r="F518" t="str">
            <v>ESPARADRAPO ANTIALERGICO * 1"</v>
          </cell>
          <cell r="G518" t="str">
            <v>ROLLO</v>
          </cell>
          <cell r="H518" t="str">
            <v>144-2023</v>
          </cell>
          <cell r="I518" t="str">
            <v>COMPANY MEDIQBOY OC S.A.S.</v>
          </cell>
          <cell r="J518" t="str">
            <v>NO</v>
          </cell>
          <cell r="K518">
            <v>2466</v>
          </cell>
          <cell r="L518">
            <v>0</v>
          </cell>
          <cell r="M518">
            <v>2466</v>
          </cell>
          <cell r="N518">
            <v>256</v>
          </cell>
        </row>
        <row r="519">
          <cell r="B519" t="str">
            <v>MQXC615</v>
          </cell>
          <cell r="C519" t="str">
            <v>IC-057-2023</v>
          </cell>
          <cell r="D519">
            <v>737</v>
          </cell>
          <cell r="E519" t="str">
            <v>MQX</v>
          </cell>
          <cell r="F519" t="str">
            <v>ESPARADRAPO DE RAYON MICROPOROSO HIPOALERGENICO 2" * 10 YARDAS</v>
          </cell>
          <cell r="G519" t="str">
            <v>UNIDAD</v>
          </cell>
          <cell r="H519" t="str">
            <v>135-2023</v>
          </cell>
          <cell r="I519" t="str">
            <v>ALFA TRADING S.A.S.</v>
          </cell>
          <cell r="J519" t="str">
            <v>NO</v>
          </cell>
          <cell r="K519">
            <v>3791</v>
          </cell>
          <cell r="L519">
            <v>0</v>
          </cell>
          <cell r="M519">
            <v>3791</v>
          </cell>
          <cell r="N519">
            <v>1</v>
          </cell>
        </row>
        <row r="520">
          <cell r="B520" t="str">
            <v>MQ0261</v>
          </cell>
          <cell r="C520" t="str">
            <v>IC-057-2023</v>
          </cell>
          <cell r="D520">
            <v>824</v>
          </cell>
          <cell r="E520" t="str">
            <v>MQX</v>
          </cell>
          <cell r="F520" t="str">
            <v>ESPARADRAPO DE TELA TIPO HOSPITALARIO TUBO X 5 ROLLOS</v>
          </cell>
          <cell r="G520" t="str">
            <v xml:space="preserve">UNIDAD </v>
          </cell>
          <cell r="H520" t="str">
            <v>138-2023</v>
          </cell>
          <cell r="I520" t="str">
            <v>MEDICOX LTDA</v>
          </cell>
          <cell r="J520" t="str">
            <v>NO</v>
          </cell>
          <cell r="K520">
            <v>61880</v>
          </cell>
          <cell r="L520">
            <v>0</v>
          </cell>
          <cell r="M520">
            <v>61880</v>
          </cell>
          <cell r="N520">
            <v>444</v>
          </cell>
        </row>
        <row r="521">
          <cell r="B521" t="str">
            <v>MQ0262</v>
          </cell>
          <cell r="C521" t="str">
            <v>IC-057-2023</v>
          </cell>
          <cell r="D521">
            <v>545</v>
          </cell>
          <cell r="E521" t="str">
            <v>MQX</v>
          </cell>
          <cell r="F521" t="str">
            <v>ESPARADRAPO DE TELA SIN TEJER AUTOADHESIVO 15CM * 10MT</v>
          </cell>
          <cell r="G521" t="str">
            <v xml:space="preserve">CAJA </v>
          </cell>
          <cell r="H521" t="str">
            <v>131-2023</v>
          </cell>
          <cell r="I521" t="str">
            <v>POLIFARMA SAS</v>
          </cell>
          <cell r="J521" t="str">
            <v>NO</v>
          </cell>
          <cell r="K521">
            <v>25800</v>
          </cell>
          <cell r="L521">
            <v>0</v>
          </cell>
          <cell r="M521">
            <v>25800</v>
          </cell>
          <cell r="N521">
            <v>250</v>
          </cell>
        </row>
        <row r="522">
          <cell r="B522" t="str">
            <v>MQ0286</v>
          </cell>
          <cell r="C522" t="str">
            <v>IC-057-2023</v>
          </cell>
          <cell r="D522">
            <v>635</v>
          </cell>
          <cell r="E522" t="str">
            <v>MQX</v>
          </cell>
          <cell r="F522" t="str">
            <v>ESPARADRAPO TELA SIN TEJER AUTOADHESIVO 5CM * 10MT</v>
          </cell>
          <cell r="G522" t="str">
            <v xml:space="preserve">ROLLO </v>
          </cell>
          <cell r="H522" t="str">
            <v>131-2023</v>
          </cell>
          <cell r="I522" t="str">
            <v>POLIFARMA SAS</v>
          </cell>
          <cell r="J522" t="str">
            <v>NO</v>
          </cell>
          <cell r="K522">
            <v>8959</v>
          </cell>
          <cell r="L522">
            <v>0</v>
          </cell>
          <cell r="M522">
            <v>8959</v>
          </cell>
          <cell r="N522">
            <v>295</v>
          </cell>
        </row>
        <row r="523">
          <cell r="B523" t="str">
            <v>MQ0263</v>
          </cell>
          <cell r="C523" t="str">
            <v>IC-057-2023</v>
          </cell>
          <cell r="D523">
            <v>152</v>
          </cell>
          <cell r="E523" t="str">
            <v>MQX</v>
          </cell>
          <cell r="F523" t="str">
            <v>ESPECULO  PARA OTOSCOPIO ADULTO DESECHABLE</v>
          </cell>
          <cell r="G523" t="str">
            <v>UNIDAD</v>
          </cell>
          <cell r="H523" t="str">
            <v>143-2023</v>
          </cell>
          <cell r="I523" t="str">
            <v>RAFAEL ANTONIO SALAMANCA</v>
          </cell>
          <cell r="J523" t="str">
            <v>NO</v>
          </cell>
          <cell r="K523">
            <v>111</v>
          </cell>
          <cell r="L523">
            <v>21</v>
          </cell>
          <cell r="M523">
            <v>132</v>
          </cell>
          <cell r="N523">
            <v>2100</v>
          </cell>
        </row>
        <row r="524">
          <cell r="B524" t="str">
            <v>MQ0264</v>
          </cell>
          <cell r="C524" t="str">
            <v>IC-057-2023</v>
          </cell>
          <cell r="D524">
            <v>226</v>
          </cell>
          <cell r="E524" t="str">
            <v>MQX</v>
          </cell>
          <cell r="F524" t="str">
            <v>ESPECULO DESECHABLE PARA OTOSCOPIO PEDIATRICO</v>
          </cell>
          <cell r="G524" t="str">
            <v xml:space="preserve">UNIDAD </v>
          </cell>
          <cell r="H524" t="str">
            <v>151-2023</v>
          </cell>
          <cell r="I524" t="str">
            <v>BIOPLAST OC S.A.S.</v>
          </cell>
          <cell r="J524" t="str">
            <v>NO</v>
          </cell>
          <cell r="K524">
            <v>107</v>
          </cell>
          <cell r="L524">
            <v>20.330000000000002</v>
          </cell>
          <cell r="M524">
            <v>127.33</v>
          </cell>
          <cell r="N524">
            <v>1339</v>
          </cell>
        </row>
        <row r="525">
          <cell r="B525" t="str">
            <v>MQ0265</v>
          </cell>
          <cell r="C525" t="str">
            <v>IC-057-2023</v>
          </cell>
          <cell r="D525">
            <v>153</v>
          </cell>
          <cell r="E525" t="str">
            <v>MQX</v>
          </cell>
          <cell r="F525" t="str">
            <v>ESPECULO VAGINAL T: M DESECHABLE</v>
          </cell>
          <cell r="G525" t="str">
            <v>UNIDAD</v>
          </cell>
          <cell r="H525" t="str">
            <v>151-2023</v>
          </cell>
          <cell r="I525" t="str">
            <v>BIOPLAST OC S.A.S.</v>
          </cell>
          <cell r="J525" t="str">
            <v>NO</v>
          </cell>
          <cell r="K525">
            <v>764</v>
          </cell>
          <cell r="L525">
            <v>145.16</v>
          </cell>
          <cell r="M525">
            <v>909.16</v>
          </cell>
          <cell r="N525">
            <v>1200</v>
          </cell>
        </row>
        <row r="526">
          <cell r="B526" t="str">
            <v>MQ0266</v>
          </cell>
          <cell r="C526" t="str">
            <v>IC-057-2023</v>
          </cell>
          <cell r="D526">
            <v>154</v>
          </cell>
          <cell r="E526" t="str">
            <v>MQX</v>
          </cell>
          <cell r="F526" t="str">
            <v>ESPECULO VAGINAL T: S DESECHABLE</v>
          </cell>
          <cell r="G526" t="str">
            <v>UNIDAD</v>
          </cell>
          <cell r="H526" t="str">
            <v>151-2023</v>
          </cell>
          <cell r="I526" t="str">
            <v>BIOPLAST OC S.A.S.</v>
          </cell>
          <cell r="J526" t="str">
            <v>NO</v>
          </cell>
          <cell r="K526">
            <v>809</v>
          </cell>
          <cell r="L526">
            <v>153.71</v>
          </cell>
          <cell r="M526">
            <v>962.71</v>
          </cell>
          <cell r="N526">
            <v>200</v>
          </cell>
        </row>
        <row r="527">
          <cell r="B527" t="str">
            <v>OD0123</v>
          </cell>
          <cell r="C527" t="str">
            <v>IC-002-2023</v>
          </cell>
          <cell r="D527">
            <v>52</v>
          </cell>
          <cell r="E527" t="str">
            <v>MQX</v>
          </cell>
          <cell r="F527" t="str">
            <v>ESPEJO BUCAL No 5 CAJA X 12 UNID.</v>
          </cell>
          <cell r="G527" t="str">
            <v>CAJA *12</v>
          </cell>
          <cell r="H527" t="str">
            <v>009-2023</v>
          </cell>
          <cell r="I527" t="str">
            <v>ORBIDENTAL SAS</v>
          </cell>
          <cell r="J527" t="str">
            <v>NO</v>
          </cell>
          <cell r="K527">
            <v>29400</v>
          </cell>
          <cell r="L527">
            <v>5586</v>
          </cell>
          <cell r="M527">
            <v>34986</v>
          </cell>
          <cell r="N527">
            <v>24</v>
          </cell>
        </row>
        <row r="528">
          <cell r="B528" t="str">
            <v>OD0125</v>
          </cell>
          <cell r="C528" t="str">
            <v>IC-002-2023</v>
          </cell>
          <cell r="D528">
            <v>53</v>
          </cell>
          <cell r="E528" t="str">
            <v>MQX</v>
          </cell>
          <cell r="F528" t="str">
            <v>ESPONJA DE GASA PARA EXODONCIA</v>
          </cell>
          <cell r="G528" t="str">
            <v>PAQUETE X 200 UNDS</v>
          </cell>
          <cell r="H528" t="str">
            <v>009-2023</v>
          </cell>
          <cell r="I528" t="str">
            <v>ORBIDENTAL SAS</v>
          </cell>
          <cell r="J528" t="str">
            <v>NO</v>
          </cell>
          <cell r="K528">
            <v>4000</v>
          </cell>
          <cell r="L528">
            <v>0</v>
          </cell>
          <cell r="M528">
            <v>4000</v>
          </cell>
          <cell r="N528">
            <v>40</v>
          </cell>
        </row>
        <row r="529">
          <cell r="B529" t="str">
            <v>MQXC466</v>
          </cell>
          <cell r="C529" t="str">
            <v>IC-002-2023</v>
          </cell>
          <cell r="D529">
            <v>54</v>
          </cell>
          <cell r="E529" t="str">
            <v>MQX</v>
          </cell>
          <cell r="F529" t="str">
            <v>ESPONJA DE GELATINA REABSORBIBLE HEMOSTATICA</v>
          </cell>
          <cell r="G529" t="str">
            <v>CAJA X 50 UNIDADES</v>
          </cell>
          <cell r="H529" t="str">
            <v>009-2023</v>
          </cell>
          <cell r="I529" t="str">
            <v>ORBIDENTAL SAS</v>
          </cell>
          <cell r="J529" t="str">
            <v>NO</v>
          </cell>
          <cell r="K529">
            <v>16800</v>
          </cell>
          <cell r="L529">
            <v>0</v>
          </cell>
          <cell r="M529">
            <v>16800</v>
          </cell>
          <cell r="N529">
            <v>3</v>
          </cell>
        </row>
        <row r="530">
          <cell r="B530" t="str">
            <v>MQ0950</v>
          </cell>
          <cell r="C530" t="str">
            <v>042-2022</v>
          </cell>
          <cell r="D530">
            <v>9</v>
          </cell>
          <cell r="E530" t="str">
            <v>MQX</v>
          </cell>
          <cell r="F530" t="str">
            <v>ESPONJA PLIURETANO ORIFICIOS 400 A 600µm (FORMA ESPIRAL LAMINA PRESION NEGATIVA20*18cm TUBOS SACHET)</v>
          </cell>
          <cell r="G530" t="str">
            <v>UNIDAD</v>
          </cell>
          <cell r="H530" t="str">
            <v>SIN CONTRATO</v>
          </cell>
          <cell r="I530" t="str">
            <v>SIN CONTRATO</v>
          </cell>
          <cell r="J530" t="str">
            <v>SI</v>
          </cell>
          <cell r="K530">
            <v>619517</v>
          </cell>
          <cell r="L530">
            <v>0</v>
          </cell>
          <cell r="M530">
            <v>619517</v>
          </cell>
          <cell r="N530">
            <v>1</v>
          </cell>
        </row>
        <row r="531">
          <cell r="B531" t="str">
            <v>MQXC430</v>
          </cell>
          <cell r="C531" t="str">
            <v>042-2022</v>
          </cell>
          <cell r="D531">
            <v>10</v>
          </cell>
          <cell r="E531" t="str">
            <v>MQX</v>
          </cell>
          <cell r="F531" t="str">
            <v xml:space="preserve">ESPONJA POLIURETANO 61*3.2DIAMETRO (2 LAMINAS 20*18cm
TUBOS TERAPIA DE PRESION NEGATIVA 2 SACHET) </v>
          </cell>
          <cell r="G531" t="str">
            <v>UNIDAD</v>
          </cell>
          <cell r="H531" t="str">
            <v>SIN CONTRATO</v>
          </cell>
          <cell r="I531" t="str">
            <v>SIN CONTRATO</v>
          </cell>
          <cell r="J531" t="str">
            <v>SI</v>
          </cell>
          <cell r="K531">
            <v>625520</v>
          </cell>
          <cell r="L531">
            <v>0</v>
          </cell>
          <cell r="M531">
            <v>625520</v>
          </cell>
          <cell r="N531">
            <v>1</v>
          </cell>
        </row>
        <row r="532">
          <cell r="B532" t="str">
            <v>MQ0268</v>
          </cell>
          <cell r="C532" t="str">
            <v>IC-057-2023</v>
          </cell>
          <cell r="D532">
            <v>584</v>
          </cell>
          <cell r="E532" t="str">
            <v>MQX</v>
          </cell>
          <cell r="F532" t="str">
            <v>ESPUMA ABSORBIBLE HEMOSTATICA 7 A 8CM * 5CM * 1CM</v>
          </cell>
          <cell r="G532" t="str">
            <v xml:space="preserve">UNIDAD </v>
          </cell>
          <cell r="H532" t="str">
            <v>138-2023</v>
          </cell>
          <cell r="I532" t="str">
            <v>MEDICOX LTDA</v>
          </cell>
          <cell r="J532" t="str">
            <v>NO</v>
          </cell>
          <cell r="K532">
            <v>17832</v>
          </cell>
          <cell r="L532">
            <v>0</v>
          </cell>
          <cell r="M532">
            <v>17832</v>
          </cell>
          <cell r="N532">
            <v>73</v>
          </cell>
        </row>
        <row r="533">
          <cell r="B533" t="str">
            <v>OD0126</v>
          </cell>
          <cell r="C533" t="str">
            <v>IC-002-2023</v>
          </cell>
          <cell r="D533">
            <v>55</v>
          </cell>
          <cell r="E533" t="str">
            <v>MQX</v>
          </cell>
          <cell r="F533" t="str">
            <v>EUGENOL</v>
          </cell>
          <cell r="G533" t="str">
            <v>FRASCO X 15 ML</v>
          </cell>
          <cell r="H533" t="str">
            <v>009-2023</v>
          </cell>
          <cell r="I533" t="str">
            <v>ORBIDENTAL SAS</v>
          </cell>
          <cell r="J533" t="str">
            <v>NO</v>
          </cell>
          <cell r="K533">
            <v>11620</v>
          </cell>
          <cell r="L533">
            <v>0</v>
          </cell>
          <cell r="M533">
            <v>11620</v>
          </cell>
          <cell r="N533">
            <v>10</v>
          </cell>
        </row>
        <row r="534">
          <cell r="B534" t="str">
            <v>MQXC631</v>
          </cell>
          <cell r="C534" t="str">
            <v>IC-057-2023</v>
          </cell>
          <cell r="D534">
            <v>814</v>
          </cell>
          <cell r="E534" t="str">
            <v>MQX</v>
          </cell>
          <cell r="F534" t="str">
            <v>LIGADOR DE VARICES ESOFAGICAS 7 BOX</v>
          </cell>
          <cell r="G534" t="str">
            <v xml:space="preserve">UNIDAD </v>
          </cell>
          <cell r="H534" t="str">
            <v>147-2023</v>
          </cell>
          <cell r="I534" t="str">
            <v>TECNOLOGIAS MEDICAS DE COLOMBIA SAS</v>
          </cell>
          <cell r="J534" t="str">
            <v>NO</v>
          </cell>
          <cell r="K534">
            <v>790000</v>
          </cell>
          <cell r="L534">
            <v>0</v>
          </cell>
          <cell r="M534">
            <v>790000</v>
          </cell>
          <cell r="N534">
            <v>1</v>
          </cell>
        </row>
        <row r="535">
          <cell r="B535" t="str">
            <v>MQ0953</v>
          </cell>
          <cell r="C535" t="str">
            <v>IC-057-2023</v>
          </cell>
          <cell r="D535">
            <v>155</v>
          </cell>
          <cell r="E535" t="str">
            <v>MQX</v>
          </cell>
          <cell r="F535" t="str">
            <v>EXTENSION ANESTESIA PEDIATRICA CON LLAVE DE CLAMPEO</v>
          </cell>
          <cell r="G535" t="str">
            <v>UNIDAD</v>
          </cell>
          <cell r="H535" t="str">
            <v>150-2023</v>
          </cell>
          <cell r="I535" t="str">
            <v>LABORATORIOS GOTHAPLAST LTDA.</v>
          </cell>
          <cell r="J535" t="str">
            <v>NO</v>
          </cell>
          <cell r="K535">
            <v>885</v>
          </cell>
          <cell r="L535">
            <v>0</v>
          </cell>
          <cell r="M535">
            <v>885</v>
          </cell>
          <cell r="N535">
            <v>2061</v>
          </cell>
        </row>
        <row r="536">
          <cell r="B536" t="str">
            <v>MQ1248</v>
          </cell>
          <cell r="C536" t="str">
            <v>OC-123-2023</v>
          </cell>
          <cell r="D536">
            <v>2</v>
          </cell>
          <cell r="E536" t="str">
            <v>MQX</v>
          </cell>
          <cell r="F536" t="str">
            <v>EXTENSION BAJA PRESION (PERFUSOR) FOTOSENSIBLE U OPACO</v>
          </cell>
          <cell r="G536" t="str">
            <v xml:space="preserve">UNIDAD </v>
          </cell>
          <cell r="H536" t="str">
            <v>118-2023</v>
          </cell>
          <cell r="I536" t="str">
            <v>BECTON DICKINSON DE COLOMBIA LTDA</v>
          </cell>
          <cell r="J536" t="str">
            <v>SI</v>
          </cell>
          <cell r="K536">
            <v>19000</v>
          </cell>
          <cell r="L536">
            <v>0</v>
          </cell>
          <cell r="M536">
            <v>19000</v>
          </cell>
          <cell r="N536">
            <v>50</v>
          </cell>
        </row>
        <row r="537">
          <cell r="B537" t="str">
            <v>MQ0954</v>
          </cell>
          <cell r="C537" t="str">
            <v>IC-057-2023</v>
          </cell>
          <cell r="D537">
            <v>156</v>
          </cell>
          <cell r="E537" t="str">
            <v>MQX</v>
          </cell>
          <cell r="F537" t="str">
            <v>EXTENSION DE ANESTESIA ADULTO CON LLAVE DE CLAMPEO</v>
          </cell>
          <cell r="G537" t="str">
            <v>UNIDAD</v>
          </cell>
          <cell r="H537" t="str">
            <v>151-2023</v>
          </cell>
          <cell r="I537" t="str">
            <v>BIOPLAST OC S.A.S.</v>
          </cell>
          <cell r="J537" t="str">
            <v>NO</v>
          </cell>
          <cell r="K537">
            <v>848</v>
          </cell>
          <cell r="L537">
            <v>0</v>
          </cell>
          <cell r="M537">
            <v>848</v>
          </cell>
          <cell r="N537">
            <v>7151</v>
          </cell>
        </row>
        <row r="538">
          <cell r="B538" t="str">
            <v>MQ0955</v>
          </cell>
          <cell r="C538" t="str">
            <v>OC-123-2023</v>
          </cell>
          <cell r="D538">
            <v>1</v>
          </cell>
          <cell r="E538" t="str">
            <v>MQX</v>
          </cell>
          <cell r="F538" t="str">
            <v>EXTENSION DE BAJA PRESION (PERFUSOR)</v>
          </cell>
          <cell r="G538" t="str">
            <v>UNIDAD</v>
          </cell>
          <cell r="H538" t="str">
            <v>118-2023</v>
          </cell>
          <cell r="I538" t="str">
            <v xml:space="preserve"> BECTON DICKINSON DE COLOMBIA LTDA</v>
          </cell>
          <cell r="J538" t="str">
            <v>SI</v>
          </cell>
          <cell r="K538">
            <v>15000</v>
          </cell>
          <cell r="L538">
            <v>0</v>
          </cell>
          <cell r="M538">
            <v>15000</v>
          </cell>
          <cell r="N538">
            <v>323</v>
          </cell>
        </row>
        <row r="539">
          <cell r="B539" t="str">
            <v>MQXC467</v>
          </cell>
          <cell r="C539" t="str">
            <v>IC-002-2023</v>
          </cell>
          <cell r="D539">
            <v>56</v>
          </cell>
          <cell r="E539" t="str">
            <v>MQX</v>
          </cell>
          <cell r="F539" t="str">
            <v>EYECTORES DE CONDUCTOS</v>
          </cell>
          <cell r="G539" t="str">
            <v>UNIDAD</v>
          </cell>
          <cell r="H539" t="str">
            <v>009-2023</v>
          </cell>
          <cell r="I539" t="str">
            <v>ORBIDENTAL SAS</v>
          </cell>
          <cell r="J539" t="str">
            <v>NO</v>
          </cell>
          <cell r="K539">
            <v>54600</v>
          </cell>
          <cell r="L539">
            <v>10374</v>
          </cell>
          <cell r="M539">
            <v>64974</v>
          </cell>
          <cell r="N539">
            <v>1</v>
          </cell>
        </row>
        <row r="540">
          <cell r="B540" t="str">
            <v>MQXC468</v>
          </cell>
          <cell r="C540" t="str">
            <v>IC-002-2023</v>
          </cell>
          <cell r="D540">
            <v>57</v>
          </cell>
          <cell r="E540" t="str">
            <v>MQX</v>
          </cell>
          <cell r="F540" t="str">
            <v>EYECTORES DE SALIVA DESECHABLE</v>
          </cell>
          <cell r="G540" t="str">
            <v>PAQUETE*100</v>
          </cell>
          <cell r="H540" t="str">
            <v>009-2023</v>
          </cell>
          <cell r="I540" t="str">
            <v>ORBIDENTAL SAS</v>
          </cell>
          <cell r="J540" t="str">
            <v>NO</v>
          </cell>
          <cell r="K540">
            <v>13000</v>
          </cell>
          <cell r="L540">
            <v>2470</v>
          </cell>
          <cell r="M540">
            <v>15470</v>
          </cell>
          <cell r="N540">
            <v>50</v>
          </cell>
        </row>
        <row r="541">
          <cell r="B541" t="str">
            <v>MQ1215</v>
          </cell>
          <cell r="C541" t="str">
            <v>057-2023</v>
          </cell>
          <cell r="E541" t="str">
            <v>MQX</v>
          </cell>
          <cell r="F541" t="str">
            <v>FIBRA LASER REUTILIZABLE  DE Ø 200-272 ΜM REF: 87501200 - 87501272</v>
          </cell>
          <cell r="G541" t="str">
            <v>UNIDAD</v>
          </cell>
          <cell r="H541" t="str">
            <v>043-2023</v>
          </cell>
          <cell r="I541" t="str">
            <v>MEDITEC S.A.</v>
          </cell>
          <cell r="J541" t="str">
            <v>NO</v>
          </cell>
          <cell r="K541">
            <v>4060509</v>
          </cell>
          <cell r="L541">
            <v>771497</v>
          </cell>
          <cell r="M541">
            <v>4832006</v>
          </cell>
          <cell r="N541">
            <v>1</v>
          </cell>
        </row>
        <row r="542">
          <cell r="B542" t="str">
            <v>MQ1219</v>
          </cell>
          <cell r="C542" t="str">
            <v>057-2023</v>
          </cell>
          <cell r="E542" t="str">
            <v>MQX</v>
          </cell>
          <cell r="F542" t="str">
            <v>FIBRA LASER REUTILIZABLE DE Ø 550 ΜM REF: 87501550</v>
          </cell>
          <cell r="G542" t="str">
            <v>UNIDAD</v>
          </cell>
          <cell r="H542" t="str">
            <v>043-2023</v>
          </cell>
          <cell r="I542" t="str">
            <v>MEDITEC S.A.</v>
          </cell>
          <cell r="J542" t="str">
            <v>NO</v>
          </cell>
          <cell r="K542">
            <v>4237695</v>
          </cell>
          <cell r="L542">
            <v>805162</v>
          </cell>
          <cell r="M542">
            <v>5042857</v>
          </cell>
          <cell r="N542">
            <v>1</v>
          </cell>
        </row>
        <row r="543">
          <cell r="B543" t="str">
            <v>MQXC668</v>
          </cell>
          <cell r="C543" t="str">
            <v>IC-057-2023</v>
          </cell>
          <cell r="D543">
            <v>902</v>
          </cell>
          <cell r="E543" t="str">
            <v>MQX</v>
          </cell>
          <cell r="F543" t="str">
            <v>CATETER DOBLE J N° 6FR * 26CMS</v>
          </cell>
          <cell r="G543" t="str">
            <v>UNIDAD</v>
          </cell>
          <cell r="H543" t="str">
            <v>147-2023</v>
          </cell>
          <cell r="I543" t="str">
            <v>TECNOLOGIAS MEDICAS DE COLOMBIA SAS</v>
          </cell>
          <cell r="J543" t="str">
            <v>NO</v>
          </cell>
          <cell r="K543">
            <v>156814</v>
          </cell>
          <cell r="L543">
            <v>0</v>
          </cell>
          <cell r="M543">
            <v>156814</v>
          </cell>
          <cell r="N543">
            <v>1</v>
          </cell>
        </row>
        <row r="544">
          <cell r="B544" t="str">
            <v>MQ0547</v>
          </cell>
          <cell r="C544" t="str">
            <v>IC-057-2023</v>
          </cell>
          <cell r="D544">
            <v>947</v>
          </cell>
          <cell r="E544" t="str">
            <v>MQX</v>
          </cell>
          <cell r="F544" t="str">
            <v>FIJADOR DE POLIMERO REABSORBIBLE DE ACIDO LACTICO LAP APAROSCOPICO DE 5MM  * 15 CLIPS</v>
          </cell>
          <cell r="G544" t="str">
            <v>UNIDAD</v>
          </cell>
          <cell r="H544" t="str">
            <v>142-2023</v>
          </cell>
          <cell r="I544" t="str">
            <v xml:space="preserve">JOHNSON &amp; JOHNSON DE COLOMBIA </v>
          </cell>
          <cell r="J544" t="str">
            <v>NO</v>
          </cell>
          <cell r="K544">
            <v>396595</v>
          </cell>
          <cell r="L544">
            <v>75353.05</v>
          </cell>
          <cell r="M544">
            <v>471948.05</v>
          </cell>
          <cell r="N544">
            <v>46</v>
          </cell>
        </row>
        <row r="545">
          <cell r="B545" t="str">
            <v>MQ0272</v>
          </cell>
          <cell r="C545" t="str">
            <v>IC-057-2023</v>
          </cell>
          <cell r="D545">
            <v>948</v>
          </cell>
          <cell r="E545" t="str">
            <v>MQX</v>
          </cell>
          <cell r="F545" t="str">
            <v>FIJADOR DE POLIMERO REABSORBIBLE DE ACIDO LACTICO LAP APAROSCOPICO DE 5MM * 30 CLIPS</v>
          </cell>
          <cell r="G545" t="str">
            <v>UNIDAD</v>
          </cell>
          <cell r="H545" t="str">
            <v>142-2023</v>
          </cell>
          <cell r="I545" t="str">
            <v xml:space="preserve">JOHNSON &amp; JOHNSON DE COLOMBIA </v>
          </cell>
          <cell r="J545" t="str">
            <v>NO</v>
          </cell>
          <cell r="K545">
            <v>732680</v>
          </cell>
          <cell r="L545">
            <v>139209.20000000001</v>
          </cell>
          <cell r="M545">
            <v>871889.2</v>
          </cell>
          <cell r="N545">
            <v>1</v>
          </cell>
        </row>
        <row r="546">
          <cell r="B546" t="str">
            <v>MQ0273</v>
          </cell>
          <cell r="C546" t="str">
            <v>IC-057-2023</v>
          </cell>
          <cell r="D546">
            <v>157</v>
          </cell>
          <cell r="E546" t="str">
            <v>MQX</v>
          </cell>
          <cell r="F546" t="str">
            <v>FIJADOR PARA CITOLOGIA</v>
          </cell>
          <cell r="G546" t="str">
            <v>UNIDAD</v>
          </cell>
          <cell r="H546" t="str">
            <v>151-2023</v>
          </cell>
          <cell r="I546" t="str">
            <v>BIOPLAST OC S.A.S.</v>
          </cell>
          <cell r="J546" t="str">
            <v>NO</v>
          </cell>
          <cell r="K546">
            <v>8790</v>
          </cell>
          <cell r="L546">
            <v>1670.1</v>
          </cell>
          <cell r="M546">
            <v>10460.1</v>
          </cell>
          <cell r="N546">
            <v>15</v>
          </cell>
        </row>
        <row r="547">
          <cell r="B547" t="str">
            <v>OD0128</v>
          </cell>
          <cell r="C547" t="str">
            <v>IC-002-2023</v>
          </cell>
          <cell r="D547">
            <v>58</v>
          </cell>
          <cell r="E547" t="str">
            <v>MQX</v>
          </cell>
          <cell r="F547" t="str">
            <v>FIJADOR Y REVELADOR DE PELICULA</v>
          </cell>
          <cell r="G547" t="str">
            <v>CADA FRASCO DEL KIT
1095ml</v>
          </cell>
          <cell r="H547" t="str">
            <v>009-2023</v>
          </cell>
          <cell r="I547" t="str">
            <v>ORBIDENTAL SAS</v>
          </cell>
          <cell r="J547" t="str">
            <v>NO</v>
          </cell>
          <cell r="K547">
            <v>79000</v>
          </cell>
          <cell r="L547">
            <v>15010</v>
          </cell>
          <cell r="M547">
            <v>94010</v>
          </cell>
          <cell r="N547">
            <v>3</v>
          </cell>
        </row>
        <row r="548">
          <cell r="B548" t="str">
            <v>MQ0956</v>
          </cell>
          <cell r="C548" t="str">
            <v>IC-057-2023</v>
          </cell>
          <cell r="D548">
            <v>468</v>
          </cell>
          <cell r="E548" t="str">
            <v>MQX</v>
          </cell>
          <cell r="F548" t="str">
            <v>FILTRO ANTIBACTERIANO VIRICO DESECHABLE  PARA VENTILADOR</v>
          </cell>
          <cell r="G548" t="str">
            <v>UNIDAD</v>
          </cell>
          <cell r="H548" t="str">
            <v>150-2023</v>
          </cell>
          <cell r="I548" t="str">
            <v>LABORATORIOS GOTHAPLAST LTDA.</v>
          </cell>
          <cell r="J548" t="str">
            <v>NO</v>
          </cell>
          <cell r="K548">
            <v>2100</v>
          </cell>
          <cell r="L548">
            <v>399</v>
          </cell>
          <cell r="M548">
            <v>2499</v>
          </cell>
          <cell r="N548">
            <v>1</v>
          </cell>
        </row>
        <row r="549">
          <cell r="B549" t="str">
            <v>MQ0280</v>
          </cell>
          <cell r="C549" t="str">
            <v>IC-057-2023</v>
          </cell>
          <cell r="D549">
            <v>611</v>
          </cell>
          <cell r="E549" t="str">
            <v>MQX</v>
          </cell>
          <cell r="F549" t="str">
            <v>FILTRO BACTERIANO EXHALATORIO NEONATAL DESECHABLE COMPATIBLE CON VENTILADOR PB 840 CON TRAMPA DE AGUA (verde) REF 4076408</v>
          </cell>
          <cell r="G549" t="str">
            <v xml:space="preserve">UNIDAD </v>
          </cell>
          <cell r="H549" t="str">
            <v>143-2023</v>
          </cell>
          <cell r="I549" t="str">
            <v>RAFAEL ANTONIO SALAMANCA</v>
          </cell>
          <cell r="J549" t="str">
            <v>NO</v>
          </cell>
          <cell r="K549">
            <v>18884</v>
          </cell>
          <cell r="L549">
            <v>3588</v>
          </cell>
          <cell r="M549">
            <v>22472</v>
          </cell>
          <cell r="N549">
            <v>5</v>
          </cell>
        </row>
        <row r="550">
          <cell r="B550" t="str">
            <v>MQ0276</v>
          </cell>
          <cell r="C550" t="str">
            <v>IC-057-2023</v>
          </cell>
          <cell r="D550">
            <v>158</v>
          </cell>
          <cell r="E550" t="str">
            <v>MQX</v>
          </cell>
          <cell r="F550" t="str">
            <v>FILTRO BACTERIANO VIRICO ADULTO PARA VENTILADOR MECANICO</v>
          </cell>
          <cell r="G550" t="str">
            <v>UNIDAD</v>
          </cell>
          <cell r="H550" t="str">
            <v>145-2023</v>
          </cell>
          <cell r="I550" t="str">
            <v>MEDTRONIC COLOMBIA S.A.</v>
          </cell>
          <cell r="J550" t="str">
            <v>NO</v>
          </cell>
          <cell r="K550">
            <v>3000</v>
          </cell>
          <cell r="L550">
            <v>570</v>
          </cell>
          <cell r="M550">
            <v>3570</v>
          </cell>
          <cell r="N550">
            <v>107</v>
          </cell>
        </row>
        <row r="551">
          <cell r="B551" t="str">
            <v>NO PEDIR / MQ0956</v>
          </cell>
          <cell r="C551" t="str">
            <v>IC-057-2023</v>
          </cell>
          <cell r="D551">
            <v>469</v>
          </cell>
          <cell r="E551" t="str">
            <v>MQX</v>
          </cell>
          <cell r="F551" t="str">
            <v>FILTRO DEL CIRCUITO DE ANESTESIA ESTERIL LIBRE DE LATEX</v>
          </cell>
          <cell r="G551" t="str">
            <v xml:space="preserve">UNIDAD </v>
          </cell>
          <cell r="H551" t="str">
            <v>150-2023</v>
          </cell>
          <cell r="I551" t="str">
            <v>LABORATORIOS GOTHAPLAST LTDA.</v>
          </cell>
          <cell r="J551" t="str">
            <v>NO</v>
          </cell>
          <cell r="K551">
            <v>2100</v>
          </cell>
          <cell r="L551">
            <v>399</v>
          </cell>
          <cell r="M551">
            <v>2499</v>
          </cell>
          <cell r="N551">
            <v>1</v>
          </cell>
        </row>
        <row r="552">
          <cell r="B552" t="str">
            <v>MQ0277</v>
          </cell>
          <cell r="C552" t="str">
            <v>IC-057-2023</v>
          </cell>
          <cell r="D552">
            <v>412</v>
          </cell>
          <cell r="E552" t="str">
            <v>MQX</v>
          </cell>
          <cell r="F552" t="str">
            <v>FILTRO DESLEUCOCITADOR DE GLOBULOS ROJOS</v>
          </cell>
          <cell r="G552" t="str">
            <v xml:space="preserve">UNIDAD </v>
          </cell>
          <cell r="H552" t="str">
            <v>131-2023</v>
          </cell>
          <cell r="I552" t="str">
            <v>POLIFARMA SAS</v>
          </cell>
          <cell r="J552" t="str">
            <v>NO</v>
          </cell>
          <cell r="K552">
            <v>122200</v>
          </cell>
          <cell r="L552">
            <v>0</v>
          </cell>
          <cell r="M552">
            <v>122200</v>
          </cell>
          <cell r="N552">
            <v>24</v>
          </cell>
        </row>
        <row r="553">
          <cell r="B553" t="str">
            <v>MQ0957</v>
          </cell>
          <cell r="C553" t="str">
            <v>IC-057-2023</v>
          </cell>
          <cell r="D553">
            <v>674</v>
          </cell>
          <cell r="E553" t="str">
            <v>MQX</v>
          </cell>
          <cell r="F553" t="str">
            <v>FILTRO DESLEUCOCITADOR DE PLAQUETAS</v>
          </cell>
          <cell r="G553" t="str">
            <v>UNIDAD</v>
          </cell>
          <cell r="H553" t="str">
            <v>131-2023</v>
          </cell>
          <cell r="I553" t="str">
            <v>POLIFARMA SAS</v>
          </cell>
          <cell r="J553" t="str">
            <v>NO</v>
          </cell>
          <cell r="K553">
            <v>162705</v>
          </cell>
          <cell r="L553">
            <v>0</v>
          </cell>
          <cell r="M553">
            <v>162705</v>
          </cell>
          <cell r="N553">
            <v>17</v>
          </cell>
        </row>
        <row r="554">
          <cell r="B554" t="str">
            <v>MQ0281</v>
          </cell>
          <cell r="C554" t="str">
            <v>IC-057-2023</v>
          </cell>
          <cell r="D554">
            <v>848</v>
          </cell>
          <cell r="E554" t="str">
            <v>MQX</v>
          </cell>
          <cell r="F554" t="str">
            <v>FILTRO ESPIRATORIO NEONATAL COVIDIEN PURITAN BENNETT  REFERENCIA: 4-076408-00 COLOR VERDE COMPATIBLE CON VENTILADOR 
PB840 CON TRAMPA DE AGUA</v>
          </cell>
          <cell r="G554" t="str">
            <v>UNIDAD</v>
          </cell>
          <cell r="H554" t="str">
            <v>134-2023</v>
          </cell>
          <cell r="I554" t="str">
            <v>TECNICA ELECTROMEDICA S.A.</v>
          </cell>
          <cell r="J554" t="str">
            <v>NO</v>
          </cell>
          <cell r="K554">
            <v>75000</v>
          </cell>
          <cell r="L554">
            <v>14250</v>
          </cell>
          <cell r="M554">
            <v>89250</v>
          </cell>
          <cell r="N554">
            <v>1</v>
          </cell>
        </row>
        <row r="555">
          <cell r="B555" t="str">
            <v>MQ0958</v>
          </cell>
          <cell r="C555" t="str">
            <v>069-2022</v>
          </cell>
          <cell r="D555">
            <v>39</v>
          </cell>
          <cell r="E555" t="str">
            <v>MQX</v>
          </cell>
          <cell r="F555" t="str">
            <v>FILTRO EXALATORIO VENTILADOR DRAGER SAVINA</v>
          </cell>
          <cell r="G555" t="str">
            <v xml:space="preserve">UNIDAD </v>
          </cell>
          <cell r="H555" t="str">
            <v>SIN CONTRATO</v>
          </cell>
          <cell r="I555" t="str">
            <v>SIN CONTRATO</v>
          </cell>
          <cell r="J555" t="str">
            <v>NO</v>
          </cell>
          <cell r="K555">
            <v>3600</v>
          </cell>
          <cell r="L555">
            <v>684</v>
          </cell>
          <cell r="M555">
            <v>4284</v>
          </cell>
          <cell r="N555">
            <v>100</v>
          </cell>
        </row>
        <row r="556">
          <cell r="B556" t="str">
            <v>MQ0275</v>
          </cell>
          <cell r="C556" t="str">
            <v>IC-057-2023</v>
          </cell>
          <cell r="D556">
            <v>612</v>
          </cell>
          <cell r="E556" t="str">
            <v>MQX</v>
          </cell>
          <cell r="F556" t="str">
            <v>FILTRO EXHALATORIO NEONATAL DESECHABLE COMPATIBLE CON VENTILADOR PB 840 CON TRAMPA DE AGUA (verde) REF 4076408</v>
          </cell>
          <cell r="G556" t="str">
            <v xml:space="preserve">UNIDAD </v>
          </cell>
          <cell r="H556" t="str">
            <v>143-2023</v>
          </cell>
          <cell r="I556" t="str">
            <v>RAFAEL ANTONIO SALAMANCA</v>
          </cell>
          <cell r="J556" t="str">
            <v>NO</v>
          </cell>
          <cell r="K556">
            <v>18884</v>
          </cell>
          <cell r="L556">
            <v>3588</v>
          </cell>
          <cell r="M556">
            <v>22472</v>
          </cell>
          <cell r="N556">
            <v>4</v>
          </cell>
        </row>
        <row r="557">
          <cell r="B557" t="str">
            <v>MQ0279</v>
          </cell>
          <cell r="C557" t="str">
            <v>IC-057-2023</v>
          </cell>
          <cell r="D557">
            <v>613</v>
          </cell>
          <cell r="E557" t="str">
            <v>MQX</v>
          </cell>
          <cell r="F557" t="str">
            <v>FILTRO EXHALATORIO AZUL REUSABLE VENTILADOR PB 840 A8A-070305-00)</v>
          </cell>
          <cell r="G557" t="str">
            <v xml:space="preserve">UNIDAD </v>
          </cell>
          <cell r="H557" t="str">
            <v>134-2023</v>
          </cell>
          <cell r="I557" t="str">
            <v>TECNICA ELECTROMEDICA S.A.</v>
          </cell>
          <cell r="J557" t="str">
            <v>NO</v>
          </cell>
          <cell r="K557">
            <v>361000</v>
          </cell>
          <cell r="L557">
            <v>68590</v>
          </cell>
          <cell r="M557">
            <v>429590</v>
          </cell>
          <cell r="N557">
            <v>1</v>
          </cell>
        </row>
        <row r="558">
          <cell r="B558" t="str">
            <v>NO PEDIR / MQ0956</v>
          </cell>
          <cell r="C558" t="str">
            <v>IC-057-2023</v>
          </cell>
          <cell r="D558">
            <v>615</v>
          </cell>
          <cell r="E558" t="str">
            <v>MQX</v>
          </cell>
          <cell r="F558" t="str">
            <v>FILTRO HIDROFOBICO</v>
          </cell>
          <cell r="G558" t="str">
            <v xml:space="preserve">UNIDAD </v>
          </cell>
          <cell r="H558" t="str">
            <v>150-2023</v>
          </cell>
          <cell r="I558" t="str">
            <v>LABORATORIOS GOTHAPLAST LTDA.</v>
          </cell>
          <cell r="J558" t="str">
            <v>NO</v>
          </cell>
          <cell r="K558">
            <v>2100</v>
          </cell>
          <cell r="L558">
            <v>399</v>
          </cell>
          <cell r="M558">
            <v>2499</v>
          </cell>
          <cell r="N558">
            <v>1</v>
          </cell>
        </row>
        <row r="559">
          <cell r="B559" t="str">
            <v>MQXC444</v>
          </cell>
          <cell r="C559" t="str">
            <v>IC-057-2023</v>
          </cell>
          <cell r="D559">
            <v>614</v>
          </cell>
          <cell r="E559" t="str">
            <v>MQX</v>
          </cell>
          <cell r="F559" t="str">
            <v>FILTRO INSPIRATORIO REUSABLE PB VENTILADOR 840 PURITAN BENNTT (4-074600)</v>
          </cell>
          <cell r="G559" t="str">
            <v xml:space="preserve">UNIDAD </v>
          </cell>
          <cell r="H559" t="str">
            <v>138-2023</v>
          </cell>
          <cell r="I559" t="str">
            <v>MEDICOX LTDA</v>
          </cell>
          <cell r="J559" t="str">
            <v>NO</v>
          </cell>
          <cell r="K559">
            <v>438994</v>
          </cell>
          <cell r="L559">
            <v>83409</v>
          </cell>
          <cell r="M559">
            <v>522403</v>
          </cell>
          <cell r="N559">
            <v>1</v>
          </cell>
        </row>
        <row r="560">
          <cell r="B560" t="str">
            <v>MQ1349</v>
          </cell>
          <cell r="C560" t="str">
            <v>IC-057-2023</v>
          </cell>
          <cell r="D560">
            <v>159</v>
          </cell>
          <cell r="E560" t="str">
            <v>MQX</v>
          </cell>
          <cell r="F560" t="str">
            <v>FILTRO INTERCAMBIADOR DE CALOR Y HUMEDAD ADULTO</v>
          </cell>
          <cell r="G560" t="str">
            <v>UNIDAD</v>
          </cell>
          <cell r="H560" t="str">
            <v>145-2023</v>
          </cell>
          <cell r="I560" t="str">
            <v>MEDTRONIC COLOMBIA S.A.</v>
          </cell>
          <cell r="J560" t="str">
            <v>NO</v>
          </cell>
          <cell r="K560">
            <v>3300</v>
          </cell>
          <cell r="L560">
            <v>627</v>
          </cell>
          <cell r="M560">
            <v>3927</v>
          </cell>
          <cell r="N560">
            <v>660</v>
          </cell>
        </row>
        <row r="561">
          <cell r="B561" t="str">
            <v>MQ0285</v>
          </cell>
          <cell r="C561" t="str">
            <v>IC-057-2023</v>
          </cell>
          <cell r="D561">
            <v>624</v>
          </cell>
          <cell r="E561" t="str">
            <v>MQX</v>
          </cell>
          <cell r="F561" t="str">
            <v>FILTRO INTERCAMBIADOR DE CALOR Y HUMEDAD NEONATAL</v>
          </cell>
          <cell r="G561" t="str">
            <v>UNIDAD</v>
          </cell>
          <cell r="H561" t="str">
            <v>145-2023</v>
          </cell>
          <cell r="I561" t="str">
            <v>MEDTRONIC COLOMBIA S.A.</v>
          </cell>
          <cell r="J561" t="str">
            <v>NO</v>
          </cell>
          <cell r="K561">
            <v>5700</v>
          </cell>
          <cell r="L561">
            <v>1083</v>
          </cell>
          <cell r="M561">
            <v>6783</v>
          </cell>
          <cell r="N561">
            <v>33</v>
          </cell>
        </row>
        <row r="562">
          <cell r="B562" t="str">
            <v>MQ0282</v>
          </cell>
          <cell r="C562" t="str">
            <v>IC-057-2023</v>
          </cell>
          <cell r="D562">
            <v>470</v>
          </cell>
          <cell r="E562" t="str">
            <v>MQX</v>
          </cell>
          <cell r="F562" t="str">
            <v>FILTRO HIDROFOBICO PARA MAQUINA DE ANESTECIA</v>
          </cell>
          <cell r="G562" t="str">
            <v xml:space="preserve">UNIDAD </v>
          </cell>
          <cell r="H562" t="str">
            <v>145-2023</v>
          </cell>
          <cell r="I562" t="str">
            <v>MEDTRONIC COLOMBIA S.A.</v>
          </cell>
          <cell r="J562" t="str">
            <v>NO</v>
          </cell>
          <cell r="K562">
            <v>3000</v>
          </cell>
          <cell r="L562">
            <v>570</v>
          </cell>
          <cell r="M562">
            <v>3570</v>
          </cell>
          <cell r="N562">
            <v>3</v>
          </cell>
        </row>
        <row r="563">
          <cell r="B563" t="str">
            <v>MQ0959</v>
          </cell>
          <cell r="C563" t="str">
            <v>IC-057-2023</v>
          </cell>
          <cell r="D563">
            <v>625</v>
          </cell>
          <cell r="E563" t="str">
            <v>MQX</v>
          </cell>
          <cell r="F563" t="str">
            <v>FILTROS INTERCAMBIADORES DE CALOR Y HUMEDAD (HMEFS) PEDIATRICO</v>
          </cell>
          <cell r="G563" t="str">
            <v>UNIDAD</v>
          </cell>
          <cell r="H563" t="str">
            <v>145-2023</v>
          </cell>
          <cell r="I563" t="str">
            <v>MEDTRONIC COLOMBIA S.A.</v>
          </cell>
          <cell r="J563" t="str">
            <v>NO</v>
          </cell>
          <cell r="K563">
            <v>4800</v>
          </cell>
          <cell r="L563">
            <v>912</v>
          </cell>
          <cell r="M563">
            <v>5712</v>
          </cell>
          <cell r="N563">
            <v>12</v>
          </cell>
        </row>
        <row r="564">
          <cell r="B564" t="str">
            <v>MQ0961</v>
          </cell>
          <cell r="C564" t="str">
            <v>IC-057-2023</v>
          </cell>
          <cell r="D564">
            <v>646</v>
          </cell>
          <cell r="E564" t="str">
            <v>MQX</v>
          </cell>
          <cell r="F564" t="str">
            <v>FLEBOEXTRACTOR DESECHABLE ESTERIL CON GUAYA EN NYLON RADIOPACO</v>
          </cell>
          <cell r="G564" t="str">
            <v>UNIDAD</v>
          </cell>
          <cell r="H564" t="str">
            <v>144-2023</v>
          </cell>
          <cell r="I564" t="str">
            <v>COMPANY MEDIQBOY OC S.A.S.</v>
          </cell>
          <cell r="J564" t="str">
            <v>NO</v>
          </cell>
          <cell r="K564">
            <v>90000</v>
          </cell>
          <cell r="L564">
            <v>17100</v>
          </cell>
          <cell r="M564">
            <v>107100</v>
          </cell>
          <cell r="N564">
            <v>3</v>
          </cell>
        </row>
        <row r="565">
          <cell r="B565" t="str">
            <v>MQXC469</v>
          </cell>
          <cell r="C565" t="str">
            <v>IC-002-2023</v>
          </cell>
          <cell r="D565">
            <v>59</v>
          </cell>
          <cell r="E565" t="str">
            <v>MQX</v>
          </cell>
          <cell r="F565" t="str">
            <v>FLUOR EN BARNIZ AL 5%</v>
          </cell>
          <cell r="G565" t="str">
            <v>TUBO X 10 ML</v>
          </cell>
          <cell r="H565" t="str">
            <v>009-2023</v>
          </cell>
          <cell r="I565" t="str">
            <v>ORBIDENTAL SAS</v>
          </cell>
          <cell r="J565" t="str">
            <v>NO</v>
          </cell>
          <cell r="K565">
            <v>99990</v>
          </cell>
          <cell r="L565">
            <v>18998</v>
          </cell>
          <cell r="M565">
            <v>118988</v>
          </cell>
          <cell r="N565">
            <v>23</v>
          </cell>
        </row>
        <row r="566">
          <cell r="B566" t="str">
            <v>MQXC470</v>
          </cell>
          <cell r="C566" t="str">
            <v>IC-002-2023</v>
          </cell>
          <cell r="D566">
            <v>60</v>
          </cell>
          <cell r="E566" t="str">
            <v>MQX</v>
          </cell>
          <cell r="F566" t="str">
            <v>FLUOR EN BARNIZ AL 5% ACIDULADO CON TRIFOSFATO DE CALCIO</v>
          </cell>
          <cell r="G566" t="str">
            <v>CAJA*100 SACHET- MONODOSIS</v>
          </cell>
          <cell r="H566" t="str">
            <v>009-2023</v>
          </cell>
          <cell r="I566" t="str">
            <v>ORBIDENTAL SAS</v>
          </cell>
          <cell r="J566" t="str">
            <v>NO</v>
          </cell>
          <cell r="K566">
            <v>311000</v>
          </cell>
          <cell r="L566">
            <v>59090</v>
          </cell>
          <cell r="M566">
            <v>370090</v>
          </cell>
          <cell r="N566">
            <v>10</v>
          </cell>
        </row>
        <row r="567">
          <cell r="B567" t="str">
            <v>OD0129</v>
          </cell>
          <cell r="C567" t="str">
            <v>IC-002-2023</v>
          </cell>
          <cell r="D567">
            <v>61</v>
          </cell>
          <cell r="E567" t="str">
            <v>MQX</v>
          </cell>
          <cell r="F567" t="str">
            <v>FLÚOR GEL FRASCO X 240 ML</v>
          </cell>
          <cell r="G567" t="str">
            <v>FRASCO X 240 ML</v>
          </cell>
          <cell r="H567" t="str">
            <v>009-2023</v>
          </cell>
          <cell r="I567" t="str">
            <v>ORBIDENTAL SAS</v>
          </cell>
          <cell r="J567" t="str">
            <v>NO</v>
          </cell>
          <cell r="K567">
            <v>7800</v>
          </cell>
          <cell r="L567">
            <v>1482</v>
          </cell>
          <cell r="M567">
            <v>9282</v>
          </cell>
          <cell r="N567">
            <v>1</v>
          </cell>
        </row>
        <row r="568">
          <cell r="B568" t="str">
            <v>OD0136</v>
          </cell>
          <cell r="C568" t="str">
            <v>IC-002-2023</v>
          </cell>
          <cell r="D568">
            <v>62</v>
          </cell>
          <cell r="E568" t="str">
            <v>MQX</v>
          </cell>
          <cell r="F568" t="str">
            <v>FORMOCRESOL</v>
          </cell>
          <cell r="G568" t="str">
            <v>FRASCOx13 ML</v>
          </cell>
          <cell r="H568" t="str">
            <v>009-2023</v>
          </cell>
          <cell r="I568" t="str">
            <v>ORBIDENTAL SAS</v>
          </cell>
          <cell r="J568" t="str">
            <v>NO</v>
          </cell>
          <cell r="K568">
            <v>27000</v>
          </cell>
          <cell r="L568">
            <v>0</v>
          </cell>
          <cell r="M568">
            <v>27000</v>
          </cell>
          <cell r="N568">
            <v>1</v>
          </cell>
        </row>
        <row r="569">
          <cell r="B569" t="str">
            <v>MQ0290</v>
          </cell>
          <cell r="C569" t="str">
            <v>IC-057-2023</v>
          </cell>
          <cell r="D569">
            <v>160</v>
          </cell>
          <cell r="E569" t="str">
            <v>MQX</v>
          </cell>
          <cell r="F569" t="str">
            <v>FRASCO PARA PARCIAL DE ORINA</v>
          </cell>
          <cell r="G569" t="str">
            <v>UNIDAD</v>
          </cell>
          <cell r="H569" t="str">
            <v>151-2023</v>
          </cell>
          <cell r="I569" t="str">
            <v>BIOPLAST OC S.A.S.</v>
          </cell>
          <cell r="J569" t="str">
            <v>NO</v>
          </cell>
          <cell r="K569">
            <v>184</v>
          </cell>
          <cell r="L569">
            <v>34.96</v>
          </cell>
          <cell r="M569">
            <v>218.96</v>
          </cell>
          <cell r="N569">
            <v>6983</v>
          </cell>
        </row>
        <row r="570">
          <cell r="B570" t="str">
            <v>MQ0963</v>
          </cell>
          <cell r="C570" t="str">
            <v>IC-057-2023</v>
          </cell>
          <cell r="D570">
            <v>227</v>
          </cell>
          <cell r="E570" t="str">
            <v>MQX</v>
          </cell>
          <cell r="F570" t="str">
            <v>FRASCO RECOLECTOR MUESTRA PARA BACILOSCOPIA</v>
          </cell>
          <cell r="G570" t="str">
            <v xml:space="preserve">UNIDAD </v>
          </cell>
          <cell r="H570" t="str">
            <v>151-2023</v>
          </cell>
          <cell r="I570" t="str">
            <v>BIOPLAST OC S.A.S.</v>
          </cell>
          <cell r="J570" t="str">
            <v>NO</v>
          </cell>
          <cell r="K570">
            <v>384</v>
          </cell>
          <cell r="L570">
            <v>72.960000000000008</v>
          </cell>
          <cell r="M570">
            <v>456.96000000000004</v>
          </cell>
          <cell r="N570">
            <v>580</v>
          </cell>
        </row>
        <row r="571">
          <cell r="B571" t="str">
            <v>MQXC471</v>
          </cell>
          <cell r="C571" t="str">
            <v>IC-002-2023</v>
          </cell>
          <cell r="D571">
            <v>63</v>
          </cell>
          <cell r="E571" t="str">
            <v>MQX</v>
          </cell>
          <cell r="F571" t="str">
            <v>FRESA DE CARBURO HP 701. TALLO LARGO</v>
          </cell>
          <cell r="G571" t="str">
            <v>UNIDAD</v>
          </cell>
          <cell r="H571" t="str">
            <v>009-2023</v>
          </cell>
          <cell r="I571" t="str">
            <v>ORBIDENTAL SAS</v>
          </cell>
          <cell r="J571" t="str">
            <v>NO</v>
          </cell>
          <cell r="K571">
            <v>8500</v>
          </cell>
          <cell r="L571">
            <v>1615</v>
          </cell>
          <cell r="M571">
            <v>10115</v>
          </cell>
          <cell r="N571">
            <v>5</v>
          </cell>
        </row>
        <row r="572">
          <cell r="B572" t="str">
            <v>OD0137</v>
          </cell>
          <cell r="C572" t="str">
            <v>IC-002-2023</v>
          </cell>
          <cell r="D572">
            <v>64</v>
          </cell>
          <cell r="E572" t="str">
            <v>MQX</v>
          </cell>
          <cell r="F572" t="str">
            <v>FRESA DE CARBURO HP 702. TALLO LARGO</v>
          </cell>
          <cell r="G572" t="str">
            <v>UNIDAD</v>
          </cell>
          <cell r="H572" t="str">
            <v>009-2023</v>
          </cell>
          <cell r="I572" t="str">
            <v>ORBIDENTAL SAS</v>
          </cell>
          <cell r="J572" t="str">
            <v>NO</v>
          </cell>
          <cell r="K572">
            <v>8500</v>
          </cell>
          <cell r="L572">
            <v>1615</v>
          </cell>
          <cell r="M572">
            <v>10115</v>
          </cell>
          <cell r="N572">
            <v>40</v>
          </cell>
        </row>
        <row r="573">
          <cell r="B573" t="str">
            <v>OD0177</v>
          </cell>
          <cell r="C573" t="str">
            <v>IC-002-2023</v>
          </cell>
          <cell r="D573">
            <v>65</v>
          </cell>
          <cell r="E573" t="str">
            <v>MQX</v>
          </cell>
          <cell r="F573" t="str">
            <v>FRESA DE CARBURO HP 703. TALLO LARGO</v>
          </cell>
          <cell r="G573" t="str">
            <v>UNIDAD</v>
          </cell>
          <cell r="H573" t="str">
            <v>009-2023</v>
          </cell>
          <cell r="I573" t="str">
            <v>ORBIDENTAL SAS</v>
          </cell>
          <cell r="J573" t="str">
            <v>NO</v>
          </cell>
          <cell r="K573">
            <v>8500</v>
          </cell>
          <cell r="L573">
            <v>1615</v>
          </cell>
          <cell r="M573">
            <v>10115</v>
          </cell>
          <cell r="N573">
            <v>5</v>
          </cell>
        </row>
        <row r="574">
          <cell r="B574" t="str">
            <v>OD0178</v>
          </cell>
          <cell r="C574" t="str">
            <v>IC-002-2023</v>
          </cell>
          <cell r="D574">
            <v>66</v>
          </cell>
          <cell r="E574" t="str">
            <v>MQX</v>
          </cell>
          <cell r="F574" t="str">
            <v>FRESA DE DIAMANTE CILINDRICA GRANDE</v>
          </cell>
          <cell r="G574" t="str">
            <v>UNIDAD</v>
          </cell>
          <cell r="H574" t="str">
            <v>009-2023</v>
          </cell>
          <cell r="I574" t="str">
            <v>ORBIDENTAL SAS</v>
          </cell>
          <cell r="J574" t="str">
            <v>NO</v>
          </cell>
          <cell r="K574">
            <v>2350</v>
          </cell>
          <cell r="L574">
            <v>447</v>
          </cell>
          <cell r="M574">
            <v>2797</v>
          </cell>
          <cell r="N574">
            <v>5</v>
          </cell>
        </row>
        <row r="575">
          <cell r="B575" t="str">
            <v>OD0178</v>
          </cell>
          <cell r="C575" t="str">
            <v>IC-002-2023</v>
          </cell>
          <cell r="D575">
            <v>68</v>
          </cell>
          <cell r="E575" t="str">
            <v>MQX</v>
          </cell>
          <cell r="F575" t="str">
            <v>FRESA DE DIAMANTE CILINDRICA MEDIANA</v>
          </cell>
          <cell r="G575" t="str">
            <v>UNIDAD</v>
          </cell>
          <cell r="H575" t="str">
            <v>009-2023</v>
          </cell>
          <cell r="I575" t="str">
            <v>ORBIDENTAL SAS</v>
          </cell>
          <cell r="J575" t="str">
            <v>NO</v>
          </cell>
          <cell r="K575">
            <v>2350</v>
          </cell>
          <cell r="L575">
            <v>447</v>
          </cell>
          <cell r="M575">
            <v>2797</v>
          </cell>
          <cell r="N575">
            <v>5</v>
          </cell>
        </row>
        <row r="576">
          <cell r="B576" t="str">
            <v>OD0178</v>
          </cell>
          <cell r="C576" t="str">
            <v>IC-002-2023</v>
          </cell>
          <cell r="D576">
            <v>67</v>
          </cell>
          <cell r="E576" t="str">
            <v>MQX</v>
          </cell>
          <cell r="F576" t="str">
            <v>FRESA DE DIAMANTE CILINDRICA PEQUEÑA</v>
          </cell>
          <cell r="G576" t="str">
            <v>UNIDAD</v>
          </cell>
          <cell r="H576" t="str">
            <v>009-2023</v>
          </cell>
          <cell r="I576" t="str">
            <v>ORBIDENTAL SAS</v>
          </cell>
          <cell r="J576" t="str">
            <v>NO</v>
          </cell>
          <cell r="K576">
            <v>2350</v>
          </cell>
          <cell r="L576">
            <v>447</v>
          </cell>
          <cell r="M576">
            <v>2797</v>
          </cell>
          <cell r="N576">
            <v>5</v>
          </cell>
        </row>
        <row r="577">
          <cell r="B577" t="str">
            <v>OD0178</v>
          </cell>
          <cell r="C577" t="str">
            <v>IC-002-2023</v>
          </cell>
          <cell r="D577">
            <v>69</v>
          </cell>
          <cell r="E577" t="str">
            <v>MQX</v>
          </cell>
          <cell r="F577" t="str">
            <v>FRESA DE DIAMANTE CONO INVERTIDA GRANDE</v>
          </cell>
          <cell r="G577" t="str">
            <v>UNIDAD</v>
          </cell>
          <cell r="H577" t="str">
            <v>009-2023</v>
          </cell>
          <cell r="I577" t="str">
            <v>ORBIDENTAL SAS</v>
          </cell>
          <cell r="J577" t="str">
            <v>NO</v>
          </cell>
          <cell r="K577">
            <v>2350</v>
          </cell>
          <cell r="L577">
            <v>447</v>
          </cell>
          <cell r="M577">
            <v>2797</v>
          </cell>
          <cell r="N577">
            <v>15</v>
          </cell>
        </row>
        <row r="578">
          <cell r="B578" t="str">
            <v>OD0178</v>
          </cell>
          <cell r="C578" t="str">
            <v>IC-002-2023</v>
          </cell>
          <cell r="D578">
            <v>71</v>
          </cell>
          <cell r="E578" t="str">
            <v>MQX</v>
          </cell>
          <cell r="F578" t="str">
            <v>FRESA DE DIAMANTE CONO INVERTIDA MEDIANA</v>
          </cell>
          <cell r="G578" t="str">
            <v>UNIDAD</v>
          </cell>
          <cell r="H578" t="str">
            <v>009-2023</v>
          </cell>
          <cell r="I578" t="str">
            <v>ORBIDENTAL SAS</v>
          </cell>
          <cell r="J578" t="str">
            <v>NO</v>
          </cell>
          <cell r="K578">
            <v>2350</v>
          </cell>
          <cell r="L578">
            <v>447</v>
          </cell>
          <cell r="M578">
            <v>2797</v>
          </cell>
          <cell r="N578">
            <v>15</v>
          </cell>
        </row>
        <row r="579">
          <cell r="B579" t="str">
            <v>OD0178</v>
          </cell>
          <cell r="C579" t="str">
            <v>IC-002-2023</v>
          </cell>
          <cell r="D579">
            <v>70</v>
          </cell>
          <cell r="E579" t="str">
            <v>MQX</v>
          </cell>
          <cell r="F579" t="str">
            <v>FRESA DE DIAMANTE CONO INVERTIDA PEQUEÑA</v>
          </cell>
          <cell r="G579" t="str">
            <v>UNIDAD</v>
          </cell>
          <cell r="H579" t="str">
            <v>009-2023</v>
          </cell>
          <cell r="I579" t="str">
            <v>ORBIDENTAL SAS</v>
          </cell>
          <cell r="J579" t="str">
            <v>NO</v>
          </cell>
          <cell r="K579">
            <v>2350</v>
          </cell>
          <cell r="L579">
            <v>447</v>
          </cell>
          <cell r="M579">
            <v>2797</v>
          </cell>
          <cell r="N579">
            <v>15</v>
          </cell>
        </row>
        <row r="580">
          <cell r="B580" t="str">
            <v>OD0178</v>
          </cell>
          <cell r="C580" t="str">
            <v>IC-002-2023</v>
          </cell>
          <cell r="D580">
            <v>78</v>
          </cell>
          <cell r="E580" t="str">
            <v>MQX</v>
          </cell>
          <cell r="F580" t="str">
            <v>FRESA DE DIAMANTE PARA PULIR RESINA LLAMA- GRANDE</v>
          </cell>
          <cell r="G580" t="str">
            <v>UNIDAD</v>
          </cell>
          <cell r="H580" t="str">
            <v>009-2023</v>
          </cell>
          <cell r="I580" t="str">
            <v>ORBIDENTAL SAS</v>
          </cell>
          <cell r="J580" t="str">
            <v>NO</v>
          </cell>
          <cell r="K580">
            <v>2350</v>
          </cell>
          <cell r="L580">
            <v>447</v>
          </cell>
          <cell r="M580">
            <v>2797</v>
          </cell>
          <cell r="N580">
            <v>10</v>
          </cell>
        </row>
        <row r="581">
          <cell r="B581" t="str">
            <v>OD0178</v>
          </cell>
          <cell r="C581" t="str">
            <v>IC-002-2023</v>
          </cell>
          <cell r="D581">
            <v>79</v>
          </cell>
          <cell r="E581" t="str">
            <v>MQX</v>
          </cell>
          <cell r="F581" t="str">
            <v>FRESA DE DIAMANTE PARA PULIR RESINA LLAMA -MEDIANA</v>
          </cell>
          <cell r="G581" t="str">
            <v>UNIDAD</v>
          </cell>
          <cell r="H581" t="str">
            <v>009-2023</v>
          </cell>
          <cell r="I581" t="str">
            <v>ORBIDENTAL SAS</v>
          </cell>
          <cell r="J581" t="str">
            <v>NO</v>
          </cell>
          <cell r="K581">
            <v>2350</v>
          </cell>
          <cell r="L581">
            <v>447</v>
          </cell>
          <cell r="M581">
            <v>2797</v>
          </cell>
          <cell r="N581">
            <v>20</v>
          </cell>
        </row>
        <row r="582">
          <cell r="B582" t="str">
            <v>OD0161</v>
          </cell>
          <cell r="C582" t="str">
            <v>IC-002-2023</v>
          </cell>
          <cell r="D582">
            <v>80</v>
          </cell>
          <cell r="E582" t="str">
            <v>MQX</v>
          </cell>
          <cell r="F582" t="str">
            <v>FRESA DE DIAMANTE PARA PULIR RESINA TRONCOCONICA DELGADA TALLO LARGO</v>
          </cell>
          <cell r="G582" t="str">
            <v>UNIDAD</v>
          </cell>
          <cell r="H582" t="str">
            <v>009-2023</v>
          </cell>
          <cell r="I582" t="str">
            <v>ORBIDENTAL SAS</v>
          </cell>
          <cell r="J582" t="str">
            <v>NO</v>
          </cell>
          <cell r="K582">
            <v>2350</v>
          </cell>
          <cell r="L582">
            <v>447</v>
          </cell>
          <cell r="M582">
            <v>2797</v>
          </cell>
          <cell r="N582">
            <v>10</v>
          </cell>
        </row>
        <row r="583">
          <cell r="B583" t="str">
            <v>OD0178</v>
          </cell>
          <cell r="C583" t="str">
            <v>IC-002-2023</v>
          </cell>
          <cell r="D583">
            <v>81</v>
          </cell>
          <cell r="E583" t="str">
            <v>MQX</v>
          </cell>
          <cell r="F583" t="str">
            <v>FRESA DE DIAMANTE PARA PULIR RESINA, CILINDRICA MEDIANA</v>
          </cell>
          <cell r="G583" t="str">
            <v>UNIDAD</v>
          </cell>
          <cell r="H583" t="str">
            <v>009-2023</v>
          </cell>
          <cell r="I583" t="str">
            <v>ORBIDENTAL SAS</v>
          </cell>
          <cell r="J583" t="str">
            <v>NO</v>
          </cell>
          <cell r="K583">
            <v>2350</v>
          </cell>
          <cell r="L583">
            <v>447</v>
          </cell>
          <cell r="M583">
            <v>2797</v>
          </cell>
          <cell r="N583">
            <v>5</v>
          </cell>
        </row>
        <row r="584">
          <cell r="B584" t="str">
            <v>OD0149</v>
          </cell>
          <cell r="C584" t="str">
            <v>IC-002-2023</v>
          </cell>
          <cell r="D584">
            <v>82</v>
          </cell>
          <cell r="E584" t="str">
            <v>MQX</v>
          </cell>
          <cell r="F584" t="str">
            <v>FRESA DE DIAMANTE PARA PULIR RESINA, REDONDA GRANDE</v>
          </cell>
          <cell r="G584" t="str">
            <v>UNIDAD</v>
          </cell>
          <cell r="H584" t="str">
            <v>009-2023</v>
          </cell>
          <cell r="I584" t="str">
            <v>ORBIDENTAL SAS</v>
          </cell>
          <cell r="J584" t="str">
            <v>NO</v>
          </cell>
          <cell r="K584">
            <v>2350</v>
          </cell>
          <cell r="L584">
            <v>447</v>
          </cell>
          <cell r="M584">
            <v>2797</v>
          </cell>
          <cell r="N584">
            <v>1</v>
          </cell>
        </row>
        <row r="585">
          <cell r="B585" t="str">
            <v>OD0145</v>
          </cell>
          <cell r="C585" t="str">
            <v>IC-002-2023</v>
          </cell>
          <cell r="D585">
            <v>83</v>
          </cell>
          <cell r="E585" t="str">
            <v>MQX</v>
          </cell>
          <cell r="F585" t="str">
            <v>FRESA DE DIAMANTE PARA PULIR RESINA, REDONDA MEDIANA</v>
          </cell>
          <cell r="G585" t="str">
            <v>UNIDAD</v>
          </cell>
          <cell r="H585" t="str">
            <v>009-2023</v>
          </cell>
          <cell r="I585" t="str">
            <v>ORBIDENTAL SAS</v>
          </cell>
          <cell r="J585" t="str">
            <v>NO</v>
          </cell>
          <cell r="K585">
            <v>2350</v>
          </cell>
          <cell r="L585">
            <v>447</v>
          </cell>
          <cell r="M585">
            <v>2797</v>
          </cell>
          <cell r="N585">
            <v>1</v>
          </cell>
        </row>
        <row r="586">
          <cell r="B586" t="str">
            <v>OD0178</v>
          </cell>
          <cell r="C586" t="str">
            <v>IC-002-2023</v>
          </cell>
          <cell r="D586">
            <v>72</v>
          </cell>
          <cell r="E586" t="str">
            <v>MQX</v>
          </cell>
          <cell r="F586" t="str">
            <v>FRESA DE DIAMANTE PUNTO DE CONTACTO</v>
          </cell>
          <cell r="G586" t="str">
            <v>UNIDAD</v>
          </cell>
          <cell r="H586" t="str">
            <v>009-2023</v>
          </cell>
          <cell r="I586" t="str">
            <v>ORBIDENTAL SAS</v>
          </cell>
          <cell r="J586" t="str">
            <v>NO</v>
          </cell>
          <cell r="K586">
            <v>2350</v>
          </cell>
          <cell r="L586">
            <v>447</v>
          </cell>
          <cell r="M586">
            <v>2797</v>
          </cell>
          <cell r="N586">
            <v>15</v>
          </cell>
        </row>
        <row r="587">
          <cell r="B587" t="str">
            <v>OD0181</v>
          </cell>
          <cell r="C587" t="str">
            <v>IC-002-2023</v>
          </cell>
          <cell r="D587">
            <v>73</v>
          </cell>
          <cell r="E587" t="str">
            <v>MQX</v>
          </cell>
          <cell r="F587" t="str">
            <v>FRESA DE DIAMANTE REDONDA GRANDE</v>
          </cell>
          <cell r="G587" t="str">
            <v>UNIDAD</v>
          </cell>
          <cell r="H587" t="str">
            <v>009-2023</v>
          </cell>
          <cell r="I587" t="str">
            <v>ORBIDENTAL SAS</v>
          </cell>
          <cell r="J587" t="str">
            <v>NO</v>
          </cell>
          <cell r="K587">
            <v>2350</v>
          </cell>
          <cell r="L587">
            <v>447</v>
          </cell>
          <cell r="M587">
            <v>2797</v>
          </cell>
          <cell r="N587">
            <v>50</v>
          </cell>
        </row>
        <row r="588">
          <cell r="B588" t="str">
            <v>OD0181</v>
          </cell>
          <cell r="C588" t="str">
            <v>IC-002-2023</v>
          </cell>
          <cell r="D588">
            <v>74</v>
          </cell>
          <cell r="E588" t="str">
            <v>MQX</v>
          </cell>
          <cell r="F588" t="str">
            <v>FRESA DE DIAMANTE REDONDA MEDIANA</v>
          </cell>
          <cell r="G588" t="str">
            <v>UNIDAD</v>
          </cell>
          <cell r="H588" t="str">
            <v>009-2023</v>
          </cell>
          <cell r="I588" t="str">
            <v>ORBIDENTAL SAS</v>
          </cell>
          <cell r="J588" t="str">
            <v>NO</v>
          </cell>
          <cell r="K588">
            <v>2350</v>
          </cell>
          <cell r="L588">
            <v>447</v>
          </cell>
          <cell r="M588">
            <v>2797</v>
          </cell>
          <cell r="N588">
            <v>50</v>
          </cell>
        </row>
        <row r="589">
          <cell r="B589" t="str">
            <v>OD0181</v>
          </cell>
          <cell r="C589" t="str">
            <v>IC-002-2023</v>
          </cell>
          <cell r="D589">
            <v>75</v>
          </cell>
          <cell r="E589" t="str">
            <v>MQX</v>
          </cell>
          <cell r="F589" t="str">
            <v>FRESA DE DIAMANTE REDONDA PEQUEÑA</v>
          </cell>
          <cell r="G589" t="str">
            <v>UNIDAD</v>
          </cell>
          <cell r="H589" t="str">
            <v>009-2023</v>
          </cell>
          <cell r="I589" t="str">
            <v>ORBIDENTAL SAS</v>
          </cell>
          <cell r="J589" t="str">
            <v>NO</v>
          </cell>
          <cell r="K589">
            <v>2350</v>
          </cell>
          <cell r="L589">
            <v>447</v>
          </cell>
          <cell r="M589">
            <v>2797</v>
          </cell>
          <cell r="N589">
            <v>20</v>
          </cell>
        </row>
        <row r="590">
          <cell r="B590" t="str">
            <v>OD0178</v>
          </cell>
          <cell r="C590" t="str">
            <v>IC-002-2023</v>
          </cell>
          <cell r="D590">
            <v>76</v>
          </cell>
          <cell r="E590" t="str">
            <v>MQX</v>
          </cell>
          <cell r="F590" t="str">
            <v>FRESA DE DIAMANTE TRONCO CONICA MEDIANA PUNTA REDONDA</v>
          </cell>
          <cell r="G590" t="str">
            <v>UNIDAD</v>
          </cell>
          <cell r="H590" t="str">
            <v>009-2023</v>
          </cell>
          <cell r="I590" t="str">
            <v>ORBIDENTAL SAS</v>
          </cell>
          <cell r="J590" t="str">
            <v>NO</v>
          </cell>
          <cell r="K590">
            <v>2350</v>
          </cell>
          <cell r="L590">
            <v>447</v>
          </cell>
          <cell r="M590">
            <v>2797</v>
          </cell>
          <cell r="N590">
            <v>15</v>
          </cell>
        </row>
        <row r="591">
          <cell r="B591" t="str">
            <v>OD0146</v>
          </cell>
          <cell r="C591" t="str">
            <v>IC-002-2023</v>
          </cell>
          <cell r="D591">
            <v>77</v>
          </cell>
          <cell r="E591" t="str">
            <v>MQX</v>
          </cell>
          <cell r="F591" t="str">
            <v>FRESA DE DIAMANTE TRONCO CONONICA PEQUEÑA PUNTA REDONDA</v>
          </cell>
          <cell r="G591" t="str">
            <v>UNIDAD</v>
          </cell>
          <cell r="H591" t="str">
            <v>009-2023</v>
          </cell>
          <cell r="I591" t="str">
            <v>ORBIDENTAL SAS</v>
          </cell>
          <cell r="J591" t="str">
            <v>NO</v>
          </cell>
          <cell r="K591">
            <v>2350</v>
          </cell>
          <cell r="L591">
            <v>447</v>
          </cell>
          <cell r="M591">
            <v>2797</v>
          </cell>
          <cell r="N591">
            <v>5</v>
          </cell>
        </row>
        <row r="592">
          <cell r="B592" t="str">
            <v>OD0156</v>
          </cell>
          <cell r="C592" t="str">
            <v>IC-002-2023</v>
          </cell>
          <cell r="D592">
            <v>84</v>
          </cell>
          <cell r="E592" t="str">
            <v>MQX</v>
          </cell>
          <cell r="F592" t="str">
            <v>FRESA DE GATTES GLIDDEN No. 2</v>
          </cell>
          <cell r="G592" t="str">
            <v>CAJA  X 6 UNIDADES</v>
          </cell>
          <cell r="H592" t="str">
            <v>009-2023</v>
          </cell>
          <cell r="I592" t="str">
            <v>ORBIDENTAL SAS</v>
          </cell>
          <cell r="J592" t="str">
            <v>NO</v>
          </cell>
          <cell r="K592">
            <v>49500</v>
          </cell>
          <cell r="L592">
            <v>9405</v>
          </cell>
          <cell r="M592">
            <v>58905</v>
          </cell>
          <cell r="N592">
            <v>1</v>
          </cell>
        </row>
        <row r="593">
          <cell r="B593" t="str">
            <v>OD0157</v>
          </cell>
          <cell r="C593" t="str">
            <v>IC-002-2023</v>
          </cell>
          <cell r="D593">
            <v>85</v>
          </cell>
          <cell r="E593" t="str">
            <v>MQX</v>
          </cell>
          <cell r="F593" t="str">
            <v>FRESA DE GATTES GLIDDEN No. 3</v>
          </cell>
          <cell r="G593" t="str">
            <v>CAJA  X 6 UNIDADES</v>
          </cell>
          <cell r="H593" t="str">
            <v>009-2023</v>
          </cell>
          <cell r="I593" t="str">
            <v>ORBIDENTAL SAS</v>
          </cell>
          <cell r="J593" t="str">
            <v>NO</v>
          </cell>
          <cell r="K593">
            <v>49500</v>
          </cell>
          <cell r="L593">
            <v>9405</v>
          </cell>
          <cell r="M593">
            <v>58905</v>
          </cell>
          <cell r="N593">
            <v>1</v>
          </cell>
        </row>
        <row r="594">
          <cell r="B594" t="str">
            <v>OD0169</v>
          </cell>
          <cell r="C594" t="str">
            <v>IC-002-2023</v>
          </cell>
          <cell r="D594">
            <v>86</v>
          </cell>
          <cell r="E594" t="str">
            <v>MQX</v>
          </cell>
          <cell r="F594" t="str">
            <v>FRESA DE PEESO No. 1</v>
          </cell>
          <cell r="G594" t="str">
            <v>CAJA  X 6 UNIDADES</v>
          </cell>
          <cell r="H594" t="str">
            <v>009-2023</v>
          </cell>
          <cell r="I594" t="str">
            <v>ORBIDENTAL SAS</v>
          </cell>
          <cell r="J594" t="str">
            <v>NO</v>
          </cell>
          <cell r="K594">
            <v>49500</v>
          </cell>
          <cell r="L594">
            <v>9405</v>
          </cell>
          <cell r="M594">
            <v>58905</v>
          </cell>
          <cell r="N594">
            <v>2</v>
          </cell>
        </row>
        <row r="595">
          <cell r="B595" t="str">
            <v>OD0170</v>
          </cell>
          <cell r="C595" t="str">
            <v>IC-002-2023</v>
          </cell>
          <cell r="D595">
            <v>87</v>
          </cell>
          <cell r="E595" t="str">
            <v>MQX</v>
          </cell>
          <cell r="F595" t="str">
            <v>FRESA DE PEESO No. 2</v>
          </cell>
          <cell r="G595" t="str">
            <v>CAJA  X 6 UNIDADES</v>
          </cell>
          <cell r="H595" t="str">
            <v>009-2023</v>
          </cell>
          <cell r="I595" t="str">
            <v>ORBIDENTAL SAS</v>
          </cell>
          <cell r="J595" t="str">
            <v>NO</v>
          </cell>
          <cell r="K595">
            <v>49500</v>
          </cell>
          <cell r="L595">
            <v>9405</v>
          </cell>
          <cell r="M595">
            <v>58905</v>
          </cell>
          <cell r="N595">
            <v>1</v>
          </cell>
        </row>
        <row r="596">
          <cell r="B596" t="str">
            <v>MQXC472</v>
          </cell>
          <cell r="C596" t="str">
            <v>IC-002-2023</v>
          </cell>
          <cell r="D596">
            <v>88</v>
          </cell>
          <cell r="E596" t="str">
            <v>MQX</v>
          </cell>
          <cell r="F596" t="str">
            <v>FRESA ENDOZEKRIA (PUNTA CARBURO DE TUNGSTENO) S</v>
          </cell>
          <cell r="G596" t="str">
            <v>UNIDAD</v>
          </cell>
          <cell r="H596" t="str">
            <v>009-2023</v>
          </cell>
          <cell r="I596" t="str">
            <v>ORBIDENTAL SAS</v>
          </cell>
          <cell r="J596" t="str">
            <v>NO</v>
          </cell>
          <cell r="K596">
            <v>24000</v>
          </cell>
          <cell r="L596">
            <v>4560</v>
          </cell>
          <cell r="M596">
            <v>28560</v>
          </cell>
          <cell r="N596">
            <v>5</v>
          </cell>
        </row>
        <row r="597">
          <cell r="B597" t="str">
            <v>OD0171</v>
          </cell>
          <cell r="C597" t="str">
            <v>IC-002-2023</v>
          </cell>
          <cell r="D597">
            <v>89</v>
          </cell>
          <cell r="E597" t="str">
            <v>MQX</v>
          </cell>
          <cell r="F597" t="str">
            <v>FRESA PIMPOLLO LLAMA</v>
          </cell>
          <cell r="G597" t="str">
            <v>UNIDAD</v>
          </cell>
          <cell r="H597" t="str">
            <v>009-2023</v>
          </cell>
          <cell r="I597" t="str">
            <v>ORBIDENTAL SAS</v>
          </cell>
          <cell r="J597" t="str">
            <v>NO</v>
          </cell>
          <cell r="K597">
            <v>34000</v>
          </cell>
          <cell r="L597">
            <v>6460</v>
          </cell>
          <cell r="M597">
            <v>40460</v>
          </cell>
          <cell r="N597">
            <v>1</v>
          </cell>
        </row>
        <row r="598">
          <cell r="B598" t="str">
            <v>OD0171</v>
          </cell>
          <cell r="C598" t="str">
            <v>IC-002-2023</v>
          </cell>
          <cell r="D598">
            <v>90</v>
          </cell>
          <cell r="E598" t="str">
            <v>MQX</v>
          </cell>
          <cell r="F598" t="str">
            <v>FRESA PIMPOLLO PERA</v>
          </cell>
          <cell r="G598" t="str">
            <v>UNIDAD</v>
          </cell>
          <cell r="H598" t="str">
            <v>009-2023</v>
          </cell>
          <cell r="I598" t="str">
            <v>ORBIDENTAL SAS</v>
          </cell>
          <cell r="J598" t="str">
            <v>NO</v>
          </cell>
          <cell r="K598">
            <v>34000</v>
          </cell>
          <cell r="L598">
            <v>6460</v>
          </cell>
          <cell r="M598">
            <v>40460</v>
          </cell>
          <cell r="N598">
            <v>1</v>
          </cell>
        </row>
        <row r="599">
          <cell r="B599" t="str">
            <v>OD0176</v>
          </cell>
          <cell r="C599" t="str">
            <v>IC-002-2023</v>
          </cell>
          <cell r="D599">
            <v>91</v>
          </cell>
          <cell r="E599" t="str">
            <v>MQX</v>
          </cell>
          <cell r="F599" t="str">
            <v>FRESA ZECRYA PARA CIRUGIA</v>
          </cell>
          <cell r="G599" t="str">
            <v>UNIDAD</v>
          </cell>
          <cell r="H599" t="str">
            <v>009-2023</v>
          </cell>
          <cell r="I599" t="str">
            <v>ORBIDENTAL SAS</v>
          </cell>
          <cell r="J599" t="str">
            <v>NO</v>
          </cell>
          <cell r="K599">
            <v>24000</v>
          </cell>
          <cell r="L599">
            <v>4560</v>
          </cell>
          <cell r="M599">
            <v>28560</v>
          </cell>
          <cell r="N599">
            <v>5</v>
          </cell>
        </row>
        <row r="600">
          <cell r="B600" t="str">
            <v>OD0166</v>
          </cell>
          <cell r="C600" t="str">
            <v>IC-002-2023</v>
          </cell>
          <cell r="D600">
            <v>92</v>
          </cell>
          <cell r="E600" t="str">
            <v>MQX</v>
          </cell>
          <cell r="F600" t="str">
            <v>FRESAS PIEDRA PULIDO BLANCAS (LLAMA, TRONCOCONICA PUNTA REDONDA)</v>
          </cell>
          <cell r="G600" t="str">
            <v>CAJA X 12 UNDS</v>
          </cell>
          <cell r="H600" t="str">
            <v>009-2023</v>
          </cell>
          <cell r="I600" t="str">
            <v>ORBIDENTAL SAS</v>
          </cell>
          <cell r="J600" t="str">
            <v>NO</v>
          </cell>
          <cell r="K600">
            <v>30000</v>
          </cell>
          <cell r="L600">
            <v>5700</v>
          </cell>
          <cell r="M600">
            <v>35700</v>
          </cell>
          <cell r="N600">
            <v>12</v>
          </cell>
        </row>
        <row r="601">
          <cell r="B601" t="str">
            <v>MQ0291</v>
          </cell>
          <cell r="C601" t="str">
            <v>IC-057-2023</v>
          </cell>
          <cell r="D601">
            <v>907</v>
          </cell>
          <cell r="E601" t="str">
            <v>MQX</v>
          </cell>
          <cell r="F601" t="str">
            <v>FUNDA PROTECTORA DE CABLES VIDEO 13*250CM DESECHABLE</v>
          </cell>
          <cell r="G601" t="str">
            <v>UNIDAD</v>
          </cell>
          <cell r="H601" t="str">
            <v>156-2023</v>
          </cell>
          <cell r="I601" t="str">
            <v>UCIPHARMA S.A</v>
          </cell>
          <cell r="J601" t="str">
            <v>SI</v>
          </cell>
          <cell r="K601">
            <v>37000</v>
          </cell>
          <cell r="L601">
            <v>7030</v>
          </cell>
          <cell r="M601">
            <v>44030</v>
          </cell>
          <cell r="N601">
            <v>40</v>
          </cell>
        </row>
        <row r="602">
          <cell r="B602" t="str">
            <v>OD0183</v>
          </cell>
          <cell r="C602" t="str">
            <v>IC-002-2023</v>
          </cell>
          <cell r="D602">
            <v>93</v>
          </cell>
          <cell r="E602" t="str">
            <v>MQX</v>
          </cell>
          <cell r="F602" t="str">
            <v>GAFAS PROTECTORAS PARA PROCEDIMIENTOS DE FOTOCURADO UV525 FLITRO NARANJA</v>
          </cell>
          <cell r="G602" t="str">
            <v>UNIDAD</v>
          </cell>
          <cell r="H602" t="str">
            <v>009-2023</v>
          </cell>
          <cell r="I602" t="str">
            <v>ORBIDENTAL SAS</v>
          </cell>
          <cell r="J602" t="str">
            <v>NO</v>
          </cell>
          <cell r="K602">
            <v>8500</v>
          </cell>
          <cell r="L602">
            <v>1615</v>
          </cell>
          <cell r="M602">
            <v>10115</v>
          </cell>
          <cell r="N602">
            <v>1</v>
          </cell>
        </row>
        <row r="603">
          <cell r="B603" t="str">
            <v>OD0182</v>
          </cell>
          <cell r="C603" t="str">
            <v>IC-002-2023</v>
          </cell>
          <cell r="D603">
            <v>94</v>
          </cell>
          <cell r="E603" t="str">
            <v>MQX</v>
          </cell>
          <cell r="F603" t="str">
            <v>GAFAS TRANSPARENTES PLASTICAS</v>
          </cell>
          <cell r="G603" t="str">
            <v>UNIDAD</v>
          </cell>
          <cell r="H603" t="str">
            <v>009-2023</v>
          </cell>
          <cell r="I603" t="str">
            <v>ORBIDENTAL SAS</v>
          </cell>
          <cell r="J603" t="str">
            <v>NO</v>
          </cell>
          <cell r="K603">
            <v>8000</v>
          </cell>
          <cell r="L603">
            <v>1520</v>
          </cell>
          <cell r="M603">
            <v>9520</v>
          </cell>
          <cell r="N603">
            <v>1</v>
          </cell>
        </row>
        <row r="604">
          <cell r="B604" t="str">
            <v>MQXC739</v>
          </cell>
          <cell r="C604" t="str">
            <v>IC-057-2023</v>
          </cell>
          <cell r="D604">
            <v>78</v>
          </cell>
          <cell r="E604" t="str">
            <v>MQX</v>
          </cell>
          <cell r="F604" t="str">
            <v>GASA 100% ALGODON TEJIDA 12 PLIEGUES ESTERIL CON INDICADOR RADIOPACO 10 * 10CM</v>
          </cell>
          <cell r="G604" t="str">
            <v>UNIDAD</v>
          </cell>
          <cell r="H604" t="str">
            <v>135-2023</v>
          </cell>
          <cell r="I604" t="str">
            <v>ALFA TRADING S.A.S.</v>
          </cell>
          <cell r="J604" t="str">
            <v>NO</v>
          </cell>
          <cell r="K604">
            <v>1200</v>
          </cell>
          <cell r="L604">
            <v>0</v>
          </cell>
          <cell r="M604">
            <v>1200</v>
          </cell>
          <cell r="N604">
            <v>100</v>
          </cell>
        </row>
        <row r="605">
          <cell r="B605" t="str">
            <v>MQ0966</v>
          </cell>
          <cell r="C605" t="str">
            <v>IC-057-2023</v>
          </cell>
          <cell r="D605">
            <v>99</v>
          </cell>
          <cell r="E605" t="str">
            <v>MQX</v>
          </cell>
          <cell r="F605" t="str">
            <v>GASA ALGODON TEJIDA 8 PLIEGUES SIN INDICADOR RADIOPACO PAQ X 3 UNIDADES</v>
          </cell>
          <cell r="G605" t="str">
            <v>PAQUETE X 3 UNIDADES</v>
          </cell>
          <cell r="H605" t="str">
            <v>135-2023</v>
          </cell>
          <cell r="I605" t="str">
            <v>ALFA TRADING S.A.S.</v>
          </cell>
          <cell r="J605" t="str">
            <v>NO</v>
          </cell>
          <cell r="K605">
            <v>225</v>
          </cell>
          <cell r="L605">
            <v>0</v>
          </cell>
          <cell r="M605">
            <v>225</v>
          </cell>
          <cell r="N605">
            <v>74943</v>
          </cell>
        </row>
        <row r="606">
          <cell r="B606" t="str">
            <v>MQ0293</v>
          </cell>
          <cell r="C606" t="str">
            <v>IC-057-2023</v>
          </cell>
          <cell r="D606">
            <v>318</v>
          </cell>
          <cell r="E606" t="str">
            <v>MQX</v>
          </cell>
          <cell r="F606" t="str">
            <v>GASA PRECORTADA 7.5X7.5 CM PAQ X 5 UNIDADES</v>
          </cell>
          <cell r="G606" t="str">
            <v>PAQUETE X 5 UNIDADES</v>
          </cell>
          <cell r="H606" t="str">
            <v>131-2023</v>
          </cell>
          <cell r="I606" t="str">
            <v>POLIFARMA SAS</v>
          </cell>
          <cell r="J606" t="str">
            <v>NO</v>
          </cell>
          <cell r="K606">
            <v>287</v>
          </cell>
          <cell r="L606">
            <v>0</v>
          </cell>
          <cell r="M606">
            <v>287</v>
          </cell>
          <cell r="N606">
            <v>74943</v>
          </cell>
        </row>
        <row r="607">
          <cell r="B607" t="str">
            <v>MQ0287</v>
          </cell>
          <cell r="C607" t="str">
            <v>IC-057-2023</v>
          </cell>
          <cell r="D607">
            <v>319</v>
          </cell>
          <cell r="E607" t="str">
            <v>MQX</v>
          </cell>
          <cell r="F607" t="str">
            <v>CINTA ADHERENTE HIPOALERGENICA 10CM * 10CM IMPERMEABLE Y NO TRANSPARENTE</v>
          </cell>
          <cell r="G607" t="str">
            <v>UNIDAD</v>
          </cell>
          <cell r="H607" t="str">
            <v>131-2023</v>
          </cell>
          <cell r="I607" t="str">
            <v>POLIFARMA SAS</v>
          </cell>
          <cell r="J607" t="str">
            <v>NO</v>
          </cell>
          <cell r="K607">
            <v>15340</v>
          </cell>
          <cell r="L607">
            <v>0</v>
          </cell>
          <cell r="M607">
            <v>15340</v>
          </cell>
          <cell r="N607">
            <v>107</v>
          </cell>
        </row>
        <row r="608">
          <cell r="B608" t="str">
            <v>MQ0292</v>
          </cell>
          <cell r="C608" t="str">
            <v>IC-057-2023</v>
          </cell>
          <cell r="D608">
            <v>89</v>
          </cell>
          <cell r="E608" t="str">
            <v>MQX</v>
          </cell>
          <cell r="F608" t="str">
            <v>GASA TEJIDA NO ESTERIL TIPO HOSPITALARIO ROLLO 0.90 X 90 MTRS ANCHO 45 CM</v>
          </cell>
          <cell r="G608" t="str">
            <v xml:space="preserve">ROLLO </v>
          </cell>
          <cell r="H608" t="str">
            <v>135-2023</v>
          </cell>
          <cell r="I608" t="str">
            <v>ALFA TRADING S.A.S.</v>
          </cell>
          <cell r="J608" t="str">
            <v>NO</v>
          </cell>
          <cell r="K608">
            <v>46000</v>
          </cell>
          <cell r="L608">
            <v>0</v>
          </cell>
          <cell r="M608">
            <v>46000</v>
          </cell>
          <cell r="N608">
            <v>295</v>
          </cell>
        </row>
        <row r="609">
          <cell r="B609" t="str">
            <v>MQ0294</v>
          </cell>
          <cell r="C609" t="str">
            <v>069-2022</v>
          </cell>
          <cell r="D609">
            <v>18</v>
          </cell>
          <cell r="E609" t="str">
            <v>MQX</v>
          </cell>
          <cell r="F609" t="str">
            <v>GEL ANTIMICROBIANO PARA EL CUIDAO DE HERIDAS CON PLATA IONIZADA</v>
          </cell>
          <cell r="G609" t="str">
            <v xml:space="preserve">UNIDAD </v>
          </cell>
          <cell r="H609" t="str">
            <v>SIN CONTRATO</v>
          </cell>
          <cell r="I609" t="str">
            <v>SIN CONTRATO</v>
          </cell>
          <cell r="J609" t="str">
            <v>NO</v>
          </cell>
          <cell r="K609">
            <v>91380</v>
          </cell>
          <cell r="L609">
            <v>0</v>
          </cell>
          <cell r="M609">
            <v>91380</v>
          </cell>
          <cell r="N609">
            <v>55</v>
          </cell>
        </row>
        <row r="610">
          <cell r="B610" t="str">
            <v>MQ0971</v>
          </cell>
          <cell r="C610" t="str">
            <v>IC-057-2023</v>
          </cell>
          <cell r="D610">
            <v>320</v>
          </cell>
          <cell r="E610" t="str">
            <v>MQX</v>
          </cell>
          <cell r="F610" t="str">
            <v xml:space="preserve">GEL HIDRATANTE CON AGINATO DE CALCIO Y ACIDO BORICO TUBO * 85GR </v>
          </cell>
          <cell r="G610" t="str">
            <v>UNIDAD</v>
          </cell>
          <cell r="H610" t="str">
            <v>143-2023</v>
          </cell>
          <cell r="I610" t="str">
            <v>RAFAEL ANTONIO SALAMANCA</v>
          </cell>
          <cell r="J610" t="str">
            <v>NO</v>
          </cell>
          <cell r="K610">
            <v>68691</v>
          </cell>
          <cell r="L610">
            <v>0</v>
          </cell>
          <cell r="M610">
            <v>68691</v>
          </cell>
          <cell r="N610">
            <v>29</v>
          </cell>
        </row>
        <row r="611">
          <cell r="B611" t="str">
            <v>MQ1291</v>
          </cell>
          <cell r="C611" t="str">
            <v>IC-057-2023</v>
          </cell>
          <cell r="D611">
            <v>894</v>
          </cell>
          <cell r="E611" t="str">
            <v>MQX</v>
          </cell>
          <cell r="F611" t="str">
            <v>GEL HIDROACTIVO DUODERM 0.1GR+3.4GR TUBO X 30 GR</v>
          </cell>
          <cell r="G611" t="str">
            <v>UNIDAD</v>
          </cell>
          <cell r="H611" t="str">
            <v>140-2023</v>
          </cell>
          <cell r="I611" t="str">
            <v>SMITH &amp; NEPHEW COLOMBIA S.A.S.</v>
          </cell>
          <cell r="J611" t="str">
            <v>NO</v>
          </cell>
          <cell r="K611">
            <v>13021</v>
          </cell>
          <cell r="L611">
            <v>0</v>
          </cell>
          <cell r="M611">
            <v>13021</v>
          </cell>
          <cell r="N611">
            <v>1</v>
          </cell>
        </row>
        <row r="612">
          <cell r="B612" t="str">
            <v>MQ0296</v>
          </cell>
          <cell r="C612" t="str">
            <v>IC-057-2023</v>
          </cell>
          <cell r="D612">
            <v>161</v>
          </cell>
          <cell r="E612" t="str">
            <v>MQX</v>
          </cell>
          <cell r="F612" t="str">
            <v>GEL PARA ULTRASONIDO  X 240 ML</v>
          </cell>
          <cell r="G612" t="str">
            <v>FRASCO X 240 ML</v>
          </cell>
          <cell r="H612" t="str">
            <v>151-2023</v>
          </cell>
          <cell r="I612" t="str">
            <v>BIOPLAST OC S.A.S.</v>
          </cell>
          <cell r="J612" t="str">
            <v>NO</v>
          </cell>
          <cell r="K612">
            <v>3495</v>
          </cell>
          <cell r="L612">
            <v>0</v>
          </cell>
          <cell r="M612">
            <v>3495</v>
          </cell>
          <cell r="N612">
            <v>518</v>
          </cell>
        </row>
        <row r="613">
          <cell r="B613" t="str">
            <v>MQXC315</v>
          </cell>
          <cell r="C613" t="str">
            <v>IC-057-2023</v>
          </cell>
          <cell r="D613">
            <v>207</v>
          </cell>
          <cell r="E613" t="str">
            <v>MQX</v>
          </cell>
          <cell r="F613" t="str">
            <v xml:space="preserve">GEL SOLIDIFICANTE O ABSORBENTE E INACTIVADOR PARA MANEJO DE DERRAMES DE FLUIDOS BIOLOGICOS * 200 A 250GR </v>
          </cell>
          <cell r="G613" t="str">
            <v xml:space="preserve">UNIDAD </v>
          </cell>
          <cell r="H613" t="str">
            <v>151-2023</v>
          </cell>
          <cell r="I613" t="str">
            <v>BIOPLAST OC S.A.S.</v>
          </cell>
          <cell r="J613" t="str">
            <v>NO</v>
          </cell>
          <cell r="K613">
            <v>5495</v>
          </cell>
          <cell r="L613">
            <v>1044.05</v>
          </cell>
          <cell r="M613">
            <v>6539.05</v>
          </cell>
          <cell r="N613">
            <v>1</v>
          </cell>
        </row>
        <row r="614">
          <cell r="B614" t="str">
            <v>MQ1401</v>
          </cell>
          <cell r="C614" t="str">
            <v>IC-057-2023</v>
          </cell>
          <cell r="D614">
            <v>726</v>
          </cell>
          <cell r="E614" t="str">
            <v>MQX</v>
          </cell>
          <cell r="F614" t="str">
            <v>GEL MIEL DE MANUKA GEL 0.5 ONZAS (14.2GR)</v>
          </cell>
          <cell r="G614" t="str">
            <v>UNIDAD</v>
          </cell>
          <cell r="H614" t="str">
            <v>143-2023</v>
          </cell>
          <cell r="I614" t="str">
            <v>RAFAEL ANTONIO SALAMANCA</v>
          </cell>
          <cell r="J614" t="str">
            <v>NO</v>
          </cell>
          <cell r="K614">
            <v>50000</v>
          </cell>
          <cell r="L614">
            <v>0</v>
          </cell>
          <cell r="M614">
            <v>50000</v>
          </cell>
          <cell r="N614">
            <v>60</v>
          </cell>
        </row>
        <row r="615">
          <cell r="B615" t="str">
            <v>MQXC473</v>
          </cell>
          <cell r="C615" t="str">
            <v>IC-002-2023</v>
          </cell>
          <cell r="D615">
            <v>95</v>
          </cell>
          <cell r="E615" t="str">
            <v>MQX</v>
          </cell>
          <cell r="F615" t="str">
            <v>GLUTARALDEHIDO AL 2% MOMIFICANTE PULPAR</v>
          </cell>
          <cell r="G615" t="str">
            <v>FRASCO X 7ML</v>
          </cell>
          <cell r="H615" t="str">
            <v>009-2023</v>
          </cell>
          <cell r="I615" t="str">
            <v>ORBIDENTAL SAS</v>
          </cell>
          <cell r="J615" t="str">
            <v>NO</v>
          </cell>
          <cell r="K615">
            <v>7350</v>
          </cell>
          <cell r="L615">
            <v>0</v>
          </cell>
          <cell r="M615">
            <v>7350</v>
          </cell>
          <cell r="N615">
            <v>3</v>
          </cell>
        </row>
        <row r="616">
          <cell r="B616" t="str">
            <v>MQ0298</v>
          </cell>
          <cell r="C616" t="str">
            <v>IC-057-2023</v>
          </cell>
          <cell r="D616">
            <v>896</v>
          </cell>
          <cell r="E616" t="str">
            <v>MQX</v>
          </cell>
          <cell r="F616" t="str">
            <v>GORRO DESECHABLE</v>
          </cell>
          <cell r="G616" t="str">
            <v>UNIDAD</v>
          </cell>
          <cell r="H616" t="str">
            <v>143-2023</v>
          </cell>
          <cell r="I616" t="str">
            <v>RAFAEL ANTONIO SALAMANCA</v>
          </cell>
          <cell r="J616" t="str">
            <v>NO</v>
          </cell>
          <cell r="K616">
            <v>85</v>
          </cell>
          <cell r="L616">
            <v>16</v>
          </cell>
          <cell r="M616">
            <v>101</v>
          </cell>
          <cell r="N616">
            <v>34967</v>
          </cell>
        </row>
        <row r="617">
          <cell r="B617" t="str">
            <v>OD0190</v>
          </cell>
          <cell r="C617" t="str">
            <v>IC-002-2023</v>
          </cell>
          <cell r="D617">
            <v>96</v>
          </cell>
          <cell r="E617" t="str">
            <v>MQX</v>
          </cell>
          <cell r="F617" t="str">
            <v>GRAPAS PARA ENDODONCIA DIENTES ANTERIOR Y PREMOLARES #0</v>
          </cell>
          <cell r="G617" t="str">
            <v>UNIDAD</v>
          </cell>
          <cell r="H617" t="str">
            <v>009-2023</v>
          </cell>
          <cell r="I617" t="str">
            <v>ORBIDENTAL SAS</v>
          </cell>
          <cell r="J617" t="str">
            <v>NO</v>
          </cell>
          <cell r="K617">
            <v>39500</v>
          </cell>
          <cell r="L617">
            <v>7505</v>
          </cell>
          <cell r="M617">
            <v>47005</v>
          </cell>
          <cell r="N617">
            <v>1</v>
          </cell>
        </row>
        <row r="618">
          <cell r="B618" t="str">
            <v>OD0185</v>
          </cell>
          <cell r="C618" t="str">
            <v>IC-002-2023</v>
          </cell>
          <cell r="D618">
            <v>97</v>
          </cell>
          <cell r="E618" t="str">
            <v>MQX</v>
          </cell>
          <cell r="F618" t="str">
            <v>GRAPAS PARA ENDODONCIA DIENTES ANTERIOR Y PREMOLARES #00</v>
          </cell>
          <cell r="G618" t="str">
            <v>UNIDAD</v>
          </cell>
          <cell r="H618" t="str">
            <v>009-2023</v>
          </cell>
          <cell r="I618" t="str">
            <v>ORBIDENTAL SAS</v>
          </cell>
          <cell r="J618" t="str">
            <v>NO</v>
          </cell>
          <cell r="K618">
            <v>39500</v>
          </cell>
          <cell r="L618">
            <v>7505</v>
          </cell>
          <cell r="M618">
            <v>47005</v>
          </cell>
          <cell r="N618">
            <v>1</v>
          </cell>
        </row>
        <row r="619">
          <cell r="B619" t="str">
            <v>MQXC474</v>
          </cell>
          <cell r="C619" t="str">
            <v>IC-002-2023</v>
          </cell>
          <cell r="D619">
            <v>98</v>
          </cell>
          <cell r="E619" t="str">
            <v>MQX</v>
          </cell>
          <cell r="F619" t="str">
            <v>GRAPAS PARA ENDODONCIA DIENTES ANTERIOR Y PREMOLARES #1</v>
          </cell>
          <cell r="G619" t="str">
            <v>UNIDAD</v>
          </cell>
          <cell r="H619" t="str">
            <v>009-2023</v>
          </cell>
          <cell r="I619" t="str">
            <v>ORBIDENTAL SAS</v>
          </cell>
          <cell r="J619" t="str">
            <v>NO</v>
          </cell>
          <cell r="K619">
            <v>39500</v>
          </cell>
          <cell r="L619">
            <v>7505</v>
          </cell>
          <cell r="M619">
            <v>47005</v>
          </cell>
          <cell r="N619">
            <v>1</v>
          </cell>
        </row>
        <row r="620">
          <cell r="B620" t="str">
            <v>MQXC475</v>
          </cell>
          <cell r="C620" t="str">
            <v>IC-002-2023</v>
          </cell>
          <cell r="D620">
            <v>99</v>
          </cell>
          <cell r="E620" t="str">
            <v>MQX</v>
          </cell>
          <cell r="F620" t="str">
            <v>GRAPAS PARA ENDODONCIA DIENTES ANTERIOR Y PREMOLARES #209</v>
          </cell>
          <cell r="G620" t="str">
            <v>UNIDAD</v>
          </cell>
          <cell r="H620" t="str">
            <v>009-2023</v>
          </cell>
          <cell r="I620" t="str">
            <v>ORBIDENTAL SAS</v>
          </cell>
          <cell r="J620" t="str">
            <v>NO</v>
          </cell>
          <cell r="K620">
            <v>39500</v>
          </cell>
          <cell r="L620">
            <v>7505</v>
          </cell>
          <cell r="M620">
            <v>47005</v>
          </cell>
          <cell r="N620">
            <v>1</v>
          </cell>
        </row>
        <row r="621">
          <cell r="B621" t="str">
            <v>MQXC476</v>
          </cell>
          <cell r="C621" t="str">
            <v>IC-002-2023</v>
          </cell>
          <cell r="D621">
            <v>100</v>
          </cell>
          <cell r="E621" t="str">
            <v>MQX</v>
          </cell>
          <cell r="F621" t="str">
            <v>GRAPAS PARA ENDODONCIA DIENTES POSTERIORES #10</v>
          </cell>
          <cell r="G621" t="str">
            <v>UNIDAD</v>
          </cell>
          <cell r="H621" t="str">
            <v>009-2023</v>
          </cell>
          <cell r="I621" t="str">
            <v>ORBIDENTAL SAS</v>
          </cell>
          <cell r="J621" t="str">
            <v>NO</v>
          </cell>
          <cell r="K621">
            <v>39500</v>
          </cell>
          <cell r="L621">
            <v>7505</v>
          </cell>
          <cell r="M621">
            <v>47005</v>
          </cell>
          <cell r="N621">
            <v>1</v>
          </cell>
        </row>
        <row r="622">
          <cell r="B622" t="str">
            <v>MQXC477</v>
          </cell>
          <cell r="C622" t="str">
            <v>IC-002-2023</v>
          </cell>
          <cell r="D622">
            <v>101</v>
          </cell>
          <cell r="E622" t="str">
            <v>MQX</v>
          </cell>
          <cell r="F622" t="str">
            <v>GRAPAS PARA ENDODONCIA DIENTES POSTERIORES #11</v>
          </cell>
          <cell r="G622" t="str">
            <v>UNIDAD</v>
          </cell>
          <cell r="H622" t="str">
            <v>009-2023</v>
          </cell>
          <cell r="I622" t="str">
            <v>ORBIDENTAL SAS</v>
          </cell>
          <cell r="J622" t="str">
            <v>NO</v>
          </cell>
          <cell r="K622">
            <v>39500</v>
          </cell>
          <cell r="L622">
            <v>7505</v>
          </cell>
          <cell r="M622">
            <v>47005</v>
          </cell>
          <cell r="N622">
            <v>1</v>
          </cell>
        </row>
        <row r="623">
          <cell r="B623" t="str">
            <v>MQXC478</v>
          </cell>
          <cell r="C623" t="str">
            <v>IC-002-2023</v>
          </cell>
          <cell r="D623">
            <v>102</v>
          </cell>
          <cell r="E623" t="str">
            <v>MQX</v>
          </cell>
          <cell r="F623" t="str">
            <v>GRAPAS PARA ENDODONCIA DIENTES POSTERIORES #12</v>
          </cell>
          <cell r="G623" t="str">
            <v>UNIDAD</v>
          </cell>
          <cell r="H623" t="str">
            <v>009-2023</v>
          </cell>
          <cell r="I623" t="str">
            <v>ORBIDENTAL SAS</v>
          </cell>
          <cell r="J623" t="str">
            <v>NO</v>
          </cell>
          <cell r="K623">
            <v>39500</v>
          </cell>
          <cell r="L623">
            <v>7505</v>
          </cell>
          <cell r="M623">
            <v>47005</v>
          </cell>
          <cell r="N623">
            <v>1</v>
          </cell>
        </row>
        <row r="624">
          <cell r="B624" t="str">
            <v>OD0187</v>
          </cell>
          <cell r="C624" t="str">
            <v>IC-002-2023</v>
          </cell>
          <cell r="D624">
            <v>103</v>
          </cell>
          <cell r="E624" t="str">
            <v>MQX</v>
          </cell>
          <cell r="F624" t="str">
            <v>GRAPAS PARA ENDODONCIA DIENTES POSTERIORES #12A</v>
          </cell>
          <cell r="G624" t="str">
            <v>UNIDAD</v>
          </cell>
          <cell r="H624" t="str">
            <v>009-2023</v>
          </cell>
          <cell r="I624" t="str">
            <v>ORBIDENTAL SAS</v>
          </cell>
          <cell r="J624" t="str">
            <v>NO</v>
          </cell>
          <cell r="K624">
            <v>39500</v>
          </cell>
          <cell r="L624">
            <v>7505</v>
          </cell>
          <cell r="M624">
            <v>47005</v>
          </cell>
          <cell r="N624">
            <v>1</v>
          </cell>
        </row>
        <row r="625">
          <cell r="B625" t="str">
            <v>OD0188</v>
          </cell>
          <cell r="C625" t="str">
            <v>IC-002-2023</v>
          </cell>
          <cell r="D625">
            <v>104</v>
          </cell>
          <cell r="E625" t="str">
            <v>MQX</v>
          </cell>
          <cell r="F625" t="str">
            <v>GRAPAS PARA ENDODONCIA DIENTES POSTERIORES #13A</v>
          </cell>
          <cell r="G625" t="str">
            <v>UNIDAD</v>
          </cell>
          <cell r="H625" t="str">
            <v>009-2023</v>
          </cell>
          <cell r="I625" t="str">
            <v>ORBIDENTAL SAS</v>
          </cell>
          <cell r="J625" t="str">
            <v>NO</v>
          </cell>
          <cell r="K625">
            <v>39500</v>
          </cell>
          <cell r="L625">
            <v>7505</v>
          </cell>
          <cell r="M625">
            <v>47005</v>
          </cell>
          <cell r="N625">
            <v>1</v>
          </cell>
        </row>
        <row r="626">
          <cell r="B626" t="str">
            <v>OD0189</v>
          </cell>
          <cell r="C626" t="str">
            <v>IC-002-2023</v>
          </cell>
          <cell r="D626">
            <v>105</v>
          </cell>
          <cell r="E626" t="str">
            <v>MQX</v>
          </cell>
          <cell r="F626" t="str">
            <v>GRAPAS PARA ENDODONCIA DIENTES POSTERIORES #205</v>
          </cell>
          <cell r="G626" t="str">
            <v>UNIDAD</v>
          </cell>
          <cell r="H626" t="str">
            <v>009-2023</v>
          </cell>
          <cell r="I626" t="str">
            <v>ORBIDENTAL SAS</v>
          </cell>
          <cell r="J626" t="str">
            <v>NO</v>
          </cell>
          <cell r="K626">
            <v>39500</v>
          </cell>
          <cell r="L626">
            <v>7505</v>
          </cell>
          <cell r="M626">
            <v>47005</v>
          </cell>
          <cell r="N626">
            <v>1</v>
          </cell>
        </row>
        <row r="627">
          <cell r="B627" t="str">
            <v>MQXC479</v>
          </cell>
          <cell r="C627" t="str">
            <v>IC-002-2023</v>
          </cell>
          <cell r="D627">
            <v>106</v>
          </cell>
          <cell r="E627" t="str">
            <v>MQX</v>
          </cell>
          <cell r="F627" t="str">
            <v>GRAPAS PARA ENDODONCIA DIENTES POSTERIORES #5</v>
          </cell>
          <cell r="G627" t="str">
            <v>UNIDAD</v>
          </cell>
          <cell r="H627" t="str">
            <v>009-2023</v>
          </cell>
          <cell r="I627" t="str">
            <v>ORBIDENTAL SAS</v>
          </cell>
          <cell r="J627" t="str">
            <v>NO</v>
          </cell>
          <cell r="K627">
            <v>39500</v>
          </cell>
          <cell r="L627">
            <v>7505</v>
          </cell>
          <cell r="M627">
            <v>47005</v>
          </cell>
          <cell r="N627">
            <v>1</v>
          </cell>
        </row>
        <row r="628">
          <cell r="B628" t="str">
            <v>MQXC480</v>
          </cell>
          <cell r="C628" t="str">
            <v>IC-002-2023</v>
          </cell>
          <cell r="D628">
            <v>107</v>
          </cell>
          <cell r="E628" t="str">
            <v>MQX</v>
          </cell>
          <cell r="F628" t="str">
            <v>GRAPAS PARA ENDODONCIA DIENTES POSTERIORES #8</v>
          </cell>
          <cell r="G628" t="str">
            <v>UNIDAD</v>
          </cell>
          <cell r="H628" t="str">
            <v>009-2023</v>
          </cell>
          <cell r="I628" t="str">
            <v>ORBIDENTAL SAS</v>
          </cell>
          <cell r="J628" t="str">
            <v>NO</v>
          </cell>
          <cell r="K628">
            <v>39500</v>
          </cell>
          <cell r="L628">
            <v>7505</v>
          </cell>
          <cell r="M628">
            <v>47005</v>
          </cell>
          <cell r="N628">
            <v>1</v>
          </cell>
        </row>
        <row r="629">
          <cell r="B629" t="str">
            <v>MQ1378</v>
          </cell>
          <cell r="C629" t="str">
            <v>IC-057-2023</v>
          </cell>
          <cell r="D629">
            <v>805</v>
          </cell>
          <cell r="E629" t="str">
            <v>MQX</v>
          </cell>
          <cell r="F629" t="str">
            <v>GUANTE CIRUGIA N° 6.5 ESTERIL SIN TALCO</v>
          </cell>
          <cell r="G629" t="str">
            <v>UNIDAD</v>
          </cell>
          <cell r="H629" t="str">
            <v>143-2023</v>
          </cell>
          <cell r="I629" t="str">
            <v>RAFAEL ANTONIO SALAMANCA</v>
          </cell>
          <cell r="J629" t="str">
            <v>NO</v>
          </cell>
          <cell r="K629">
            <v>1050</v>
          </cell>
          <cell r="L629">
            <v>200</v>
          </cell>
          <cell r="M629">
            <v>1250</v>
          </cell>
          <cell r="N629">
            <v>1000</v>
          </cell>
        </row>
        <row r="630">
          <cell r="B630" t="str">
            <v>MQ1517</v>
          </cell>
          <cell r="C630" t="str">
            <v>IC-057-2023</v>
          </cell>
          <cell r="D630">
            <v>807</v>
          </cell>
          <cell r="E630" t="str">
            <v>MQX</v>
          </cell>
          <cell r="F630" t="str">
            <v>GUANTE CIRUGIA N° 8.0 ESTERIL SIN TALCO</v>
          </cell>
          <cell r="G630" t="str">
            <v>UNIDAD</v>
          </cell>
          <cell r="H630" t="str">
            <v>143-2023</v>
          </cell>
          <cell r="I630" t="str">
            <v>RAFAEL ANTONIO SALAMANCA</v>
          </cell>
          <cell r="J630" t="str">
            <v>NO</v>
          </cell>
          <cell r="K630">
            <v>1050</v>
          </cell>
          <cell r="L630">
            <v>200</v>
          </cell>
          <cell r="M630">
            <v>1250</v>
          </cell>
          <cell r="N630">
            <v>1</v>
          </cell>
        </row>
        <row r="631">
          <cell r="B631" t="str">
            <v>MQ0974</v>
          </cell>
          <cell r="C631" t="str">
            <v>IC-057-2023</v>
          </cell>
          <cell r="D631">
            <v>321</v>
          </cell>
          <cell r="E631" t="str">
            <v>MQX</v>
          </cell>
          <cell r="F631" t="str">
            <v xml:space="preserve">GUANTE DE CIRUGIA  N° 7.5 SIN TALCO ESTERIL </v>
          </cell>
          <cell r="G631" t="str">
            <v>PAR</v>
          </cell>
          <cell r="H631" t="str">
            <v>143-2023</v>
          </cell>
          <cell r="I631" t="str">
            <v>RAFAEL ANTONIO SALAMANCA</v>
          </cell>
          <cell r="J631" t="str">
            <v>NO</v>
          </cell>
          <cell r="K631">
            <v>1050</v>
          </cell>
          <cell r="L631">
            <v>200</v>
          </cell>
          <cell r="M631">
            <v>1250</v>
          </cell>
          <cell r="N631">
            <v>1</v>
          </cell>
        </row>
        <row r="632">
          <cell r="B632" t="str">
            <v>MQXC303</v>
          </cell>
          <cell r="C632" t="str">
            <v>IC-057-2023</v>
          </cell>
          <cell r="D632">
            <v>113</v>
          </cell>
          <cell r="E632" t="str">
            <v>MQX</v>
          </cell>
          <cell r="F632" t="str">
            <v>GUANTE QUIRURGICO DOBLE MAS PROTECCION VIRAL N° 7.5</v>
          </cell>
          <cell r="G632" t="str">
            <v>UNIDAD</v>
          </cell>
          <cell r="H632" t="str">
            <v>138-2023</v>
          </cell>
          <cell r="I632" t="str">
            <v>MEDICOX LTDA</v>
          </cell>
          <cell r="J632" t="str">
            <v>NO</v>
          </cell>
          <cell r="K632">
            <v>9639</v>
          </cell>
          <cell r="L632">
            <v>1832</v>
          </cell>
          <cell r="M632">
            <v>11471</v>
          </cell>
          <cell r="N632">
            <v>1</v>
          </cell>
        </row>
        <row r="633">
          <cell r="B633" t="str">
            <v>MQXC748</v>
          </cell>
          <cell r="C633" t="str">
            <v>IC-057-2023</v>
          </cell>
          <cell r="D633">
            <v>346</v>
          </cell>
          <cell r="E633" t="str">
            <v>MQX</v>
          </cell>
          <cell r="F633" t="str">
            <v xml:space="preserve">GUANTE QUIRURGICO DOBLE MAS PROTECCION VIRAL  N° 7.0 ESTERIL </v>
          </cell>
          <cell r="G633" t="str">
            <v>UNIDAD</v>
          </cell>
          <cell r="H633" t="str">
            <v>138-2023</v>
          </cell>
          <cell r="I633" t="str">
            <v>MEDICOX LTDA</v>
          </cell>
          <cell r="J633" t="str">
            <v>NO</v>
          </cell>
          <cell r="K633">
            <v>9639</v>
          </cell>
          <cell r="L633">
            <v>1832</v>
          </cell>
          <cell r="M633">
            <v>11471</v>
          </cell>
          <cell r="N633">
            <v>15</v>
          </cell>
        </row>
        <row r="634">
          <cell r="B634" t="str">
            <v>MQXC749</v>
          </cell>
          <cell r="C634" t="str">
            <v>IC-057-2023</v>
          </cell>
          <cell r="D634">
            <v>347</v>
          </cell>
          <cell r="E634" t="str">
            <v>MQX</v>
          </cell>
          <cell r="F634" t="str">
            <v xml:space="preserve">GUANTE QUIRURGICO DOBLE MAS PROTECCION VIRAL  N° 8.0 ESTERIL </v>
          </cell>
          <cell r="G634" t="str">
            <v>UNIDAD</v>
          </cell>
          <cell r="H634" t="str">
            <v>138-2023</v>
          </cell>
          <cell r="I634" t="str">
            <v>MEDICOX LTDA</v>
          </cell>
          <cell r="J634" t="str">
            <v>NO</v>
          </cell>
          <cell r="K634">
            <v>9639</v>
          </cell>
          <cell r="L634">
            <v>1832</v>
          </cell>
          <cell r="M634">
            <v>11471</v>
          </cell>
          <cell r="N634">
            <v>1</v>
          </cell>
        </row>
        <row r="635">
          <cell r="B635" t="str">
            <v>MQ0979</v>
          </cell>
          <cell r="C635" t="str">
            <v>IC-057-2023</v>
          </cell>
          <cell r="D635">
            <v>112</v>
          </cell>
          <cell r="E635" t="str">
            <v>MQX</v>
          </cell>
          <cell r="F635" t="str">
            <v>GUANTE QUIRURGICO DOBLE MAS PROTECCION VIRAL N° 6.5 ESTRIL</v>
          </cell>
          <cell r="G635" t="str">
            <v>PAR</v>
          </cell>
          <cell r="H635" t="str">
            <v>138-2023</v>
          </cell>
          <cell r="I635" t="str">
            <v>MEDICOX LTDA</v>
          </cell>
          <cell r="J635" t="str">
            <v>NO</v>
          </cell>
          <cell r="K635">
            <v>9639</v>
          </cell>
          <cell r="L635">
            <v>1832</v>
          </cell>
          <cell r="M635">
            <v>11471</v>
          </cell>
          <cell r="N635">
            <v>8</v>
          </cell>
        </row>
        <row r="636">
          <cell r="B636" t="str">
            <v>MQ0306</v>
          </cell>
          <cell r="C636" t="str">
            <v>IC-057-2023</v>
          </cell>
          <cell r="D636">
            <v>100</v>
          </cell>
          <cell r="E636" t="str">
            <v>MQX</v>
          </cell>
          <cell r="F636" t="str">
            <v>GUANTES DE CIRUGIA  N° 8.5 ESTERIL</v>
          </cell>
          <cell r="G636" t="str">
            <v>PAR</v>
          </cell>
          <cell r="H636" t="str">
            <v>135-2023</v>
          </cell>
          <cell r="I636" t="str">
            <v>ALFA TRADING S.A.S.</v>
          </cell>
          <cell r="J636" t="str">
            <v>NO</v>
          </cell>
          <cell r="K636">
            <v>970</v>
          </cell>
          <cell r="L636">
            <v>184.3</v>
          </cell>
          <cell r="M636">
            <v>1154.3</v>
          </cell>
          <cell r="N636">
            <v>34</v>
          </cell>
        </row>
        <row r="637">
          <cell r="B637" t="str">
            <v>OD0108</v>
          </cell>
          <cell r="C637" t="str">
            <v>IC-002-2023</v>
          </cell>
          <cell r="D637">
            <v>108</v>
          </cell>
          <cell r="E637" t="str">
            <v>MQX</v>
          </cell>
          <cell r="F637" t="str">
            <v>GUANTES DE CAUCHO TALLO LARGO TALLA: M</v>
          </cell>
          <cell r="G637" t="str">
            <v>PAR</v>
          </cell>
          <cell r="H637" t="str">
            <v>009-2023</v>
          </cell>
          <cell r="I637" t="str">
            <v>ORBIDENTAL SAS</v>
          </cell>
          <cell r="J637" t="str">
            <v>NO</v>
          </cell>
          <cell r="K637">
            <v>12000</v>
          </cell>
          <cell r="L637">
            <v>2280</v>
          </cell>
          <cell r="M637">
            <v>14280</v>
          </cell>
          <cell r="N637">
            <v>10</v>
          </cell>
        </row>
        <row r="638">
          <cell r="B638" t="str">
            <v>OD0108</v>
          </cell>
          <cell r="C638" t="str">
            <v>IC-002-2023</v>
          </cell>
          <cell r="D638">
            <v>109</v>
          </cell>
          <cell r="E638" t="str">
            <v>MQX</v>
          </cell>
          <cell r="F638" t="str">
            <v>GUANTES DE CAUCHO TALLO LARGO TALLA: S</v>
          </cell>
          <cell r="G638" t="str">
            <v>PAR</v>
          </cell>
          <cell r="H638" t="str">
            <v>009-2023</v>
          </cell>
          <cell r="I638" t="str">
            <v>ORBIDENTAL SAS</v>
          </cell>
          <cell r="J638" t="str">
            <v>NO</v>
          </cell>
          <cell r="K638">
            <v>12000</v>
          </cell>
          <cell r="L638">
            <v>2280</v>
          </cell>
          <cell r="M638">
            <v>14280</v>
          </cell>
          <cell r="N638">
            <v>10</v>
          </cell>
        </row>
        <row r="639">
          <cell r="B639" t="str">
            <v>MQ0980</v>
          </cell>
          <cell r="C639" t="str">
            <v>IC-057-2023</v>
          </cell>
          <cell r="D639">
            <v>322</v>
          </cell>
          <cell r="E639" t="str">
            <v>MQX</v>
          </cell>
          <cell r="F639" t="str">
            <v>GUANTES DE CIRUGIA  N° 6.5 ESTERIL</v>
          </cell>
          <cell r="G639" t="str">
            <v>PAR</v>
          </cell>
          <cell r="H639" t="str">
            <v>143-2023</v>
          </cell>
          <cell r="I639" t="str">
            <v>RAFAEL ANTONIO SALAMANCA</v>
          </cell>
          <cell r="J639" t="str">
            <v>NO</v>
          </cell>
          <cell r="K639">
            <v>989</v>
          </cell>
          <cell r="L639">
            <v>188</v>
          </cell>
          <cell r="M639">
            <v>1177</v>
          </cell>
          <cell r="N639">
            <v>10337</v>
          </cell>
        </row>
        <row r="640">
          <cell r="B640" t="str">
            <v>MQ0303</v>
          </cell>
          <cell r="C640" t="str">
            <v>IC-057-2023</v>
          </cell>
          <cell r="D640">
            <v>109</v>
          </cell>
          <cell r="E640" t="str">
            <v>MQX</v>
          </cell>
          <cell r="F640" t="str">
            <v>GUANTES DE CIRUGIA  N° 7.0 ESTRIL</v>
          </cell>
          <cell r="G640" t="str">
            <v>PAR</v>
          </cell>
          <cell r="H640" t="str">
            <v>135-2023</v>
          </cell>
          <cell r="I640" t="str">
            <v>ALFA TRADING S.A.S.</v>
          </cell>
          <cell r="J640" t="str">
            <v>NO</v>
          </cell>
          <cell r="K640">
            <v>970</v>
          </cell>
          <cell r="L640">
            <v>184.3</v>
          </cell>
          <cell r="M640">
            <v>1154.3</v>
          </cell>
          <cell r="N640">
            <v>10557</v>
          </cell>
        </row>
        <row r="641">
          <cell r="B641" t="str">
            <v>MQ0304</v>
          </cell>
          <cell r="C641" t="str">
            <v>IC-057-2023</v>
          </cell>
          <cell r="D641">
            <v>110</v>
          </cell>
          <cell r="E641" t="str">
            <v>MQX</v>
          </cell>
          <cell r="F641" t="str">
            <v>GUANTES DE CIRUGIA  N° 7.5 ESTERIL</v>
          </cell>
          <cell r="G641" t="str">
            <v>PAR</v>
          </cell>
          <cell r="H641" t="str">
            <v>135-2023</v>
          </cell>
          <cell r="I641" t="str">
            <v>ALFA TRADING S.A.S.</v>
          </cell>
          <cell r="J641" t="str">
            <v>NO</v>
          </cell>
          <cell r="K641">
            <v>970</v>
          </cell>
          <cell r="L641">
            <v>184.3</v>
          </cell>
          <cell r="M641">
            <v>1154.3</v>
          </cell>
          <cell r="N641">
            <v>9675</v>
          </cell>
        </row>
        <row r="642">
          <cell r="B642" t="str">
            <v>MQ0305</v>
          </cell>
          <cell r="C642" t="str">
            <v>IC-057-2023</v>
          </cell>
          <cell r="D642">
            <v>111</v>
          </cell>
          <cell r="E642" t="str">
            <v>MQX</v>
          </cell>
          <cell r="F642" t="str">
            <v>GUANTES DE CIRUGIA  N° 8.0 ESTERIL</v>
          </cell>
          <cell r="G642" t="str">
            <v>PAR</v>
          </cell>
          <cell r="H642" t="str">
            <v>135-2023</v>
          </cell>
          <cell r="I642" t="str">
            <v>ALFA TRADING S.A.S.</v>
          </cell>
          <cell r="J642" t="str">
            <v>NO</v>
          </cell>
          <cell r="K642">
            <v>970</v>
          </cell>
          <cell r="L642">
            <v>184.3</v>
          </cell>
          <cell r="M642">
            <v>1154.3</v>
          </cell>
          <cell r="N642">
            <v>4079</v>
          </cell>
        </row>
        <row r="643">
          <cell r="B643" t="str">
            <v>MQ0307</v>
          </cell>
          <cell r="C643" t="str">
            <v>IC-057-2023</v>
          </cell>
          <cell r="D643">
            <v>712</v>
          </cell>
          <cell r="E643" t="str">
            <v>MQX</v>
          </cell>
          <cell r="F643" t="str">
            <v>GUANTES DE EXAMEN T: L</v>
          </cell>
          <cell r="G643" t="str">
            <v>CAJA X 100 UNIDADES</v>
          </cell>
          <cell r="H643" t="str">
            <v>131-2023</v>
          </cell>
          <cell r="I643" t="str">
            <v>POLIFARMA SAS</v>
          </cell>
          <cell r="J643" t="str">
            <v>NO</v>
          </cell>
          <cell r="K643">
            <v>9926</v>
          </cell>
          <cell r="L643">
            <v>1885.94</v>
          </cell>
          <cell r="M643">
            <v>11811.94</v>
          </cell>
          <cell r="N643">
            <v>1174</v>
          </cell>
        </row>
        <row r="644">
          <cell r="B644" t="str">
            <v>MQ0308</v>
          </cell>
          <cell r="C644" t="str">
            <v>IC-057-2023</v>
          </cell>
          <cell r="D644">
            <v>713</v>
          </cell>
          <cell r="E644" t="str">
            <v>MQX</v>
          </cell>
          <cell r="F644" t="str">
            <v>GUANTES DE EXAMEN T: M</v>
          </cell>
          <cell r="G644" t="str">
            <v>CAJA X 100 UNIDADES</v>
          </cell>
          <cell r="H644" t="str">
            <v>131-2023</v>
          </cell>
          <cell r="I644" t="str">
            <v>POLIFARMA SAS</v>
          </cell>
          <cell r="J644" t="str">
            <v>NO</v>
          </cell>
          <cell r="K644">
            <v>9926</v>
          </cell>
          <cell r="L644">
            <v>1885.94</v>
          </cell>
          <cell r="M644">
            <v>11811.94</v>
          </cell>
          <cell r="N644">
            <v>1174</v>
          </cell>
        </row>
        <row r="645">
          <cell r="B645" t="str">
            <v>MQ0309</v>
          </cell>
          <cell r="C645" t="str">
            <v>IC-057-2023</v>
          </cell>
          <cell r="D645">
            <v>714</v>
          </cell>
          <cell r="E645" t="str">
            <v>MQX</v>
          </cell>
          <cell r="F645" t="str">
            <v>GUANTES DE EXAMEN T: S</v>
          </cell>
          <cell r="G645" t="str">
            <v>CAJA X 100 UNIDADES</v>
          </cell>
          <cell r="H645" t="str">
            <v>131-2023</v>
          </cell>
          <cell r="I645" t="str">
            <v>POLIFARMA SAS</v>
          </cell>
          <cell r="J645" t="str">
            <v>NO</v>
          </cell>
          <cell r="K645">
            <v>9926</v>
          </cell>
          <cell r="L645">
            <v>1885.94</v>
          </cell>
          <cell r="M645">
            <v>11811.94</v>
          </cell>
          <cell r="N645">
            <v>1174</v>
          </cell>
        </row>
        <row r="646">
          <cell r="B646" t="str">
            <v>MQ0976</v>
          </cell>
          <cell r="C646" t="str">
            <v>IC-057-2023</v>
          </cell>
          <cell r="D646">
            <v>528</v>
          </cell>
          <cell r="E646" t="str">
            <v>MQX</v>
          </cell>
          <cell r="F646" t="str">
            <v>GUANTES DE NITRILO  TALLA  L AMBIDIESTRO</v>
          </cell>
          <cell r="G646" t="str">
            <v>UNIDAD</v>
          </cell>
          <cell r="H646" t="str">
            <v>131-2023</v>
          </cell>
          <cell r="I646" t="str">
            <v>POLIFARMA SAS</v>
          </cell>
          <cell r="J646" t="str">
            <v>NO</v>
          </cell>
          <cell r="K646">
            <v>126</v>
          </cell>
          <cell r="L646">
            <v>23.94</v>
          </cell>
          <cell r="M646">
            <v>149.94</v>
          </cell>
          <cell r="N646">
            <v>2000</v>
          </cell>
        </row>
        <row r="647">
          <cell r="B647" t="str">
            <v>MQ0975</v>
          </cell>
          <cell r="C647" t="str">
            <v>IC-057-2023</v>
          </cell>
          <cell r="D647">
            <v>529</v>
          </cell>
          <cell r="E647" t="str">
            <v>MQX</v>
          </cell>
          <cell r="F647" t="str">
            <v>GUANTES DE NITRILO TALLA M AMBIDIESTRO</v>
          </cell>
          <cell r="G647" t="str">
            <v>UNIDAD</v>
          </cell>
          <cell r="H647" t="str">
            <v>131-2023</v>
          </cell>
          <cell r="I647" t="str">
            <v>POLIFARMA SAS</v>
          </cell>
          <cell r="J647" t="str">
            <v>NO</v>
          </cell>
          <cell r="K647">
            <v>126</v>
          </cell>
          <cell r="L647">
            <v>23.94</v>
          </cell>
          <cell r="M647">
            <v>149.94</v>
          </cell>
          <cell r="N647">
            <v>10000</v>
          </cell>
        </row>
        <row r="648">
          <cell r="B648" t="str">
            <v>MQ0977</v>
          </cell>
          <cell r="C648" t="str">
            <v>IC-057-2023</v>
          </cell>
          <cell r="D648">
            <v>530</v>
          </cell>
          <cell r="E648" t="str">
            <v>MQX</v>
          </cell>
          <cell r="F648" t="str">
            <v>GUANTES DE NITRILO T: S AMBIDIESTRO</v>
          </cell>
          <cell r="G648" t="str">
            <v>UNIDAD</v>
          </cell>
          <cell r="H648" t="str">
            <v>131-2023</v>
          </cell>
          <cell r="I648" t="str">
            <v>POLIFARMA SAS</v>
          </cell>
          <cell r="J648" t="str">
            <v>NO</v>
          </cell>
          <cell r="K648">
            <v>126</v>
          </cell>
          <cell r="L648">
            <v>23.94</v>
          </cell>
          <cell r="M648">
            <v>149.94</v>
          </cell>
          <cell r="N648">
            <v>5000</v>
          </cell>
        </row>
        <row r="649">
          <cell r="B649" t="str">
            <v>MQ0982</v>
          </cell>
          <cell r="C649" t="str">
            <v>IC-057-2023</v>
          </cell>
          <cell r="D649">
            <v>531</v>
          </cell>
          <cell r="E649" t="str">
            <v>MQX</v>
          </cell>
          <cell r="F649" t="str">
            <v>GUANTES DE VINILO T: L AMBIDIESTRO</v>
          </cell>
          <cell r="G649" t="str">
            <v>UNIDAD</v>
          </cell>
          <cell r="H649" t="str">
            <v>143-2023</v>
          </cell>
          <cell r="I649" t="str">
            <v>RAFAEL ANTONIO SALAMANCA</v>
          </cell>
          <cell r="J649" t="str">
            <v>NO</v>
          </cell>
          <cell r="K649">
            <v>92</v>
          </cell>
          <cell r="L649">
            <v>17</v>
          </cell>
          <cell r="M649">
            <v>109</v>
          </cell>
          <cell r="N649">
            <v>600</v>
          </cell>
        </row>
        <row r="650">
          <cell r="B650" t="str">
            <v>MQ0310</v>
          </cell>
          <cell r="C650" t="str">
            <v>IC-057-2023</v>
          </cell>
          <cell r="D650">
            <v>532</v>
          </cell>
          <cell r="E650" t="str">
            <v>MQX</v>
          </cell>
          <cell r="F650" t="str">
            <v>GUANTES DE VINILO T: M AMBIDIESTRO</v>
          </cell>
          <cell r="G650" t="str">
            <v>UNIDAD</v>
          </cell>
          <cell r="H650" t="str">
            <v>143-2023</v>
          </cell>
          <cell r="I650" t="str">
            <v>RAFAEL ANTONIO SALAMANCA</v>
          </cell>
          <cell r="J650" t="str">
            <v>NO</v>
          </cell>
          <cell r="K650">
            <v>92</v>
          </cell>
          <cell r="L650">
            <v>17</v>
          </cell>
          <cell r="M650">
            <v>109</v>
          </cell>
          <cell r="N650">
            <v>2000</v>
          </cell>
        </row>
        <row r="651">
          <cell r="B651" t="str">
            <v>MQ0983</v>
          </cell>
          <cell r="C651" t="str">
            <v>IC-057-2023</v>
          </cell>
          <cell r="D651">
            <v>533</v>
          </cell>
          <cell r="E651" t="str">
            <v>MQX</v>
          </cell>
          <cell r="F651" t="str">
            <v>GUANTES DE VINILO T: S AMBIDIESTRO</v>
          </cell>
          <cell r="G651" t="str">
            <v>UNIDAD</v>
          </cell>
          <cell r="H651" t="str">
            <v>143-2023</v>
          </cell>
          <cell r="I651" t="str">
            <v>RAFAEL ANTONIO SALAMANCA</v>
          </cell>
          <cell r="J651" t="str">
            <v>NO</v>
          </cell>
          <cell r="K651">
            <v>92</v>
          </cell>
          <cell r="L651">
            <v>17</v>
          </cell>
          <cell r="M651">
            <v>109</v>
          </cell>
          <cell r="N651">
            <v>1000</v>
          </cell>
        </row>
        <row r="652">
          <cell r="B652" t="str">
            <v>MQXC639</v>
          </cell>
          <cell r="C652" t="str">
            <v>EM-096-2023</v>
          </cell>
          <cell r="D652">
            <v>166</v>
          </cell>
          <cell r="E652" t="str">
            <v>MQX</v>
          </cell>
          <cell r="F652" t="str">
            <v>GUIA DE INTUBACION N°  8FR PEDIATRICA DESECHABLE</v>
          </cell>
          <cell r="G652" t="str">
            <v xml:space="preserve">UNIDAD </v>
          </cell>
          <cell r="H652" t="str">
            <v>040-2023</v>
          </cell>
          <cell r="I652" t="str">
            <v>COMPANY MEDIQBOY</v>
          </cell>
          <cell r="J652" t="str">
            <v>NO</v>
          </cell>
          <cell r="K652">
            <v>4933.0000000000009</v>
          </cell>
          <cell r="L652">
            <v>937.26999999999953</v>
          </cell>
          <cell r="M652">
            <v>5870.27</v>
          </cell>
          <cell r="N652">
            <v>1</v>
          </cell>
        </row>
        <row r="653">
          <cell r="B653" t="str">
            <v>MQ1208</v>
          </cell>
          <cell r="C653" t="str">
            <v>IC-057-2023</v>
          </cell>
          <cell r="D653">
            <v>250</v>
          </cell>
          <cell r="E653" t="str">
            <v>MQX</v>
          </cell>
          <cell r="F653" t="str">
            <v xml:space="preserve">GUIA MALEABLE PARA TUBO ENDOTRAQUEAL N° 6FR * 7.0MM INTUBACION </v>
          </cell>
          <cell r="G653" t="str">
            <v xml:space="preserve">UNIDAD </v>
          </cell>
          <cell r="H653" t="str">
            <v>151-2023</v>
          </cell>
          <cell r="I653" t="str">
            <v>BIOPLAST OC S.A.S.</v>
          </cell>
          <cell r="J653" t="str">
            <v>NO</v>
          </cell>
          <cell r="K653">
            <v>3790</v>
          </cell>
          <cell r="L653">
            <v>720.1</v>
          </cell>
          <cell r="M653">
            <v>4510.1000000000004</v>
          </cell>
          <cell r="N653">
            <v>4</v>
          </cell>
        </row>
        <row r="654">
          <cell r="B654" t="str">
            <v>MQXC669</v>
          </cell>
          <cell r="C654" t="str">
            <v>IC-057-2023</v>
          </cell>
          <cell r="D654">
            <v>903</v>
          </cell>
          <cell r="E654" t="str">
            <v>MQX</v>
          </cell>
          <cell r="F654" t="str">
            <v>CATETER DOBLE J N° 7FR * 26 CMS</v>
          </cell>
          <cell r="G654" t="str">
            <v>UNIDAD</v>
          </cell>
          <cell r="H654" t="str">
            <v>147-2023</v>
          </cell>
          <cell r="I654" t="str">
            <v>TECNOLOGIAS MEDICAS DE COLOMBIA SAS</v>
          </cell>
          <cell r="J654" t="str">
            <v>NO</v>
          </cell>
          <cell r="K654">
            <v>156814</v>
          </cell>
          <cell r="L654">
            <v>0</v>
          </cell>
          <cell r="M654">
            <v>156814</v>
          </cell>
          <cell r="N654">
            <v>1</v>
          </cell>
        </row>
        <row r="655">
          <cell r="B655" t="str">
            <v>MQ0984</v>
          </cell>
          <cell r="C655" t="str">
            <v>IC-057-2023</v>
          </cell>
          <cell r="D655">
            <v>284</v>
          </cell>
          <cell r="E655" t="str">
            <v>MQX</v>
          </cell>
          <cell r="F655" t="str">
            <v>GUIA HIDROFILICA DE 0,035 * 150CM CON ROTADOR DE GUIA</v>
          </cell>
          <cell r="G655" t="str">
            <v xml:space="preserve">UNIDAD </v>
          </cell>
          <cell r="H655" t="str">
            <v>136-2023</v>
          </cell>
          <cell r="I655" t="str">
            <v>COMPAÑÍA DE REPRESENTACIONES MEDICAS SACTP MEDICA S.A.</v>
          </cell>
          <cell r="J655" t="str">
            <v>NO</v>
          </cell>
          <cell r="K655">
            <v>231900</v>
          </cell>
          <cell r="L655">
            <v>44061</v>
          </cell>
          <cell r="M655">
            <v>275961</v>
          </cell>
          <cell r="N655">
            <v>10</v>
          </cell>
        </row>
        <row r="656">
          <cell r="B656" t="str">
            <v>MQ0311</v>
          </cell>
          <cell r="C656" t="str">
            <v>IC-057-2023</v>
          </cell>
          <cell r="D656">
            <v>162</v>
          </cell>
          <cell r="E656" t="str">
            <v>MQX</v>
          </cell>
          <cell r="F656" t="str">
            <v>GUIA MALEABLE PARA TUBO ENDOTRAQUEAL N° 10 FR DE 3.3MM INTUBACION</v>
          </cell>
          <cell r="G656" t="str">
            <v>UNIDAD</v>
          </cell>
          <cell r="H656" t="str">
            <v>151-2023</v>
          </cell>
          <cell r="I656" t="str">
            <v>BIOPLAST OC S.A.S.</v>
          </cell>
          <cell r="J656" t="str">
            <v>NO</v>
          </cell>
          <cell r="K656">
            <v>3790</v>
          </cell>
          <cell r="L656">
            <v>720.1</v>
          </cell>
          <cell r="M656">
            <v>4510.1000000000004</v>
          </cell>
          <cell r="N656">
            <v>31</v>
          </cell>
        </row>
        <row r="657">
          <cell r="B657" t="str">
            <v>MQ0312</v>
          </cell>
          <cell r="C657" t="str">
            <v>IC-057-2023</v>
          </cell>
          <cell r="D657">
            <v>240</v>
          </cell>
          <cell r="E657" t="str">
            <v>MQX</v>
          </cell>
          <cell r="F657" t="str">
            <v>GUIA MALEABLE PARA TUBO ENDOTRAQUEAL N° 14 FR * 7.0 MM INTUBACION</v>
          </cell>
          <cell r="G657" t="str">
            <v xml:space="preserve">UNDAD </v>
          </cell>
          <cell r="H657" t="str">
            <v>151-2023</v>
          </cell>
          <cell r="I657" t="str">
            <v>BIOPLAST OC S.A.S.</v>
          </cell>
          <cell r="J657" t="str">
            <v>NO</v>
          </cell>
          <cell r="K657">
            <v>3790</v>
          </cell>
          <cell r="L657">
            <v>720.1</v>
          </cell>
          <cell r="M657">
            <v>4510.1000000000004</v>
          </cell>
          <cell r="N657">
            <v>198</v>
          </cell>
        </row>
        <row r="658">
          <cell r="B658" t="str">
            <v>MQ0313</v>
          </cell>
          <cell r="C658" t="str">
            <v>IC-057-2023</v>
          </cell>
          <cell r="D658">
            <v>241</v>
          </cell>
          <cell r="E658" t="str">
            <v>MQX</v>
          </cell>
          <cell r="F658" t="str">
            <v>GUIA MALEABLE PARA TUBO ENDOTRAQUEAL N° 6 FR * 2.0 MM INTUBACION</v>
          </cell>
          <cell r="G658" t="str">
            <v xml:space="preserve">UNIDAD </v>
          </cell>
          <cell r="H658" t="str">
            <v>151-2023</v>
          </cell>
          <cell r="I658" t="str">
            <v>BIOPLAST OC S.A.S.</v>
          </cell>
          <cell r="J658" t="str">
            <v>NO</v>
          </cell>
          <cell r="K658">
            <v>3790</v>
          </cell>
          <cell r="L658">
            <v>720.1</v>
          </cell>
          <cell r="M658">
            <v>4510.1000000000004</v>
          </cell>
          <cell r="N658">
            <v>5</v>
          </cell>
        </row>
        <row r="659">
          <cell r="B659" t="str">
            <v>MQ0314</v>
          </cell>
          <cell r="C659" t="str">
            <v>IC-057-2023</v>
          </cell>
          <cell r="D659">
            <v>242</v>
          </cell>
          <cell r="E659" t="str">
            <v>MQX</v>
          </cell>
          <cell r="F659" t="str">
            <v>GUIA MALEABLE PARA TUBO ENDOTRAQUEAL N° 6 FR * 11 MM INTUBACION</v>
          </cell>
          <cell r="G659" t="str">
            <v xml:space="preserve">UNIDAD </v>
          </cell>
          <cell r="H659" t="str">
            <v>143-2023</v>
          </cell>
          <cell r="I659" t="str">
            <v>RAFAEL ANTONIO SALAMANCA</v>
          </cell>
          <cell r="J659" t="str">
            <v>NO</v>
          </cell>
          <cell r="K659">
            <v>4153</v>
          </cell>
          <cell r="L659">
            <v>789</v>
          </cell>
          <cell r="M659">
            <v>4942</v>
          </cell>
          <cell r="N659">
            <v>4</v>
          </cell>
        </row>
        <row r="660">
          <cell r="B660" t="str">
            <v>OD0192</v>
          </cell>
          <cell r="C660" t="str">
            <v>IC-002-2023</v>
          </cell>
          <cell r="D660">
            <v>110</v>
          </cell>
          <cell r="E660" t="str">
            <v>MQX</v>
          </cell>
          <cell r="F660" t="str">
            <v>HEMOSTATICO</v>
          </cell>
          <cell r="G660" t="str">
            <v>FRASCO X 20 ML</v>
          </cell>
          <cell r="H660" t="str">
            <v>009-2023</v>
          </cell>
          <cell r="I660" t="str">
            <v>ORBIDENTAL SAS</v>
          </cell>
          <cell r="J660" t="str">
            <v>NO</v>
          </cell>
          <cell r="K660">
            <v>17500</v>
          </cell>
          <cell r="L660">
            <v>0</v>
          </cell>
          <cell r="M660">
            <v>17500</v>
          </cell>
          <cell r="N660">
            <v>2</v>
          </cell>
        </row>
        <row r="661">
          <cell r="B661" t="str">
            <v>MQ0985</v>
          </cell>
          <cell r="C661" t="str">
            <v>IC-057-2023</v>
          </cell>
          <cell r="D661">
            <v>919</v>
          </cell>
          <cell r="E661" t="str">
            <v>MQX</v>
          </cell>
          <cell r="F661" t="str">
            <v xml:space="preserve">HEMOSTATICO DE MALLA SUELTA CELULOSA OXIDADA REGENERADORA  Y NO REGENERADORA   10CM *  20CM </v>
          </cell>
          <cell r="G661" t="str">
            <v>UNIDAD</v>
          </cell>
          <cell r="H661" t="str">
            <v>138-2023</v>
          </cell>
          <cell r="I661" t="str">
            <v>MEDICOX LTDA</v>
          </cell>
          <cell r="J661" t="str">
            <v>NO</v>
          </cell>
          <cell r="K661">
            <v>84338</v>
          </cell>
          <cell r="L661">
            <v>0</v>
          </cell>
          <cell r="M661">
            <v>84338</v>
          </cell>
          <cell r="N661">
            <v>37</v>
          </cell>
        </row>
        <row r="662">
          <cell r="B662" t="str">
            <v>MQ0316</v>
          </cell>
          <cell r="C662" t="str">
            <v>IC-057-2023</v>
          </cell>
          <cell r="D662">
            <v>908</v>
          </cell>
          <cell r="E662" t="str">
            <v>MQX</v>
          </cell>
          <cell r="F662" t="str">
            <v>HEMOSTATICO DE POLISACARIDOS VEGETALES Y ALGODON FIBRILAR 2.5 * 5CM (TRIPLE CAPA TELA NO TEJIDA)</v>
          </cell>
          <cell r="G662" t="str">
            <v>UNIDAD</v>
          </cell>
          <cell r="H662" t="str">
            <v>142-2023</v>
          </cell>
          <cell r="I662" t="str">
            <v xml:space="preserve">JOHNSON &amp; JOHNSON DE COLOMBIA </v>
          </cell>
          <cell r="J662" t="str">
            <v>NO</v>
          </cell>
          <cell r="K662">
            <v>139680</v>
          </cell>
          <cell r="L662">
            <v>0</v>
          </cell>
          <cell r="M662">
            <v>139680</v>
          </cell>
          <cell r="N662">
            <v>37</v>
          </cell>
        </row>
        <row r="663">
          <cell r="B663" t="str">
            <v>MQ0634</v>
          </cell>
          <cell r="C663" t="str">
            <v>IC-057-2023</v>
          </cell>
          <cell r="D663">
            <v>909</v>
          </cell>
          <cell r="E663" t="str">
            <v>MQX</v>
          </cell>
          <cell r="F663" t="str">
            <v>HEMOSTATICO DE POLISACARIDOS VEGETALES Y ALGODON FIBRILAR 5 * 10CM (TRIPLE CAPA TELA NO TEJIDA)</v>
          </cell>
          <cell r="G663" t="str">
            <v>UNIDAD</v>
          </cell>
          <cell r="H663" t="str">
            <v>142-2023</v>
          </cell>
          <cell r="I663" t="str">
            <v xml:space="preserve">JOHNSON &amp; JOHNSON DE COLOMBIA </v>
          </cell>
          <cell r="J663" t="str">
            <v>NO</v>
          </cell>
          <cell r="K663">
            <v>232800</v>
          </cell>
          <cell r="L663">
            <v>0</v>
          </cell>
          <cell r="M663">
            <v>232800</v>
          </cell>
          <cell r="N663">
            <v>6</v>
          </cell>
        </row>
        <row r="664">
          <cell r="B664" t="str">
            <v>MQ0986</v>
          </cell>
          <cell r="C664" t="str">
            <v>039-2022</v>
          </cell>
          <cell r="D664">
            <v>1</v>
          </cell>
          <cell r="E664" t="str">
            <v>MQX</v>
          </cell>
          <cell r="F664" t="str">
            <v>HIDROGEL ANTIMICROBIANO 86GR (NaCl 0.9% NaClO 0.057% HClO 0.015%)</v>
          </cell>
          <cell r="G664" t="str">
            <v>TUBO</v>
          </cell>
          <cell r="H664" t="str">
            <v>177-2022</v>
          </cell>
          <cell r="I664" t="str">
            <v>INNOVACIONES MEDICAS S.A.S.</v>
          </cell>
          <cell r="J664" t="str">
            <v>NO</v>
          </cell>
          <cell r="K664">
            <v>358496</v>
          </cell>
          <cell r="L664">
            <v>0</v>
          </cell>
          <cell r="M664">
            <v>358496</v>
          </cell>
          <cell r="N664">
            <v>12</v>
          </cell>
        </row>
        <row r="665">
          <cell r="B665" t="str">
            <v>MQ0970</v>
          </cell>
          <cell r="C665" t="str">
            <v>IC-057-2023</v>
          </cell>
          <cell r="D665">
            <v>791</v>
          </cell>
          <cell r="E665" t="str">
            <v>MQX</v>
          </cell>
          <cell r="F665" t="str">
            <v xml:space="preserve">HIDROGEL CON ALGINATO DE CALCIO * 15GR  ESTERIL </v>
          </cell>
          <cell r="G665" t="str">
            <v>TUBO 15g</v>
          </cell>
          <cell r="H665" t="str">
            <v>140-2023</v>
          </cell>
          <cell r="I665" t="str">
            <v>SMITH &amp; NEPHEW COLOMBIA S.A.S.</v>
          </cell>
          <cell r="J665" t="str">
            <v>NO</v>
          </cell>
          <cell r="K665">
            <v>8154</v>
          </cell>
          <cell r="L665">
            <v>0</v>
          </cell>
          <cell r="M665">
            <v>8154</v>
          </cell>
          <cell r="N665">
            <v>48</v>
          </cell>
        </row>
        <row r="666">
          <cell r="B666" t="str">
            <v>MQ0319</v>
          </cell>
          <cell r="C666" t="str">
            <v>IC-057-2023</v>
          </cell>
          <cell r="D666">
            <v>696</v>
          </cell>
          <cell r="E666" t="str">
            <v>MQX</v>
          </cell>
          <cell r="F666" t="str">
            <v xml:space="preserve">HIDROGEL PARA EL CUIDADO DE HERIDAS CON ALOE VERA </v>
          </cell>
          <cell r="G666" t="str">
            <v xml:space="preserve">UNIDAD </v>
          </cell>
          <cell r="H666" t="str">
            <v>138-2023</v>
          </cell>
          <cell r="I666" t="str">
            <v>MEDICOX LTDA</v>
          </cell>
          <cell r="J666" t="str">
            <v>NO</v>
          </cell>
          <cell r="K666">
            <v>36308</v>
          </cell>
          <cell r="L666">
            <v>0</v>
          </cell>
          <cell r="M666">
            <v>36308</v>
          </cell>
          <cell r="N666">
            <v>67</v>
          </cell>
        </row>
        <row r="667">
          <cell r="B667" t="str">
            <v>MQ0320</v>
          </cell>
          <cell r="C667" t="str">
            <v>IC-057-2023</v>
          </cell>
          <cell r="D667">
            <v>697</v>
          </cell>
          <cell r="E667" t="str">
            <v>MQX</v>
          </cell>
          <cell r="F667" t="str">
            <v xml:space="preserve">HIDROGEL PARA EL CUIDADO DE HERIDAS CON ALOE VERA </v>
          </cell>
          <cell r="G667" t="str">
            <v xml:space="preserve">UNIDAD </v>
          </cell>
          <cell r="H667" t="str">
            <v>138-2023</v>
          </cell>
          <cell r="I667" t="str">
            <v>MEDICOX LTDA</v>
          </cell>
          <cell r="J667" t="str">
            <v>NO</v>
          </cell>
          <cell r="K667">
            <v>71687</v>
          </cell>
          <cell r="L667">
            <v>0</v>
          </cell>
          <cell r="M667">
            <v>71687</v>
          </cell>
          <cell r="N667">
            <v>60</v>
          </cell>
        </row>
        <row r="668">
          <cell r="B668" t="str">
            <v>OD0193</v>
          </cell>
          <cell r="C668" t="str">
            <v>IC-002-2023</v>
          </cell>
          <cell r="D668">
            <v>111</v>
          </cell>
          <cell r="E668" t="str">
            <v>MQX</v>
          </cell>
          <cell r="F668" t="str">
            <v>HIDROXIDO CALCIO BASE+ CATALIZADOR</v>
          </cell>
          <cell r="G668" t="str">
            <v>KIT</v>
          </cell>
          <cell r="H668" t="str">
            <v>009-2023</v>
          </cell>
          <cell r="I668" t="str">
            <v>ORBIDENTAL SAS</v>
          </cell>
          <cell r="J668" t="str">
            <v>NO</v>
          </cell>
          <cell r="K668">
            <v>78500</v>
          </cell>
          <cell r="L668">
            <v>0</v>
          </cell>
          <cell r="M668">
            <v>78500</v>
          </cell>
          <cell r="N668">
            <v>2</v>
          </cell>
        </row>
        <row r="669">
          <cell r="B669" t="str">
            <v>OD0195</v>
          </cell>
          <cell r="C669" t="str">
            <v>IC-002-2023</v>
          </cell>
          <cell r="D669">
            <v>112</v>
          </cell>
          <cell r="E669" t="str">
            <v>MQX</v>
          </cell>
          <cell r="F669" t="str">
            <v>HIDROXIDO CALCIO EN SOLUCION LECHADA</v>
          </cell>
          <cell r="G669" t="str">
            <v>LITRO</v>
          </cell>
          <cell r="H669" t="str">
            <v>009-2023</v>
          </cell>
          <cell r="I669" t="str">
            <v>ORBIDENTAL SAS</v>
          </cell>
          <cell r="J669" t="str">
            <v>NO</v>
          </cell>
          <cell r="K669">
            <v>15800</v>
          </cell>
          <cell r="L669">
            <v>0</v>
          </cell>
          <cell r="M669">
            <v>15800</v>
          </cell>
          <cell r="N669">
            <v>5</v>
          </cell>
        </row>
        <row r="670">
          <cell r="B670" t="str">
            <v>OD0196</v>
          </cell>
          <cell r="C670" t="str">
            <v>IC-002-2023</v>
          </cell>
          <cell r="D670">
            <v>113</v>
          </cell>
          <cell r="E670" t="str">
            <v>MQX</v>
          </cell>
          <cell r="F670" t="str">
            <v>HIDROXIDO CALCIO POLVO</v>
          </cell>
          <cell r="G670" t="str">
            <v>FRASCO 10GR</v>
          </cell>
          <cell r="H670" t="str">
            <v>009-2023</v>
          </cell>
          <cell r="I670" t="str">
            <v>ORBIDENTAL SAS</v>
          </cell>
          <cell r="J670" t="str">
            <v>NO</v>
          </cell>
          <cell r="K670">
            <v>7100</v>
          </cell>
          <cell r="L670">
            <v>0</v>
          </cell>
          <cell r="M670">
            <v>7100</v>
          </cell>
          <cell r="N670">
            <v>5</v>
          </cell>
        </row>
        <row r="671">
          <cell r="B671" t="str">
            <v>MQXC366</v>
          </cell>
          <cell r="C671" t="str">
            <v>IC-005-2023</v>
          </cell>
          <cell r="D671">
            <v>5</v>
          </cell>
          <cell r="E671" t="str">
            <v>MQX</v>
          </cell>
          <cell r="F671" t="str">
            <v>HIPOCLORITO DE SODIO 5,25 % GARRAFA de 4 LITROS</v>
          </cell>
          <cell r="G671" t="str">
            <v>GALON</v>
          </cell>
          <cell r="H671" t="str">
            <v>004-2023</v>
          </cell>
          <cell r="I671" t="str">
            <v>EMERGENCIAS CLINICAS SAS</v>
          </cell>
          <cell r="J671" t="str">
            <v>SI</v>
          </cell>
          <cell r="K671">
            <v>45968</v>
          </cell>
          <cell r="L671">
            <v>8734</v>
          </cell>
          <cell r="M671">
            <v>54702</v>
          </cell>
          <cell r="N671">
            <v>50</v>
          </cell>
        </row>
        <row r="672">
          <cell r="B672" t="str">
            <v>MQXC481</v>
          </cell>
          <cell r="C672" t="str">
            <v>IC-002-2023</v>
          </cell>
          <cell r="D672">
            <v>114</v>
          </cell>
          <cell r="E672" t="str">
            <v>MQX</v>
          </cell>
          <cell r="F672" t="str">
            <v>HIPOCLORITO DE SODIO AL 5%</v>
          </cell>
          <cell r="G672" t="str">
            <v>GARRAFA
*3785 ML</v>
          </cell>
          <cell r="H672" t="str">
            <v>009-2023</v>
          </cell>
          <cell r="I672" t="str">
            <v>ORBIDENTAL SAS</v>
          </cell>
          <cell r="J672" t="str">
            <v>NO</v>
          </cell>
          <cell r="K672">
            <v>36960</v>
          </cell>
          <cell r="L672">
            <v>0</v>
          </cell>
          <cell r="M672">
            <v>36960</v>
          </cell>
          <cell r="N672">
            <v>3</v>
          </cell>
        </row>
        <row r="673">
          <cell r="B673" t="str">
            <v>OD0202</v>
          </cell>
          <cell r="C673" t="str">
            <v>IC-002-2023</v>
          </cell>
          <cell r="D673">
            <v>115</v>
          </cell>
          <cell r="E673" t="str">
            <v>MQX</v>
          </cell>
          <cell r="F673" t="str">
            <v>HIPOCLORITO DE SODIO AL 5%</v>
          </cell>
          <cell r="G673" t="str">
            <v>FRASCO X 120 ML</v>
          </cell>
          <cell r="H673" t="str">
            <v>009-2023</v>
          </cell>
          <cell r="I673" t="str">
            <v>ORBIDENTAL SAS</v>
          </cell>
          <cell r="J673" t="str">
            <v>NO</v>
          </cell>
          <cell r="K673">
            <v>5300</v>
          </cell>
          <cell r="L673">
            <v>0</v>
          </cell>
          <cell r="M673">
            <v>5300</v>
          </cell>
          <cell r="N673">
            <v>10</v>
          </cell>
        </row>
        <row r="674">
          <cell r="B674" t="str">
            <v>MQ0322</v>
          </cell>
          <cell r="C674" t="str">
            <v>EM084-2023</v>
          </cell>
          <cell r="D674" t="str">
            <v>INCLUSIÓN</v>
          </cell>
          <cell r="E674" t="str">
            <v>MQX</v>
          </cell>
          <cell r="F674" t="str">
            <v>HISOPOS PARA LUMINOTERAPIA ATP</v>
          </cell>
          <cell r="G674" t="str">
            <v>UNIDAD</v>
          </cell>
          <cell r="H674" t="str">
            <v>141-2023</v>
          </cell>
          <cell r="I674" t="str">
            <v>M&amp;M EQUIPOS MEDICOS</v>
          </cell>
          <cell r="J674" t="str">
            <v>NO</v>
          </cell>
          <cell r="K674">
            <v>19945</v>
          </cell>
          <cell r="L674">
            <v>3790</v>
          </cell>
          <cell r="M674">
            <v>23735</v>
          </cell>
          <cell r="N674">
            <v>150</v>
          </cell>
        </row>
        <row r="675">
          <cell r="B675" t="str">
            <v>MQXC353</v>
          </cell>
          <cell r="C675" t="str">
            <v>IC-057-2023</v>
          </cell>
          <cell r="D675">
            <v>373</v>
          </cell>
          <cell r="E675" t="str">
            <v>MQX</v>
          </cell>
          <cell r="F675" t="str">
            <v>HOJA DE BISTURI N° 10 CAJA * 100 UNIDADES</v>
          </cell>
          <cell r="G675" t="str">
            <v xml:space="preserve">CAJA X100 </v>
          </cell>
          <cell r="H675" t="str">
            <v>144-2023</v>
          </cell>
          <cell r="I675" t="str">
            <v>COMPANY MEDIQBOY OC S.A.S.</v>
          </cell>
          <cell r="J675" t="str">
            <v>NO</v>
          </cell>
          <cell r="K675">
            <v>31900</v>
          </cell>
          <cell r="L675">
            <v>6061</v>
          </cell>
          <cell r="M675">
            <v>37961</v>
          </cell>
          <cell r="N675">
            <v>1</v>
          </cell>
        </row>
        <row r="676">
          <cell r="B676" t="str">
            <v>MQ0323</v>
          </cell>
          <cell r="C676" t="str">
            <v>IC-057-2023</v>
          </cell>
          <cell r="D676">
            <v>324</v>
          </cell>
          <cell r="E676" t="str">
            <v>MQX</v>
          </cell>
          <cell r="F676" t="str">
            <v>HOJA DE BISTURI N° 11 CAJA * 100 UNIDADES</v>
          </cell>
          <cell r="G676" t="str">
            <v>CAJA X100</v>
          </cell>
          <cell r="H676" t="str">
            <v>144-2023</v>
          </cell>
          <cell r="I676" t="str">
            <v>COMPANY MEDIQBOY OC S.A.S.</v>
          </cell>
          <cell r="J676" t="str">
            <v>NO</v>
          </cell>
          <cell r="K676">
            <v>31900</v>
          </cell>
          <cell r="L676">
            <v>6061</v>
          </cell>
          <cell r="M676">
            <v>37961</v>
          </cell>
          <cell r="N676">
            <v>1543</v>
          </cell>
        </row>
        <row r="677">
          <cell r="B677" t="str">
            <v>MQ0324</v>
          </cell>
          <cell r="C677" t="str">
            <v>IC-057-2023</v>
          </cell>
          <cell r="D677">
            <v>325</v>
          </cell>
          <cell r="E677" t="str">
            <v>MQX</v>
          </cell>
          <cell r="F677" t="str">
            <v>HOJA DE BISTURI N° 12 CAJA * 100 UNIDADES</v>
          </cell>
          <cell r="G677" t="str">
            <v>CAJA X100</v>
          </cell>
          <cell r="H677" t="str">
            <v>144-2023</v>
          </cell>
          <cell r="I677" t="str">
            <v>COMPANY MEDIQBOY OC S.A.S.</v>
          </cell>
          <cell r="J677" t="str">
            <v>NO</v>
          </cell>
          <cell r="K677">
            <v>31900</v>
          </cell>
          <cell r="L677">
            <v>6061</v>
          </cell>
          <cell r="M677">
            <v>37961</v>
          </cell>
          <cell r="N677">
            <v>219</v>
          </cell>
        </row>
        <row r="678">
          <cell r="B678" t="str">
            <v>MQ0325</v>
          </cell>
          <cell r="C678" t="str">
            <v>IC-057-2023</v>
          </cell>
          <cell r="D678">
            <v>326</v>
          </cell>
          <cell r="E678" t="str">
            <v>MQX</v>
          </cell>
          <cell r="F678" t="str">
            <v>HOJA DE BISTURI N° 15 CAJA * 100 UNIDADES</v>
          </cell>
          <cell r="G678" t="str">
            <v>CAJA X100</v>
          </cell>
          <cell r="H678" t="str">
            <v>144-2023</v>
          </cell>
          <cell r="I678" t="str">
            <v>COMPANY MEDIQBOY OC S.A.S.</v>
          </cell>
          <cell r="J678" t="str">
            <v>NO</v>
          </cell>
          <cell r="K678">
            <v>31900</v>
          </cell>
          <cell r="L678">
            <v>6061</v>
          </cell>
          <cell r="M678">
            <v>37961</v>
          </cell>
          <cell r="N678">
            <v>1961</v>
          </cell>
        </row>
        <row r="679">
          <cell r="B679" t="str">
            <v>MQ0326</v>
          </cell>
          <cell r="C679" t="str">
            <v>IC-057-2023</v>
          </cell>
          <cell r="D679">
            <v>327</v>
          </cell>
          <cell r="E679" t="str">
            <v>MQX</v>
          </cell>
          <cell r="F679" t="str">
            <v>HOJA DE BISTURI N° 20 CAJA * 100 UNIDADES</v>
          </cell>
          <cell r="G679" t="str">
            <v>CAJA X100</v>
          </cell>
          <cell r="H679" t="str">
            <v>144-2023</v>
          </cell>
          <cell r="I679" t="str">
            <v>COMPANY MEDIQBOY OC S.A.S.</v>
          </cell>
          <cell r="J679" t="str">
            <v>NO</v>
          </cell>
          <cell r="K679">
            <v>31900</v>
          </cell>
          <cell r="L679">
            <v>6061</v>
          </cell>
          <cell r="M679">
            <v>37961</v>
          </cell>
          <cell r="N679">
            <v>1053</v>
          </cell>
        </row>
        <row r="680">
          <cell r="B680" t="str">
            <v>MQ0988</v>
          </cell>
          <cell r="C680" t="str">
            <v>IC-057-2023</v>
          </cell>
          <cell r="D680">
            <v>328</v>
          </cell>
          <cell r="E680" t="str">
            <v>MQX</v>
          </cell>
          <cell r="F680" t="str">
            <v>HOJA DE BISTURI N° 21 CAJA * 100 UNIDADES</v>
          </cell>
          <cell r="G680" t="str">
            <v>CAJA X100</v>
          </cell>
          <cell r="H680" t="str">
            <v>144-2023</v>
          </cell>
          <cell r="I680" t="str">
            <v>COMPANY MEDIQBOY OC S.A.S.</v>
          </cell>
          <cell r="J680" t="str">
            <v>NO</v>
          </cell>
          <cell r="K680">
            <v>31900</v>
          </cell>
          <cell r="L680">
            <v>6061</v>
          </cell>
          <cell r="M680">
            <v>37961</v>
          </cell>
          <cell r="N680">
            <v>385</v>
          </cell>
        </row>
        <row r="681">
          <cell r="B681" t="str">
            <v>MQ0327</v>
          </cell>
          <cell r="C681" t="str">
            <v>IC-057-2023</v>
          </cell>
          <cell r="D681">
            <v>374</v>
          </cell>
          <cell r="E681" t="str">
            <v>MQX</v>
          </cell>
          <cell r="F681" t="str">
            <v>HOJA DE BISTURI N° 22 CAJA * 100 UNIDADES</v>
          </cell>
          <cell r="G681" t="str">
            <v xml:space="preserve">CAJA X100 </v>
          </cell>
          <cell r="H681" t="str">
            <v>144-2023</v>
          </cell>
          <cell r="I681" t="str">
            <v>COMPANY MEDIQBOY OC S.A.S.</v>
          </cell>
          <cell r="J681" t="str">
            <v>NO</v>
          </cell>
          <cell r="K681">
            <v>31900</v>
          </cell>
          <cell r="L681">
            <v>6061</v>
          </cell>
          <cell r="M681">
            <v>37961</v>
          </cell>
          <cell r="N681">
            <v>135</v>
          </cell>
        </row>
        <row r="682">
          <cell r="B682" t="str">
            <v>MQ0328</v>
          </cell>
          <cell r="C682" t="str">
            <v>IC-057-2023</v>
          </cell>
          <cell r="D682">
            <v>375</v>
          </cell>
          <cell r="E682" t="str">
            <v>MQX</v>
          </cell>
          <cell r="F682" t="str">
            <v>HOJA DE BISTURI N° 23 CAJA * 100 UNIDADES</v>
          </cell>
          <cell r="G682" t="str">
            <v xml:space="preserve">CAJA X100 </v>
          </cell>
          <cell r="H682" t="str">
            <v>144-2023</v>
          </cell>
          <cell r="I682" t="str">
            <v>COMPANY MEDIQBOY OC S.A.S.</v>
          </cell>
          <cell r="J682" t="str">
            <v>NO</v>
          </cell>
          <cell r="K682">
            <v>31900</v>
          </cell>
          <cell r="L682">
            <v>6061</v>
          </cell>
          <cell r="M682">
            <v>37961</v>
          </cell>
          <cell r="N682">
            <v>5</v>
          </cell>
        </row>
        <row r="683">
          <cell r="B683" t="str">
            <v>MQ0329</v>
          </cell>
          <cell r="C683" t="str">
            <v>IC-057-2023</v>
          </cell>
          <cell r="D683">
            <v>376</v>
          </cell>
          <cell r="E683" t="str">
            <v>MQX</v>
          </cell>
          <cell r="F683" t="str">
            <v>HOJA DE BISTURI N° 24 CAJA * 100 UNIDADES</v>
          </cell>
          <cell r="G683" t="str">
            <v xml:space="preserve">CAJA X100 </v>
          </cell>
          <cell r="H683" t="str">
            <v>144-2023</v>
          </cell>
          <cell r="I683" t="str">
            <v>COMPANY MEDIQBOY OC S.A.S.</v>
          </cell>
          <cell r="J683" t="str">
            <v>NO</v>
          </cell>
          <cell r="K683">
            <v>31900</v>
          </cell>
          <cell r="L683">
            <v>6061</v>
          </cell>
          <cell r="M683">
            <v>37961</v>
          </cell>
          <cell r="N683">
            <v>34</v>
          </cell>
        </row>
        <row r="684">
          <cell r="B684" t="str">
            <v>MQ0330</v>
          </cell>
          <cell r="C684" t="str">
            <v>IC-057-2023</v>
          </cell>
          <cell r="D684">
            <v>931</v>
          </cell>
          <cell r="E684" t="str">
            <v>MQX</v>
          </cell>
          <cell r="F684" t="str">
            <v>HOJA VIDEOLARINGO DESECHABLE M1 COMPATIBLE CON LA DE MARCA "MEDCAPTAIN MODELO VS10H"</v>
          </cell>
          <cell r="G684" t="str">
            <v>UNIDAD</v>
          </cell>
          <cell r="H684" t="str">
            <v>131-2023</v>
          </cell>
          <cell r="I684" t="str">
            <v>POLIFARMA SAS</v>
          </cell>
          <cell r="J684" t="str">
            <v>NO</v>
          </cell>
          <cell r="K684">
            <v>43750</v>
          </cell>
          <cell r="L684">
            <v>8312.5</v>
          </cell>
          <cell r="M684">
            <v>52062.5</v>
          </cell>
          <cell r="N684">
            <v>10</v>
          </cell>
        </row>
        <row r="685">
          <cell r="B685" t="str">
            <v>MQ0331</v>
          </cell>
          <cell r="C685" t="str">
            <v>IC-057-2023</v>
          </cell>
          <cell r="D685">
            <v>932</v>
          </cell>
          <cell r="E685" t="str">
            <v>MQX</v>
          </cell>
          <cell r="F685" t="str">
            <v>HOJA VIDEOLARINGO DESECHABLE M2 COMPATIBLE CON LA DE MARCA "MEDCAPTAIN MODELO VS10H"</v>
          </cell>
          <cell r="G685" t="str">
            <v>UNIDAD</v>
          </cell>
          <cell r="H685" t="str">
            <v>131-2023</v>
          </cell>
          <cell r="I685" t="str">
            <v>POLIFARMA SAS</v>
          </cell>
          <cell r="J685" t="str">
            <v>NO</v>
          </cell>
          <cell r="K685">
            <v>43750</v>
          </cell>
          <cell r="L685">
            <v>8312.5</v>
          </cell>
          <cell r="M685">
            <v>52062.5</v>
          </cell>
          <cell r="N685">
            <v>10</v>
          </cell>
        </row>
        <row r="686">
          <cell r="B686" t="str">
            <v>MQ0332</v>
          </cell>
          <cell r="C686" t="str">
            <v>IC-057-2023</v>
          </cell>
          <cell r="D686">
            <v>933</v>
          </cell>
          <cell r="E686" t="str">
            <v>MQX</v>
          </cell>
          <cell r="F686" t="str">
            <v>HOJA VIDEOLARINGO DESECHABLE M3 COMPATIBLE CON LA DE MARCA "MEDCAPTAIN MODELO VS10H"</v>
          </cell>
          <cell r="G686" t="str">
            <v>UNIDAD</v>
          </cell>
          <cell r="H686" t="str">
            <v>131-2023</v>
          </cell>
          <cell r="I686" t="str">
            <v>POLIFARMA SAS</v>
          </cell>
          <cell r="J686" t="str">
            <v>NO</v>
          </cell>
          <cell r="K686">
            <v>43750</v>
          </cell>
          <cell r="L686">
            <v>8312.5</v>
          </cell>
          <cell r="M686">
            <v>52062.5</v>
          </cell>
          <cell r="N686">
            <v>10</v>
          </cell>
        </row>
        <row r="687">
          <cell r="B687" t="str">
            <v>MQ0334</v>
          </cell>
          <cell r="C687" t="str">
            <v>IC-057-2023</v>
          </cell>
          <cell r="D687">
            <v>934</v>
          </cell>
          <cell r="E687" t="str">
            <v>MQX</v>
          </cell>
          <cell r="F687" t="str">
            <v>HOJA VIDEOLARINGO DESECHABLE M3D COMPATIBLE CON LA DE MARCA "MEDCAPTAIN MODELO VS10H"</v>
          </cell>
          <cell r="G687" t="str">
            <v>UNIDAD</v>
          </cell>
          <cell r="H687" t="str">
            <v>131-2023</v>
          </cell>
          <cell r="I687" t="str">
            <v>POLIFARMA SAS</v>
          </cell>
          <cell r="J687" t="str">
            <v>NO</v>
          </cell>
          <cell r="K687">
            <v>43750</v>
          </cell>
          <cell r="L687">
            <v>8312.5</v>
          </cell>
          <cell r="M687">
            <v>52062.5</v>
          </cell>
          <cell r="N687">
            <v>10</v>
          </cell>
        </row>
        <row r="688">
          <cell r="B688" t="str">
            <v>MQ0335</v>
          </cell>
          <cell r="C688" t="str">
            <v>IC-057-2023</v>
          </cell>
          <cell r="D688">
            <v>163</v>
          </cell>
          <cell r="E688" t="str">
            <v>MQX</v>
          </cell>
          <cell r="F688" t="str">
            <v>HUMIDIFICADOR PLASTICO PARA OXIGENO</v>
          </cell>
          <cell r="G688" t="str">
            <v>UNIDAD</v>
          </cell>
          <cell r="H688" t="str">
            <v>151-2023</v>
          </cell>
          <cell r="I688" t="str">
            <v>BIOPLAST OC S.A.S.</v>
          </cell>
          <cell r="J688" t="str">
            <v>NO</v>
          </cell>
          <cell r="K688">
            <v>3740</v>
          </cell>
          <cell r="L688">
            <v>710.6</v>
          </cell>
          <cell r="M688">
            <v>4450.6000000000004</v>
          </cell>
          <cell r="N688">
            <v>1083</v>
          </cell>
        </row>
        <row r="689">
          <cell r="B689" t="str">
            <v>MQ0995</v>
          </cell>
          <cell r="C689" t="str">
            <v>IC-069-2022</v>
          </cell>
          <cell r="D689" t="str">
            <v>NA</v>
          </cell>
          <cell r="E689" t="str">
            <v>MQX</v>
          </cell>
          <cell r="F689" t="str">
            <v xml:space="preserve">IMPLANTE PARA EL TRATAMIENTO DE REFLUJO VANTRIS </v>
          </cell>
          <cell r="G689" t="str">
            <v>UNIDAD</v>
          </cell>
          <cell r="H689" t="str">
            <v>SIN CONTRATO</v>
          </cell>
          <cell r="I689" t="str">
            <v>SIN CONTRATO</v>
          </cell>
          <cell r="J689" t="str">
            <v>NO</v>
          </cell>
          <cell r="K689">
            <v>0</v>
          </cell>
          <cell r="L689">
            <v>0</v>
          </cell>
          <cell r="M689">
            <v>0</v>
          </cell>
          <cell r="N689">
            <v>1</v>
          </cell>
        </row>
        <row r="690">
          <cell r="B690" t="str">
            <v>MQ0997</v>
          </cell>
          <cell r="C690" t="str">
            <v>069-2022</v>
          </cell>
          <cell r="D690">
            <v>36</v>
          </cell>
          <cell r="E690" t="str">
            <v>MQX</v>
          </cell>
          <cell r="F690" t="str">
            <v>INDICADOR BIOLOGICO DE LECTURA RAPIDA 3M™ ATTEST™ 1291, PARA ESTERILIZACION POR VAPOR, 50 CADA UNIDAD O/CAJA TAPA AZUL</v>
          </cell>
          <cell r="G690" t="str">
            <v>UNIDAD</v>
          </cell>
          <cell r="H690" t="str">
            <v>SIN CONTRATO</v>
          </cell>
          <cell r="I690" t="str">
            <v>SIN CONTRATO</v>
          </cell>
          <cell r="J690" t="str">
            <v>SI</v>
          </cell>
          <cell r="K690">
            <v>16317</v>
          </cell>
          <cell r="L690">
            <v>3100</v>
          </cell>
          <cell r="M690">
            <v>19417</v>
          </cell>
          <cell r="N690">
            <v>100</v>
          </cell>
        </row>
        <row r="691">
          <cell r="B691" t="str">
            <v>MQ0996</v>
          </cell>
          <cell r="C691" t="str">
            <v>EM014-2023</v>
          </cell>
          <cell r="D691" t="str">
            <v>INCLUSIÓN</v>
          </cell>
          <cell r="E691" t="str">
            <v>MQX</v>
          </cell>
          <cell r="F691" t="str">
            <v>INDICADOR BIOLOGICO LECTURA 1 A 3 HORAS
PARA VAPOR REF 1292 CAJA X 50</v>
          </cell>
          <cell r="G691" t="str">
            <v>CAJA X 50 UNIDADES</v>
          </cell>
          <cell r="H691" t="str">
            <v>SIN CONTRATO</v>
          </cell>
          <cell r="I691" t="str">
            <v>SIN CONTRATO</v>
          </cell>
          <cell r="J691" t="str">
            <v>SI</v>
          </cell>
          <cell r="K691">
            <v>18750</v>
          </cell>
          <cell r="L691">
            <v>3563</v>
          </cell>
          <cell r="M691">
            <v>22313</v>
          </cell>
          <cell r="N691">
            <v>52</v>
          </cell>
        </row>
        <row r="692">
          <cell r="B692" t="str">
            <v>MQ0998</v>
          </cell>
          <cell r="C692" t="str">
            <v>EM014-2023</v>
          </cell>
          <cell r="D692" t="str">
            <v>INCLUSIÓN</v>
          </cell>
          <cell r="E692" t="str">
            <v>MQX</v>
          </cell>
          <cell r="F692" t="str">
            <v>INDICADOR BIOLOGICO LECTURA RAPIDA 24
MINUTOS PARA VAPOR REF 1492V CAJA X 50</v>
          </cell>
          <cell r="G692" t="str">
            <v>CAJA X 50 UNIDADES</v>
          </cell>
          <cell r="H692" t="str">
            <v>SIN CONTRATO</v>
          </cell>
          <cell r="I692" t="str">
            <v>SIN CONTRATO</v>
          </cell>
          <cell r="J692" t="str">
            <v>SI</v>
          </cell>
          <cell r="K692">
            <v>19545</v>
          </cell>
          <cell r="L692">
            <v>3714</v>
          </cell>
          <cell r="M692">
            <v>23259</v>
          </cell>
          <cell r="N692">
            <v>52</v>
          </cell>
        </row>
        <row r="693">
          <cell r="B693" t="str">
            <v>MQ0336</v>
          </cell>
          <cell r="C693" t="str">
            <v>029-2021</v>
          </cell>
          <cell r="D693">
            <v>3</v>
          </cell>
          <cell r="E693" t="str">
            <v>MQX</v>
          </cell>
          <cell r="F693" t="str">
            <v>INDICADOR BIOLOGICO STERRAD</v>
          </cell>
          <cell r="G693" t="str">
            <v>CAJA X 30 INDICADORES</v>
          </cell>
          <cell r="H693" t="str">
            <v>088-2023</v>
          </cell>
          <cell r="I693" t="str">
            <v>ADVANCED STERILIZATION PRODUCTS COLOMBIA S.A.S</v>
          </cell>
          <cell r="J693" t="str">
            <v>SI</v>
          </cell>
          <cell r="K693">
            <v>1513757</v>
          </cell>
          <cell r="L693">
            <v>287614</v>
          </cell>
          <cell r="M693">
            <v>1801371</v>
          </cell>
          <cell r="N693">
            <v>2</v>
          </cell>
        </row>
        <row r="694">
          <cell r="B694" t="str">
            <v>MQ0999</v>
          </cell>
          <cell r="C694" t="str">
            <v>IC-057-2023</v>
          </cell>
          <cell r="D694">
            <v>21</v>
          </cell>
          <cell r="E694" t="str">
            <v>MQX</v>
          </cell>
          <cell r="F694" t="str">
            <v xml:space="preserve">INDICADOR CONTROL QUIMICO TIPO IV – TIRAS INDICADORAS PARA VAPOR </v>
          </cell>
          <cell r="G694" t="str">
            <v>UNIDAD</v>
          </cell>
          <cell r="H694" t="str">
            <v>151-2023</v>
          </cell>
          <cell r="I694" t="str">
            <v>BIOPLAST OC S.A.S.</v>
          </cell>
          <cell r="J694" t="str">
            <v>NO</v>
          </cell>
          <cell r="K694">
            <v>179</v>
          </cell>
          <cell r="L694">
            <v>34.01</v>
          </cell>
          <cell r="M694">
            <v>213.01</v>
          </cell>
          <cell r="N694">
            <v>18000</v>
          </cell>
        </row>
        <row r="695">
          <cell r="B695" t="str">
            <v>MQ0344</v>
          </cell>
          <cell r="C695" t="str">
            <v>IC-057-2023</v>
          </cell>
          <cell r="D695">
            <v>22</v>
          </cell>
          <cell r="E695" t="str">
            <v>MQX</v>
          </cell>
          <cell r="F695" t="str">
            <v>INDICADOR INTEGRADOR QUIMICO TIPO 5 POR DESPAZAMIENTO</v>
          </cell>
          <cell r="G695" t="str">
            <v>UNIDAD</v>
          </cell>
          <cell r="H695" t="str">
            <v>131-2023</v>
          </cell>
          <cell r="I695" t="str">
            <v>POLIFARMA SAS</v>
          </cell>
          <cell r="J695" t="str">
            <v>NO</v>
          </cell>
          <cell r="K695">
            <v>312</v>
          </cell>
          <cell r="L695">
            <v>59.28</v>
          </cell>
          <cell r="M695">
            <v>371.28</v>
          </cell>
          <cell r="N695">
            <v>7900</v>
          </cell>
        </row>
        <row r="696">
          <cell r="B696" t="str">
            <v>MQ0337</v>
          </cell>
          <cell r="C696" t="str">
            <v>IC-057-2023</v>
          </cell>
          <cell r="D696">
            <v>825</v>
          </cell>
          <cell r="E696" t="str">
            <v>MQX</v>
          </cell>
          <cell r="F696" t="str">
            <v>INFUSOR DE LIQUIDOS DE 1000ML</v>
          </cell>
          <cell r="G696" t="str">
            <v xml:space="preserve">UNIDAD </v>
          </cell>
          <cell r="H696" t="str">
            <v>137-2023</v>
          </cell>
          <cell r="I696" t="str">
            <v>HOSPITECNICA S.A.S.</v>
          </cell>
          <cell r="J696" t="str">
            <v>NO</v>
          </cell>
          <cell r="K696">
            <v>118750</v>
          </cell>
          <cell r="L696">
            <v>22563</v>
          </cell>
          <cell r="M696">
            <v>141313</v>
          </cell>
          <cell r="N696">
            <v>4</v>
          </cell>
        </row>
        <row r="697">
          <cell r="B697" t="str">
            <v>MQ0338</v>
          </cell>
          <cell r="C697" t="str">
            <v>IC-057-2023</v>
          </cell>
          <cell r="D697">
            <v>462</v>
          </cell>
          <cell r="E697" t="str">
            <v>MQX</v>
          </cell>
          <cell r="F697" t="str">
            <v>INFUSOR DE LIQUIDOS DESECHABLE 500 ML</v>
          </cell>
          <cell r="G697" t="str">
            <v xml:space="preserve">UNIDAD </v>
          </cell>
          <cell r="H697" t="str">
            <v>154-2023</v>
          </cell>
          <cell r="I697" t="str">
            <v>LM INSTRUMENTS SAS</v>
          </cell>
          <cell r="J697" t="str">
            <v>NO</v>
          </cell>
          <cell r="K697">
            <v>129000</v>
          </cell>
          <cell r="L697">
            <v>24510</v>
          </cell>
          <cell r="M697">
            <v>153510</v>
          </cell>
          <cell r="N697">
            <v>20</v>
          </cell>
        </row>
        <row r="698">
          <cell r="B698" t="str">
            <v>MQXC402</v>
          </cell>
          <cell r="C698" t="str">
            <v>IC-057-2023</v>
          </cell>
          <cell r="D698">
            <v>463</v>
          </cell>
          <cell r="E698" t="str">
            <v>MQX</v>
          </cell>
          <cell r="F698" t="str">
            <v>INFUSOR DE PRESION PARA ADMINISTRACION DE LIQUIDOS (BOLSAS DE HEMODERIVADOS CON CAPACIDAD DE 5001000ML)</v>
          </cell>
          <cell r="G698" t="str">
            <v xml:space="preserve">UNIDAD </v>
          </cell>
          <cell r="H698" t="str">
            <v>137-2023</v>
          </cell>
          <cell r="I698" t="str">
            <v>HOSPITECNICA S.A.S.</v>
          </cell>
          <cell r="J698" t="str">
            <v>NO</v>
          </cell>
          <cell r="K698">
            <v>106400</v>
          </cell>
          <cell r="L698">
            <v>20216</v>
          </cell>
          <cell r="M698">
            <v>126616</v>
          </cell>
          <cell r="N698">
            <v>1</v>
          </cell>
        </row>
        <row r="699">
          <cell r="B699" t="str">
            <v>MQ1001</v>
          </cell>
          <cell r="C699" t="str">
            <v>IC-057-2023</v>
          </cell>
          <cell r="D699">
            <v>164</v>
          </cell>
          <cell r="E699" t="str">
            <v>MQX</v>
          </cell>
          <cell r="F699" t="str">
            <v xml:space="preserve">INHALOCAMARA ADULTO CON MASCARA </v>
          </cell>
          <cell r="G699" t="str">
            <v>UNIDAD</v>
          </cell>
          <cell r="H699" t="str">
            <v>151-2023</v>
          </cell>
          <cell r="I699" t="str">
            <v>BIOPLAST OC S.A.S.</v>
          </cell>
          <cell r="J699" t="str">
            <v>NO</v>
          </cell>
          <cell r="K699">
            <v>3480</v>
          </cell>
          <cell r="L699">
            <v>661.2</v>
          </cell>
          <cell r="M699">
            <v>4141.2</v>
          </cell>
          <cell r="N699">
            <v>458</v>
          </cell>
        </row>
        <row r="700">
          <cell r="B700" t="str">
            <v>MQ0339</v>
          </cell>
          <cell r="C700" t="str">
            <v>IC-057-2023</v>
          </cell>
          <cell r="D700">
            <v>165</v>
          </cell>
          <cell r="E700" t="str">
            <v>MQX</v>
          </cell>
          <cell r="F700" t="str">
            <v>INHALOCAMARA PEDIATRICA CON MASCARA</v>
          </cell>
          <cell r="G700" t="str">
            <v>UNIDAD</v>
          </cell>
          <cell r="H700" t="str">
            <v>151-2023</v>
          </cell>
          <cell r="I700" t="str">
            <v>BIOPLAST OC S.A.S.</v>
          </cell>
          <cell r="J700" t="str">
            <v>NO</v>
          </cell>
          <cell r="K700">
            <v>3480</v>
          </cell>
          <cell r="L700">
            <v>661.2</v>
          </cell>
          <cell r="M700">
            <v>4141.2</v>
          </cell>
          <cell r="N700">
            <v>437</v>
          </cell>
        </row>
        <row r="701">
          <cell r="B701" t="str">
            <v>MQXC651</v>
          </cell>
          <cell r="C701" t="str">
            <v>IC-057-2023</v>
          </cell>
          <cell r="D701">
            <v>867</v>
          </cell>
          <cell r="E701" t="str">
            <v>MQX</v>
          </cell>
          <cell r="F701" t="str">
            <v>INMOVILIZADOR DE CLAVICULA S, M, L Y XL o PEDIATRICO</v>
          </cell>
          <cell r="G701" t="str">
            <v>UNIDAD</v>
          </cell>
          <cell r="H701" t="str">
            <v>151-2023</v>
          </cell>
          <cell r="I701" t="str">
            <v>BIOPLAST OC S.A.S.</v>
          </cell>
          <cell r="J701" t="str">
            <v>NO</v>
          </cell>
          <cell r="K701">
            <v>21900</v>
          </cell>
          <cell r="L701">
            <v>0</v>
          </cell>
          <cell r="M701">
            <v>21900</v>
          </cell>
          <cell r="N701">
            <v>1</v>
          </cell>
        </row>
        <row r="702">
          <cell r="B702" t="str">
            <v>MQ0342</v>
          </cell>
          <cell r="C702" t="str">
            <v>IC-057-2023</v>
          </cell>
          <cell r="D702">
            <v>166</v>
          </cell>
          <cell r="E702" t="str">
            <v>MQX</v>
          </cell>
          <cell r="F702" t="str">
            <v>INMOVILIZADOR DE HOMBRO PEDIATRICO</v>
          </cell>
          <cell r="G702" t="str">
            <v>UNIDAD</v>
          </cell>
          <cell r="H702" t="str">
            <v>144-2023</v>
          </cell>
          <cell r="I702" t="str">
            <v>COMPANY MEDIQBOY OC S.A.S.</v>
          </cell>
          <cell r="J702" t="str">
            <v>NO</v>
          </cell>
          <cell r="K702">
            <v>17070</v>
          </cell>
          <cell r="L702">
            <v>0</v>
          </cell>
          <cell r="M702">
            <v>17070</v>
          </cell>
          <cell r="N702">
            <v>1</v>
          </cell>
        </row>
        <row r="703">
          <cell r="B703" t="str">
            <v>MQ0343</v>
          </cell>
          <cell r="C703" t="str">
            <v>IC-057-2023</v>
          </cell>
          <cell r="D703">
            <v>426</v>
          </cell>
          <cell r="E703" t="str">
            <v>MQX</v>
          </cell>
          <cell r="F703" t="str">
            <v>INSERTO SE SENSOR DE FLUJO NEONATAL VN500 REF: 8410179</v>
          </cell>
          <cell r="G703" t="str">
            <v xml:space="preserve">UNIDAD </v>
          </cell>
          <cell r="H703" t="str">
            <v>146-2023</v>
          </cell>
          <cell r="I703" t="str">
            <v>DRAEGER COLOMBIA S.A.</v>
          </cell>
          <cell r="J703" t="str">
            <v>NO</v>
          </cell>
          <cell r="K703">
            <v>994500</v>
          </cell>
          <cell r="L703">
            <v>188955</v>
          </cell>
          <cell r="M703">
            <v>1183455</v>
          </cell>
          <cell r="N703">
            <v>4</v>
          </cell>
        </row>
        <row r="704">
          <cell r="B704" t="str">
            <v>MQXC652</v>
          </cell>
          <cell r="C704" t="str">
            <v>057-2023</v>
          </cell>
          <cell r="D704">
            <v>6</v>
          </cell>
          <cell r="E704" t="str">
            <v>MQX</v>
          </cell>
          <cell r="F704" t="str">
            <v>INSERTOS BOCA CAIMAN PARA URETERO DE 5 CHARR LONGUITUD 550 MM</v>
          </cell>
          <cell r="G704" t="str">
            <v>UNIDAD</v>
          </cell>
          <cell r="H704" t="str">
            <v>043-2023</v>
          </cell>
          <cell r="I704" t="str">
            <v>MEDITEC S.A.</v>
          </cell>
          <cell r="J704" t="str">
            <v>NO</v>
          </cell>
          <cell r="K704">
            <v>1612332</v>
          </cell>
          <cell r="L704">
            <v>306343</v>
          </cell>
          <cell r="M704">
            <v>1918675</v>
          </cell>
          <cell r="N704">
            <v>1</v>
          </cell>
        </row>
        <row r="705">
          <cell r="B705" t="str">
            <v>MQ0267</v>
          </cell>
          <cell r="C705" t="str">
            <v>IC-057-2023</v>
          </cell>
          <cell r="D705">
            <v>167</v>
          </cell>
          <cell r="E705" t="str">
            <v>MQX</v>
          </cell>
          <cell r="F705" t="str">
            <v>INCENTIVO RESPIRATORIO</v>
          </cell>
          <cell r="G705" t="str">
            <v>UNIDAD</v>
          </cell>
          <cell r="H705" t="str">
            <v>151-2023</v>
          </cell>
          <cell r="I705" t="str">
            <v>BIOPLAST OC S.A.S.</v>
          </cell>
          <cell r="J705" t="str">
            <v>NO</v>
          </cell>
          <cell r="K705">
            <v>6740</v>
          </cell>
          <cell r="L705">
            <v>1280.5999999999999</v>
          </cell>
          <cell r="M705">
            <v>8020.6</v>
          </cell>
          <cell r="N705">
            <v>212</v>
          </cell>
        </row>
        <row r="706">
          <cell r="B706" t="str">
            <v>MQ1004</v>
          </cell>
          <cell r="C706" t="str">
            <v>NR</v>
          </cell>
          <cell r="E706" t="str">
            <v>MQX</v>
          </cell>
          <cell r="F706" t="str">
            <v>INTRODUCTOR HEMOSTATICO O CAMISA FR 7.0 *10CM</v>
          </cell>
          <cell r="G706" t="str">
            <v>UNIDAD</v>
          </cell>
          <cell r="H706" t="str">
            <v>SIN CONTRATO</v>
          </cell>
          <cell r="I706" t="str">
            <v>SIN CONTRATO</v>
          </cell>
          <cell r="J706" t="str">
            <v>NO</v>
          </cell>
          <cell r="K706">
            <v>0</v>
          </cell>
          <cell r="L706">
            <v>0</v>
          </cell>
          <cell r="M706">
            <v>0</v>
          </cell>
          <cell r="N706">
            <v>1</v>
          </cell>
        </row>
        <row r="707">
          <cell r="B707" t="str">
            <v>MQXC482</v>
          </cell>
          <cell r="C707" t="str">
            <v>IC-002-2023</v>
          </cell>
          <cell r="D707">
            <v>116</v>
          </cell>
          <cell r="E707" t="str">
            <v>MQX</v>
          </cell>
          <cell r="F707" t="str">
            <v>IONOMERO DE VIDRIO DE FOTOCURADO PARA BASES INTERMEDIAS</v>
          </cell>
          <cell r="G707" t="str">
            <v>KIT</v>
          </cell>
          <cell r="H707" t="str">
            <v>009-2023</v>
          </cell>
          <cell r="I707" t="str">
            <v>ORBIDENTAL SAS</v>
          </cell>
          <cell r="J707" t="str">
            <v>NO</v>
          </cell>
          <cell r="K707">
            <v>176800</v>
          </cell>
          <cell r="L707">
            <v>0</v>
          </cell>
          <cell r="M707">
            <v>176800</v>
          </cell>
          <cell r="N707">
            <v>23</v>
          </cell>
        </row>
        <row r="708">
          <cell r="B708" t="str">
            <v>MQXC483</v>
          </cell>
          <cell r="C708" t="str">
            <v>IC-002-2023</v>
          </cell>
          <cell r="D708">
            <v>117</v>
          </cell>
          <cell r="E708" t="str">
            <v>MQX</v>
          </cell>
          <cell r="F708" t="str">
            <v>IONOMERO DE VIDRIO DE FOTOCURADO RESTAURADOR</v>
          </cell>
          <cell r="G708" t="str">
            <v>KIT</v>
          </cell>
          <cell r="H708" t="str">
            <v>009-2023</v>
          </cell>
          <cell r="I708" t="str">
            <v>ORBIDENTAL SAS</v>
          </cell>
          <cell r="J708" t="str">
            <v>NO</v>
          </cell>
          <cell r="K708">
            <v>151800</v>
          </cell>
          <cell r="L708">
            <v>0</v>
          </cell>
          <cell r="M708">
            <v>151800</v>
          </cell>
          <cell r="N708">
            <v>15</v>
          </cell>
        </row>
        <row r="709">
          <cell r="B709" t="str">
            <v>OD0206</v>
          </cell>
          <cell r="C709" t="str">
            <v>IC-002-2023</v>
          </cell>
          <cell r="D709">
            <v>120</v>
          </cell>
          <cell r="E709" t="str">
            <v>MQX</v>
          </cell>
          <cell r="F709" t="str">
            <v>IONOMERO VIDRIO CEMENTANTE</v>
          </cell>
          <cell r="G709" t="str">
            <v>KIT</v>
          </cell>
          <cell r="H709" t="str">
            <v>009-2023</v>
          </cell>
          <cell r="I709" t="str">
            <v>ORBIDENTAL SAS</v>
          </cell>
          <cell r="J709" t="str">
            <v>NO</v>
          </cell>
          <cell r="K709">
            <v>110000</v>
          </cell>
          <cell r="L709">
            <v>0</v>
          </cell>
          <cell r="M709">
            <v>110000</v>
          </cell>
          <cell r="N709">
            <v>1</v>
          </cell>
        </row>
        <row r="710">
          <cell r="B710" t="str">
            <v>MQXC484</v>
          </cell>
          <cell r="C710" t="str">
            <v>IC-002-2023</v>
          </cell>
          <cell r="D710">
            <v>118</v>
          </cell>
          <cell r="E710" t="str">
            <v>MQX</v>
          </cell>
          <cell r="F710" t="str">
            <v>IONOMERO VIDRIO RESCONSTRUCTOR CONVENCIONAL DE AUTOCURADO</v>
          </cell>
          <cell r="G710" t="str">
            <v>KIT</v>
          </cell>
          <cell r="H710" t="str">
            <v>009-2023</v>
          </cell>
          <cell r="I710" t="str">
            <v>ORBIDENTAL SAS</v>
          </cell>
          <cell r="J710" t="str">
            <v>NO</v>
          </cell>
          <cell r="K710">
            <v>160000</v>
          </cell>
          <cell r="L710">
            <v>0</v>
          </cell>
          <cell r="M710">
            <v>160000</v>
          </cell>
          <cell r="N710">
            <v>30</v>
          </cell>
        </row>
        <row r="711">
          <cell r="B711" t="str">
            <v>MQXC485</v>
          </cell>
          <cell r="C711" t="str">
            <v>IC-002-2023</v>
          </cell>
          <cell r="D711">
            <v>119</v>
          </cell>
          <cell r="E711" t="str">
            <v>MQX</v>
          </cell>
          <cell r="F711" t="str">
            <v>IONOMERO VIDRIO RESCONSTRUCTOR TIPO V</v>
          </cell>
          <cell r="G711" t="str">
            <v>KIT</v>
          </cell>
          <cell r="H711" t="str">
            <v>009-2023</v>
          </cell>
          <cell r="I711" t="str">
            <v>ORBIDENTAL SAS</v>
          </cell>
          <cell r="J711" t="str">
            <v>NO</v>
          </cell>
          <cell r="K711">
            <v>274000</v>
          </cell>
          <cell r="L711">
            <v>0</v>
          </cell>
          <cell r="M711">
            <v>274000</v>
          </cell>
          <cell r="N711">
            <v>4</v>
          </cell>
        </row>
        <row r="712">
          <cell r="B712" t="str">
            <v>MQ0348</v>
          </cell>
          <cell r="C712" t="str">
            <v>IC-057-2023</v>
          </cell>
          <cell r="D712">
            <v>808</v>
          </cell>
          <cell r="E712" t="str">
            <v>MQX</v>
          </cell>
          <cell r="F712" t="str">
            <v>JERINGA 0.5ML C/A 31G X 6MM (INSULINA)</v>
          </cell>
          <cell r="G712" t="str">
            <v>UNIDAD</v>
          </cell>
          <cell r="H712" t="str">
            <v>135-2023</v>
          </cell>
          <cell r="I712" t="str">
            <v>ALFA TRADING S.A.S.</v>
          </cell>
          <cell r="J712" t="str">
            <v>NO</v>
          </cell>
          <cell r="K712">
            <v>230</v>
          </cell>
          <cell r="L712">
            <v>43.7</v>
          </cell>
          <cell r="M712">
            <v>273.7</v>
          </cell>
          <cell r="N712">
            <v>34</v>
          </cell>
        </row>
        <row r="713">
          <cell r="B713" t="str">
            <v>MQ0346</v>
          </cell>
          <cell r="C713" t="str">
            <v>OC-123-2023</v>
          </cell>
          <cell r="D713">
            <v>5</v>
          </cell>
          <cell r="E713" t="str">
            <v>MQX</v>
          </cell>
          <cell r="F713" t="str">
            <v>JERINGA 20mL (PERFUSOR) NO FOTOSENSIBLE O CLARO</v>
          </cell>
          <cell r="G713" t="str">
            <v>UNIDAD</v>
          </cell>
          <cell r="H713" t="str">
            <v>118-2023</v>
          </cell>
          <cell r="I713" t="str">
            <v xml:space="preserve"> BECTON DICKINSON DE COLOMBIA LTDA</v>
          </cell>
          <cell r="J713" t="str">
            <v>SI</v>
          </cell>
          <cell r="K713">
            <v>1900</v>
          </cell>
          <cell r="L713">
            <v>361</v>
          </cell>
          <cell r="M713">
            <v>2261</v>
          </cell>
          <cell r="N713">
            <v>286</v>
          </cell>
        </row>
        <row r="714">
          <cell r="B714" t="str">
            <v>MQ1381</v>
          </cell>
          <cell r="C714" t="str">
            <v>OC-123-2023</v>
          </cell>
          <cell r="D714">
            <v>4</v>
          </cell>
          <cell r="E714" t="str">
            <v>MQX</v>
          </cell>
          <cell r="F714" t="str">
            <v>JERINGA 50 ML (PERFUSOR) FOTOSENSIBLE U OPACO</v>
          </cell>
          <cell r="G714" t="str">
            <v xml:space="preserve">UNIDAD </v>
          </cell>
          <cell r="H714" t="str">
            <v>118-2023</v>
          </cell>
          <cell r="I714" t="str">
            <v>BECTON DICKINSON DE COLOMBIA LTDA</v>
          </cell>
          <cell r="J714" t="str">
            <v>SI</v>
          </cell>
          <cell r="K714">
            <v>7000</v>
          </cell>
          <cell r="L714">
            <v>1330</v>
          </cell>
          <cell r="M714">
            <v>8330</v>
          </cell>
          <cell r="N714">
            <v>50</v>
          </cell>
        </row>
        <row r="715">
          <cell r="B715" t="str">
            <v>MQ0347</v>
          </cell>
          <cell r="C715" t="str">
            <v>OC-123-2023</v>
          </cell>
          <cell r="D715">
            <v>3</v>
          </cell>
          <cell r="E715" t="str">
            <v>MQX</v>
          </cell>
          <cell r="F715" t="str">
            <v>JERINGA 60mL (PERFUSOR)</v>
          </cell>
          <cell r="G715" t="str">
            <v>UNIDAD</v>
          </cell>
          <cell r="H715" t="str">
            <v>118-2023</v>
          </cell>
          <cell r="I715" t="str">
            <v xml:space="preserve"> BECTON DICKINSON DE COLOMBIA LTDA</v>
          </cell>
          <cell r="J715" t="str">
            <v>SI</v>
          </cell>
          <cell r="K715">
            <v>2750</v>
          </cell>
          <cell r="L715">
            <v>523</v>
          </cell>
          <cell r="M715">
            <v>3273</v>
          </cell>
          <cell r="N715">
            <v>54</v>
          </cell>
        </row>
        <row r="716">
          <cell r="B716" t="str">
            <v>MQ1006</v>
          </cell>
          <cell r="C716" t="str">
            <v>IC-057-2023</v>
          </cell>
          <cell r="D716">
            <v>492</v>
          </cell>
          <cell r="E716" t="str">
            <v>MQX</v>
          </cell>
          <cell r="F716" t="str">
            <v>JERINGA ASEPTO PLASTICA * 60ML ESTERIL</v>
          </cell>
          <cell r="G716" t="str">
            <v xml:space="preserve">UNIDAD </v>
          </cell>
          <cell r="H716" t="str">
            <v>131-2023</v>
          </cell>
          <cell r="I716" t="str">
            <v>POLIFARMA SAS</v>
          </cell>
          <cell r="J716" t="str">
            <v>NO</v>
          </cell>
          <cell r="K716">
            <v>5908</v>
          </cell>
          <cell r="L716">
            <v>1122.52</v>
          </cell>
          <cell r="M716">
            <v>7030.52</v>
          </cell>
          <cell r="N716">
            <v>10</v>
          </cell>
        </row>
        <row r="717">
          <cell r="B717" t="str">
            <v>MQ0350</v>
          </cell>
          <cell r="C717" t="str">
            <v>IC-057-2023</v>
          </cell>
          <cell r="D717">
            <v>377</v>
          </cell>
          <cell r="E717" t="str">
            <v>MQX</v>
          </cell>
          <cell r="F717" t="str">
            <v>JERINGA DE TRES PARTES * 10ML 21G * 1 1/2"</v>
          </cell>
          <cell r="G717" t="str">
            <v xml:space="preserve">UNIDAD </v>
          </cell>
          <cell r="H717" t="str">
            <v>131-2023</v>
          </cell>
          <cell r="I717" t="str">
            <v>POLIFARMA SAS</v>
          </cell>
          <cell r="J717" t="str">
            <v>NO</v>
          </cell>
          <cell r="K717">
            <v>189</v>
          </cell>
          <cell r="L717">
            <v>35.910000000000004</v>
          </cell>
          <cell r="M717">
            <v>224.91</v>
          </cell>
          <cell r="N717">
            <v>112083</v>
          </cell>
        </row>
        <row r="718">
          <cell r="B718" t="str">
            <v>MQ0353</v>
          </cell>
          <cell r="C718" t="str">
            <v>IC-057-2023</v>
          </cell>
          <cell r="D718">
            <v>546</v>
          </cell>
          <cell r="E718" t="str">
            <v>MQX</v>
          </cell>
          <cell r="F718" t="str">
            <v>JERINGA DE TRES PARTES DE 1ML 27G * 1/2"</v>
          </cell>
          <cell r="G718" t="str">
            <v xml:space="preserve">UNIDAD </v>
          </cell>
          <cell r="H718" t="str">
            <v>139-2023</v>
          </cell>
          <cell r="I718" t="str">
            <v>DISCOLMEDICA S.A.S.</v>
          </cell>
          <cell r="J718" t="str">
            <v>NO</v>
          </cell>
          <cell r="K718">
            <v>164</v>
          </cell>
          <cell r="L718">
            <v>31.16</v>
          </cell>
          <cell r="M718">
            <v>195.16</v>
          </cell>
          <cell r="N718">
            <v>10000</v>
          </cell>
        </row>
        <row r="719">
          <cell r="B719" t="str">
            <v>MQ0345</v>
          </cell>
          <cell r="C719" t="str">
            <v>IC-057-2023</v>
          </cell>
          <cell r="D719">
            <v>378</v>
          </cell>
          <cell r="E719" t="str">
            <v>MQX</v>
          </cell>
          <cell r="F719" t="str">
            <v>JERINGA DE TRES PARTES * 20ML 21G * 1 1/2"</v>
          </cell>
          <cell r="G719" t="str">
            <v xml:space="preserve">UNIDAD </v>
          </cell>
          <cell r="H719" t="str">
            <v>131-2023</v>
          </cell>
          <cell r="I719" t="str">
            <v>POLIFARMA SAS</v>
          </cell>
          <cell r="J719" t="str">
            <v>NO</v>
          </cell>
          <cell r="K719">
            <v>327</v>
          </cell>
          <cell r="L719">
            <v>62.13</v>
          </cell>
          <cell r="M719">
            <v>389.13</v>
          </cell>
          <cell r="N719">
            <v>8797</v>
          </cell>
        </row>
        <row r="720">
          <cell r="B720" t="str">
            <v>MQ1009</v>
          </cell>
          <cell r="C720" t="str">
            <v>IC-057-2023</v>
          </cell>
          <cell r="D720">
            <v>547</v>
          </cell>
          <cell r="E720" t="str">
            <v>MQX</v>
          </cell>
          <cell r="F720" t="str">
            <v>JERINGA DE TRES PARTES DE 3ML 23G * 1"</v>
          </cell>
          <cell r="G720" t="str">
            <v xml:space="preserve">UNIDAD </v>
          </cell>
          <cell r="H720" t="str">
            <v>139-2023</v>
          </cell>
          <cell r="I720" t="str">
            <v>DISCOLMEDICA S.A.S.</v>
          </cell>
          <cell r="J720" t="str">
            <v>NO</v>
          </cell>
          <cell r="K720">
            <v>157</v>
          </cell>
          <cell r="L720">
            <v>29.830000000000002</v>
          </cell>
          <cell r="M720">
            <v>186.83</v>
          </cell>
          <cell r="N720">
            <v>8956</v>
          </cell>
        </row>
        <row r="721">
          <cell r="B721" t="str">
            <v>MQ0352</v>
          </cell>
          <cell r="C721" t="str">
            <v>IC-057-2023</v>
          </cell>
          <cell r="D721">
            <v>548</v>
          </cell>
          <cell r="E721" t="str">
            <v>MQX</v>
          </cell>
          <cell r="F721" t="str">
            <v>JERINGA DE TRES PARTES DE 5ML 21G * 1 1/2"</v>
          </cell>
          <cell r="G721" t="str">
            <v xml:space="preserve">UNIDAD </v>
          </cell>
          <cell r="H721" t="str">
            <v>131-2023</v>
          </cell>
          <cell r="I721" t="str">
            <v>POLIFARMA SAS</v>
          </cell>
          <cell r="J721" t="str">
            <v>NO</v>
          </cell>
          <cell r="K721">
            <v>158</v>
          </cell>
          <cell r="L721">
            <v>30.02</v>
          </cell>
          <cell r="M721">
            <v>188.02</v>
          </cell>
          <cell r="N721">
            <v>34447</v>
          </cell>
        </row>
        <row r="722">
          <cell r="B722" t="str">
            <v>MQ0351</v>
          </cell>
          <cell r="C722" t="str">
            <v>IC-057-2023</v>
          </cell>
          <cell r="D722">
            <v>549</v>
          </cell>
          <cell r="E722" t="str">
            <v>MQX</v>
          </cell>
          <cell r="F722" t="str">
            <v>JERINGA DESECHABLE 3ML 3 PARTES C/A 21G * 1 1/2"</v>
          </cell>
          <cell r="G722" t="str">
            <v xml:space="preserve">UNIDAD </v>
          </cell>
          <cell r="H722" t="str">
            <v>135-2023</v>
          </cell>
          <cell r="I722" t="str">
            <v>ALFA TRADING S.A.S.</v>
          </cell>
          <cell r="J722" t="str">
            <v>NO</v>
          </cell>
          <cell r="K722">
            <v>160</v>
          </cell>
          <cell r="L722">
            <v>30.4</v>
          </cell>
          <cell r="M722">
            <v>190.4</v>
          </cell>
          <cell r="N722">
            <v>2545</v>
          </cell>
        </row>
        <row r="723">
          <cell r="B723" t="str">
            <v>MQ0349</v>
          </cell>
          <cell r="C723" t="str">
            <v>IC-057-2023</v>
          </cell>
          <cell r="D723">
            <v>792</v>
          </cell>
          <cell r="E723" t="str">
            <v>MQX</v>
          </cell>
          <cell r="F723" t="str">
            <v>JERINGA DESECHABLE 1CC INSULINA 3 PARTES 30G * ½</v>
          </cell>
          <cell r="G723" t="str">
            <v>UNIDAD</v>
          </cell>
          <cell r="H723" t="str">
            <v>131-2023</v>
          </cell>
          <cell r="I723" t="str">
            <v>POLIFARMA SAS</v>
          </cell>
          <cell r="J723" t="str">
            <v>NO</v>
          </cell>
          <cell r="K723">
            <v>195</v>
          </cell>
          <cell r="L723">
            <v>37.049999999999997</v>
          </cell>
          <cell r="M723">
            <v>232.05</v>
          </cell>
          <cell r="N723">
            <v>1550</v>
          </cell>
        </row>
        <row r="724">
          <cell r="B724" t="str">
            <v>MQ0354</v>
          </cell>
          <cell r="C724" t="str">
            <v>IC-057-2023</v>
          </cell>
          <cell r="D724">
            <v>379</v>
          </cell>
          <cell r="E724" t="str">
            <v>MQX</v>
          </cell>
          <cell r="F724" t="str">
            <v>JERINGA DESECHABLE CON PUNTA CATETER 60mL</v>
          </cell>
          <cell r="G724" t="str">
            <v xml:space="preserve">UNIDAD </v>
          </cell>
          <cell r="H724" t="str">
            <v>131-2023</v>
          </cell>
          <cell r="I724" t="str">
            <v>POLIFARMA SAS</v>
          </cell>
          <cell r="J724" t="str">
            <v>NO</v>
          </cell>
          <cell r="K724">
            <v>870</v>
          </cell>
          <cell r="L724">
            <v>165.3</v>
          </cell>
          <cell r="M724">
            <v>1035.3</v>
          </cell>
          <cell r="N724">
            <v>403</v>
          </cell>
        </row>
        <row r="725">
          <cell r="B725" t="str">
            <v>MQXC692</v>
          </cell>
          <cell r="C725" t="str">
            <v>IC-057-2023</v>
          </cell>
          <cell r="D725">
            <v>1043</v>
          </cell>
          <cell r="E725" t="str">
            <v>MQX</v>
          </cell>
          <cell r="F725" t="str">
            <v>JERINGA ENTERAL DE UN SOLO USO EnFit *60 CM</v>
          </cell>
          <cell r="G725" t="str">
            <v>UNIDAD</v>
          </cell>
          <cell r="H725" t="str">
            <v>138-2023</v>
          </cell>
          <cell r="I725" t="str">
            <v>MEDICOX LTDA</v>
          </cell>
          <cell r="J725" t="str">
            <v>NO</v>
          </cell>
          <cell r="K725">
            <v>4880</v>
          </cell>
          <cell r="L725">
            <v>928</v>
          </cell>
          <cell r="M725">
            <v>5808</v>
          </cell>
          <cell r="N725">
            <v>100</v>
          </cell>
        </row>
        <row r="726">
          <cell r="B726" t="str">
            <v>MQ1010</v>
          </cell>
          <cell r="C726" t="str">
            <v>IC-057-2023</v>
          </cell>
          <cell r="D726">
            <v>793</v>
          </cell>
          <cell r="E726" t="str">
            <v>MQX</v>
          </cell>
          <cell r="F726" t="str">
            <v>JERINGA PARA TOMA DE GASES ARTERIALES CON HEPARINA DE LITIO SECA (23G * ½)</v>
          </cell>
          <cell r="G726" t="str">
            <v>UNIDAD</v>
          </cell>
          <cell r="H726" t="str">
            <v>143-2023</v>
          </cell>
          <cell r="I726" t="str">
            <v>RAFAEL ANTONIO SALAMANCA</v>
          </cell>
          <cell r="J726" t="str">
            <v>NO</v>
          </cell>
          <cell r="K726">
            <v>2691</v>
          </cell>
          <cell r="L726">
            <v>511</v>
          </cell>
          <cell r="M726">
            <v>3202</v>
          </cell>
          <cell r="N726">
            <v>4279</v>
          </cell>
        </row>
        <row r="727">
          <cell r="B727" t="str">
            <v>MQ0357</v>
          </cell>
          <cell r="C727" t="str">
            <v>IC-057-2023</v>
          </cell>
          <cell r="D727">
            <v>550</v>
          </cell>
          <cell r="E727" t="str">
            <v>MQX</v>
          </cell>
          <cell r="F727" t="str">
            <v>JERINGA PARA TOMA DE GASES ARTERIALES CON HEPARINA DE LITIO SECA (25G 5/8)</v>
          </cell>
          <cell r="G727" t="str">
            <v xml:space="preserve">UNIDAD </v>
          </cell>
          <cell r="H727" t="str">
            <v>143-2023</v>
          </cell>
          <cell r="I727" t="str">
            <v>RAFAEL ANTONIO SALAMANCA</v>
          </cell>
          <cell r="J727" t="str">
            <v>NO</v>
          </cell>
          <cell r="K727">
            <v>2691</v>
          </cell>
          <cell r="L727">
            <v>511</v>
          </cell>
          <cell r="M727">
            <v>3202</v>
          </cell>
          <cell r="N727">
            <v>4224</v>
          </cell>
        </row>
        <row r="728">
          <cell r="B728" t="str">
            <v>MQ1008</v>
          </cell>
          <cell r="C728" t="str">
            <v>IC-057-2023</v>
          </cell>
          <cell r="D728">
            <v>380</v>
          </cell>
          <cell r="E728" t="str">
            <v>MQX</v>
          </cell>
          <cell r="F728" t="str">
            <v>JERINGAS DESECHABLES 50CC</v>
          </cell>
          <cell r="G728" t="str">
            <v xml:space="preserve">UNIDAD </v>
          </cell>
          <cell r="H728" t="str">
            <v>135-2023</v>
          </cell>
          <cell r="I728" t="str">
            <v>ALFA TRADING S.A.S.</v>
          </cell>
          <cell r="J728" t="str">
            <v>NO</v>
          </cell>
          <cell r="K728">
            <v>900</v>
          </cell>
          <cell r="L728">
            <v>171</v>
          </cell>
          <cell r="M728">
            <v>1071</v>
          </cell>
          <cell r="N728">
            <v>459</v>
          </cell>
        </row>
        <row r="729">
          <cell r="B729" t="str">
            <v>MQ0769</v>
          </cell>
          <cell r="C729" t="str">
            <v>015-2022</v>
          </cell>
          <cell r="D729">
            <v>3</v>
          </cell>
          <cell r="E729" t="str">
            <v>MQX</v>
          </cell>
          <cell r="F729" t="str">
            <v>KIT APOSITO ESPUMA ABDOMINA L</v>
          </cell>
          <cell r="G729" t="str">
            <v>KIT</v>
          </cell>
          <cell r="H729" t="str">
            <v>045-2022</v>
          </cell>
          <cell r="I729" t="str">
            <v>SUPLESALUD IPS SAS</v>
          </cell>
          <cell r="J729" t="str">
            <v>SI</v>
          </cell>
          <cell r="K729">
            <v>1160000</v>
          </cell>
          <cell r="L729">
            <v>0</v>
          </cell>
          <cell r="M729">
            <v>1160000</v>
          </cell>
          <cell r="N729">
            <v>4</v>
          </cell>
        </row>
        <row r="730">
          <cell r="B730" t="str">
            <v>MQ0787</v>
          </cell>
          <cell r="C730" t="str">
            <v>015-2022</v>
          </cell>
          <cell r="D730">
            <v>4</v>
          </cell>
          <cell r="E730" t="str">
            <v>MQX</v>
          </cell>
          <cell r="F730" t="str">
            <v>KIT APOSITO ESPUMA L</v>
          </cell>
          <cell r="G730" t="str">
            <v>KIT</v>
          </cell>
          <cell r="H730" t="str">
            <v>045-2022</v>
          </cell>
          <cell r="I730" t="str">
            <v>SUPLESALUD IPS SAS</v>
          </cell>
          <cell r="J730" t="str">
            <v>SI</v>
          </cell>
          <cell r="K730">
            <v>395000</v>
          </cell>
          <cell r="L730">
            <v>0</v>
          </cell>
          <cell r="M730">
            <v>395000</v>
          </cell>
          <cell r="N730">
            <v>3</v>
          </cell>
        </row>
        <row r="731">
          <cell r="B731" t="str">
            <v>MQ0786</v>
          </cell>
          <cell r="C731" t="str">
            <v>015-2022</v>
          </cell>
          <cell r="D731">
            <v>5</v>
          </cell>
          <cell r="E731" t="str">
            <v>MQX</v>
          </cell>
          <cell r="F731" t="str">
            <v>KIT APOSITO ESPUMA L CON INTERFAS DE PLATA</v>
          </cell>
          <cell r="G731" t="str">
            <v>KIT</v>
          </cell>
          <cell r="H731" t="str">
            <v>045-2022</v>
          </cell>
          <cell r="I731" t="str">
            <v>SUPLESALUD IPS SAS</v>
          </cell>
          <cell r="J731" t="str">
            <v>SI</v>
          </cell>
          <cell r="K731">
            <v>478700</v>
          </cell>
          <cell r="L731">
            <v>0</v>
          </cell>
          <cell r="M731">
            <v>478700</v>
          </cell>
          <cell r="N731">
            <v>3</v>
          </cell>
        </row>
        <row r="732">
          <cell r="B732" t="str">
            <v>MQ0789</v>
          </cell>
          <cell r="C732" t="str">
            <v>015-2022</v>
          </cell>
          <cell r="D732">
            <v>6</v>
          </cell>
          <cell r="E732" t="str">
            <v>MQX</v>
          </cell>
          <cell r="F732" t="str">
            <v>KIT APOSITO ESPUMA M</v>
          </cell>
          <cell r="G732" t="str">
            <v>KIT</v>
          </cell>
          <cell r="H732" t="str">
            <v>045-2022</v>
          </cell>
          <cell r="I732" t="str">
            <v>SUPLESALUD IPS SAS</v>
          </cell>
          <cell r="J732" t="str">
            <v>SI</v>
          </cell>
          <cell r="K732">
            <v>278000</v>
          </cell>
          <cell r="L732">
            <v>0</v>
          </cell>
          <cell r="M732">
            <v>278000</v>
          </cell>
          <cell r="N732">
            <v>5</v>
          </cell>
        </row>
        <row r="733">
          <cell r="B733" t="str">
            <v>MQ0788</v>
          </cell>
          <cell r="C733" t="str">
            <v>015-2022</v>
          </cell>
          <cell r="D733">
            <v>7</v>
          </cell>
          <cell r="E733" t="str">
            <v>MQX</v>
          </cell>
          <cell r="F733" t="str">
            <v>KIT APOSITO ESPUMA M CON INTERFAS DE PLATA</v>
          </cell>
          <cell r="G733" t="str">
            <v>KIT</v>
          </cell>
          <cell r="H733" t="str">
            <v>045-2022</v>
          </cell>
          <cell r="I733" t="str">
            <v>SUPLESALUD IPS SAS</v>
          </cell>
          <cell r="J733" t="str">
            <v>SI</v>
          </cell>
          <cell r="K733">
            <v>369000</v>
          </cell>
          <cell r="L733">
            <v>0</v>
          </cell>
          <cell r="M733">
            <v>369000</v>
          </cell>
          <cell r="N733">
            <v>11</v>
          </cell>
        </row>
        <row r="734">
          <cell r="B734" t="str">
            <v>MQ0790</v>
          </cell>
          <cell r="C734" t="str">
            <v>015-2022</v>
          </cell>
          <cell r="D734">
            <v>8</v>
          </cell>
          <cell r="E734" t="str">
            <v>MQX</v>
          </cell>
          <cell r="F734" t="str">
            <v>KIT APOSITO ESPUMA S</v>
          </cell>
          <cell r="G734" t="str">
            <v>KIT</v>
          </cell>
          <cell r="H734" t="str">
            <v>045-2022</v>
          </cell>
          <cell r="I734" t="str">
            <v>SUPLESALUD IPS SAS</v>
          </cell>
          <cell r="J734" t="str">
            <v>SI</v>
          </cell>
          <cell r="K734">
            <v>224000</v>
          </cell>
          <cell r="L734">
            <v>0</v>
          </cell>
          <cell r="M734">
            <v>224000</v>
          </cell>
          <cell r="N734">
            <v>10</v>
          </cell>
        </row>
        <row r="735">
          <cell r="B735" t="str">
            <v>MQ1241</v>
          </cell>
          <cell r="C735" t="str">
            <v>015-2022</v>
          </cell>
          <cell r="D735">
            <v>9</v>
          </cell>
          <cell r="E735" t="str">
            <v>MQX</v>
          </cell>
          <cell r="F735" t="str">
            <v>KIT APOSITO ESPUMA S CON INTERFAS DE PLATA</v>
          </cell>
          <cell r="G735" t="str">
            <v>KIT</v>
          </cell>
          <cell r="H735" t="str">
            <v>045-2022</v>
          </cell>
          <cell r="I735" t="str">
            <v>SUPLESALUD IPS SAS</v>
          </cell>
          <cell r="J735" t="str">
            <v>SI</v>
          </cell>
          <cell r="K735">
            <v>287000</v>
          </cell>
          <cell r="L735">
            <v>0</v>
          </cell>
          <cell r="M735">
            <v>287000</v>
          </cell>
          <cell r="N735">
            <v>2</v>
          </cell>
        </row>
        <row r="736">
          <cell r="B736" t="str">
            <v>MQ0782</v>
          </cell>
          <cell r="C736" t="str">
            <v>015-2022</v>
          </cell>
          <cell r="D736">
            <v>10</v>
          </cell>
          <cell r="E736" t="str">
            <v>MQX</v>
          </cell>
          <cell r="F736" t="str">
            <v>KIT APOSITO ESPUMA XL</v>
          </cell>
          <cell r="G736" t="str">
            <v>KIT</v>
          </cell>
          <cell r="H736" t="str">
            <v>045-2022</v>
          </cell>
          <cell r="I736" t="str">
            <v>SUPLESALUD IPS SAS</v>
          </cell>
          <cell r="J736" t="str">
            <v>SI</v>
          </cell>
          <cell r="K736">
            <v>674000</v>
          </cell>
          <cell r="L736">
            <v>0</v>
          </cell>
          <cell r="M736">
            <v>674000</v>
          </cell>
          <cell r="N736">
            <v>1</v>
          </cell>
        </row>
        <row r="737">
          <cell r="B737" t="str">
            <v>MQXC661</v>
          </cell>
          <cell r="C737" t="str">
            <v>015-2022</v>
          </cell>
          <cell r="D737">
            <v>11</v>
          </cell>
          <cell r="E737" t="str">
            <v>MQX</v>
          </cell>
          <cell r="F737" t="str">
            <v>KIT APOSITO ESPUMA XL CON INTERFAS DE PLATA</v>
          </cell>
          <cell r="G737" t="str">
            <v>KIT</v>
          </cell>
          <cell r="H737" t="str">
            <v>045-2022</v>
          </cell>
          <cell r="I737" t="str">
            <v>SUPLESALUD IPS SAS</v>
          </cell>
          <cell r="J737" t="str">
            <v>SI</v>
          </cell>
          <cell r="K737">
            <v>782000</v>
          </cell>
          <cell r="L737">
            <v>0</v>
          </cell>
          <cell r="M737">
            <v>782000</v>
          </cell>
          <cell r="N737">
            <v>1</v>
          </cell>
        </row>
        <row r="738">
          <cell r="B738" t="str">
            <v>MQ0783</v>
          </cell>
          <cell r="C738" t="str">
            <v>015-2022</v>
          </cell>
          <cell r="D738">
            <v>12</v>
          </cell>
          <cell r="E738" t="str">
            <v>MQX</v>
          </cell>
          <cell r="F738" t="str">
            <v>KIT APOSITO GASA L (MALLA 2 APOSITO GASA 11,4*3,7cm LAMINA TRANSPARE NTE ALMOHADIL LA TUBO
SUCCION)</v>
          </cell>
          <cell r="G738" t="str">
            <v>KIT</v>
          </cell>
          <cell r="H738" t="str">
            <v>045-2022</v>
          </cell>
          <cell r="I738" t="str">
            <v>SUPLESALUD IPS SAS</v>
          </cell>
          <cell r="J738" t="str">
            <v>SI</v>
          </cell>
          <cell r="K738">
            <v>395000</v>
          </cell>
          <cell r="L738">
            <v>0</v>
          </cell>
          <cell r="M738">
            <v>395000</v>
          </cell>
          <cell r="N738">
            <v>2</v>
          </cell>
        </row>
        <row r="739">
          <cell r="B739" t="str">
            <v>MQXC662</v>
          </cell>
          <cell r="C739" t="str">
            <v>015-2022</v>
          </cell>
          <cell r="D739">
            <v>13</v>
          </cell>
          <cell r="E739" t="str">
            <v>MQX</v>
          </cell>
          <cell r="F739" t="str">
            <v>KIT APOSITO GASA L CON INTERFAS DE PLATA</v>
          </cell>
          <cell r="G739" t="str">
            <v>KIT</v>
          </cell>
          <cell r="H739" t="str">
            <v>045-2022</v>
          </cell>
          <cell r="I739" t="str">
            <v>SUPLESALUD IPS SAS</v>
          </cell>
          <cell r="J739" t="str">
            <v>SI</v>
          </cell>
          <cell r="K739">
            <v>478700</v>
          </cell>
          <cell r="L739">
            <v>0</v>
          </cell>
          <cell r="M739">
            <v>478700</v>
          </cell>
          <cell r="N739">
            <v>1</v>
          </cell>
        </row>
        <row r="740">
          <cell r="B740" t="str">
            <v>MQXC663</v>
          </cell>
          <cell r="C740" t="str">
            <v>015-2022</v>
          </cell>
          <cell r="D740">
            <v>14</v>
          </cell>
          <cell r="E740" t="str">
            <v>MQX</v>
          </cell>
          <cell r="F740" t="str">
            <v>KIT APOSITO GASA M (MALLA APOSITO GASA 11,4*3,7cm LAMINA TRANSPARE NTE ALMOHADIL LA TUBO
SUCCION)</v>
          </cell>
          <cell r="G740" t="str">
            <v>KIT</v>
          </cell>
          <cell r="H740" t="str">
            <v>045-2022</v>
          </cell>
          <cell r="I740" t="str">
            <v>SUPLESALUD IPS SAS</v>
          </cell>
          <cell r="J740" t="str">
            <v>SI</v>
          </cell>
          <cell r="K740">
            <v>278000</v>
          </cell>
          <cell r="L740">
            <v>0</v>
          </cell>
          <cell r="M740">
            <v>278000</v>
          </cell>
          <cell r="N740">
            <v>1</v>
          </cell>
        </row>
        <row r="741">
          <cell r="B741" t="str">
            <v>MQ0791</v>
          </cell>
          <cell r="C741" t="str">
            <v>015-2022</v>
          </cell>
          <cell r="D741">
            <v>15</v>
          </cell>
          <cell r="E741" t="str">
            <v>MQX</v>
          </cell>
          <cell r="F741" t="str">
            <v>KIT APOSITO GASA M CON INTERFAS DE PLATA</v>
          </cell>
          <cell r="G741" t="str">
            <v>KIT</v>
          </cell>
          <cell r="H741" t="str">
            <v>045-2022</v>
          </cell>
          <cell r="I741" t="str">
            <v>SUPLESALUD IPS SAS</v>
          </cell>
          <cell r="J741" t="str">
            <v>SI</v>
          </cell>
          <cell r="K741">
            <v>369000</v>
          </cell>
          <cell r="L741">
            <v>0</v>
          </cell>
          <cell r="M741">
            <v>369000</v>
          </cell>
          <cell r="N741">
            <v>1</v>
          </cell>
        </row>
        <row r="742">
          <cell r="B742" t="str">
            <v>MQXC664</v>
          </cell>
          <cell r="C742" t="str">
            <v>015-2022</v>
          </cell>
          <cell r="D742">
            <v>16</v>
          </cell>
          <cell r="E742" t="str">
            <v>MQX</v>
          </cell>
          <cell r="F742" t="str">
            <v>KIT APOSITO GASA S (MALLA 2 APOSITO GASA
10*10cm LAMINA TRANSPARE NTE ALMOHADIL LA TUBO
SUCCION)</v>
          </cell>
          <cell r="G742" t="str">
            <v>KIT</v>
          </cell>
          <cell r="H742" t="str">
            <v>045-2022</v>
          </cell>
          <cell r="I742" t="str">
            <v>SUPLESALUD IPS SAS</v>
          </cell>
          <cell r="J742" t="str">
            <v>SI</v>
          </cell>
          <cell r="K742">
            <v>224000</v>
          </cell>
          <cell r="L742">
            <v>0</v>
          </cell>
          <cell r="M742">
            <v>224000</v>
          </cell>
          <cell r="N742">
            <v>1</v>
          </cell>
        </row>
        <row r="743">
          <cell r="B743" t="str">
            <v>MQXC665</v>
          </cell>
          <cell r="C743" t="str">
            <v>015-2022</v>
          </cell>
          <cell r="D743">
            <v>17</v>
          </cell>
          <cell r="E743" t="str">
            <v>MQX</v>
          </cell>
          <cell r="F743" t="str">
            <v>KIT APOSITO GASA S CON INTERFAS DE PLATA</v>
          </cell>
          <cell r="G743" t="str">
            <v>KIT</v>
          </cell>
          <cell r="H743" t="str">
            <v>045-2022</v>
          </cell>
          <cell r="I743" t="str">
            <v>SUPLESALUD IPS SAS</v>
          </cell>
          <cell r="J743" t="str">
            <v>SI</v>
          </cell>
          <cell r="K743">
            <v>287000</v>
          </cell>
          <cell r="L743">
            <v>0</v>
          </cell>
          <cell r="M743">
            <v>287000</v>
          </cell>
          <cell r="N743">
            <v>1</v>
          </cell>
        </row>
        <row r="744">
          <cell r="B744" t="str">
            <v>MQ1230</v>
          </cell>
          <cell r="C744" t="str">
            <v>015-2022</v>
          </cell>
          <cell r="D744">
            <v>18</v>
          </cell>
          <cell r="E744" t="str">
            <v>MQX</v>
          </cell>
          <cell r="F744" t="str">
            <v>KIT APOSITO GASA XL (MALLA APOSITO 3 GASA 11,4*3,7cm LAMINA TRANSPARE NTE ALMOHADIL LA TUBO
SUCCION)</v>
          </cell>
          <cell r="G744" t="str">
            <v>KIT</v>
          </cell>
          <cell r="H744" t="str">
            <v>045-2022</v>
          </cell>
          <cell r="I744" t="str">
            <v>SUPLESALUD IPS SAS</v>
          </cell>
          <cell r="J744" t="str">
            <v>SI</v>
          </cell>
          <cell r="K744">
            <v>674000</v>
          </cell>
          <cell r="L744">
            <v>0</v>
          </cell>
          <cell r="M744">
            <v>674000</v>
          </cell>
          <cell r="N744">
            <v>1</v>
          </cell>
        </row>
        <row r="745">
          <cell r="B745" t="str">
            <v>MQXC666</v>
          </cell>
          <cell r="C745" t="str">
            <v>015-2022</v>
          </cell>
          <cell r="D745">
            <v>19</v>
          </cell>
          <cell r="E745" t="str">
            <v>MQX</v>
          </cell>
          <cell r="F745" t="str">
            <v>KIT APOSITO GASA XL CON INTERFAS DE PLATA</v>
          </cell>
          <cell r="G745" t="str">
            <v>KIT</v>
          </cell>
          <cell r="H745" t="str">
            <v>045-2022</v>
          </cell>
          <cell r="I745" t="str">
            <v>SUPLESALUD IPS SAS</v>
          </cell>
          <cell r="J745" t="str">
            <v>SI</v>
          </cell>
          <cell r="K745">
            <v>782000</v>
          </cell>
          <cell r="L745">
            <v>0</v>
          </cell>
          <cell r="M745">
            <v>782000</v>
          </cell>
          <cell r="N745">
            <v>1</v>
          </cell>
        </row>
        <row r="746">
          <cell r="B746" t="str">
            <v>MQ0360</v>
          </cell>
          <cell r="C746" t="str">
            <v>IC-057-2023</v>
          </cell>
          <cell r="D746">
            <v>168</v>
          </cell>
          <cell r="E746" t="str">
            <v>MQX</v>
          </cell>
          <cell r="F746" t="str">
            <v>KIT CITOLOGIA (ESPECULO VAGINAL, CEPILLO, LAMINILLA ESMERILADA, ESPATULO, CAJILLA DE TRANSPORTE) T: S DESECHABLE</v>
          </cell>
          <cell r="G746" t="str">
            <v>KIT</v>
          </cell>
          <cell r="H746" t="str">
            <v>151-2023</v>
          </cell>
          <cell r="I746" t="str">
            <v>BIOPLAST OC S.A.S.</v>
          </cell>
          <cell r="J746" t="str">
            <v>NO</v>
          </cell>
          <cell r="K746">
            <v>1375</v>
          </cell>
          <cell r="L746">
            <v>261.25</v>
          </cell>
          <cell r="M746">
            <v>1636.25</v>
          </cell>
          <cell r="N746">
            <v>98</v>
          </cell>
        </row>
        <row r="747">
          <cell r="B747" t="str">
            <v>MQXC365</v>
          </cell>
          <cell r="C747" t="str">
            <v>IC-005-2023</v>
          </cell>
          <cell r="D747">
            <v>3</v>
          </cell>
          <cell r="E747" t="str">
            <v>MQX</v>
          </cell>
          <cell r="F747" t="str">
            <v>KIT CLORO LIBRE TOTAL</v>
          </cell>
          <cell r="G747" t="str">
            <v>KIT</v>
          </cell>
          <cell r="H747" t="str">
            <v>004-2023</v>
          </cell>
          <cell r="I747" t="str">
            <v>EMERGENCIAS CLINICAS SAS</v>
          </cell>
          <cell r="J747" t="str">
            <v>SI</v>
          </cell>
          <cell r="K747">
            <v>582000</v>
          </cell>
          <cell r="L747">
            <v>110580</v>
          </cell>
          <cell r="M747">
            <v>692580</v>
          </cell>
          <cell r="N747">
            <v>1</v>
          </cell>
        </row>
        <row r="748">
          <cell r="B748" t="str">
            <v>MQ0362</v>
          </cell>
          <cell r="C748" t="str">
            <v>IC-057-2023</v>
          </cell>
          <cell r="D748">
            <v>754</v>
          </cell>
          <cell r="E748" t="str">
            <v>MQX</v>
          </cell>
          <cell r="F748" t="str">
            <v>KIT CPAP NASAL DESECHABLE TALLA L O MEDIDA DE PERIMETRO CEFALICO 29-36 (INCLUYE SISTEMA INTERFASE VENTILACION NO INVASIVA NEONATAL CPAP, GORRO, MASCARA NEONATAL NO INVASIVA, PRONG TALLA L</v>
          </cell>
          <cell r="G748" t="str">
            <v>UNIDAD</v>
          </cell>
          <cell r="H748" t="str">
            <v>143-2023</v>
          </cell>
          <cell r="I748" t="str">
            <v>RAFAEL ANTONIO SALAMANCA</v>
          </cell>
          <cell r="J748" t="str">
            <v>NO</v>
          </cell>
          <cell r="K748">
            <v>300584</v>
          </cell>
          <cell r="L748">
            <v>57111</v>
          </cell>
          <cell r="M748">
            <v>357695</v>
          </cell>
          <cell r="N748">
            <v>8</v>
          </cell>
        </row>
        <row r="749">
          <cell r="B749" t="str">
            <v>MQ0363</v>
          </cell>
          <cell r="C749" t="str">
            <v>IC-057-2023</v>
          </cell>
          <cell r="D749">
            <v>755</v>
          </cell>
          <cell r="E749" t="str">
            <v>MQX</v>
          </cell>
          <cell r="F749" t="str">
            <v>KIT CPAP NASAL DESECHABLE TALLA M O MEDIDA DE PERIMETRO CEFALICO 25-29 (INCLUYE SISTEMA INTERFASE VENTILACION NO INVASIVA NEONATAL CPAP, GORRO, MASCARA NEONATAL NO INVASIVA, PRONG TALLA M)</v>
          </cell>
          <cell r="G749" t="str">
            <v>UNIDAD</v>
          </cell>
          <cell r="H749" t="str">
            <v>143-2023</v>
          </cell>
          <cell r="I749" t="str">
            <v>RAFAEL ANTONIO SALAMANCA</v>
          </cell>
          <cell r="J749" t="str">
            <v>NO</v>
          </cell>
          <cell r="K749">
            <v>300584</v>
          </cell>
          <cell r="L749">
            <v>57111</v>
          </cell>
          <cell r="M749">
            <v>357695</v>
          </cell>
          <cell r="N749">
            <v>11</v>
          </cell>
        </row>
        <row r="750">
          <cell r="B750" t="str">
            <v>MQ0361</v>
          </cell>
          <cell r="C750" t="str">
            <v>IC-057-2023</v>
          </cell>
          <cell r="D750">
            <v>756</v>
          </cell>
          <cell r="E750" t="str">
            <v>MQX</v>
          </cell>
          <cell r="F750" t="str">
            <v>KIT CPAP NASAL DESECHABLE TALLA S O MEDIDA DE PERIMETRO CEFALICO 22- 25 (INCLUYE SISTEMA INTERFASE VENTILACION NO INVASIVA NEONATAL CPAP, GORRO, MASCARA NEONATAL NO INVASIVA, PRONG TALLA S)</v>
          </cell>
          <cell r="G750" t="str">
            <v>UNIDAD</v>
          </cell>
          <cell r="H750" t="str">
            <v>143-2023</v>
          </cell>
          <cell r="I750" t="str">
            <v>RAFAEL ANTONIO SALAMANCA</v>
          </cell>
          <cell r="J750" t="str">
            <v>NO</v>
          </cell>
          <cell r="K750">
            <v>300584</v>
          </cell>
          <cell r="L750">
            <v>57111</v>
          </cell>
          <cell r="M750">
            <v>357695</v>
          </cell>
          <cell r="N750">
            <v>7</v>
          </cell>
        </row>
        <row r="751">
          <cell r="B751" t="str">
            <v>MQ0364</v>
          </cell>
          <cell r="C751" t="str">
            <v>IC-057-2023</v>
          </cell>
          <cell r="D751">
            <v>430</v>
          </cell>
          <cell r="E751" t="str">
            <v>MQX</v>
          </cell>
          <cell r="F751" t="str">
            <v>KIT CPAP NASAL DESECHABLE TALLA XS O MEDIDA DE PERIMETRO CEFALICO 10-22 CMS (INCLUYE SISTEMA INTERFASE VENTILACION NO INVASIVA NEONATAL CPAP, GORRO, MASCARA NEONATAL NO INVASIVA, PRONG)</v>
          </cell>
          <cell r="G751" t="str">
            <v xml:space="preserve">UNIDAD </v>
          </cell>
          <cell r="H751" t="str">
            <v>143-2023</v>
          </cell>
          <cell r="I751" t="str">
            <v>RAFAEL ANTONIO SALAMANCA</v>
          </cell>
          <cell r="J751" t="str">
            <v>NO</v>
          </cell>
          <cell r="K751">
            <v>300584</v>
          </cell>
          <cell r="L751">
            <v>57111</v>
          </cell>
          <cell r="M751">
            <v>357695</v>
          </cell>
          <cell r="N751">
            <v>3</v>
          </cell>
        </row>
        <row r="752">
          <cell r="B752" t="str">
            <v>MQ1134</v>
          </cell>
          <cell r="C752" t="str">
            <v>069-2022</v>
          </cell>
          <cell r="D752">
            <v>1</v>
          </cell>
          <cell r="E752" t="str">
            <v>MQX</v>
          </cell>
          <cell r="F752" t="str">
            <v>KIT DE ANESTESIA PERIDURAL AGUJA 16G (AGUJA, JERINGA Y CATETER)</v>
          </cell>
          <cell r="G752" t="str">
            <v xml:space="preserve">UNIDAD </v>
          </cell>
          <cell r="H752" t="str">
            <v>SIN CONTRATO</v>
          </cell>
          <cell r="I752" t="str">
            <v>SIN CONTRATO</v>
          </cell>
          <cell r="J752" t="str">
            <v>NO</v>
          </cell>
          <cell r="K752">
            <v>45000</v>
          </cell>
          <cell r="L752">
            <v>0</v>
          </cell>
          <cell r="M752">
            <v>45000</v>
          </cell>
          <cell r="N752">
            <v>2</v>
          </cell>
        </row>
        <row r="753">
          <cell r="B753" t="str">
            <v>MQ1213</v>
          </cell>
          <cell r="C753" t="str">
            <v>EM</v>
          </cell>
          <cell r="D753" t="str">
            <v>INCLUSIÓN</v>
          </cell>
          <cell r="E753" t="str">
            <v>MQX</v>
          </cell>
          <cell r="F753" t="str">
            <v>KIT DE CEPILLOS DE LIMPIEZA CON CERDAS DE NYLON ANTIMICROBIANAS PARA REAMER DE HUESO (7MM)</v>
          </cell>
          <cell r="G753" t="str">
            <v>UNIDAD</v>
          </cell>
          <cell r="H753" t="str">
            <v>SIN CONTRATO</v>
          </cell>
          <cell r="I753" t="str">
            <v>SIN CONTRATO</v>
          </cell>
          <cell r="J753" t="str">
            <v>NO</v>
          </cell>
          <cell r="K753">
            <v>641176</v>
          </cell>
          <cell r="L753">
            <v>121823</v>
          </cell>
          <cell r="M753">
            <v>762999</v>
          </cell>
          <cell r="N753">
            <v>1</v>
          </cell>
        </row>
        <row r="754">
          <cell r="B754" t="str">
            <v>MQ0359</v>
          </cell>
          <cell r="C754" t="str">
            <v>IC-057-2023</v>
          </cell>
          <cell r="D754">
            <v>169</v>
          </cell>
          <cell r="E754" t="str">
            <v>MQX</v>
          </cell>
          <cell r="F754" t="str">
            <v>KIT CITOLOGIA (ESPECULO VAGINAL, CEPILLO, LAMINILLA ESMERILADA, ESPATULO, CAJILLA DE TRANSPORTE) T: M DESECHABLE</v>
          </cell>
          <cell r="G754" t="str">
            <v>KIT</v>
          </cell>
          <cell r="H754" t="str">
            <v>151-2023</v>
          </cell>
          <cell r="I754" t="str">
            <v>BIOPLAST OC S.A.S.</v>
          </cell>
          <cell r="J754" t="str">
            <v>NO</v>
          </cell>
          <cell r="K754">
            <v>1245</v>
          </cell>
          <cell r="L754">
            <v>236.55</v>
          </cell>
          <cell r="M754">
            <v>1481.55</v>
          </cell>
          <cell r="N754">
            <v>1095</v>
          </cell>
        </row>
        <row r="755">
          <cell r="B755" t="str">
            <v>MQ1306</v>
          </cell>
          <cell r="C755" t="str">
            <v>IC-005-2023</v>
          </cell>
          <cell r="D755">
            <v>2</v>
          </cell>
          <cell r="E755" t="str">
            <v>MQX</v>
          </cell>
          <cell r="F755" t="str">
            <v>KIT DE CLORO LIBRE Y PH (CLORO LIBRE 0-2,5 mg/l PH 6,0-
8,5) 3 FRASCOS DE 20 ml</v>
          </cell>
          <cell r="G755" t="str">
            <v>KIT</v>
          </cell>
          <cell r="H755" t="str">
            <v>004-2023</v>
          </cell>
          <cell r="I755" t="str">
            <v>EMERGENCIAS CLINICAS SAS</v>
          </cell>
          <cell r="J755" t="str">
            <v>SI</v>
          </cell>
          <cell r="K755">
            <v>337000</v>
          </cell>
          <cell r="L755">
            <v>64030</v>
          </cell>
          <cell r="M755">
            <v>401030</v>
          </cell>
          <cell r="N755">
            <v>1</v>
          </cell>
        </row>
        <row r="756">
          <cell r="B756" t="str">
            <v>MQ0879</v>
          </cell>
          <cell r="C756" t="str">
            <v>EM 039-2023</v>
          </cell>
          <cell r="D756" t="str">
            <v>INCLUSIÓN</v>
          </cell>
          <cell r="E756" t="str">
            <v>MQX</v>
          </cell>
          <cell r="F756" t="str">
            <v xml:space="preserve">KIT DE INTRODUCCION PERCUTANEA CON VALVULA HEMOSTATICA N° 6.0 FR * 10 CMS </v>
          </cell>
          <cell r="G756" t="str">
            <v xml:space="preserve">UNIDAD </v>
          </cell>
          <cell r="H756" t="str">
            <v>SIN CONTRATO</v>
          </cell>
          <cell r="I756" t="str">
            <v>SIN CONTRATO</v>
          </cell>
          <cell r="J756" t="str">
            <v>NO</v>
          </cell>
          <cell r="K756">
            <v>133000</v>
          </cell>
          <cell r="L756">
            <v>0</v>
          </cell>
          <cell r="M756">
            <v>133000</v>
          </cell>
          <cell r="N756">
            <v>2</v>
          </cell>
        </row>
        <row r="757">
          <cell r="B757" t="str">
            <v>MQXC338</v>
          </cell>
          <cell r="C757" t="str">
            <v>EM 039-2023</v>
          </cell>
          <cell r="D757" t="str">
            <v>INCLUSIÓN</v>
          </cell>
          <cell r="E757" t="str">
            <v>MQX</v>
          </cell>
          <cell r="F757" t="str">
            <v>KIT DE INTRODUCCION PERCUTANEA CON VALVULA HEMOSTATICA N° 7.0FR * 10CM</v>
          </cell>
          <cell r="G757" t="str">
            <v>UNIDAD</v>
          </cell>
          <cell r="H757" t="str">
            <v>SIN CONTRATO</v>
          </cell>
          <cell r="I757" t="str">
            <v>SIN CONTRATO</v>
          </cell>
          <cell r="J757" t="str">
            <v>NO</v>
          </cell>
          <cell r="K757">
            <v>133000</v>
          </cell>
          <cell r="L757">
            <v>0</v>
          </cell>
          <cell r="M757">
            <v>133000</v>
          </cell>
          <cell r="N757">
            <v>1</v>
          </cell>
        </row>
        <row r="758">
          <cell r="B758" t="str">
            <v>MQ1027</v>
          </cell>
          <cell r="C758" t="str">
            <v>IC-057-2023</v>
          </cell>
          <cell r="D758">
            <v>639</v>
          </cell>
          <cell r="E758" t="str">
            <v>MQX</v>
          </cell>
          <cell r="F758" t="str">
            <v>KIT DE TRAQUEOSTOMIA N° 8.0 C/B NO FENESTRADO</v>
          </cell>
          <cell r="G758" t="str">
            <v>UNIDAD</v>
          </cell>
          <cell r="H758" t="str">
            <v>139-2023</v>
          </cell>
          <cell r="I758" t="str">
            <v>DISCOLMEDICA S.A.S.</v>
          </cell>
          <cell r="J758" t="str">
            <v>NO</v>
          </cell>
          <cell r="K758">
            <v>850021</v>
          </cell>
          <cell r="L758">
            <v>161503.99</v>
          </cell>
          <cell r="M758">
            <v>1011524.99</v>
          </cell>
          <cell r="N758">
            <v>1</v>
          </cell>
        </row>
        <row r="759">
          <cell r="B759" t="str">
            <v>MQ1018</v>
          </cell>
          <cell r="C759" t="str">
            <v>IC-057-2023</v>
          </cell>
          <cell r="D759">
            <v>870</v>
          </cell>
          <cell r="E759" t="str">
            <v>MQX</v>
          </cell>
          <cell r="F759" t="str">
            <v>KIT DE TRAQUEOSTOMIA PERCUTANEO 7.0</v>
          </cell>
          <cell r="G759" t="str">
            <v>UNIDAD</v>
          </cell>
          <cell r="H759" t="str">
            <v>139-2023</v>
          </cell>
          <cell r="I759" t="str">
            <v>DISCOLMEDICA S.A.S.</v>
          </cell>
          <cell r="J759" t="str">
            <v>NO</v>
          </cell>
          <cell r="K759">
            <v>1075417</v>
          </cell>
          <cell r="L759">
            <v>204329.23</v>
          </cell>
          <cell r="M759">
            <v>1279746.23</v>
          </cell>
          <cell r="N759">
            <v>1</v>
          </cell>
        </row>
        <row r="760">
          <cell r="B760" t="str">
            <v>MQXC368</v>
          </cell>
          <cell r="C760" t="str">
            <v>IC-005-2023</v>
          </cell>
          <cell r="D760">
            <v>8</v>
          </cell>
          <cell r="E760" t="str">
            <v>MQX</v>
          </cell>
          <cell r="F760" t="str">
            <v>KIT HEMODIALISIS DE ALTO FLUJO (FILTRO, LINEA, ACIDO, BICARBONATO Y EQUIPO MACROGOTEO)</v>
          </cell>
          <cell r="G760" t="str">
            <v>KIT</v>
          </cell>
          <cell r="H760" t="str">
            <v>004-2023</v>
          </cell>
          <cell r="I760" t="str">
            <v>EMERGENCIAS CLINICAS SAS</v>
          </cell>
          <cell r="J760" t="str">
            <v>SI</v>
          </cell>
          <cell r="K760">
            <v>98610</v>
          </cell>
          <cell r="L760">
            <v>18736</v>
          </cell>
          <cell r="M760">
            <v>117346</v>
          </cell>
          <cell r="N760">
            <v>1000</v>
          </cell>
        </row>
        <row r="761">
          <cell r="B761" t="str">
            <v>MQ1312</v>
          </cell>
          <cell r="C761" t="str">
            <v>IC-005-2023</v>
          </cell>
          <cell r="D761">
            <v>7</v>
          </cell>
          <cell r="E761" t="str">
            <v>MQX</v>
          </cell>
          <cell r="F761" t="str">
            <v>KIT HEMODIALISIS DE ALTO FLUJO CON FISTULA (FILTRO, FISTULA, LINEA, ACIDO Y BICARBONATO) 150H</v>
          </cell>
          <cell r="G761" t="str">
            <v>KIT</v>
          </cell>
          <cell r="H761" t="str">
            <v>004-2023</v>
          </cell>
          <cell r="I761" t="str">
            <v>EMERGENCIAS CLINICAS SAS</v>
          </cell>
          <cell r="J761" t="str">
            <v>SI</v>
          </cell>
          <cell r="K761">
            <v>98610</v>
          </cell>
          <cell r="L761">
            <v>0</v>
          </cell>
          <cell r="M761">
            <v>98610</v>
          </cell>
          <cell r="N761">
            <v>1000</v>
          </cell>
        </row>
        <row r="762">
          <cell r="B762" t="str">
            <v>MQ1313</v>
          </cell>
          <cell r="C762" t="str">
            <v>IC-005-2023</v>
          </cell>
          <cell r="D762">
            <v>7</v>
          </cell>
          <cell r="E762" t="str">
            <v>MQX</v>
          </cell>
          <cell r="F762" t="str">
            <v>KIT HEMODIALISIS DE ALTO FLUJO CON FISTULA (FILTRO, FISTULA, LINEA, ACIDO Y BICARBONATO) 170H</v>
          </cell>
          <cell r="G762" t="str">
            <v>KIT</v>
          </cell>
          <cell r="H762" t="str">
            <v>004-2023</v>
          </cell>
          <cell r="I762" t="str">
            <v>EMERGENCIAS CLINICAS SAS</v>
          </cell>
          <cell r="J762" t="str">
            <v>SI</v>
          </cell>
          <cell r="K762">
            <v>98610</v>
          </cell>
          <cell r="L762">
            <v>0</v>
          </cell>
          <cell r="M762">
            <v>98610</v>
          </cell>
          <cell r="N762">
            <v>1000</v>
          </cell>
        </row>
        <row r="763">
          <cell r="B763" t="str">
            <v>MQ0369</v>
          </cell>
          <cell r="C763" t="str">
            <v>IC-005-2023</v>
          </cell>
          <cell r="D763">
            <v>7</v>
          </cell>
          <cell r="E763" t="str">
            <v>MQX</v>
          </cell>
          <cell r="F763" t="str">
            <v>KIT HEMODIALISIS DE ALTO FLUJO CON FISTULA (FILTRO, FISTULA, LINEA, ACIDO Y BICARBONATO) 210H</v>
          </cell>
          <cell r="G763" t="str">
            <v>KIT</v>
          </cell>
          <cell r="H763" t="str">
            <v>004-2023</v>
          </cell>
          <cell r="I763" t="str">
            <v>EMERGENCIAS CLINICAS SAS</v>
          </cell>
          <cell r="J763" t="str">
            <v>SI</v>
          </cell>
          <cell r="K763">
            <v>98610</v>
          </cell>
          <cell r="L763">
            <v>0</v>
          </cell>
          <cell r="M763">
            <v>98610</v>
          </cell>
          <cell r="N763">
            <v>1000</v>
          </cell>
        </row>
        <row r="764">
          <cell r="B764" t="str">
            <v>MQ1005</v>
          </cell>
          <cell r="C764" t="str">
            <v>IC-057-2023</v>
          </cell>
          <cell r="D764">
            <v>298</v>
          </cell>
          <cell r="E764" t="str">
            <v>MQX</v>
          </cell>
          <cell r="F764" t="str">
            <v>KIT INTRODUCTOR PERCUTANEO N° 8.5FR PARA SWAN GANZ CON VALVULA HEMOSTATICA Y FUNDA PROTECTORA.</v>
          </cell>
          <cell r="G764" t="str">
            <v>UNIDAD</v>
          </cell>
          <cell r="H764" t="str">
            <v>138-2023</v>
          </cell>
          <cell r="I764" t="str">
            <v>MEDICOX LTDA</v>
          </cell>
          <cell r="J764" t="str">
            <v>NO</v>
          </cell>
          <cell r="K764">
            <v>145784</v>
          </cell>
          <cell r="L764">
            <v>0</v>
          </cell>
          <cell r="M764">
            <v>145784</v>
          </cell>
          <cell r="N764">
            <v>1</v>
          </cell>
        </row>
        <row r="765">
          <cell r="B765" t="str">
            <v>MQ1022</v>
          </cell>
          <cell r="C765" t="str">
            <v>IC-057-2023</v>
          </cell>
          <cell r="D765">
            <v>499</v>
          </cell>
          <cell r="E765" t="str">
            <v>MQX</v>
          </cell>
          <cell r="F765" t="str">
            <v>KIT MASCARA DE VENTILACION MECANICA NO INVASIVA CON ADACTADOR UNIVERSAL PEDIATRICO</v>
          </cell>
          <cell r="G765" t="str">
            <v xml:space="preserve">UNIDAD </v>
          </cell>
          <cell r="H765" t="str">
            <v>154-2023</v>
          </cell>
          <cell r="I765" t="str">
            <v>LM INSTRUMENTS SAS</v>
          </cell>
          <cell r="J765" t="str">
            <v>NO</v>
          </cell>
          <cell r="K765">
            <v>320000</v>
          </cell>
          <cell r="L765">
            <v>60800</v>
          </cell>
          <cell r="M765">
            <v>380800</v>
          </cell>
          <cell r="N765">
            <v>1</v>
          </cell>
        </row>
        <row r="766">
          <cell r="B766" t="str">
            <v>MQ0374</v>
          </cell>
          <cell r="C766" t="str">
            <v>IC-057-2023</v>
          </cell>
          <cell r="D766">
            <v>418</v>
          </cell>
          <cell r="E766" t="str">
            <v>MQX</v>
          </cell>
          <cell r="F766" t="str">
            <v>KIT MASCARA FACIAL NO INVASIVA TALLA S</v>
          </cell>
          <cell r="G766" t="str">
            <v xml:space="preserve">UNIDAD </v>
          </cell>
          <cell r="H766" t="str">
            <v>139-2023</v>
          </cell>
          <cell r="I766" t="str">
            <v>DISCOLMEDICA S.A.S.</v>
          </cell>
          <cell r="J766" t="str">
            <v>NO</v>
          </cell>
          <cell r="K766">
            <v>229268</v>
          </cell>
          <cell r="L766">
            <v>43560.92</v>
          </cell>
          <cell r="M766">
            <v>272828.92</v>
          </cell>
          <cell r="N766">
            <v>4</v>
          </cell>
        </row>
        <row r="767">
          <cell r="B767" t="str">
            <v>MQXC693</v>
          </cell>
          <cell r="C767" t="str">
            <v>IC-057-2023</v>
          </cell>
          <cell r="D767">
            <v>945</v>
          </cell>
          <cell r="E767" t="str">
            <v>MQX</v>
          </cell>
          <cell r="F767" t="str">
            <v>KIT O PAQUETE HEMORROIDAL: CON  ANOSCOPIO, SEPARADOR, DILATADOR, PASAHILOS Y GRAPADORA HEMORROIDAL CALIBRE 33MM.</v>
          </cell>
          <cell r="G767" t="str">
            <v>UNIDAD</v>
          </cell>
          <cell r="H767" t="str">
            <v>142-2023</v>
          </cell>
          <cell r="I767" t="str">
            <v xml:space="preserve">JOHNSON &amp; JOHNSON DE COLOMBIA </v>
          </cell>
          <cell r="J767" t="str">
            <v>NO</v>
          </cell>
          <cell r="K767">
            <v>1078485</v>
          </cell>
          <cell r="L767">
            <v>204912.15</v>
          </cell>
          <cell r="M767">
            <v>1283397.1499999999</v>
          </cell>
          <cell r="N767">
            <v>1</v>
          </cell>
        </row>
        <row r="768">
          <cell r="B768" t="str">
            <v>MQ0358</v>
          </cell>
          <cell r="C768" t="str">
            <v>069-2022</v>
          </cell>
          <cell r="D768">
            <v>3</v>
          </cell>
          <cell r="E768" t="str">
            <v>MQX</v>
          </cell>
          <cell r="F768" t="str">
            <v>KIT PARA ANESTESIA PERIDURAL N° 18G (AGUJA, JERINGA Y CATETER)</v>
          </cell>
          <cell r="G768" t="str">
            <v xml:space="preserve">KIT </v>
          </cell>
          <cell r="H768" t="str">
            <v>230-2022</v>
          </cell>
          <cell r="I768" t="str">
            <v>INTERCOMERCIAL MEDICA</v>
          </cell>
          <cell r="J768" t="str">
            <v>NO</v>
          </cell>
          <cell r="K768">
            <v>55440</v>
          </cell>
          <cell r="L768">
            <v>0</v>
          </cell>
          <cell r="M768">
            <v>55440</v>
          </cell>
          <cell r="N768">
            <v>33</v>
          </cell>
        </row>
        <row r="769">
          <cell r="B769" t="str">
            <v>MQXC369</v>
          </cell>
          <cell r="C769" t="str">
            <v>IC-005-2023</v>
          </cell>
          <cell r="D769">
            <v>9</v>
          </cell>
          <cell r="E769" t="str">
            <v>MQX</v>
          </cell>
          <cell r="F769" t="str">
            <v>KIT PLASMAFERESIS 1000-0,5 PEDIATRICO</v>
          </cell>
          <cell r="G769" t="str">
            <v>UNIDAD</v>
          </cell>
          <cell r="H769" t="str">
            <v>004-2023</v>
          </cell>
          <cell r="I769" t="str">
            <v>EMERGENCIAS CLINICAS SAS</v>
          </cell>
          <cell r="J769" t="str">
            <v>SI</v>
          </cell>
          <cell r="K769">
            <v>1300000</v>
          </cell>
          <cell r="L769">
            <v>0</v>
          </cell>
          <cell r="M769">
            <v>1300000</v>
          </cell>
          <cell r="N769">
            <v>5</v>
          </cell>
        </row>
        <row r="770">
          <cell r="B770" t="str">
            <v>MQXC828</v>
          </cell>
          <cell r="C770" t="str">
            <v>IC-057-2023</v>
          </cell>
          <cell r="D770">
            <v>61</v>
          </cell>
          <cell r="E770" t="str">
            <v>MQX</v>
          </cell>
          <cell r="F770" t="str">
            <v xml:space="preserve">BOQUILLA DESECHABLE COMPATIBLE CON FIBROBRONCOSCOPIO  OLYMPUS </v>
          </cell>
          <cell r="G770" t="str">
            <v>UNIDAD</v>
          </cell>
          <cell r="H770" t="str">
            <v>147-2023</v>
          </cell>
          <cell r="I770" t="str">
            <v>TECNOLOGIAS MEDICAS DE COLOMBIA SAS</v>
          </cell>
          <cell r="J770" t="str">
            <v>NO</v>
          </cell>
          <cell r="K770">
            <v>9800</v>
          </cell>
          <cell r="L770">
            <v>1862</v>
          </cell>
          <cell r="M770">
            <v>11662</v>
          </cell>
          <cell r="N770">
            <v>1</v>
          </cell>
        </row>
        <row r="771">
          <cell r="B771" t="str">
            <v>MQXC363</v>
          </cell>
          <cell r="C771" t="str">
            <v>IC-057-2023</v>
          </cell>
          <cell r="D771">
            <v>414</v>
          </cell>
          <cell r="E771" t="str">
            <v>MQX</v>
          </cell>
          <cell r="F771" t="str">
            <v>KIT TRACCION CUTANEA ADULTO</v>
          </cell>
          <cell r="G771" t="str">
            <v xml:space="preserve">UNIDAD </v>
          </cell>
          <cell r="H771" t="str">
            <v>139-2023</v>
          </cell>
          <cell r="I771" t="str">
            <v>DISCOLMEDICA S.A.S.</v>
          </cell>
          <cell r="J771" t="str">
            <v>NO</v>
          </cell>
          <cell r="K771">
            <v>27244</v>
          </cell>
          <cell r="L771">
            <v>0</v>
          </cell>
          <cell r="M771">
            <v>27244</v>
          </cell>
          <cell r="N771">
            <v>1</v>
          </cell>
        </row>
        <row r="772">
          <cell r="B772" t="str">
            <v>MQXC364</v>
          </cell>
          <cell r="C772" t="str">
            <v>IC-057-2023</v>
          </cell>
          <cell r="D772">
            <v>415</v>
          </cell>
          <cell r="E772" t="str">
            <v>MQX</v>
          </cell>
          <cell r="F772" t="str">
            <v>KIT TRACCION CUTANEA PEDIATRICO</v>
          </cell>
          <cell r="G772" t="str">
            <v xml:space="preserve">UNIDAD </v>
          </cell>
          <cell r="H772" t="str">
            <v>139-2023</v>
          </cell>
          <cell r="I772" t="str">
            <v>DISCOLMEDICA S.A.S.</v>
          </cell>
          <cell r="J772" t="str">
            <v>NO</v>
          </cell>
          <cell r="K772">
            <v>24569</v>
          </cell>
          <cell r="L772">
            <v>0</v>
          </cell>
          <cell r="M772">
            <v>24569</v>
          </cell>
          <cell r="N772">
            <v>1</v>
          </cell>
        </row>
        <row r="773">
          <cell r="B773" t="str">
            <v>MQ0729</v>
          </cell>
          <cell r="C773" t="str">
            <v>098-2022</v>
          </cell>
          <cell r="D773">
            <v>8</v>
          </cell>
          <cell r="E773" t="str">
            <v>MQX</v>
          </cell>
          <cell r="F773" t="str">
            <v>KIT TROCAR DE FIJACION AVANZADA 12*100 mm (2 CAMISAS Y UN PUNZON SIN CUCHILLA)</v>
          </cell>
          <cell r="G773" t="str">
            <v>KIT</v>
          </cell>
          <cell r="H773" t="str">
            <v>SIN CONTRATO</v>
          </cell>
          <cell r="I773" t="str">
            <v>SIN CONTRATO</v>
          </cell>
          <cell r="J773" t="str">
            <v>SI</v>
          </cell>
          <cell r="K773">
            <v>230000</v>
          </cell>
          <cell r="L773">
            <v>43700</v>
          </cell>
          <cell r="M773">
            <v>273700</v>
          </cell>
          <cell r="N773">
            <v>3</v>
          </cell>
        </row>
        <row r="774">
          <cell r="B774" t="str">
            <v>MQ1019</v>
          </cell>
          <cell r="C774" t="str">
            <v>015-2022</v>
          </cell>
          <cell r="D774">
            <v>20</v>
          </cell>
          <cell r="E774" t="str">
            <v>MQX</v>
          </cell>
          <cell r="F774" t="str">
            <v>KIT TUBERIA EN Y (TUBO SUCCION EN Y - ALMOHADIL LA PARA
DRENAJE)</v>
          </cell>
          <cell r="G774" t="str">
            <v>KIT</v>
          </cell>
          <cell r="H774" t="str">
            <v>045-2022</v>
          </cell>
          <cell r="I774" t="str">
            <v>SUPLESALUD IPS SAS</v>
          </cell>
          <cell r="J774" t="str">
            <v>SI</v>
          </cell>
          <cell r="K774">
            <v>224000</v>
          </cell>
          <cell r="L774">
            <v>42560</v>
          </cell>
          <cell r="M774">
            <v>266560</v>
          </cell>
          <cell r="N774">
            <v>3</v>
          </cell>
        </row>
        <row r="775">
          <cell r="B775" t="str">
            <v>MQ0379</v>
          </cell>
          <cell r="C775" t="str">
            <v>IC-057-2023</v>
          </cell>
          <cell r="D775">
            <v>170</v>
          </cell>
          <cell r="E775" t="str">
            <v>MQX</v>
          </cell>
          <cell r="F775" t="str">
            <v>KIT VENTURY CON MASCARA ADULTO</v>
          </cell>
          <cell r="G775" t="str">
            <v>UNIDAD</v>
          </cell>
          <cell r="H775" t="str">
            <v>144-2023</v>
          </cell>
          <cell r="I775" t="str">
            <v>COMPANY MEDIQBOY OC S.A.S.</v>
          </cell>
          <cell r="J775" t="str">
            <v>NO</v>
          </cell>
          <cell r="K775">
            <v>2841</v>
          </cell>
          <cell r="L775">
            <v>540</v>
          </cell>
          <cell r="M775">
            <v>3381</v>
          </cell>
          <cell r="N775">
            <v>123</v>
          </cell>
        </row>
        <row r="776">
          <cell r="B776" t="str">
            <v>MQ0380</v>
          </cell>
          <cell r="C776" t="str">
            <v>IC-057-2023</v>
          </cell>
          <cell r="D776">
            <v>171</v>
          </cell>
          <cell r="E776" t="str">
            <v>MQX</v>
          </cell>
          <cell r="F776" t="str">
            <v>KIT VENTURY CON MACARA PEDIATRICO</v>
          </cell>
          <cell r="G776" t="str">
            <v>UNIDAD</v>
          </cell>
          <cell r="H776" t="str">
            <v>144-2023</v>
          </cell>
          <cell r="I776" t="str">
            <v>COMPANY MEDIQBOY OC S.A.S.</v>
          </cell>
          <cell r="J776" t="str">
            <v>NO</v>
          </cell>
          <cell r="K776">
            <v>2841</v>
          </cell>
          <cell r="L776">
            <v>540</v>
          </cell>
          <cell r="M776">
            <v>3381</v>
          </cell>
          <cell r="N776">
            <v>38</v>
          </cell>
        </row>
        <row r="777">
          <cell r="B777" t="str">
            <v>MQ1028</v>
          </cell>
          <cell r="C777" t="str">
            <v>IC-057-2023</v>
          </cell>
          <cell r="D777">
            <v>172</v>
          </cell>
          <cell r="E777" t="str">
            <v>MQX</v>
          </cell>
          <cell r="F777" t="str">
            <v>LAPIZ PARA ELECTROBISTURY VALLEYLAB REF 2515</v>
          </cell>
          <cell r="G777" t="str">
            <v>UNIDAD</v>
          </cell>
          <cell r="H777" t="str">
            <v>151-2023</v>
          </cell>
          <cell r="I777" t="str">
            <v>BIOPLAST OC S.A.S.</v>
          </cell>
          <cell r="J777" t="str">
            <v>NO</v>
          </cell>
          <cell r="K777">
            <v>5590</v>
          </cell>
          <cell r="L777">
            <v>1062.0999999999999</v>
          </cell>
          <cell r="M777">
            <v>6652.1</v>
          </cell>
          <cell r="N777">
            <v>979</v>
          </cell>
        </row>
        <row r="778">
          <cell r="B778" t="str">
            <v>OD0215</v>
          </cell>
          <cell r="C778" t="str">
            <v>IC-002-2023</v>
          </cell>
          <cell r="D778">
            <v>121</v>
          </cell>
          <cell r="E778" t="str">
            <v>MQX</v>
          </cell>
          <cell r="F778" t="str">
            <v>LENTULOS TALLO CORTO</v>
          </cell>
          <cell r="G778" t="str">
            <v>CAJA X 4 UNIDADES</v>
          </cell>
          <cell r="H778" t="str">
            <v>009-2023</v>
          </cell>
          <cell r="I778" t="str">
            <v>ORBIDENTAL SAS</v>
          </cell>
          <cell r="J778" t="str">
            <v>NO</v>
          </cell>
          <cell r="K778">
            <v>25000</v>
          </cell>
          <cell r="L778">
            <v>4750</v>
          </cell>
          <cell r="M778">
            <v>29750</v>
          </cell>
          <cell r="N778">
            <v>7</v>
          </cell>
        </row>
        <row r="779">
          <cell r="B779" t="str">
            <v>MQXC304</v>
          </cell>
          <cell r="C779" t="str">
            <v>IC-057-2023</v>
          </cell>
          <cell r="D779">
            <v>121</v>
          </cell>
          <cell r="E779" t="str">
            <v>MQX</v>
          </cell>
          <cell r="F779" t="str">
            <v>LIGA CLIPS DE TITANIO CON RANURAS TRANSVERSALES Y LATERALES CARRIL POR 6 CLIPS,  TAMAÑO CORTO</v>
          </cell>
          <cell r="G779" t="str">
            <v xml:space="preserve">UNIDAD </v>
          </cell>
          <cell r="H779" t="str">
            <v>150-2023</v>
          </cell>
          <cell r="I779" t="str">
            <v>LABORATORIOS GOTHAPLAST LTDA.</v>
          </cell>
          <cell r="J779" t="str">
            <v>NO</v>
          </cell>
          <cell r="K779">
            <v>16470</v>
          </cell>
          <cell r="L779">
            <v>0</v>
          </cell>
          <cell r="M779">
            <v>16470</v>
          </cell>
          <cell r="N779">
            <v>1</v>
          </cell>
        </row>
        <row r="780">
          <cell r="B780" t="str">
            <v>MQXC332</v>
          </cell>
          <cell r="C780" t="str">
            <v>IC-057-2023</v>
          </cell>
          <cell r="D780">
            <v>280</v>
          </cell>
          <cell r="E780" t="str">
            <v>MQX</v>
          </cell>
          <cell r="F780" t="str">
            <v>LIGA CLIP DE TITANIO CON RANURAS TRANSVERSALES Y LATERALES CARRIL POR 6 CLIPS, TAMAÑO LARGO</v>
          </cell>
          <cell r="G780" t="str">
            <v xml:space="preserve">UNIDAD </v>
          </cell>
          <cell r="H780" t="str">
            <v>150-2023</v>
          </cell>
          <cell r="I780" t="str">
            <v>LABORATORIOS GOTHAPLAST LTDA.</v>
          </cell>
          <cell r="J780" t="str">
            <v>NO</v>
          </cell>
          <cell r="K780">
            <v>25200</v>
          </cell>
          <cell r="L780">
            <v>0</v>
          </cell>
          <cell r="M780">
            <v>25200</v>
          </cell>
          <cell r="N780">
            <v>1</v>
          </cell>
        </row>
        <row r="781">
          <cell r="B781" t="str">
            <v>MQ0907</v>
          </cell>
          <cell r="C781" t="str">
            <v>IC-057-2023</v>
          </cell>
          <cell r="D781">
            <v>281</v>
          </cell>
          <cell r="E781" t="str">
            <v>MQX</v>
          </cell>
          <cell r="F781" t="str">
            <v>LIGA CLIP PARA LIGADURA EN POLIMERO NO ABSORBIBLE TAMAÑO M Y L (CIERRE DE VASOS DE 3 HASTA 10 CM ) CARTUCHO POR 6 UNIDADES</v>
          </cell>
          <cell r="G781" t="str">
            <v xml:space="preserve">UNIDAD </v>
          </cell>
          <cell r="H781" t="str">
            <v>144-2023</v>
          </cell>
          <cell r="I781" t="str">
            <v>COMPANY MEDIQBOY OC S.A.S.</v>
          </cell>
          <cell r="J781" t="str">
            <v>NO</v>
          </cell>
          <cell r="K781">
            <v>16103</v>
          </cell>
          <cell r="L781">
            <v>0</v>
          </cell>
          <cell r="M781">
            <v>16103</v>
          </cell>
          <cell r="N781">
            <v>3</v>
          </cell>
        </row>
        <row r="782">
          <cell r="B782" t="str">
            <v>MQ1038</v>
          </cell>
          <cell r="C782" t="str">
            <v>IC-057-2023</v>
          </cell>
          <cell r="D782">
            <v>282</v>
          </cell>
          <cell r="E782" t="str">
            <v>MQX</v>
          </cell>
          <cell r="F782" t="str">
            <v xml:space="preserve">LIGA CLIP PARA LIGADURA EN POLIMERO NO ABSORBIBLE TAMAÑO XL (CIERRE DE VASOS DE 7 HASTA 16CM) CARTUCHO POR 6 UNIDADES </v>
          </cell>
          <cell r="G782" t="str">
            <v xml:space="preserve">UNIDAD </v>
          </cell>
          <cell r="H782" t="str">
            <v>150-2023</v>
          </cell>
          <cell r="I782" t="str">
            <v>LABORATORIOS GOTHAPLAST LTDA.</v>
          </cell>
          <cell r="J782" t="str">
            <v>NO</v>
          </cell>
          <cell r="K782">
            <v>117600</v>
          </cell>
          <cell r="L782">
            <v>0</v>
          </cell>
          <cell r="M782">
            <v>117600</v>
          </cell>
          <cell r="N782">
            <v>10</v>
          </cell>
        </row>
        <row r="783">
          <cell r="B783" t="str">
            <v>MQXC829</v>
          </cell>
          <cell r="C783" t="str">
            <v>IC-057-2023</v>
          </cell>
          <cell r="D783">
            <v>103</v>
          </cell>
          <cell r="E783" t="str">
            <v>MQX</v>
          </cell>
          <cell r="F783" t="str">
            <v>FIBRA MOXY</v>
          </cell>
          <cell r="G783" t="str">
            <v>UNIDAD</v>
          </cell>
          <cell r="H783" t="str">
            <v>147-2023</v>
          </cell>
          <cell r="I783" t="str">
            <v>TECNOLOGIAS MEDICAS DE COLOMBIA SAS</v>
          </cell>
          <cell r="J783" t="str">
            <v>NO</v>
          </cell>
          <cell r="K783">
            <v>4478021</v>
          </cell>
          <cell r="L783">
            <v>850823</v>
          </cell>
          <cell r="M783">
            <v>5328844</v>
          </cell>
          <cell r="N783">
            <v>1</v>
          </cell>
        </row>
        <row r="784">
          <cell r="B784" t="str">
            <v>MQXC486</v>
          </cell>
          <cell r="C784" t="str">
            <v>IC-002-2023</v>
          </cell>
          <cell r="D784">
            <v>122</v>
          </cell>
          <cell r="E784" t="str">
            <v>MQX</v>
          </cell>
          <cell r="F784" t="str">
            <v>LIJA AGUA No. 120</v>
          </cell>
          <cell r="G784" t="str">
            <v>HOJA</v>
          </cell>
          <cell r="H784" t="str">
            <v>009-2023</v>
          </cell>
          <cell r="I784" t="str">
            <v>ORBIDENTAL SAS</v>
          </cell>
          <cell r="J784" t="str">
            <v>NO</v>
          </cell>
          <cell r="K784">
            <v>1600</v>
          </cell>
          <cell r="L784">
            <v>304</v>
          </cell>
          <cell r="M784">
            <v>1904</v>
          </cell>
          <cell r="N784">
            <v>1</v>
          </cell>
        </row>
        <row r="785">
          <cell r="B785" t="str">
            <v>MQXC487</v>
          </cell>
          <cell r="C785" t="str">
            <v>IC-002-2023</v>
          </cell>
          <cell r="D785">
            <v>123</v>
          </cell>
          <cell r="E785" t="str">
            <v>MQX</v>
          </cell>
          <cell r="F785" t="str">
            <v>LIJA AGUA No. 400</v>
          </cell>
          <cell r="G785" t="str">
            <v>HOJA</v>
          </cell>
          <cell r="H785" t="str">
            <v>009-2023</v>
          </cell>
          <cell r="I785" t="str">
            <v>ORBIDENTAL SAS</v>
          </cell>
          <cell r="J785" t="str">
            <v>NO</v>
          </cell>
          <cell r="K785">
            <v>1600</v>
          </cell>
          <cell r="L785">
            <v>304</v>
          </cell>
          <cell r="M785">
            <v>1904</v>
          </cell>
          <cell r="N785">
            <v>1</v>
          </cell>
        </row>
        <row r="786">
          <cell r="B786" t="str">
            <v>MQXC488</v>
          </cell>
          <cell r="C786" t="str">
            <v>IC-002-2023</v>
          </cell>
          <cell r="D786">
            <v>124</v>
          </cell>
          <cell r="E786" t="str">
            <v>MQX</v>
          </cell>
          <cell r="F786" t="str">
            <v>LIMAS MANUALES TIPO  K-FILE   EN ACERO INOXIDABLE No 60 DE       31 mm</v>
          </cell>
          <cell r="G786" t="str">
            <v>CAJA X 6 UNDS</v>
          </cell>
          <cell r="H786" t="str">
            <v>009-2023</v>
          </cell>
          <cell r="I786" t="str">
            <v>ORBIDENTAL SAS</v>
          </cell>
          <cell r="J786" t="str">
            <v>NO</v>
          </cell>
          <cell r="K786">
            <v>20800</v>
          </cell>
          <cell r="L786">
            <v>3952</v>
          </cell>
          <cell r="M786">
            <v>24752</v>
          </cell>
          <cell r="N786">
            <v>1</v>
          </cell>
        </row>
        <row r="787">
          <cell r="B787" t="str">
            <v>OD0238</v>
          </cell>
          <cell r="C787" t="str">
            <v>IC-002-2023</v>
          </cell>
          <cell r="D787">
            <v>125</v>
          </cell>
          <cell r="E787" t="str">
            <v>MQX</v>
          </cell>
          <cell r="F787" t="str">
            <v>LIMAS MANUALES TIPO  K-FILE  EN ACERO INOXIDABLE No 45 DE 21mm</v>
          </cell>
          <cell r="G787" t="str">
            <v>CAJA X 6 UNDS</v>
          </cell>
          <cell r="H787" t="str">
            <v>009-2023</v>
          </cell>
          <cell r="I787" t="str">
            <v>ORBIDENTAL SAS</v>
          </cell>
          <cell r="J787" t="str">
            <v>NO</v>
          </cell>
          <cell r="K787">
            <v>20800</v>
          </cell>
          <cell r="L787">
            <v>3952</v>
          </cell>
          <cell r="M787">
            <v>24752</v>
          </cell>
          <cell r="N787">
            <v>1</v>
          </cell>
        </row>
        <row r="788">
          <cell r="B788" t="str">
            <v>OD0238</v>
          </cell>
          <cell r="C788" t="str">
            <v>IC-002-2023</v>
          </cell>
          <cell r="D788">
            <v>126</v>
          </cell>
          <cell r="E788" t="str">
            <v>MQX</v>
          </cell>
          <cell r="F788" t="str">
            <v>LIMAS MANUALES TIPO  K-FILE  EN ACERO INOXIDABLE No 45 DE 25mm</v>
          </cell>
          <cell r="G788" t="str">
            <v>CAJA X 6 UNDS</v>
          </cell>
          <cell r="H788" t="str">
            <v>009-2023</v>
          </cell>
          <cell r="I788" t="str">
            <v>ORBIDENTAL SAS</v>
          </cell>
          <cell r="J788" t="str">
            <v>NO</v>
          </cell>
          <cell r="K788">
            <v>20800</v>
          </cell>
          <cell r="L788">
            <v>3952</v>
          </cell>
          <cell r="M788">
            <v>24752</v>
          </cell>
          <cell r="N788">
            <v>1</v>
          </cell>
        </row>
        <row r="789">
          <cell r="B789" t="str">
            <v>OD0238</v>
          </cell>
          <cell r="C789" t="str">
            <v>IC-002-2023</v>
          </cell>
          <cell r="D789">
            <v>127</v>
          </cell>
          <cell r="E789" t="str">
            <v>MQX</v>
          </cell>
          <cell r="F789" t="str">
            <v>LIMAS MANUALES TIPO  K-FILE  EN ACERO INOXIDABLE No 45 DE 31mm</v>
          </cell>
          <cell r="G789" t="str">
            <v>CAJA X 6 UNDS</v>
          </cell>
          <cell r="H789" t="str">
            <v>009-2023</v>
          </cell>
          <cell r="I789" t="str">
            <v>ORBIDENTAL SAS</v>
          </cell>
          <cell r="J789" t="str">
            <v>NO</v>
          </cell>
          <cell r="K789">
            <v>20800</v>
          </cell>
          <cell r="L789">
            <v>3952</v>
          </cell>
          <cell r="M789">
            <v>24752</v>
          </cell>
          <cell r="N789">
            <v>1</v>
          </cell>
        </row>
        <row r="790">
          <cell r="B790" t="str">
            <v>MQXC489</v>
          </cell>
          <cell r="C790" t="str">
            <v>IC-002-2023</v>
          </cell>
          <cell r="D790">
            <v>128</v>
          </cell>
          <cell r="E790" t="str">
            <v>MQX</v>
          </cell>
          <cell r="F790" t="str">
            <v>LIMAS MANUALES TIPO  K-FILE  EN ACERO INOXIDABLE No 50 DE 25mm</v>
          </cell>
          <cell r="G790" t="str">
            <v>CAJA X 6 UNDS</v>
          </cell>
          <cell r="H790" t="str">
            <v>009-2023</v>
          </cell>
          <cell r="I790" t="str">
            <v>ORBIDENTAL SAS</v>
          </cell>
          <cell r="J790" t="str">
            <v>NO</v>
          </cell>
          <cell r="K790">
            <v>20800</v>
          </cell>
          <cell r="L790">
            <v>3952</v>
          </cell>
          <cell r="M790">
            <v>24752</v>
          </cell>
          <cell r="N790">
            <v>1</v>
          </cell>
        </row>
        <row r="791">
          <cell r="B791" t="str">
            <v>MQXC490</v>
          </cell>
          <cell r="C791" t="str">
            <v>IC-002-2023</v>
          </cell>
          <cell r="D791">
            <v>129</v>
          </cell>
          <cell r="E791" t="str">
            <v>MQX</v>
          </cell>
          <cell r="F791" t="str">
            <v>LIMAS MANUALES TIPO  K-FILE  EN ACERO INOXIDABLE No 50 DE 31mm</v>
          </cell>
          <cell r="G791" t="str">
            <v>CAJA X 6 UNDS</v>
          </cell>
          <cell r="H791" t="str">
            <v>009-2023</v>
          </cell>
          <cell r="I791" t="str">
            <v>ORBIDENTAL SAS</v>
          </cell>
          <cell r="J791" t="str">
            <v>NO</v>
          </cell>
          <cell r="K791">
            <v>20800</v>
          </cell>
          <cell r="L791">
            <v>3952</v>
          </cell>
          <cell r="M791">
            <v>24752</v>
          </cell>
          <cell r="N791">
            <v>1</v>
          </cell>
        </row>
        <row r="792">
          <cell r="B792" t="str">
            <v>MQXC491</v>
          </cell>
          <cell r="C792" t="str">
            <v>IC-002-2023</v>
          </cell>
          <cell r="D792">
            <v>130</v>
          </cell>
          <cell r="E792" t="str">
            <v>MQX</v>
          </cell>
          <cell r="F792" t="str">
            <v>LIMAS MANUALES TIPO  K-FILE  EN ACERO INOXIDABLE No 55 DE 25mm</v>
          </cell>
          <cell r="G792" t="str">
            <v>CAJA X 6 UNDS</v>
          </cell>
          <cell r="H792" t="str">
            <v>009-2023</v>
          </cell>
          <cell r="I792" t="str">
            <v>ORBIDENTAL SAS</v>
          </cell>
          <cell r="J792" t="str">
            <v>NO</v>
          </cell>
          <cell r="K792">
            <v>20800</v>
          </cell>
          <cell r="L792">
            <v>3952</v>
          </cell>
          <cell r="M792">
            <v>24752</v>
          </cell>
          <cell r="N792">
            <v>1</v>
          </cell>
        </row>
        <row r="793">
          <cell r="B793" t="str">
            <v>MQXC492</v>
          </cell>
          <cell r="C793" t="str">
            <v>IC-002-2023</v>
          </cell>
          <cell r="D793">
            <v>131</v>
          </cell>
          <cell r="E793" t="str">
            <v>MQX</v>
          </cell>
          <cell r="F793" t="str">
            <v>LIMAS MANUALES TIPO  K-FILE  EN ACERO INOXIDABLE No 55 DE 31mm</v>
          </cell>
          <cell r="G793" t="str">
            <v>CAJA X 6 UNDS</v>
          </cell>
          <cell r="H793" t="str">
            <v>009-2023</v>
          </cell>
          <cell r="I793" t="str">
            <v>ORBIDENTAL SAS</v>
          </cell>
          <cell r="J793" t="str">
            <v>NO</v>
          </cell>
          <cell r="K793">
            <v>20800</v>
          </cell>
          <cell r="L793">
            <v>3952</v>
          </cell>
          <cell r="M793">
            <v>24752</v>
          </cell>
          <cell r="N793">
            <v>1</v>
          </cell>
        </row>
        <row r="794">
          <cell r="B794" t="str">
            <v>MQXC493</v>
          </cell>
          <cell r="C794" t="str">
            <v>IC-002-2023</v>
          </cell>
          <cell r="D794">
            <v>132</v>
          </cell>
          <cell r="E794" t="str">
            <v>MQX</v>
          </cell>
          <cell r="F794" t="str">
            <v>LIMAS MANUALES TIPO  K-FILE  EN ACERO INOXIDABLE No 60 DE       25 mm</v>
          </cell>
          <cell r="G794" t="str">
            <v>CAJA X 6 UNDS</v>
          </cell>
          <cell r="H794" t="str">
            <v>009-2023</v>
          </cell>
          <cell r="I794" t="str">
            <v>ORBIDENTAL SAS</v>
          </cell>
          <cell r="J794" t="str">
            <v>NO</v>
          </cell>
          <cell r="K794">
            <v>20800</v>
          </cell>
          <cell r="L794">
            <v>3952</v>
          </cell>
          <cell r="M794">
            <v>24752</v>
          </cell>
          <cell r="N794">
            <v>1</v>
          </cell>
        </row>
        <row r="795">
          <cell r="B795" t="str">
            <v>MQXC494</v>
          </cell>
          <cell r="C795" t="str">
            <v>IC-002-2023</v>
          </cell>
          <cell r="D795">
            <v>133</v>
          </cell>
          <cell r="E795" t="str">
            <v>MQX</v>
          </cell>
          <cell r="F795" t="str">
            <v>LIMAS MANUALES TIPO  K-FILE  EN ACERO INOXIDABLE No 70 DE 25mm</v>
          </cell>
          <cell r="G795" t="str">
            <v>CAJA X 6 UNDS</v>
          </cell>
          <cell r="H795" t="str">
            <v>009-2023</v>
          </cell>
          <cell r="I795" t="str">
            <v>ORBIDENTAL SAS</v>
          </cell>
          <cell r="J795" t="str">
            <v>NO</v>
          </cell>
          <cell r="K795">
            <v>20800</v>
          </cell>
          <cell r="L795">
            <v>3952</v>
          </cell>
          <cell r="M795">
            <v>24752</v>
          </cell>
          <cell r="N795">
            <v>1</v>
          </cell>
        </row>
        <row r="796">
          <cell r="B796" t="str">
            <v>MQXC495</v>
          </cell>
          <cell r="C796" t="str">
            <v>IC-002-2023</v>
          </cell>
          <cell r="D796">
            <v>134</v>
          </cell>
          <cell r="E796" t="str">
            <v>MQX</v>
          </cell>
          <cell r="F796" t="str">
            <v>LIMAS MANUALES TIPO  K-FILE  EN ACERO INOXIDABLE No 70 DE 31mm</v>
          </cell>
          <cell r="G796" t="str">
            <v>CAJA X 6 UNDS</v>
          </cell>
          <cell r="H796" t="str">
            <v>009-2023</v>
          </cell>
          <cell r="I796" t="str">
            <v>ORBIDENTAL SAS</v>
          </cell>
          <cell r="J796" t="str">
            <v>NO</v>
          </cell>
          <cell r="K796">
            <v>20800</v>
          </cell>
          <cell r="L796">
            <v>3952</v>
          </cell>
          <cell r="M796">
            <v>24752</v>
          </cell>
          <cell r="N796">
            <v>1</v>
          </cell>
        </row>
        <row r="797">
          <cell r="B797" t="str">
            <v>MQXC496</v>
          </cell>
          <cell r="C797" t="str">
            <v>IC-002-2023</v>
          </cell>
          <cell r="D797">
            <v>135</v>
          </cell>
          <cell r="E797" t="str">
            <v>MQX</v>
          </cell>
          <cell r="F797" t="str">
            <v>LIMAS MANUALES TIPO  K-FILE  EN ACERO INOXIDABLE No 80 DE 25mm</v>
          </cell>
          <cell r="G797" t="str">
            <v>CAJA X 6 UNDS</v>
          </cell>
          <cell r="H797" t="str">
            <v>009-2023</v>
          </cell>
          <cell r="I797" t="str">
            <v>ORBIDENTAL SAS</v>
          </cell>
          <cell r="J797" t="str">
            <v>NO</v>
          </cell>
          <cell r="K797">
            <v>20800</v>
          </cell>
          <cell r="L797">
            <v>3952</v>
          </cell>
          <cell r="M797">
            <v>24752</v>
          </cell>
          <cell r="N797">
            <v>1</v>
          </cell>
        </row>
        <row r="798">
          <cell r="B798" t="str">
            <v>MQXC497</v>
          </cell>
          <cell r="C798" t="str">
            <v>IC-002-2023</v>
          </cell>
          <cell r="D798">
            <v>136</v>
          </cell>
          <cell r="E798" t="str">
            <v>MQX</v>
          </cell>
          <cell r="F798" t="str">
            <v>LIMAS MANUALES TIPO  K-FILE  EN ACERO INOXIDABLE No 80 DE 31mm</v>
          </cell>
          <cell r="G798" t="str">
            <v>CAJA X 6 UNDS</v>
          </cell>
          <cell r="H798" t="str">
            <v>009-2023</v>
          </cell>
          <cell r="I798" t="str">
            <v>ORBIDENTAL SAS</v>
          </cell>
          <cell r="J798" t="str">
            <v>NO</v>
          </cell>
          <cell r="K798">
            <v>20800</v>
          </cell>
          <cell r="L798">
            <v>3952</v>
          </cell>
          <cell r="M798">
            <v>24752</v>
          </cell>
          <cell r="N798">
            <v>1</v>
          </cell>
        </row>
        <row r="799">
          <cell r="B799" t="str">
            <v>OD0232</v>
          </cell>
          <cell r="C799" t="str">
            <v>IC-002-2023</v>
          </cell>
          <cell r="D799">
            <v>137</v>
          </cell>
          <cell r="E799" t="str">
            <v>MQX</v>
          </cell>
          <cell r="F799" t="str">
            <v>LIMAS MANUALES TIPO  K-FILE  EN ACERO INOXIDABLE
No 06 de 21mm</v>
          </cell>
          <cell r="G799" t="str">
            <v>CAJA X 6 UNDS</v>
          </cell>
          <cell r="H799" t="str">
            <v>009-2023</v>
          </cell>
          <cell r="I799" t="str">
            <v>ORBIDENTAL SAS</v>
          </cell>
          <cell r="J799" t="str">
            <v>NO</v>
          </cell>
          <cell r="K799">
            <v>20800</v>
          </cell>
          <cell r="L799">
            <v>3952</v>
          </cell>
          <cell r="M799">
            <v>24752</v>
          </cell>
          <cell r="N799">
            <v>1</v>
          </cell>
        </row>
        <row r="800">
          <cell r="B800" t="str">
            <v>OD0232</v>
          </cell>
          <cell r="C800" t="str">
            <v>IC-002-2023</v>
          </cell>
          <cell r="D800">
            <v>138</v>
          </cell>
          <cell r="E800" t="str">
            <v>MQX</v>
          </cell>
          <cell r="F800" t="str">
            <v>LIMAS MANUALES TIPO  K-FILE  EN ACERO INOXIDABLE
No 06 de 31mm</v>
          </cell>
          <cell r="G800" t="str">
            <v>CAJA X 6 UNDS</v>
          </cell>
          <cell r="H800" t="str">
            <v>009-2023</v>
          </cell>
          <cell r="I800" t="str">
            <v>ORBIDENTAL SAS</v>
          </cell>
          <cell r="J800" t="str">
            <v>NO</v>
          </cell>
          <cell r="K800">
            <v>20800</v>
          </cell>
          <cell r="L800">
            <v>3952</v>
          </cell>
          <cell r="M800">
            <v>24752</v>
          </cell>
          <cell r="N800">
            <v>1</v>
          </cell>
        </row>
        <row r="801">
          <cell r="B801" t="str">
            <v>OD0233</v>
          </cell>
          <cell r="C801" t="str">
            <v>IC-002-2023</v>
          </cell>
          <cell r="D801">
            <v>139</v>
          </cell>
          <cell r="E801" t="str">
            <v>MQX</v>
          </cell>
          <cell r="F801" t="str">
            <v>LIMAS MANUALES TIPO  K-FILE  EN ACERO INOXIDABLE
No 08 de 21mm</v>
          </cell>
          <cell r="G801" t="str">
            <v>CAJA X 6 UNDS</v>
          </cell>
          <cell r="H801" t="str">
            <v>009-2023</v>
          </cell>
          <cell r="I801" t="str">
            <v>ORBIDENTAL SAS</v>
          </cell>
          <cell r="J801" t="str">
            <v>NO</v>
          </cell>
          <cell r="K801">
            <v>20800</v>
          </cell>
          <cell r="L801">
            <v>3952</v>
          </cell>
          <cell r="M801">
            <v>24752</v>
          </cell>
          <cell r="N801">
            <v>4</v>
          </cell>
        </row>
        <row r="802">
          <cell r="B802" t="str">
            <v>OD0233</v>
          </cell>
          <cell r="C802" t="str">
            <v>IC-002-2023</v>
          </cell>
          <cell r="D802">
            <v>140</v>
          </cell>
          <cell r="E802" t="str">
            <v>MQX</v>
          </cell>
          <cell r="F802" t="str">
            <v>LIMAS MANUALES TIPO  K-FILE  EN ACERO INOXIDABLE
No 08 de 31mm</v>
          </cell>
          <cell r="G802" t="str">
            <v>CAJA X 6 UNDS</v>
          </cell>
          <cell r="H802" t="str">
            <v>009-2023</v>
          </cell>
          <cell r="I802" t="str">
            <v>ORBIDENTAL SAS</v>
          </cell>
          <cell r="J802" t="str">
            <v>NO</v>
          </cell>
          <cell r="K802">
            <v>20800</v>
          </cell>
          <cell r="L802">
            <v>3952</v>
          </cell>
          <cell r="M802">
            <v>24752</v>
          </cell>
          <cell r="N802">
            <v>4</v>
          </cell>
        </row>
        <row r="803">
          <cell r="B803" t="str">
            <v>MQXC498</v>
          </cell>
          <cell r="C803" t="str">
            <v>IC-002-2023</v>
          </cell>
          <cell r="D803">
            <v>141</v>
          </cell>
          <cell r="E803" t="str">
            <v>MQX</v>
          </cell>
          <cell r="F803" t="str">
            <v>LIMAS MANUALES TIPO K FLEXOFILE EN ACERO INOXIDABLE  No 15X
21mm</v>
          </cell>
          <cell r="G803" t="str">
            <v>CAJA X 6 UNDS</v>
          </cell>
          <cell r="H803" t="str">
            <v>009-2023</v>
          </cell>
          <cell r="I803" t="str">
            <v>ORBIDENTAL SAS</v>
          </cell>
          <cell r="J803" t="str">
            <v>NO</v>
          </cell>
          <cell r="K803">
            <v>20800</v>
          </cell>
          <cell r="L803">
            <v>3952</v>
          </cell>
          <cell r="M803">
            <v>24752</v>
          </cell>
          <cell r="N803">
            <v>1</v>
          </cell>
        </row>
        <row r="804">
          <cell r="B804" t="str">
            <v>OD0218</v>
          </cell>
          <cell r="C804" t="str">
            <v>IC-002-2023</v>
          </cell>
          <cell r="D804">
            <v>142</v>
          </cell>
          <cell r="E804" t="str">
            <v>MQX</v>
          </cell>
          <cell r="F804" t="str">
            <v>LIMAS MANUALES TIPO K FLEXOFILE EN ACERO INOXIDABLE  No 20
X 21mm</v>
          </cell>
          <cell r="G804" t="str">
            <v>CAJA X 6 UNDS</v>
          </cell>
          <cell r="H804" t="str">
            <v>009-2023</v>
          </cell>
          <cell r="I804" t="str">
            <v>ORBIDENTAL SAS</v>
          </cell>
          <cell r="J804" t="str">
            <v>NO</v>
          </cell>
          <cell r="K804">
            <v>20800</v>
          </cell>
          <cell r="L804">
            <v>3952</v>
          </cell>
          <cell r="M804">
            <v>24752</v>
          </cell>
          <cell r="N804">
            <v>1</v>
          </cell>
        </row>
        <row r="805">
          <cell r="B805" t="str">
            <v>MQXC499</v>
          </cell>
          <cell r="C805" t="str">
            <v>IC-002-2023</v>
          </cell>
          <cell r="D805">
            <v>143</v>
          </cell>
          <cell r="E805" t="str">
            <v>MQX</v>
          </cell>
          <cell r="F805" t="str">
            <v>LIMAS MANUALES TIPO K FLEXOFILE EN ACERO INOXIDABLE No 15
X 25mm</v>
          </cell>
          <cell r="G805" t="str">
            <v>CAJA X 6 UNDS</v>
          </cell>
          <cell r="H805" t="str">
            <v>009-2023</v>
          </cell>
          <cell r="I805" t="str">
            <v>ORBIDENTAL SAS</v>
          </cell>
          <cell r="J805" t="str">
            <v>NO</v>
          </cell>
          <cell r="K805">
            <v>20800</v>
          </cell>
          <cell r="L805">
            <v>3952</v>
          </cell>
          <cell r="M805">
            <v>24752</v>
          </cell>
          <cell r="N805">
            <v>60</v>
          </cell>
        </row>
        <row r="806">
          <cell r="B806" t="str">
            <v>MQXC500</v>
          </cell>
          <cell r="C806" t="str">
            <v>IC-002-2023</v>
          </cell>
          <cell r="D806">
            <v>144</v>
          </cell>
          <cell r="E806" t="str">
            <v>MQX</v>
          </cell>
          <cell r="F806" t="str">
            <v>LIMAS MANUALES TIPO K FLEXOFILE EN ACERO INOXIDABLE No 15
X 31mm</v>
          </cell>
          <cell r="G806" t="str">
            <v>CAJA X 6 UNDS</v>
          </cell>
          <cell r="H806" t="str">
            <v>009-2023</v>
          </cell>
          <cell r="I806" t="str">
            <v>ORBIDENTAL SAS</v>
          </cell>
          <cell r="J806" t="str">
            <v>NO</v>
          </cell>
          <cell r="K806">
            <v>20800</v>
          </cell>
          <cell r="L806">
            <v>3952</v>
          </cell>
          <cell r="M806">
            <v>24752</v>
          </cell>
          <cell r="N806">
            <v>1</v>
          </cell>
        </row>
        <row r="807">
          <cell r="B807" t="str">
            <v>MQXC501</v>
          </cell>
          <cell r="C807" t="str">
            <v>IC-002-2023</v>
          </cell>
          <cell r="D807">
            <v>145</v>
          </cell>
          <cell r="E807" t="str">
            <v>MQX</v>
          </cell>
          <cell r="F807" t="str">
            <v>LIMAS MANUALES TIPO K FLEXOFILE EN ACERO INOXIDABLE No 20
X 25mm</v>
          </cell>
          <cell r="G807" t="str">
            <v>CAJA X 6 UNDS</v>
          </cell>
          <cell r="H807" t="str">
            <v>009-2023</v>
          </cell>
          <cell r="I807" t="str">
            <v>ORBIDENTAL SAS</v>
          </cell>
          <cell r="J807" t="str">
            <v>NO</v>
          </cell>
          <cell r="K807">
            <v>20800</v>
          </cell>
          <cell r="L807">
            <v>3952</v>
          </cell>
          <cell r="M807">
            <v>24752</v>
          </cell>
          <cell r="N807">
            <v>60</v>
          </cell>
        </row>
        <row r="808">
          <cell r="B808" t="str">
            <v>MQXC502</v>
          </cell>
          <cell r="C808" t="str">
            <v>IC-002-2023</v>
          </cell>
          <cell r="D808">
            <v>146</v>
          </cell>
          <cell r="E808" t="str">
            <v>MQX</v>
          </cell>
          <cell r="F808" t="str">
            <v>LIMAS MANUALES TIPO K FLEXOFILE EN ACERO INOXIDABLE No 20
X 31mm</v>
          </cell>
          <cell r="G808" t="str">
            <v>CAJA X 6 UNDS</v>
          </cell>
          <cell r="H808" t="str">
            <v>009-2023</v>
          </cell>
          <cell r="I808" t="str">
            <v>ORBIDENTAL SAS</v>
          </cell>
          <cell r="J808" t="str">
            <v>NO</v>
          </cell>
          <cell r="K808">
            <v>20800</v>
          </cell>
          <cell r="L808">
            <v>3952</v>
          </cell>
          <cell r="M808">
            <v>24752</v>
          </cell>
          <cell r="N808">
            <v>3</v>
          </cell>
        </row>
        <row r="809">
          <cell r="B809" t="str">
            <v>MQXC504</v>
          </cell>
          <cell r="C809" t="str">
            <v>IC-002-2023</v>
          </cell>
          <cell r="D809">
            <v>148</v>
          </cell>
          <cell r="E809" t="str">
            <v>MQX</v>
          </cell>
          <cell r="F809" t="str">
            <v>LIMAS MANUALES TIPO K FLEXOFILE EN ACERO INOXIDABLE No 25
X 25 mm</v>
          </cell>
          <cell r="G809" t="str">
            <v>CAJA X 6 UNDS</v>
          </cell>
          <cell r="H809" t="str">
            <v>009-2023</v>
          </cell>
          <cell r="I809" t="str">
            <v>ORBIDENTAL SAS</v>
          </cell>
          <cell r="J809" t="str">
            <v>NO</v>
          </cell>
          <cell r="K809">
            <v>20800</v>
          </cell>
          <cell r="L809">
            <v>3952</v>
          </cell>
          <cell r="M809">
            <v>24752</v>
          </cell>
          <cell r="N809">
            <v>20</v>
          </cell>
        </row>
        <row r="810">
          <cell r="B810" t="str">
            <v>MQXC505</v>
          </cell>
          <cell r="C810" t="str">
            <v>IC-002-2023</v>
          </cell>
          <cell r="D810">
            <v>149</v>
          </cell>
          <cell r="E810" t="str">
            <v>MQX</v>
          </cell>
          <cell r="F810" t="str">
            <v>LIMAS MANUALES TIPO K FLEXOFILE EN ACERO INOXIDABLE No 25
X 31mm</v>
          </cell>
          <cell r="G810" t="str">
            <v>CAJA X 6 UNDS</v>
          </cell>
          <cell r="H810" t="str">
            <v>009-2023</v>
          </cell>
          <cell r="I810" t="str">
            <v>ORBIDENTAL SAS</v>
          </cell>
          <cell r="J810" t="str">
            <v>NO</v>
          </cell>
          <cell r="K810">
            <v>20800</v>
          </cell>
          <cell r="L810">
            <v>3952</v>
          </cell>
          <cell r="M810">
            <v>24752</v>
          </cell>
          <cell r="N810">
            <v>2</v>
          </cell>
        </row>
        <row r="811">
          <cell r="B811" t="str">
            <v>MQXC503</v>
          </cell>
          <cell r="C811" t="str">
            <v>IC-002-2023</v>
          </cell>
          <cell r="D811">
            <v>147</v>
          </cell>
          <cell r="E811" t="str">
            <v>MQX</v>
          </cell>
          <cell r="F811" t="str">
            <v>LIMAS MANUALES TIPO K FLEXOFILE EN ACERO INOXIDABLE No 25X
21mm</v>
          </cell>
          <cell r="G811" t="str">
            <v>CAJA X 6 UNDS</v>
          </cell>
          <cell r="H811" t="str">
            <v>009-2023</v>
          </cell>
          <cell r="I811" t="str">
            <v>ORBIDENTAL SAS</v>
          </cell>
          <cell r="J811" t="str">
            <v>NO</v>
          </cell>
          <cell r="K811">
            <v>20800</v>
          </cell>
          <cell r="L811">
            <v>3952</v>
          </cell>
          <cell r="M811">
            <v>24752</v>
          </cell>
          <cell r="N811">
            <v>2</v>
          </cell>
        </row>
        <row r="812">
          <cell r="B812" t="str">
            <v>MQXC506</v>
          </cell>
          <cell r="C812" t="str">
            <v>IC-002-2023</v>
          </cell>
          <cell r="D812">
            <v>150</v>
          </cell>
          <cell r="E812" t="str">
            <v>MQX</v>
          </cell>
          <cell r="F812" t="str">
            <v>LIMAS MANUALES TIPO K FLEXOFILE EN ACERO INOXIDABLE No 30
X 21mm</v>
          </cell>
          <cell r="G812" t="str">
            <v>CAJA X 6 UNDS</v>
          </cell>
          <cell r="H812" t="str">
            <v>009-2023</v>
          </cell>
          <cell r="I812" t="str">
            <v>ORBIDENTAL SAS</v>
          </cell>
          <cell r="J812" t="str">
            <v>NO</v>
          </cell>
          <cell r="K812">
            <v>20800</v>
          </cell>
          <cell r="L812">
            <v>3952</v>
          </cell>
          <cell r="M812">
            <v>24752</v>
          </cell>
          <cell r="N812">
            <v>2</v>
          </cell>
        </row>
        <row r="813">
          <cell r="B813" t="str">
            <v>MQXC507</v>
          </cell>
          <cell r="C813" t="str">
            <v>IC-002-2023</v>
          </cell>
          <cell r="D813">
            <v>151</v>
          </cell>
          <cell r="E813" t="str">
            <v>MQX</v>
          </cell>
          <cell r="F813" t="str">
            <v>LIMAS MANUALES TIPO K FLEXOFILE EN ACERO INOXIDABLE No 30
X 25mm</v>
          </cell>
          <cell r="G813" t="str">
            <v>CAJA X 6 UNDS</v>
          </cell>
          <cell r="H813" t="str">
            <v>009-2023</v>
          </cell>
          <cell r="I813" t="str">
            <v>ORBIDENTAL SAS</v>
          </cell>
          <cell r="J813" t="str">
            <v>NO</v>
          </cell>
          <cell r="K813">
            <v>20800</v>
          </cell>
          <cell r="L813">
            <v>3952</v>
          </cell>
          <cell r="M813">
            <v>24752</v>
          </cell>
          <cell r="N813">
            <v>15</v>
          </cell>
        </row>
        <row r="814">
          <cell r="B814" t="str">
            <v>MQXC508</v>
          </cell>
          <cell r="C814" t="str">
            <v>IC-002-2023</v>
          </cell>
          <cell r="D814">
            <v>152</v>
          </cell>
          <cell r="E814" t="str">
            <v>MQX</v>
          </cell>
          <cell r="F814" t="str">
            <v>LIMAS MANUALES TIPO K FLEXOFILE EN ACERO INOXIDABLE No 30
X 31mm</v>
          </cell>
          <cell r="G814" t="str">
            <v>CAJA X 6 UNDS</v>
          </cell>
          <cell r="H814" t="str">
            <v>009-2023</v>
          </cell>
          <cell r="I814" t="str">
            <v>ORBIDENTAL SAS</v>
          </cell>
          <cell r="J814" t="str">
            <v>NO</v>
          </cell>
          <cell r="K814">
            <v>20800</v>
          </cell>
          <cell r="L814">
            <v>3952</v>
          </cell>
          <cell r="M814">
            <v>24752</v>
          </cell>
          <cell r="N814">
            <v>2</v>
          </cell>
        </row>
        <row r="815">
          <cell r="B815" t="str">
            <v>MQXC510</v>
          </cell>
          <cell r="C815" t="str">
            <v>IC-002-2023</v>
          </cell>
          <cell r="D815">
            <v>154</v>
          </cell>
          <cell r="E815" t="str">
            <v>MQX</v>
          </cell>
          <cell r="F815" t="str">
            <v>LIMAS MANUALES TIPO K FLEXOFILE EN ACERO INOXIDABLE No 35
X 25mm</v>
          </cell>
          <cell r="G815" t="str">
            <v>CAJA X 6 UNDS</v>
          </cell>
          <cell r="H815" t="str">
            <v>009-2023</v>
          </cell>
          <cell r="I815" t="str">
            <v>ORBIDENTAL SAS</v>
          </cell>
          <cell r="J815" t="str">
            <v>NO</v>
          </cell>
          <cell r="K815">
            <v>20800</v>
          </cell>
          <cell r="L815">
            <v>3952</v>
          </cell>
          <cell r="M815">
            <v>24752</v>
          </cell>
          <cell r="N815">
            <v>3</v>
          </cell>
        </row>
        <row r="816">
          <cell r="B816" t="str">
            <v>MQXC511</v>
          </cell>
          <cell r="C816" t="str">
            <v>IC-002-2023</v>
          </cell>
          <cell r="D816">
            <v>155</v>
          </cell>
          <cell r="E816" t="str">
            <v>MQX</v>
          </cell>
          <cell r="F816" t="str">
            <v>LIMAS MANUALES TIPO K FLEXOFILE EN ACERO INOXIDABLE No 35
X 31mm</v>
          </cell>
          <cell r="G816" t="str">
            <v>CAJA X 6 UNDS</v>
          </cell>
          <cell r="H816" t="str">
            <v>009-2023</v>
          </cell>
          <cell r="I816" t="str">
            <v>ORBIDENTAL SAS</v>
          </cell>
          <cell r="J816" t="str">
            <v>NO</v>
          </cell>
          <cell r="K816">
            <v>20800</v>
          </cell>
          <cell r="L816">
            <v>3952</v>
          </cell>
          <cell r="M816">
            <v>24752</v>
          </cell>
          <cell r="N816">
            <v>1</v>
          </cell>
        </row>
        <row r="817">
          <cell r="B817" t="str">
            <v>MQXC509</v>
          </cell>
          <cell r="C817" t="str">
            <v>IC-002-2023</v>
          </cell>
          <cell r="D817">
            <v>153</v>
          </cell>
          <cell r="E817" t="str">
            <v>MQX</v>
          </cell>
          <cell r="F817" t="str">
            <v>LIMAS MANUALES TIPO K FLEXOFILE EN ACERO INOXIDABLE No 35X
21mm</v>
          </cell>
          <cell r="G817" t="str">
            <v>CAJA X 6 UNDS</v>
          </cell>
          <cell r="H817" t="str">
            <v>009-2023</v>
          </cell>
          <cell r="I817" t="str">
            <v>ORBIDENTAL SAS</v>
          </cell>
          <cell r="J817" t="str">
            <v>NO</v>
          </cell>
          <cell r="K817">
            <v>20800</v>
          </cell>
          <cell r="L817">
            <v>3952</v>
          </cell>
          <cell r="M817">
            <v>24752</v>
          </cell>
          <cell r="N817">
            <v>2</v>
          </cell>
        </row>
        <row r="818">
          <cell r="B818" t="str">
            <v>MQXC512</v>
          </cell>
          <cell r="C818" t="str">
            <v>IC-002-2023</v>
          </cell>
          <cell r="D818">
            <v>156</v>
          </cell>
          <cell r="E818" t="str">
            <v>MQX</v>
          </cell>
          <cell r="F818" t="str">
            <v>LIMAS MANUALES TIPO K FLEXOFILE EN ACERO INOXIDABLE No 40
X 21mm</v>
          </cell>
          <cell r="G818" t="str">
            <v>CAJA X 6 UNDS</v>
          </cell>
          <cell r="H818" t="str">
            <v>009-2023</v>
          </cell>
          <cell r="I818" t="str">
            <v>ORBIDENTAL SAS</v>
          </cell>
          <cell r="J818" t="str">
            <v>NO</v>
          </cell>
          <cell r="K818">
            <v>20800</v>
          </cell>
          <cell r="L818">
            <v>3952</v>
          </cell>
          <cell r="M818">
            <v>24752</v>
          </cell>
          <cell r="N818">
            <v>1</v>
          </cell>
        </row>
        <row r="819">
          <cell r="B819" t="str">
            <v>MQXC513</v>
          </cell>
          <cell r="C819" t="str">
            <v>IC-002-2023</v>
          </cell>
          <cell r="D819">
            <v>157</v>
          </cell>
          <cell r="E819" t="str">
            <v>MQX</v>
          </cell>
          <cell r="F819" t="str">
            <v>LIMAS MANUALES TIPO K FLEXOFILE EN ACERO INOXIDABLE No 40
X 25mm</v>
          </cell>
          <cell r="G819" t="str">
            <v>CAJA X 6 UNDS</v>
          </cell>
          <cell r="H819" t="str">
            <v>009-2023</v>
          </cell>
          <cell r="I819" t="str">
            <v>ORBIDENTAL SAS</v>
          </cell>
          <cell r="J819" t="str">
            <v>NO</v>
          </cell>
          <cell r="K819">
            <v>20800</v>
          </cell>
          <cell r="L819">
            <v>3952</v>
          </cell>
          <cell r="M819">
            <v>24752</v>
          </cell>
          <cell r="N819">
            <v>3</v>
          </cell>
        </row>
        <row r="820">
          <cell r="B820" t="str">
            <v>MQXC514</v>
          </cell>
          <cell r="C820" t="str">
            <v>IC-002-2023</v>
          </cell>
          <cell r="D820">
            <v>158</v>
          </cell>
          <cell r="E820" t="str">
            <v>MQX</v>
          </cell>
          <cell r="F820" t="str">
            <v>LIMAS MANUALES TIPO K FLEXOFILE EN ACERO INOXIDABLE No 40
X 31mm</v>
          </cell>
          <cell r="G820" t="str">
            <v>CAJA X 6 UNDS</v>
          </cell>
          <cell r="H820" t="str">
            <v>009-2023</v>
          </cell>
          <cell r="I820" t="str">
            <v>ORBIDENTAL SAS</v>
          </cell>
          <cell r="J820" t="str">
            <v>NO</v>
          </cell>
          <cell r="K820">
            <v>20800</v>
          </cell>
          <cell r="L820">
            <v>3952</v>
          </cell>
          <cell r="M820">
            <v>24752</v>
          </cell>
          <cell r="N820">
            <v>1</v>
          </cell>
        </row>
        <row r="821">
          <cell r="B821" t="str">
            <v>OD0234</v>
          </cell>
          <cell r="C821" t="str">
            <v>IC-002-2023</v>
          </cell>
          <cell r="D821">
            <v>159</v>
          </cell>
          <cell r="E821" t="str">
            <v>MQX</v>
          </cell>
          <cell r="F821" t="str">
            <v>LIMAS MANUALES TIPO K-FILE  EN ACERO INOXIDABLENo 10 de
31mm</v>
          </cell>
          <cell r="G821" t="str">
            <v>CAJA X 6 UNDS</v>
          </cell>
          <cell r="H821" t="str">
            <v>009-2023</v>
          </cell>
          <cell r="I821" t="str">
            <v>ORBIDENTAL SAS</v>
          </cell>
          <cell r="J821" t="str">
            <v>NO</v>
          </cell>
          <cell r="K821">
            <v>20800</v>
          </cell>
          <cell r="L821">
            <v>3952</v>
          </cell>
          <cell r="M821">
            <v>24752</v>
          </cell>
          <cell r="N821">
            <v>1</v>
          </cell>
        </row>
        <row r="822">
          <cell r="B822" t="str">
            <v>MQXC515</v>
          </cell>
          <cell r="C822" t="str">
            <v>IC-002-2023</v>
          </cell>
          <cell r="D822">
            <v>160</v>
          </cell>
          <cell r="E822" t="str">
            <v>MQX</v>
          </cell>
          <cell r="F822" t="str">
            <v>LIMAS MANUALES TIPO K-FILE EN ACERO INOXIDABLE
No 06 de 25mm</v>
          </cell>
          <cell r="G822" t="str">
            <v>CAJA X 6 UNDS</v>
          </cell>
          <cell r="H822" t="str">
            <v>009-2023</v>
          </cell>
          <cell r="I822" t="str">
            <v>ORBIDENTAL SAS</v>
          </cell>
          <cell r="J822" t="str">
            <v>NO</v>
          </cell>
          <cell r="K822">
            <v>20800</v>
          </cell>
          <cell r="L822">
            <v>3952</v>
          </cell>
          <cell r="M822">
            <v>24752</v>
          </cell>
          <cell r="N822">
            <v>20</v>
          </cell>
        </row>
        <row r="823">
          <cell r="B823" t="str">
            <v>MQXC516</v>
          </cell>
          <cell r="C823" t="str">
            <v>IC-002-2023</v>
          </cell>
          <cell r="D823">
            <v>161</v>
          </cell>
          <cell r="E823" t="str">
            <v>MQX</v>
          </cell>
          <cell r="F823" t="str">
            <v>LIMAS MANUALES TIPO K-FILE EN ACERO INOXIDABLE
No 08 de 25 mm</v>
          </cell>
          <cell r="G823" t="str">
            <v>CAJA X 6 UNDS</v>
          </cell>
          <cell r="H823" t="str">
            <v>009-2023</v>
          </cell>
          <cell r="I823" t="str">
            <v>ORBIDENTAL SAS</v>
          </cell>
          <cell r="J823" t="str">
            <v>NO</v>
          </cell>
          <cell r="K823">
            <v>20800</v>
          </cell>
          <cell r="L823">
            <v>3952</v>
          </cell>
          <cell r="M823">
            <v>24752</v>
          </cell>
          <cell r="N823">
            <v>20</v>
          </cell>
        </row>
        <row r="824">
          <cell r="B824" t="str">
            <v>MQXC517</v>
          </cell>
          <cell r="C824" t="str">
            <v>IC-002-2023</v>
          </cell>
          <cell r="D824">
            <v>162</v>
          </cell>
          <cell r="E824" t="str">
            <v>MQX</v>
          </cell>
          <cell r="F824" t="str">
            <v>LIMAS MANUALES TIPO K-FILE EN ACERO INOXIDABLE
No 10 de 25 mm</v>
          </cell>
          <cell r="G824" t="str">
            <v>CAJA X 6 UNDS</v>
          </cell>
          <cell r="H824" t="str">
            <v>009-2023</v>
          </cell>
          <cell r="I824" t="str">
            <v>ORBIDENTAL SAS</v>
          </cell>
          <cell r="J824" t="str">
            <v>NO</v>
          </cell>
          <cell r="K824">
            <v>20800</v>
          </cell>
          <cell r="L824">
            <v>3952</v>
          </cell>
          <cell r="M824">
            <v>24752</v>
          </cell>
          <cell r="N824">
            <v>20</v>
          </cell>
        </row>
        <row r="825">
          <cell r="B825" t="str">
            <v>OD0234</v>
          </cell>
          <cell r="C825" t="str">
            <v>IC-002-2023</v>
          </cell>
          <cell r="D825">
            <v>163</v>
          </cell>
          <cell r="E825" t="str">
            <v>MQX</v>
          </cell>
          <cell r="F825" t="str">
            <v>LIMAS MANUALES TIPO K-FLEXOFILE EN ACERO INOXIDABLE No 10
de 21 mm</v>
          </cell>
          <cell r="G825" t="str">
            <v>CAJA X 6 UNDS</v>
          </cell>
          <cell r="H825" t="str">
            <v>009-2023</v>
          </cell>
          <cell r="I825" t="str">
            <v>ORBIDENTAL SAS</v>
          </cell>
          <cell r="J825" t="str">
            <v>NO</v>
          </cell>
          <cell r="K825">
            <v>20800</v>
          </cell>
          <cell r="L825">
            <v>3952</v>
          </cell>
          <cell r="M825">
            <v>24752</v>
          </cell>
          <cell r="N825">
            <v>1</v>
          </cell>
        </row>
        <row r="826">
          <cell r="B826" t="str">
            <v>MQXC518</v>
          </cell>
          <cell r="C826" t="str">
            <v>IC-002-2023</v>
          </cell>
          <cell r="D826">
            <v>164</v>
          </cell>
          <cell r="E826" t="str">
            <v>MQX</v>
          </cell>
          <cell r="F826" t="str">
            <v>LIMAS PARA EQUIPO ROTATORIO DENTSPLY  PRO TAPER  F1 (021.06)
x 25 MM</v>
          </cell>
          <cell r="G826" t="str">
            <v>CAJA X 6 UNDS</v>
          </cell>
          <cell r="H826" t="str">
            <v>009-2023</v>
          </cell>
          <cell r="I826" t="str">
            <v>ORBIDENTAL SAS</v>
          </cell>
          <cell r="J826" t="str">
            <v>NO</v>
          </cell>
          <cell r="K826">
            <v>148900</v>
          </cell>
          <cell r="L826">
            <v>28291</v>
          </cell>
          <cell r="M826">
            <v>177191</v>
          </cell>
          <cell r="N826">
            <v>10</v>
          </cell>
        </row>
        <row r="827">
          <cell r="B827" t="str">
            <v>MQXC519</v>
          </cell>
          <cell r="C827" t="str">
            <v>IC-002-2023</v>
          </cell>
          <cell r="D827">
            <v>165</v>
          </cell>
          <cell r="E827" t="str">
            <v>MQX</v>
          </cell>
          <cell r="F827" t="str">
            <v>LIMAS PARA EQUIPO ROTATORIO DENTSPLY PRO TAPER F2 (025.08) x 25 MM</v>
          </cell>
          <cell r="G827" t="str">
            <v>CAJA X 6 UNDS</v>
          </cell>
          <cell r="H827" t="str">
            <v>009-2023</v>
          </cell>
          <cell r="I827" t="str">
            <v>ORBIDENTAL SAS</v>
          </cell>
          <cell r="J827" t="str">
            <v>NO</v>
          </cell>
          <cell r="K827">
            <v>148900</v>
          </cell>
          <cell r="L827">
            <v>28291</v>
          </cell>
          <cell r="M827">
            <v>177191</v>
          </cell>
          <cell r="N827">
            <v>10</v>
          </cell>
        </row>
        <row r="828">
          <cell r="B828" t="str">
            <v>MQXC520</v>
          </cell>
          <cell r="C828" t="str">
            <v>IC-002-2023</v>
          </cell>
          <cell r="D828">
            <v>166</v>
          </cell>
          <cell r="E828" t="str">
            <v>MQX</v>
          </cell>
          <cell r="F828" t="str">
            <v>LIMAS PARA EQUIPO ROTATORIO DENTSPLY PRO TAPER F4 (040.08) x 25 MM</v>
          </cell>
          <cell r="G828" t="str">
            <v>CAJA X 6 UNDS</v>
          </cell>
          <cell r="H828" t="str">
            <v>009-2023</v>
          </cell>
          <cell r="I828" t="str">
            <v>ORBIDENTAL SAS</v>
          </cell>
          <cell r="J828" t="str">
            <v>NO</v>
          </cell>
          <cell r="K828">
            <v>148900</v>
          </cell>
          <cell r="L828">
            <v>28291</v>
          </cell>
          <cell r="M828">
            <v>177191</v>
          </cell>
          <cell r="N828">
            <v>10</v>
          </cell>
        </row>
        <row r="829">
          <cell r="B829" t="str">
            <v>MQXC521</v>
          </cell>
          <cell r="C829" t="str">
            <v>IC-002-2023</v>
          </cell>
          <cell r="D829">
            <v>167</v>
          </cell>
          <cell r="E829" t="str">
            <v>MQX</v>
          </cell>
          <cell r="F829" t="str">
            <v>LIMAS PARA EQUIPO ROTATORIO DENTSPLY WAVE.ONE GOLD MEDIUM 25MM.</v>
          </cell>
          <cell r="G829" t="str">
            <v>BLISTER X 3 UNIDADES</v>
          </cell>
          <cell r="H829" t="str">
            <v>009-2023</v>
          </cell>
          <cell r="I829" t="str">
            <v>ORBIDENTAL SAS</v>
          </cell>
          <cell r="J829" t="str">
            <v>NO</v>
          </cell>
          <cell r="K829">
            <v>160000</v>
          </cell>
          <cell r="L829">
            <v>30400</v>
          </cell>
          <cell r="M829">
            <v>190400</v>
          </cell>
          <cell r="N829">
            <v>10</v>
          </cell>
        </row>
        <row r="830">
          <cell r="B830" t="str">
            <v>MQXC522</v>
          </cell>
          <cell r="C830" t="str">
            <v>IC-002-2023</v>
          </cell>
          <cell r="D830">
            <v>168</v>
          </cell>
          <cell r="E830" t="str">
            <v>MQX</v>
          </cell>
          <cell r="F830" t="str">
            <v>LIMAS PARA EQUIPO ROTATORIO DENTSPLY WAVE.ONE GOLD MEDIUM 31MM.</v>
          </cell>
          <cell r="G830" t="str">
            <v>BLISTER X 3 UNIDADES</v>
          </cell>
          <cell r="H830" t="str">
            <v>009-2023</v>
          </cell>
          <cell r="I830" t="str">
            <v>ORBIDENTAL SAS</v>
          </cell>
          <cell r="J830" t="str">
            <v>NO</v>
          </cell>
          <cell r="K830">
            <v>160000</v>
          </cell>
          <cell r="L830">
            <v>30400</v>
          </cell>
          <cell r="M830">
            <v>190400</v>
          </cell>
          <cell r="N830">
            <v>10</v>
          </cell>
        </row>
        <row r="831">
          <cell r="B831" t="str">
            <v>MQXC523</v>
          </cell>
          <cell r="C831" t="str">
            <v>IC-002-2023</v>
          </cell>
          <cell r="D831">
            <v>169</v>
          </cell>
          <cell r="E831" t="str">
            <v>MQX</v>
          </cell>
          <cell r="F831" t="str">
            <v>LIMAS PARA EQUIPO ROTATORIO DENTSPLY WAVE.ONE GOLD PRIMARY 31MM.</v>
          </cell>
          <cell r="G831" t="str">
            <v>BLISTER X 3 UNIDADES</v>
          </cell>
          <cell r="H831" t="str">
            <v>009-2023</v>
          </cell>
          <cell r="I831" t="str">
            <v>ORBIDENTAL SAS</v>
          </cell>
          <cell r="J831" t="str">
            <v>NO</v>
          </cell>
          <cell r="K831">
            <v>160000</v>
          </cell>
          <cell r="L831">
            <v>30400</v>
          </cell>
          <cell r="M831">
            <v>190400</v>
          </cell>
          <cell r="N831">
            <v>10</v>
          </cell>
        </row>
        <row r="832">
          <cell r="B832" t="str">
            <v>MQXC524</v>
          </cell>
          <cell r="C832" t="str">
            <v>IC-002-2023</v>
          </cell>
          <cell r="D832">
            <v>170</v>
          </cell>
          <cell r="E832" t="str">
            <v>MQX</v>
          </cell>
          <cell r="F832" t="str">
            <v>LIMAS PARA EQUIPO ROTATORIO DENTSPLY WAVE.ONE GOLD SMALL X 25 MM</v>
          </cell>
          <cell r="G832" t="str">
            <v>BLISTER X 3 UNIDADES</v>
          </cell>
          <cell r="H832" t="str">
            <v>009-2023</v>
          </cell>
          <cell r="I832" t="str">
            <v>ORBIDENTAL SAS</v>
          </cell>
          <cell r="J832" t="str">
            <v>NO</v>
          </cell>
          <cell r="K832">
            <v>160000</v>
          </cell>
          <cell r="L832">
            <v>30400</v>
          </cell>
          <cell r="M832">
            <v>190400</v>
          </cell>
          <cell r="N832">
            <v>10</v>
          </cell>
        </row>
        <row r="833">
          <cell r="B833" t="str">
            <v>MQXC525</v>
          </cell>
          <cell r="C833" t="str">
            <v>IC-002-2023</v>
          </cell>
          <cell r="D833">
            <v>171</v>
          </cell>
          <cell r="E833" t="str">
            <v>MQX</v>
          </cell>
          <cell r="F833" t="str">
            <v>LIMAS PARA EQUIPO ROTATORIO DENTSPLY WAVE.ONE LARGE X 25 MM</v>
          </cell>
          <cell r="G833" t="str">
            <v>BLISTER X 3 UNIDADES</v>
          </cell>
          <cell r="H833" t="str">
            <v>009-2023</v>
          </cell>
          <cell r="I833" t="str">
            <v>ORBIDENTAL SAS</v>
          </cell>
          <cell r="J833" t="str">
            <v>NO</v>
          </cell>
          <cell r="K833">
            <v>160000</v>
          </cell>
          <cell r="L833">
            <v>30400</v>
          </cell>
          <cell r="M833">
            <v>190400</v>
          </cell>
          <cell r="N833">
            <v>10</v>
          </cell>
        </row>
        <row r="834">
          <cell r="B834" t="str">
            <v>MQXC526</v>
          </cell>
          <cell r="C834" t="str">
            <v>IC-002-2023</v>
          </cell>
          <cell r="D834">
            <v>172</v>
          </cell>
          <cell r="E834" t="str">
            <v>MQX</v>
          </cell>
          <cell r="F834" t="str">
            <v>LIMAS PARA EQUIPO ROTATORIO DENTSPLY WAVE.ONE PRIMARY X 25 MM</v>
          </cell>
          <cell r="G834" t="str">
            <v>BLISTER X 3 UNIDADES</v>
          </cell>
          <cell r="H834" t="str">
            <v>009-2023</v>
          </cell>
          <cell r="I834" t="str">
            <v>ORBIDENTAL SAS</v>
          </cell>
          <cell r="J834" t="str">
            <v>NO</v>
          </cell>
          <cell r="K834">
            <v>160000</v>
          </cell>
          <cell r="L834">
            <v>30400</v>
          </cell>
          <cell r="M834">
            <v>190400</v>
          </cell>
          <cell r="N834">
            <v>10</v>
          </cell>
        </row>
        <row r="835">
          <cell r="B835" t="str">
            <v>MQXC527</v>
          </cell>
          <cell r="C835" t="str">
            <v>IC-002-2023</v>
          </cell>
          <cell r="D835">
            <v>173</v>
          </cell>
          <cell r="E835" t="str">
            <v>MQX</v>
          </cell>
          <cell r="F835" t="str">
            <v>Limas Pathfile 25 mm</v>
          </cell>
          <cell r="G835" t="str">
            <v>CAJA O BLISTER X 6 UNIDADES</v>
          </cell>
          <cell r="H835" t="str">
            <v>009-2023</v>
          </cell>
          <cell r="I835" t="str">
            <v>ORBIDENTAL SAS</v>
          </cell>
          <cell r="J835" t="str">
            <v>NO</v>
          </cell>
          <cell r="K835">
            <v>134000</v>
          </cell>
          <cell r="L835">
            <v>25460</v>
          </cell>
          <cell r="M835">
            <v>159460</v>
          </cell>
          <cell r="N835">
            <v>3</v>
          </cell>
        </row>
        <row r="836">
          <cell r="B836" t="str">
            <v>MQ0386</v>
          </cell>
          <cell r="C836" t="str">
            <v>IC-057-2023</v>
          </cell>
          <cell r="D836">
            <v>685</v>
          </cell>
          <cell r="E836" t="str">
            <v>MQX</v>
          </cell>
          <cell r="F836" t="str">
            <v xml:space="preserve">LIMPIADOR ANTIMICROBIANO PARA PIEL Y HERIDAS CON ATOMIZADOR </v>
          </cell>
          <cell r="G836" t="str">
            <v>FRASCO CON ATOMIZADOR 
8-15 onz</v>
          </cell>
          <cell r="H836" t="str">
            <v>138-2023</v>
          </cell>
          <cell r="I836" t="str">
            <v>MEDICOX LTDA</v>
          </cell>
          <cell r="J836" t="str">
            <v>NO</v>
          </cell>
          <cell r="K836">
            <v>78651</v>
          </cell>
          <cell r="L836">
            <v>0</v>
          </cell>
          <cell r="M836">
            <v>78651</v>
          </cell>
          <cell r="N836">
            <v>1</v>
          </cell>
        </row>
        <row r="837">
          <cell r="B837" t="str">
            <v>MQ0387</v>
          </cell>
          <cell r="C837" t="str">
            <v>IC-057-2023</v>
          </cell>
          <cell r="D837">
            <v>826</v>
          </cell>
          <cell r="E837" t="str">
            <v>MQX</v>
          </cell>
          <cell r="F837" t="str">
            <v>LINEA DE MONITOREO PRESION MACHO/HEMBRA DE 80</v>
          </cell>
          <cell r="G837" t="str">
            <v xml:space="preserve">UNIDAD </v>
          </cell>
          <cell r="H837" t="str">
            <v>150-2023</v>
          </cell>
          <cell r="I837" t="str">
            <v>LABORATORIOS GOTHAPLAST LTDA.</v>
          </cell>
          <cell r="J837" t="str">
            <v>NO</v>
          </cell>
          <cell r="K837">
            <v>1900</v>
          </cell>
          <cell r="L837">
            <v>361</v>
          </cell>
          <cell r="M837">
            <v>2261</v>
          </cell>
          <cell r="N837">
            <v>292</v>
          </cell>
        </row>
        <row r="838">
          <cell r="B838" t="str">
            <v>MQ0389</v>
          </cell>
          <cell r="C838" t="str">
            <v>IC-057-2023</v>
          </cell>
          <cell r="D838">
            <v>827</v>
          </cell>
          <cell r="E838" t="str">
            <v>MQX</v>
          </cell>
          <cell r="F838" t="str">
            <v>LINEA MONITOREO PRESION MACHO-MACHO 48</v>
          </cell>
          <cell r="G838" t="str">
            <v xml:space="preserve">UNIDAD </v>
          </cell>
          <cell r="H838" t="str">
            <v>150-2023</v>
          </cell>
          <cell r="I838" t="str">
            <v>LABORATORIOS GOTHAPLAST LTDA.</v>
          </cell>
          <cell r="J838" t="str">
            <v>NO</v>
          </cell>
          <cell r="K838">
            <v>1900</v>
          </cell>
          <cell r="L838">
            <v>361</v>
          </cell>
          <cell r="M838">
            <v>2261</v>
          </cell>
          <cell r="N838">
            <v>311</v>
          </cell>
        </row>
        <row r="839">
          <cell r="B839" t="str">
            <v>MQ0388</v>
          </cell>
          <cell r="C839" t="str">
            <v>IC-057-2023</v>
          </cell>
          <cell r="D839">
            <v>762</v>
          </cell>
          <cell r="E839" t="str">
            <v>MQX</v>
          </cell>
          <cell r="F839" t="str">
            <v>LINEAS DE MUESTREO PARA CAPNOGRAFIA</v>
          </cell>
          <cell r="G839" t="str">
            <v>UNIDAD</v>
          </cell>
          <cell r="H839" t="str">
            <v>150-2023</v>
          </cell>
          <cell r="I839" t="str">
            <v>LABORATORIOS GOTHAPLAST LTDA.</v>
          </cell>
          <cell r="J839" t="str">
            <v>NO</v>
          </cell>
          <cell r="K839">
            <v>1900</v>
          </cell>
          <cell r="L839">
            <v>361</v>
          </cell>
          <cell r="M839">
            <v>2261</v>
          </cell>
          <cell r="N839">
            <v>9</v>
          </cell>
        </row>
        <row r="840">
          <cell r="B840" t="str">
            <v>MQ0390</v>
          </cell>
          <cell r="C840" t="str">
            <v>009-2022 EGAT</v>
          </cell>
          <cell r="D840">
            <v>240</v>
          </cell>
          <cell r="E840" t="str">
            <v>MQX</v>
          </cell>
          <cell r="F840" t="str">
            <v>LINER PAREDES DELGADAS 1000 CC FLUIDOS</v>
          </cell>
          <cell r="G840" t="str">
            <v>UNIDAD</v>
          </cell>
          <cell r="H840" t="str">
            <v>106-2021</v>
          </cell>
          <cell r="I840" t="str">
            <v>BIOPLAST S.A.S.</v>
          </cell>
          <cell r="J840" t="str">
            <v>SI</v>
          </cell>
          <cell r="K840">
            <v>6600</v>
          </cell>
          <cell r="L840">
            <v>1254</v>
          </cell>
          <cell r="M840">
            <v>7854</v>
          </cell>
          <cell r="N840">
            <v>373</v>
          </cell>
        </row>
        <row r="841">
          <cell r="B841" t="str">
            <v>MQ1040</v>
          </cell>
          <cell r="C841" t="str">
            <v>039-2021</v>
          </cell>
          <cell r="D841">
            <v>1</v>
          </cell>
          <cell r="E841" t="str">
            <v>MQX</v>
          </cell>
          <cell r="F841" t="str">
            <v>LINER SUCCION 1500 CC - SOLIDIFICANTE- CARD</v>
          </cell>
          <cell r="G841" t="str">
            <v>UNIDAD</v>
          </cell>
          <cell r="H841" t="str">
            <v>106-2021</v>
          </cell>
          <cell r="I841" t="str">
            <v>BIOPLAST S.A.S.</v>
          </cell>
          <cell r="J841" t="str">
            <v>SI</v>
          </cell>
          <cell r="K841">
            <v>7620</v>
          </cell>
          <cell r="L841">
            <v>1447.8</v>
          </cell>
          <cell r="M841">
            <v>9067.7999999999993</v>
          </cell>
          <cell r="N841">
            <v>148</v>
          </cell>
        </row>
        <row r="842">
          <cell r="B842" t="str">
            <v>MQ0391</v>
          </cell>
          <cell r="C842" t="str">
            <v>039-2021</v>
          </cell>
          <cell r="D842">
            <v>2</v>
          </cell>
          <cell r="E842" t="str">
            <v>MQX</v>
          </cell>
          <cell r="F842" t="str">
            <v xml:space="preserve">LINER SUCCION 2000 CC SOLIDIFICANTE -CAR </v>
          </cell>
          <cell r="G842" t="str">
            <v>UNIDAD</v>
          </cell>
          <cell r="H842" t="str">
            <v>106-2021</v>
          </cell>
          <cell r="I842" t="str">
            <v>BIOPLAST S.A.S.</v>
          </cell>
          <cell r="J842" t="str">
            <v>SI</v>
          </cell>
          <cell r="K842">
            <v>7620</v>
          </cell>
          <cell r="L842">
            <v>1447.8</v>
          </cell>
          <cell r="M842">
            <v>9067.7999999999993</v>
          </cell>
          <cell r="N842">
            <v>394</v>
          </cell>
        </row>
        <row r="843">
          <cell r="B843" t="str">
            <v>MQ0392</v>
          </cell>
          <cell r="C843" t="str">
            <v>039-2021</v>
          </cell>
          <cell r="D843">
            <v>3</v>
          </cell>
          <cell r="E843" t="str">
            <v>MQX</v>
          </cell>
          <cell r="F843" t="str">
            <v>LINER SUCCION 3000 CC SOLIDIFICANTE - CAR</v>
          </cell>
          <cell r="G843" t="str">
            <v>UNIDAD</v>
          </cell>
          <cell r="H843" t="str">
            <v>106-2021</v>
          </cell>
          <cell r="I843" t="str">
            <v>BIOPLAST S.A.S.</v>
          </cell>
          <cell r="J843" t="str">
            <v>SI</v>
          </cell>
          <cell r="K843">
            <v>8630</v>
          </cell>
          <cell r="L843">
            <v>1639.7</v>
          </cell>
          <cell r="M843">
            <v>10269.700000000001</v>
          </cell>
          <cell r="N843">
            <v>735</v>
          </cell>
        </row>
        <row r="844">
          <cell r="B844" t="str">
            <v>MQXC831</v>
          </cell>
          <cell r="C844" t="str">
            <v>IC-057-2023</v>
          </cell>
          <cell r="D844">
            <v>106</v>
          </cell>
          <cell r="E844" t="str">
            <v>MQX</v>
          </cell>
          <cell r="F844" t="str">
            <v>LITHOVIEU</v>
          </cell>
          <cell r="G844" t="str">
            <v>UNIDAD</v>
          </cell>
          <cell r="H844" t="str">
            <v>147-2023</v>
          </cell>
          <cell r="I844" t="str">
            <v>TECNOLOGIAS MEDICAS DE COLOMBIA SAS</v>
          </cell>
          <cell r="J844" t="str">
            <v>NO</v>
          </cell>
          <cell r="K844">
            <v>4438678</v>
          </cell>
          <cell r="L844">
            <v>843348</v>
          </cell>
          <cell r="M844">
            <v>5282026</v>
          </cell>
          <cell r="N844">
            <v>1</v>
          </cell>
        </row>
        <row r="845">
          <cell r="B845" t="str">
            <v>MQ0393</v>
          </cell>
          <cell r="C845" t="str">
            <v>IC-057-2023</v>
          </cell>
          <cell r="D845">
            <v>551</v>
          </cell>
          <cell r="E845" t="str">
            <v>MQX</v>
          </cell>
          <cell r="F845" t="str">
            <v>LLAVE DE TRES VIAS</v>
          </cell>
          <cell r="G845" t="str">
            <v xml:space="preserve">UNIDAD </v>
          </cell>
          <cell r="H845" t="str">
            <v>139-2023</v>
          </cell>
          <cell r="I845" t="str">
            <v>DISCOLMEDICA S.A.S.</v>
          </cell>
          <cell r="J845" t="str">
            <v>NO</v>
          </cell>
          <cell r="K845">
            <v>706</v>
          </cell>
          <cell r="L845">
            <v>134.14000000000001</v>
          </cell>
          <cell r="M845">
            <v>840.14</v>
          </cell>
          <cell r="N845">
            <v>4035</v>
          </cell>
        </row>
        <row r="846">
          <cell r="B846" t="str">
            <v>MQXC528</v>
          </cell>
          <cell r="C846" t="str">
            <v>IC-002-2023</v>
          </cell>
          <cell r="D846">
            <v>174</v>
          </cell>
          <cell r="E846" t="str">
            <v>MQX</v>
          </cell>
          <cell r="F846" t="str">
            <v>LOCETAS DE VIDRIO USO ODONTOLOGICO</v>
          </cell>
          <cell r="G846" t="str">
            <v>UNIDAD</v>
          </cell>
          <cell r="H846" t="str">
            <v>009-2023</v>
          </cell>
          <cell r="I846" t="str">
            <v>ORBIDENTAL SAS</v>
          </cell>
          <cell r="J846" t="str">
            <v>NO</v>
          </cell>
          <cell r="K846">
            <v>2800</v>
          </cell>
          <cell r="L846">
            <v>532</v>
          </cell>
          <cell r="M846">
            <v>3332</v>
          </cell>
          <cell r="N846">
            <v>1</v>
          </cell>
        </row>
        <row r="847">
          <cell r="B847" t="str">
            <v>MQXC383</v>
          </cell>
          <cell r="C847" t="str">
            <v>IC-005-2023</v>
          </cell>
          <cell r="D847">
            <v>23</v>
          </cell>
          <cell r="E847" t="str">
            <v>MQX</v>
          </cell>
          <cell r="F847" t="str">
            <v>LOCKING TITANIUM ADAPTER FOR</v>
          </cell>
          <cell r="G847" t="str">
            <v>UNIDAD</v>
          </cell>
          <cell r="H847" t="str">
            <v>004-2023</v>
          </cell>
          <cell r="I847" t="str">
            <v>EMERGENCIAS CLINICAS SAS</v>
          </cell>
          <cell r="J847" t="str">
            <v>SI</v>
          </cell>
          <cell r="K847">
            <v>48000</v>
          </cell>
          <cell r="L847">
            <v>9120</v>
          </cell>
          <cell r="M847">
            <v>57120</v>
          </cell>
          <cell r="N847">
            <v>10</v>
          </cell>
        </row>
        <row r="848">
          <cell r="B848" t="str">
            <v>MQ1041</v>
          </cell>
          <cell r="C848" t="str">
            <v>IC-057-2023</v>
          </cell>
          <cell r="D848">
            <v>708</v>
          </cell>
          <cell r="E848" t="str">
            <v>MQX</v>
          </cell>
          <cell r="F848" t="str">
            <v xml:space="preserve">LUBRICANTE DE INSTRUMENTO E INHIBIDOR DE OXIDO NO GRASOSO, NO TOXICO, SIN COMPONENTE DE SILICONA, COMPATIBLE EN PROCESOS DE VAPOR </v>
          </cell>
          <cell r="G848" t="str">
            <v>LITRO</v>
          </cell>
          <cell r="H848" t="str">
            <v>138-2023</v>
          </cell>
          <cell r="I848" t="str">
            <v>MEDICOX LTDA</v>
          </cell>
          <cell r="J848" t="str">
            <v>NO</v>
          </cell>
          <cell r="K848">
            <v>18919</v>
          </cell>
          <cell r="L848">
            <v>0</v>
          </cell>
          <cell r="M848">
            <v>18919</v>
          </cell>
          <cell r="N848">
            <v>2</v>
          </cell>
        </row>
        <row r="849">
          <cell r="B849" t="str">
            <v>MQXC838</v>
          </cell>
          <cell r="C849" t="str">
            <v>IC-057-2023</v>
          </cell>
          <cell r="D849">
            <v>698</v>
          </cell>
          <cell r="E849" t="str">
            <v>MQX</v>
          </cell>
          <cell r="F849" t="str">
            <v xml:space="preserve">LUBRICANTE DE INSTRUMENTO E INHIBIDOR DE OXIDO NO GRASOSO, NO TOXICO, SIN COMPONENTE DE SILICONA, COMPATIBLE EN PROCESOS DE VAPOR </v>
          </cell>
          <cell r="G849" t="str">
            <v>UNIDAD</v>
          </cell>
          <cell r="H849" t="str">
            <v>150-2023</v>
          </cell>
          <cell r="I849" t="str">
            <v>LABORATORIOS GOTHAPLAST LTDA.</v>
          </cell>
          <cell r="J849" t="str">
            <v>NO</v>
          </cell>
          <cell r="K849">
            <v>132000</v>
          </cell>
          <cell r="L849">
            <v>25080</v>
          </cell>
          <cell r="M849">
            <v>157080</v>
          </cell>
          <cell r="N849">
            <v>1</v>
          </cell>
        </row>
        <row r="850">
          <cell r="B850" t="str">
            <v>MQ0402</v>
          </cell>
          <cell r="C850" t="str">
            <v>IC-057-2023</v>
          </cell>
          <cell r="D850">
            <v>953</v>
          </cell>
          <cell r="E850" t="str">
            <v>MQX</v>
          </cell>
          <cell r="F850" t="str">
            <v>MALLA DE POLIPROPILENO 10CM * 15CM MACROPOROSA DE BAJA DENSIDAD PARCIALMENTE ABSORBIBLE</v>
          </cell>
          <cell r="G850" t="str">
            <v>UNIDAD</v>
          </cell>
          <cell r="H850" t="str">
            <v>144-2023</v>
          </cell>
          <cell r="I850" t="str">
            <v>COMPANY MEDIQBOY OC S.A.S.</v>
          </cell>
          <cell r="J850" t="str">
            <v>SI</v>
          </cell>
          <cell r="K850">
            <v>144945</v>
          </cell>
          <cell r="L850">
            <v>0</v>
          </cell>
          <cell r="M850">
            <v>144945</v>
          </cell>
          <cell r="N850">
            <v>25</v>
          </cell>
        </row>
        <row r="851">
          <cell r="B851" t="str">
            <v>MQ0403</v>
          </cell>
          <cell r="C851" t="str">
            <v>IC-057-2023</v>
          </cell>
          <cell r="D851">
            <v>954</v>
          </cell>
          <cell r="E851" t="str">
            <v>MQX</v>
          </cell>
          <cell r="F851" t="str">
            <v>MALLA DE POLIPROPILENO 15CM * 15CM MACROPOROSA DE BAJA DENSIDAD PARCIALMENTE ABSORBIBLE</v>
          </cell>
          <cell r="G851" t="str">
            <v>UNIDAD</v>
          </cell>
          <cell r="H851" t="str">
            <v>155-2023</v>
          </cell>
          <cell r="I851" t="str">
            <v>SURGICON &amp; CIA S.A.S.</v>
          </cell>
          <cell r="J851" t="str">
            <v>SI</v>
          </cell>
          <cell r="K851">
            <v>178000</v>
          </cell>
          <cell r="L851">
            <v>0</v>
          </cell>
          <cell r="M851">
            <v>178000</v>
          </cell>
          <cell r="N851">
            <v>16</v>
          </cell>
        </row>
        <row r="852">
          <cell r="B852" t="str">
            <v>MQ0404</v>
          </cell>
          <cell r="C852" t="str">
            <v>IC-057-2023</v>
          </cell>
          <cell r="D852">
            <v>955</v>
          </cell>
          <cell r="E852" t="str">
            <v>MQX</v>
          </cell>
          <cell r="F852" t="str">
            <v>MALLA DE POLIPROPILENO 30CM * 30CM MACROPOROSA DE BAJA DENSIDAD PARCIALMENTE ABSORBIBLE</v>
          </cell>
          <cell r="G852" t="str">
            <v>UNIDAD</v>
          </cell>
          <cell r="H852" t="str">
            <v>142-2023</v>
          </cell>
          <cell r="I852" t="str">
            <v xml:space="preserve">JOHNSON &amp; JOHNSON DE COLOMBIA </v>
          </cell>
          <cell r="J852" t="str">
            <v>NO</v>
          </cell>
          <cell r="K852">
            <v>318715</v>
          </cell>
          <cell r="L852">
            <v>0</v>
          </cell>
          <cell r="M852">
            <v>318715</v>
          </cell>
          <cell r="N852">
            <v>5</v>
          </cell>
        </row>
        <row r="853">
          <cell r="B853" t="str">
            <v>MQXC316</v>
          </cell>
          <cell r="C853" t="str">
            <v>IC-057-2023</v>
          </cell>
          <cell r="D853">
            <v>208</v>
          </cell>
          <cell r="E853" t="str">
            <v>MQX</v>
          </cell>
          <cell r="F853" t="str">
            <v>MALLA DE POLIPROPILENO DE ALTA DENSIDAD PESO DE 95 GR, MICROPOROSA PORO DE 0.75MM * 0.75MM  A 0.8MM NO ABSORBIBLE 30 * 30CM</v>
          </cell>
          <cell r="G853" t="str">
            <v xml:space="preserve">UNIDAD </v>
          </cell>
          <cell r="H853" t="str">
            <v>151-2023</v>
          </cell>
          <cell r="I853" t="str">
            <v>BIOPLAST OC S.A.S.</v>
          </cell>
          <cell r="J853" t="str">
            <v>NO</v>
          </cell>
          <cell r="K853">
            <v>118400</v>
          </cell>
          <cell r="L853">
            <v>0</v>
          </cell>
          <cell r="M853">
            <v>118400</v>
          </cell>
          <cell r="N853">
            <v>1</v>
          </cell>
        </row>
        <row r="854">
          <cell r="B854" t="str">
            <v>MQXC317</v>
          </cell>
          <cell r="C854" t="str">
            <v>IC-057-2023</v>
          </cell>
          <cell r="D854">
            <v>209</v>
          </cell>
          <cell r="E854" t="str">
            <v>MQX</v>
          </cell>
          <cell r="F854" t="str">
            <v>MALLA DE POLIPROPILENO DE ALTA DENSIDAD PESO DE 95 GR, MICROPOROSA PORO DE 0.75MM *  0.75MM A 0.8MM NO ABSORBIBLE 15 * 15CM</v>
          </cell>
          <cell r="G854" t="str">
            <v xml:space="preserve">UNIDAD </v>
          </cell>
          <cell r="H854" t="str">
            <v>151-2023</v>
          </cell>
          <cell r="I854" t="str">
            <v>BIOPLAST OC S.A.S.</v>
          </cell>
          <cell r="J854" t="str">
            <v>NO</v>
          </cell>
          <cell r="K854">
            <v>78350</v>
          </cell>
          <cell r="L854">
            <v>0</v>
          </cell>
          <cell r="M854">
            <v>78350</v>
          </cell>
          <cell r="N854">
            <v>1</v>
          </cell>
        </row>
        <row r="855">
          <cell r="B855" t="str">
            <v>MQXC711</v>
          </cell>
          <cell r="C855" t="str">
            <v>IC-057-2023</v>
          </cell>
          <cell r="D855">
            <v>962</v>
          </cell>
          <cell r="E855" t="str">
            <v>MQX</v>
          </cell>
          <cell r="F855" t="str">
            <v>MALLA DE POLIPROPILENO DE MEDIANA DENSIDAD PESO DE 44 A 45 GRS, MACROPOROSA CON PORO DE 2.4MM NO ABSORBIBLE 30CM * 30CM</v>
          </cell>
          <cell r="G855" t="str">
            <v>UNIDAD</v>
          </cell>
          <cell r="H855" t="str">
            <v>149-2023</v>
          </cell>
          <cell r="I855" t="str">
            <v>WINER S.A.S.</v>
          </cell>
          <cell r="J855" t="str">
            <v>SI</v>
          </cell>
          <cell r="K855">
            <v>94000</v>
          </cell>
          <cell r="L855">
            <v>17860</v>
          </cell>
          <cell r="M855">
            <v>111860</v>
          </cell>
          <cell r="N855">
            <v>1</v>
          </cell>
        </row>
        <row r="856">
          <cell r="B856" t="str">
            <v>MQ0395</v>
          </cell>
          <cell r="C856" t="str">
            <v>IC-057-2023</v>
          </cell>
          <cell r="D856">
            <v>946</v>
          </cell>
          <cell r="E856" t="str">
            <v>MQX</v>
          </cell>
          <cell r="F856" t="str">
            <v>MALLA DE POLIPROPILENO DE MEDIANA DENSIDAD PESO DE 45GR MACROPOROSA CON PORO DE 2MM * 4MM, NO ABSORBIBLE 15CM * 15CM</v>
          </cell>
          <cell r="G856" t="str">
            <v>UNIDAD</v>
          </cell>
          <cell r="H856" t="str">
            <v>151-2023</v>
          </cell>
          <cell r="I856" t="str">
            <v>BIOPLAST OC S.A.S.</v>
          </cell>
          <cell r="J856" t="str">
            <v>SI</v>
          </cell>
          <cell r="K856">
            <v>78350</v>
          </cell>
          <cell r="L856">
            <v>0</v>
          </cell>
          <cell r="M856">
            <v>78350</v>
          </cell>
          <cell r="N856">
            <v>3</v>
          </cell>
        </row>
        <row r="857">
          <cell r="B857" t="str">
            <v>MQXC670</v>
          </cell>
          <cell r="C857" t="str">
            <v>IC-057-2023</v>
          </cell>
          <cell r="D857">
            <v>918</v>
          </cell>
          <cell r="E857" t="str">
            <v>MQX</v>
          </cell>
          <cell r="F857" t="str">
            <v>MALLA DE POLIPROPILENO PARA LA REPARACION DE LA PARED ABDOMINAL 15CM X 15XM</v>
          </cell>
          <cell r="G857" t="str">
            <v>UNIDAD</v>
          </cell>
          <cell r="H857" t="str">
            <v>151-2023</v>
          </cell>
          <cell r="I857" t="str">
            <v>BIOPLAST OC S.A.S.</v>
          </cell>
          <cell r="J857" t="str">
            <v>SI</v>
          </cell>
          <cell r="K857">
            <v>78350</v>
          </cell>
          <cell r="L857">
            <v>0</v>
          </cell>
          <cell r="M857">
            <v>78350</v>
          </cell>
          <cell r="N857">
            <v>1</v>
          </cell>
        </row>
        <row r="858">
          <cell r="B858" t="str">
            <v>MQ0396</v>
          </cell>
          <cell r="C858" t="str">
            <v>IC-057-2023</v>
          </cell>
          <cell r="D858">
            <v>210</v>
          </cell>
          <cell r="E858" t="str">
            <v>MQX</v>
          </cell>
          <cell r="F858" t="str">
            <v>MALLA DE POLIPROPILENO PARA LA REPARACION DE LA PARED ABDOMINAL 30CM *  30CM</v>
          </cell>
          <cell r="G858" t="str">
            <v xml:space="preserve">UNIDAD </v>
          </cell>
          <cell r="H858" t="str">
            <v>149-2023</v>
          </cell>
          <cell r="I858" t="str">
            <v>WINER S.A.S.</v>
          </cell>
          <cell r="J858" t="str">
            <v>NO</v>
          </cell>
          <cell r="K858">
            <v>94000</v>
          </cell>
          <cell r="L858">
            <v>17860</v>
          </cell>
          <cell r="M858">
            <v>111860</v>
          </cell>
          <cell r="N858">
            <v>1</v>
          </cell>
        </row>
        <row r="859">
          <cell r="B859" t="str">
            <v>MQ1217</v>
          </cell>
          <cell r="C859" t="str">
            <v>IC-057-2023</v>
          </cell>
          <cell r="D859">
            <v>114</v>
          </cell>
          <cell r="E859" t="str">
            <v>MQX</v>
          </cell>
          <cell r="F859" t="str">
            <v>MALLA HEMOSTATICA DE CELULOSA OXIDADA REGENERADA O NO REGENERADA DE 7CM * 5CM</v>
          </cell>
          <cell r="G859" t="str">
            <v xml:space="preserve">UNIDAD </v>
          </cell>
          <cell r="H859" t="str">
            <v>143-2023</v>
          </cell>
          <cell r="I859" t="str">
            <v>RAFAEL ANTONIO SALAMANCA</v>
          </cell>
          <cell r="J859" t="str">
            <v>NO</v>
          </cell>
          <cell r="K859">
            <v>44418</v>
          </cell>
          <cell r="L859">
            <v>0</v>
          </cell>
          <cell r="M859">
            <v>44418</v>
          </cell>
          <cell r="N859">
            <v>1</v>
          </cell>
        </row>
        <row r="860">
          <cell r="B860" t="str">
            <v>MQ0398</v>
          </cell>
          <cell r="C860" t="str">
            <v>IC-057-2023</v>
          </cell>
          <cell r="D860">
            <v>392</v>
          </cell>
          <cell r="E860" t="str">
            <v>MQX</v>
          </cell>
          <cell r="F860" t="str">
            <v>MALLA PARA INCONTINENCIA URINARIA FEMENINA TRANSVAGINAL</v>
          </cell>
          <cell r="G860" t="str">
            <v xml:space="preserve">UNIDAD </v>
          </cell>
          <cell r="H860" t="str">
            <v>151-2023</v>
          </cell>
          <cell r="I860" t="str">
            <v>BIOPLAST OC S.A.S.</v>
          </cell>
          <cell r="J860" t="str">
            <v>NO</v>
          </cell>
          <cell r="K860">
            <v>1020000</v>
          </cell>
          <cell r="L860">
            <v>0</v>
          </cell>
          <cell r="M860">
            <v>1020000</v>
          </cell>
          <cell r="N860">
            <v>2</v>
          </cell>
        </row>
        <row r="861">
          <cell r="B861" t="str">
            <v>MQXC604</v>
          </cell>
          <cell r="C861" t="str">
            <v>IC-057-2023</v>
          </cell>
          <cell r="D861">
            <v>669</v>
          </cell>
          <cell r="E861" t="str">
            <v>MQX</v>
          </cell>
          <cell r="F861" t="str">
            <v>MALLA PARA PROLAPSO GENITAL TIPO CALISTER</v>
          </cell>
          <cell r="G861" t="str">
            <v>UNIDAD</v>
          </cell>
          <cell r="H861" t="str">
            <v>151-2023</v>
          </cell>
          <cell r="I861" t="str">
            <v>BIOPLAST OC S.A.S.</v>
          </cell>
          <cell r="J861" t="str">
            <v>NO</v>
          </cell>
          <cell r="K861">
            <v>1775000</v>
          </cell>
          <cell r="L861">
            <v>0</v>
          </cell>
          <cell r="M861">
            <v>1775000</v>
          </cell>
          <cell r="N861">
            <v>1</v>
          </cell>
        </row>
        <row r="862">
          <cell r="B862" t="str">
            <v>MQXC714</v>
          </cell>
          <cell r="C862" t="str">
            <v>EM126-2023</v>
          </cell>
          <cell r="D862" t="str">
            <v>INCLUSIÓN</v>
          </cell>
          <cell r="E862" t="str">
            <v>MQX</v>
          </cell>
          <cell r="F862" t="str">
            <v>MALLA QUIRURGICA DE POLIPROPILENO DE ALTA DENSIDAD DE 15 X 15 CM A  20 X 20 CM</v>
          </cell>
          <cell r="G862" t="str">
            <v>UNIDAD</v>
          </cell>
          <cell r="H862" t="str">
            <v>SIN CONTRATO</v>
          </cell>
          <cell r="I862" t="str">
            <v>SIN CONTRATO</v>
          </cell>
          <cell r="J862" t="str">
            <v>NO</v>
          </cell>
          <cell r="K862">
            <v>108000</v>
          </cell>
          <cell r="L862">
            <v>0</v>
          </cell>
          <cell r="M862">
            <v>108000</v>
          </cell>
          <cell r="N862">
            <v>1</v>
          </cell>
        </row>
        <row r="863">
          <cell r="B863" t="str">
            <v>MQXC653</v>
          </cell>
          <cell r="C863" t="str">
            <v>IC-057-2023</v>
          </cell>
          <cell r="D863">
            <v>871</v>
          </cell>
          <cell r="E863" t="str">
            <v>MQX</v>
          </cell>
          <cell r="F863" t="str">
            <v>MALLA QUIRURGICA PARA REPARACION DE HERNIA VENTRAL/INCISIONAL CUANDO EXISTE LA NECESIDAD DE QUE LA MALLA ENTRE EN CONTACTO CON CON LOS ORGANOS DE LA CAVIDADABDOMINAL  18 A 20 X 30 A 35CM</v>
          </cell>
          <cell r="G863" t="str">
            <v>UNIDAD</v>
          </cell>
          <cell r="H863" t="str">
            <v>156-2023</v>
          </cell>
          <cell r="I863" t="str">
            <v>UCIPHARMA S.A</v>
          </cell>
          <cell r="J863" t="str">
            <v>NO</v>
          </cell>
          <cell r="K863">
            <v>3232900</v>
          </cell>
          <cell r="L863">
            <v>0</v>
          </cell>
          <cell r="M863">
            <v>3232900</v>
          </cell>
          <cell r="N863">
            <v>1</v>
          </cell>
        </row>
        <row r="864">
          <cell r="B864" t="str">
            <v>MQXC800</v>
          </cell>
          <cell r="C864" t="str">
            <v>IC-057-2023</v>
          </cell>
          <cell r="D864">
            <v>929</v>
          </cell>
          <cell r="E864" t="str">
            <v>MQX</v>
          </cell>
          <cell r="F864" t="str">
            <v>MALLA SEPARADORA DE TEJIDO CON RECUBRIMIENTO Y POSICIONADOR PARA LAPAROSCOPIA 15.2CM * 20.3CM</v>
          </cell>
          <cell r="G864" t="str">
            <v>UNIDAD</v>
          </cell>
          <cell r="H864" t="str">
            <v>142-2023</v>
          </cell>
          <cell r="I864" t="str">
            <v xml:space="preserve">JOHNSON &amp; JOHNSON DE COLOMBIA </v>
          </cell>
          <cell r="J864" t="str">
            <v>NO</v>
          </cell>
          <cell r="K864">
            <v>2102970</v>
          </cell>
          <cell r="L864">
            <v>0</v>
          </cell>
          <cell r="M864">
            <v>2102970</v>
          </cell>
          <cell r="N864">
            <v>2</v>
          </cell>
        </row>
        <row r="865">
          <cell r="B865" t="str">
            <v>MQXC696</v>
          </cell>
          <cell r="C865" t="str">
            <v>IC-057-2023</v>
          </cell>
          <cell r="D865">
            <v>949</v>
          </cell>
          <cell r="E865" t="str">
            <v>MQX</v>
          </cell>
          <cell r="F865" t="str">
            <v>MALLA SEPARADORA DE TEJIDO LAMINADA FLEXIBLE DE CELULOSA OXIDADA REGENERADA + POLIDIOXANONA + POLIPROPILENO SUAVE DE MEDIANA DENSIDAD PESO 44G/M2, MACROPOROSA CON PORO DE 2.5MM A 3.5MM * 2.5MM A 3.5MM PARCIALMENTE ABSORBIBLE DE 15CM * 15CM</v>
          </cell>
          <cell r="G865" t="str">
            <v>UNIDAD</v>
          </cell>
          <cell r="H865" t="str">
            <v>142-2023</v>
          </cell>
          <cell r="I865" t="str">
            <v xml:space="preserve">JOHNSON &amp; JOHNSON DE COLOMBIA </v>
          </cell>
          <cell r="J865" t="str">
            <v>NO</v>
          </cell>
          <cell r="K865">
            <v>1357440</v>
          </cell>
          <cell r="L865">
            <v>0</v>
          </cell>
          <cell r="M865">
            <v>1357440</v>
          </cell>
          <cell r="N865">
            <v>1</v>
          </cell>
        </row>
        <row r="866">
          <cell r="B866" t="str">
            <v>MQ0399</v>
          </cell>
          <cell r="C866" t="str">
            <v>IC-057-2023</v>
          </cell>
          <cell r="D866">
            <v>950</v>
          </cell>
          <cell r="E866" t="str">
            <v>MQX</v>
          </cell>
          <cell r="F866" t="str">
            <v>MALLA SEPARADORA DE TEJIDO LAMINADA FLEXIBLE DE CELULOSA OXIDADA REGENERADA + POLIDIOXANONA + POLIPROPILENO SUAVE DE MEDIANA DENSIDAD PESO 44G/M2, MACROPOROSA CON PORO DE 2.5MM A 3.5MM * 2.5MM A 3.5MM PARCIALMENTE ABSORBIBLE DE 15CM * 20CM</v>
          </cell>
          <cell r="G866" t="str">
            <v>UNIDAD</v>
          </cell>
          <cell r="H866" t="str">
            <v>142-2023</v>
          </cell>
          <cell r="I866" t="str">
            <v xml:space="preserve">JOHNSON &amp; JOHNSON DE COLOMBIA </v>
          </cell>
          <cell r="J866" t="str">
            <v>NO</v>
          </cell>
          <cell r="K866">
            <v>2102970</v>
          </cell>
          <cell r="L866">
            <v>0</v>
          </cell>
          <cell r="M866">
            <v>2102970</v>
          </cell>
          <cell r="N866">
            <v>1</v>
          </cell>
        </row>
        <row r="867">
          <cell r="B867" t="str">
            <v>MQXC697</v>
          </cell>
          <cell r="C867" t="str">
            <v>IC-057-2023</v>
          </cell>
          <cell r="D867">
            <v>951</v>
          </cell>
          <cell r="E867" t="str">
            <v>MQX</v>
          </cell>
          <cell r="F867" t="str">
            <v>MALLA SEPARADORA DE TEJIDO LAMINADA FLEXIBLE DE CELULOSA OXIDADA REGENERADA + POLIDIOXANONA + POLIPROPILENO SUAVE DE MEDIANA DENSIDAD PESO 44G/M2, MACROPOROSA CON PORO DE 2.5MM A 3.5MM * 2.5MM A 3.5MM PARCIALMENTE ABSORBIBLE DE 20CM * 25CM</v>
          </cell>
          <cell r="G867" t="str">
            <v>UNIDAD</v>
          </cell>
          <cell r="H867" t="str">
            <v>142-2023</v>
          </cell>
          <cell r="I867" t="str">
            <v xml:space="preserve">JOHNSON &amp; JOHNSON DE COLOMBIA </v>
          </cell>
          <cell r="J867" t="str">
            <v>NO</v>
          </cell>
          <cell r="K867">
            <v>3280480</v>
          </cell>
          <cell r="L867">
            <v>0</v>
          </cell>
          <cell r="M867">
            <v>3280480</v>
          </cell>
          <cell r="N867">
            <v>1</v>
          </cell>
        </row>
        <row r="868">
          <cell r="B868" t="str">
            <v>MQ0401</v>
          </cell>
          <cell r="C868" t="str">
            <v>IC-057-2023</v>
          </cell>
          <cell r="D868">
            <v>952</v>
          </cell>
          <cell r="E868" t="str">
            <v>MQX</v>
          </cell>
          <cell r="F868" t="str">
            <v>MALLA SEPARADORA DE TEJIDO LAMINADA FLEXIBLE DE CELULOSA OXIDADA REGENERADA + POLIDIOXANONA + POLIPROPILENO SUAVE DE MEDIANA DENSIDAD PESO 44G/M2, MACROPOROSA CON PORO DE 2.5MM A 3.5MM * 2.5MM A 3.5MM PARCIALMENTE ABSORBIBLE DE 30CM * 35CM RECTANGULAR</v>
          </cell>
          <cell r="G868" t="str">
            <v>UNIDAD</v>
          </cell>
          <cell r="H868" t="str">
            <v>142-2023</v>
          </cell>
          <cell r="I868" t="str">
            <v xml:space="preserve">JOHNSON &amp; JOHNSON DE COLOMBIA </v>
          </cell>
          <cell r="J868" t="str">
            <v>NO</v>
          </cell>
          <cell r="K868">
            <v>5090400</v>
          </cell>
          <cell r="L868">
            <v>0</v>
          </cell>
          <cell r="M868">
            <v>5090400</v>
          </cell>
          <cell r="N868">
            <v>1</v>
          </cell>
        </row>
        <row r="869">
          <cell r="B869" t="str">
            <v>MQXC318</v>
          </cell>
          <cell r="C869" t="str">
            <v>IC-057-2023</v>
          </cell>
          <cell r="D869">
            <v>211</v>
          </cell>
          <cell r="E869" t="str">
            <v>MQX</v>
          </cell>
          <cell r="F869" t="str">
            <v>MALLA SEPARADORA DE TEJIDOS DE POLIPROPILENO DE 15CM  * 15CM CUADRADA</v>
          </cell>
          <cell r="G869" t="str">
            <v xml:space="preserve">UNIDAD </v>
          </cell>
          <cell r="H869" t="str">
            <v>151-2023</v>
          </cell>
          <cell r="I869" t="str">
            <v>BIOPLAST OC S.A.S.</v>
          </cell>
          <cell r="J869" t="str">
            <v>NO</v>
          </cell>
          <cell r="K869">
            <v>78350</v>
          </cell>
          <cell r="L869">
            <v>0</v>
          </cell>
          <cell r="M869">
            <v>78350</v>
          </cell>
          <cell r="N869">
            <v>1</v>
          </cell>
        </row>
        <row r="870">
          <cell r="B870" t="str">
            <v>MQ1042</v>
          </cell>
          <cell r="C870" t="str">
            <v>NR</v>
          </cell>
          <cell r="D870">
            <v>2</v>
          </cell>
          <cell r="E870" t="str">
            <v>MQX</v>
          </cell>
          <cell r="F870" t="str">
            <v>MALLA SPLENTIS PARA PROLAPSO</v>
          </cell>
          <cell r="G870" t="str">
            <v>UNIDAD</v>
          </cell>
          <cell r="H870" t="str">
            <v>120-2023</v>
          </cell>
          <cell r="I870" t="str">
            <v>RP MEDICAS SA</v>
          </cell>
          <cell r="J870" t="str">
            <v>NO</v>
          </cell>
          <cell r="K870">
            <v>2833000</v>
          </cell>
          <cell r="L870">
            <v>0</v>
          </cell>
          <cell r="M870">
            <v>2833000</v>
          </cell>
          <cell r="N870">
            <v>4</v>
          </cell>
        </row>
        <row r="871">
          <cell r="B871" t="str">
            <v>MQ1214</v>
          </cell>
          <cell r="C871" t="str">
            <v>IC-057-2023</v>
          </cell>
          <cell r="D871">
            <v>928</v>
          </cell>
          <cell r="E871" t="str">
            <v>MQX</v>
          </cell>
          <cell r="F871" t="str">
            <v>MALLA SEPADORA DE TEJIDO CON RECUBRIMIENTO 10.2CM * 15.2CM</v>
          </cell>
          <cell r="G871" t="str">
            <v>UNIDAD</v>
          </cell>
          <cell r="H871" t="str">
            <v>142-2023</v>
          </cell>
          <cell r="I871" t="str">
            <v xml:space="preserve">JOHNSON &amp; JOHNSON DE COLOMBIA </v>
          </cell>
          <cell r="J871" t="str">
            <v>NO</v>
          </cell>
          <cell r="K871">
            <v>1792145</v>
          </cell>
          <cell r="L871">
            <v>0</v>
          </cell>
          <cell r="M871">
            <v>1792145</v>
          </cell>
          <cell r="N871">
            <v>1</v>
          </cell>
        </row>
        <row r="872">
          <cell r="B872" t="str">
            <v>MQ1043</v>
          </cell>
          <cell r="C872" t="str">
            <v>IC-057-2023</v>
          </cell>
          <cell r="D872">
            <v>917</v>
          </cell>
          <cell r="E872" t="str">
            <v>MQX</v>
          </cell>
          <cell r="F872" t="str">
            <v xml:space="preserve">MALLA SEPARADORA DE TEJIDO CON RECUBRIMIENTO 30.5CM * 35.6CM </v>
          </cell>
          <cell r="G872" t="str">
            <v>UNIDAD</v>
          </cell>
          <cell r="H872" t="str">
            <v>142-2023</v>
          </cell>
          <cell r="I872" t="str">
            <v xml:space="preserve">JOHNSON &amp; JOHNSON DE COLOMBIA </v>
          </cell>
          <cell r="J872" t="str">
            <v>NO</v>
          </cell>
          <cell r="K872">
            <v>5090400</v>
          </cell>
          <cell r="L872">
            <v>0</v>
          </cell>
          <cell r="M872">
            <v>5090400</v>
          </cell>
          <cell r="N872">
            <v>1</v>
          </cell>
        </row>
        <row r="873">
          <cell r="B873" t="str">
            <v>MQXC687</v>
          </cell>
          <cell r="C873" t="str">
            <v>EM126-2023</v>
          </cell>
          <cell r="D873" t="str">
            <v>INCLUSIÓN</v>
          </cell>
          <cell r="E873" t="str">
            <v>MQX</v>
          </cell>
          <cell r="F873" t="str">
            <v>MALLA VENTRALIGHT STWECHO 15.2 X 20.3CM</v>
          </cell>
          <cell r="G873" t="str">
            <v>UNIDAD</v>
          </cell>
          <cell r="H873" t="str">
            <v>SIN CONTRATO</v>
          </cell>
          <cell r="I873" t="str">
            <v>SIN CONTRATO</v>
          </cell>
          <cell r="J873" t="str">
            <v>NO</v>
          </cell>
          <cell r="K873">
            <v>4800000</v>
          </cell>
          <cell r="L873">
            <v>0</v>
          </cell>
          <cell r="M873">
            <v>4800000</v>
          </cell>
          <cell r="N873">
            <v>1</v>
          </cell>
        </row>
        <row r="874">
          <cell r="B874" t="str">
            <v>MQXC529</v>
          </cell>
          <cell r="C874" t="str">
            <v>IC-002-2023</v>
          </cell>
          <cell r="D874">
            <v>175</v>
          </cell>
          <cell r="E874" t="str">
            <v>MQX</v>
          </cell>
          <cell r="F874" t="str">
            <v>MANDRIL</v>
          </cell>
          <cell r="G874" t="str">
            <v>UNIDAD</v>
          </cell>
          <cell r="H874" t="str">
            <v>009-2023</v>
          </cell>
          <cell r="I874" t="str">
            <v>ORBIDENTAL SAS</v>
          </cell>
          <cell r="J874" t="str">
            <v>NO</v>
          </cell>
          <cell r="K874">
            <v>18250</v>
          </cell>
          <cell r="L874">
            <v>3468</v>
          </cell>
          <cell r="M874">
            <v>21718</v>
          </cell>
          <cell r="N874">
            <v>3</v>
          </cell>
        </row>
        <row r="875">
          <cell r="B875" t="str">
            <v>MQ0405</v>
          </cell>
          <cell r="C875" t="str">
            <v>IC-057-2023</v>
          </cell>
          <cell r="D875">
            <v>173</v>
          </cell>
          <cell r="E875" t="str">
            <v>MQX</v>
          </cell>
          <cell r="F875" t="str">
            <v xml:space="preserve">MANGUERA CORRUGADA AEROSOL TERAPIA RESPIRATORIA ROLLO * 30MTS </v>
          </cell>
          <cell r="G875" t="str">
            <v>UNIDAD</v>
          </cell>
          <cell r="H875" t="str">
            <v>151-2023</v>
          </cell>
          <cell r="I875" t="str">
            <v>BIOPLAST OC S.A.S.</v>
          </cell>
          <cell r="J875" t="str">
            <v>NO</v>
          </cell>
          <cell r="K875">
            <v>44900</v>
          </cell>
          <cell r="L875">
            <v>8531</v>
          </cell>
          <cell r="M875">
            <v>53431</v>
          </cell>
          <cell r="N875">
            <v>2</v>
          </cell>
        </row>
        <row r="876">
          <cell r="B876" t="str">
            <v>MQ0408</v>
          </cell>
          <cell r="C876" t="str">
            <v>IC-057-2023</v>
          </cell>
          <cell r="D876">
            <v>738</v>
          </cell>
          <cell r="E876" t="str">
            <v>MQX</v>
          </cell>
          <cell r="F876" t="str">
            <v>MANGUERA PLASTICA TUBO SUCCION * 2 MT</v>
          </cell>
          <cell r="G876" t="str">
            <v>UNIDAD</v>
          </cell>
          <cell r="H876" t="str">
            <v>151-2023</v>
          </cell>
          <cell r="I876" t="str">
            <v>BIOPLAST OC S.A.S.</v>
          </cell>
          <cell r="J876" t="str">
            <v>NO</v>
          </cell>
          <cell r="K876">
            <v>2430</v>
          </cell>
          <cell r="L876">
            <v>461.7</v>
          </cell>
          <cell r="M876">
            <v>2891.7</v>
          </cell>
          <cell r="N876">
            <v>2109</v>
          </cell>
        </row>
        <row r="877">
          <cell r="B877" t="str">
            <v>MQ1044</v>
          </cell>
          <cell r="C877" t="str">
            <v>IC-057-2023</v>
          </cell>
          <cell r="D877">
            <v>758</v>
          </cell>
          <cell r="E877" t="str">
            <v>MQX</v>
          </cell>
          <cell r="F877" t="str">
            <v>MANTA TERMICA DE CALENTAMIENTO ACTIVO POR AIRE</v>
          </cell>
          <cell r="G877" t="str">
            <v>UNIDAD</v>
          </cell>
          <cell r="H877" t="str">
            <v>145-2023</v>
          </cell>
          <cell r="I877" t="str">
            <v>MEDTRONIC COLOMBIA S.A.</v>
          </cell>
          <cell r="J877" t="str">
            <v>NO</v>
          </cell>
          <cell r="K877">
            <v>22500</v>
          </cell>
          <cell r="L877">
            <v>4275</v>
          </cell>
          <cell r="M877">
            <v>26775</v>
          </cell>
          <cell r="N877">
            <v>2</v>
          </cell>
        </row>
        <row r="878">
          <cell r="B878" t="str">
            <v>MQ0409</v>
          </cell>
          <cell r="C878" t="str">
            <v>IC-057-2023</v>
          </cell>
          <cell r="D878">
            <v>936</v>
          </cell>
          <cell r="E878" t="str">
            <v>MQX</v>
          </cell>
          <cell r="F878" t="str">
            <v>MARCADOR QUIRURGICO ESTERIL VIOLETA DE PIEL</v>
          </cell>
          <cell r="G878" t="str">
            <v>UNIDAD</v>
          </cell>
          <cell r="H878" t="str">
            <v>138-2023</v>
          </cell>
          <cell r="I878" t="str">
            <v>MEDICOX LTDA</v>
          </cell>
          <cell r="J878" t="str">
            <v>NO</v>
          </cell>
          <cell r="K878">
            <v>5422</v>
          </cell>
          <cell r="L878">
            <v>1031</v>
          </cell>
          <cell r="M878">
            <v>6453</v>
          </cell>
          <cell r="N878">
            <v>30</v>
          </cell>
        </row>
        <row r="879">
          <cell r="B879" t="str">
            <v>MQ1045</v>
          </cell>
          <cell r="C879" t="str">
            <v>IC-057-2023</v>
          </cell>
          <cell r="D879">
            <v>36</v>
          </cell>
          <cell r="E879" t="str">
            <v>MQX</v>
          </cell>
          <cell r="F879" t="str">
            <v>MARCADORES NO TOXICOS PARA ESTERILIZACION</v>
          </cell>
          <cell r="G879" t="str">
            <v>UNIDAD</v>
          </cell>
          <cell r="H879" t="str">
            <v>155-2023</v>
          </cell>
          <cell r="I879" t="str">
            <v>SURGICON &amp; CIA S.A.S.</v>
          </cell>
          <cell r="J879" t="str">
            <v>NO</v>
          </cell>
          <cell r="K879">
            <v>5488</v>
          </cell>
          <cell r="L879">
            <v>1042.72</v>
          </cell>
          <cell r="M879">
            <v>6530.72</v>
          </cell>
          <cell r="N879">
            <v>44</v>
          </cell>
        </row>
        <row r="880">
          <cell r="B880" t="str">
            <v>MQ0411</v>
          </cell>
          <cell r="C880" t="str">
            <v>IC-057-2023</v>
          </cell>
          <cell r="D880">
            <v>174</v>
          </cell>
          <cell r="E880" t="str">
            <v>MQX</v>
          </cell>
          <cell r="F880" t="str">
            <v>MASCARA PARA ANESTESIA TRANSPARENTE N° 3</v>
          </cell>
          <cell r="G880" t="str">
            <v>UNIDAD</v>
          </cell>
          <cell r="H880" t="str">
            <v>146-2023</v>
          </cell>
          <cell r="I880" t="str">
            <v>DRAEGER COLOMBIA S.A.</v>
          </cell>
          <cell r="J880" t="str">
            <v>NO</v>
          </cell>
          <cell r="K880">
            <v>3856</v>
          </cell>
          <cell r="L880">
            <v>733</v>
          </cell>
          <cell r="M880">
            <v>4589</v>
          </cell>
          <cell r="N880">
            <v>83</v>
          </cell>
        </row>
        <row r="881">
          <cell r="B881" t="str">
            <v>MQ1047</v>
          </cell>
          <cell r="C881" t="str">
            <v>IC-057-2023</v>
          </cell>
          <cell r="D881">
            <v>175</v>
          </cell>
          <cell r="E881" t="str">
            <v>MQX</v>
          </cell>
          <cell r="F881" t="str">
            <v>MASCARA PARA ANESTESIA TRANSPARENTE N° 4</v>
          </cell>
          <cell r="G881" t="str">
            <v>UNIDAD</v>
          </cell>
          <cell r="H881" t="str">
            <v>146-2023</v>
          </cell>
          <cell r="I881" t="str">
            <v>DRAEGER COLOMBIA S.A.</v>
          </cell>
          <cell r="J881" t="str">
            <v>NO</v>
          </cell>
          <cell r="K881">
            <v>3856</v>
          </cell>
          <cell r="L881">
            <v>733</v>
          </cell>
          <cell r="M881">
            <v>4589</v>
          </cell>
          <cell r="N881">
            <v>182</v>
          </cell>
        </row>
        <row r="882">
          <cell r="B882" t="str">
            <v>MQ0410</v>
          </cell>
          <cell r="C882" t="str">
            <v>IC-057-2023</v>
          </cell>
          <cell r="D882">
            <v>176</v>
          </cell>
          <cell r="E882" t="str">
            <v>MQX</v>
          </cell>
          <cell r="F882" t="str">
            <v>MASCARA PARA ANESTESIA TRANSPARENTE N° 5</v>
          </cell>
          <cell r="G882" t="str">
            <v>UNIDAD</v>
          </cell>
          <cell r="H882" t="str">
            <v>146-2023</v>
          </cell>
          <cell r="I882" t="str">
            <v>DRAEGER COLOMBIA S.A.</v>
          </cell>
          <cell r="J882" t="str">
            <v>NO</v>
          </cell>
          <cell r="K882">
            <v>3856</v>
          </cell>
          <cell r="L882">
            <v>733</v>
          </cell>
          <cell r="M882">
            <v>4589</v>
          </cell>
          <cell r="N882">
            <v>358</v>
          </cell>
        </row>
        <row r="883">
          <cell r="B883" t="str">
            <v>MQ1048</v>
          </cell>
          <cell r="C883" t="str">
            <v>IC-057-2023</v>
          </cell>
          <cell r="D883">
            <v>520</v>
          </cell>
          <cell r="E883" t="str">
            <v>MQX</v>
          </cell>
          <cell r="F883" t="str">
            <v xml:space="preserve">MASCARA ANESTESIA TRANSPARENTE N° 6 </v>
          </cell>
          <cell r="G883" t="str">
            <v>UNIDAD</v>
          </cell>
          <cell r="H883" t="str">
            <v>146-2023</v>
          </cell>
          <cell r="I883" t="str">
            <v>DRAEGER COLOMBIA S.A.</v>
          </cell>
          <cell r="J883" t="str">
            <v>NO</v>
          </cell>
          <cell r="K883">
            <v>4133</v>
          </cell>
          <cell r="L883">
            <v>785</v>
          </cell>
          <cell r="M883">
            <v>4918</v>
          </cell>
          <cell r="N883">
            <v>20</v>
          </cell>
        </row>
        <row r="884">
          <cell r="B884" t="str">
            <v>MQ0413</v>
          </cell>
          <cell r="C884" t="str">
            <v>IC-057-2023</v>
          </cell>
          <cell r="D884">
            <v>357</v>
          </cell>
          <cell r="E884" t="str">
            <v>MQX</v>
          </cell>
          <cell r="F884" t="str">
            <v>MASCARA ANESTESIA TRANSPARENTE N° 0 NEONATAL</v>
          </cell>
          <cell r="G884" t="str">
            <v xml:space="preserve">UNIDAD </v>
          </cell>
          <cell r="H884" t="str">
            <v>151-2023</v>
          </cell>
          <cell r="I884" t="str">
            <v>BIOPLAST OC S.A.S.</v>
          </cell>
          <cell r="J884" t="str">
            <v>NO</v>
          </cell>
          <cell r="K884">
            <v>3975</v>
          </cell>
          <cell r="L884">
            <v>755.25</v>
          </cell>
          <cell r="M884">
            <v>4730.25</v>
          </cell>
          <cell r="N884">
            <v>12</v>
          </cell>
        </row>
        <row r="885">
          <cell r="B885" t="str">
            <v>MQ0412</v>
          </cell>
          <cell r="C885" t="str">
            <v>IC-057-2023</v>
          </cell>
          <cell r="D885">
            <v>424</v>
          </cell>
          <cell r="E885" t="str">
            <v>MQX</v>
          </cell>
          <cell r="F885" t="str">
            <v>MASCARA ANESTESIA TRANSPARENTE N° 1 NEONATAL</v>
          </cell>
          <cell r="G885" t="str">
            <v xml:space="preserve">UNIDAD </v>
          </cell>
          <cell r="H885" t="str">
            <v>151-2023</v>
          </cell>
          <cell r="I885" t="str">
            <v>BIOPLAST OC S.A.S.</v>
          </cell>
          <cell r="J885" t="str">
            <v>NO</v>
          </cell>
          <cell r="K885">
            <v>3975</v>
          </cell>
          <cell r="L885">
            <v>755.25</v>
          </cell>
          <cell r="M885">
            <v>4730.25</v>
          </cell>
          <cell r="N885">
            <v>3</v>
          </cell>
        </row>
        <row r="886">
          <cell r="B886" t="str">
            <v>MQ0414</v>
          </cell>
          <cell r="C886" t="str">
            <v>IC-057-2023</v>
          </cell>
          <cell r="D886">
            <v>425</v>
          </cell>
          <cell r="E886" t="str">
            <v>MQX</v>
          </cell>
          <cell r="F886" t="str">
            <v>MASCARA ANESTESIA TRANSPARENTE N° 2 INFANTE</v>
          </cell>
          <cell r="G886" t="str">
            <v xml:space="preserve">UNIDAD </v>
          </cell>
          <cell r="H886" t="str">
            <v>151-2023</v>
          </cell>
          <cell r="I886" t="str">
            <v>BIOPLAST OC S.A.S.</v>
          </cell>
          <cell r="J886" t="str">
            <v>NO</v>
          </cell>
          <cell r="K886">
            <v>3975</v>
          </cell>
          <cell r="L886">
            <v>755.25</v>
          </cell>
          <cell r="M886">
            <v>4730.25</v>
          </cell>
          <cell r="N886">
            <v>19</v>
          </cell>
        </row>
        <row r="887">
          <cell r="B887" t="str">
            <v>MQ0416</v>
          </cell>
          <cell r="C887" t="str">
            <v>IC-057-2023</v>
          </cell>
          <cell r="D887">
            <v>177</v>
          </cell>
          <cell r="E887" t="str">
            <v>MQX</v>
          </cell>
          <cell r="F887" t="str">
            <v>MASCARA DE NO REINHALACION ADULTO</v>
          </cell>
          <cell r="G887" t="str">
            <v>UNIDAD</v>
          </cell>
          <cell r="H887" t="str">
            <v>151-2023</v>
          </cell>
          <cell r="I887" t="str">
            <v>BIOPLAST OC S.A.S.</v>
          </cell>
          <cell r="J887" t="str">
            <v>NO</v>
          </cell>
          <cell r="K887">
            <v>3340</v>
          </cell>
          <cell r="L887">
            <v>634.6</v>
          </cell>
          <cell r="M887">
            <v>3974.6</v>
          </cell>
          <cell r="N887">
            <v>225</v>
          </cell>
        </row>
        <row r="888">
          <cell r="B888" t="str">
            <v>MQ0415</v>
          </cell>
          <cell r="C888" t="str">
            <v>IC-057-2023</v>
          </cell>
          <cell r="D888">
            <v>178</v>
          </cell>
          <cell r="E888" t="str">
            <v>MQX</v>
          </cell>
          <cell r="F888" t="str">
            <v>MASCARA DE NO REINHALACION PEDIATRICA</v>
          </cell>
          <cell r="G888" t="str">
            <v>UNIDAD</v>
          </cell>
          <cell r="H888" t="str">
            <v>151-2023</v>
          </cell>
          <cell r="I888" t="str">
            <v>BIOPLAST OC S.A.S.</v>
          </cell>
          <cell r="J888" t="str">
            <v>NO</v>
          </cell>
          <cell r="K888">
            <v>3340</v>
          </cell>
          <cell r="L888">
            <v>634.6</v>
          </cell>
          <cell r="M888">
            <v>3974.6</v>
          </cell>
          <cell r="N888">
            <v>25</v>
          </cell>
        </row>
        <row r="889">
          <cell r="B889" t="str">
            <v>MQ0417</v>
          </cell>
          <cell r="C889" t="str">
            <v>IC-057-2023</v>
          </cell>
          <cell r="D889">
            <v>251</v>
          </cell>
          <cell r="E889" t="str">
            <v>MQX</v>
          </cell>
          <cell r="F889" t="str">
            <v>MASCARA SIMPLE DE OXIGENO</v>
          </cell>
          <cell r="G889" t="str">
            <v xml:space="preserve">UNIDAD </v>
          </cell>
          <cell r="H889" t="str">
            <v>151-2023</v>
          </cell>
          <cell r="I889" t="str">
            <v>BIOPLAST OC S.A.S.</v>
          </cell>
          <cell r="J889" t="str">
            <v>NO</v>
          </cell>
          <cell r="K889">
            <v>1645</v>
          </cell>
          <cell r="L889">
            <v>312.55</v>
          </cell>
          <cell r="M889">
            <v>1957.55</v>
          </cell>
          <cell r="N889">
            <v>55</v>
          </cell>
        </row>
        <row r="890">
          <cell r="B890" t="str">
            <v>MQ0418</v>
          </cell>
          <cell r="C890" t="str">
            <v>IC-057-2023</v>
          </cell>
          <cell r="D890">
            <v>419</v>
          </cell>
          <cell r="E890" t="str">
            <v>MQX</v>
          </cell>
          <cell r="F890" t="str">
            <v>MASCARA SIMPLE DE OXIGENO PEDIATRICA</v>
          </cell>
          <cell r="G890" t="str">
            <v xml:space="preserve">UNIDAD </v>
          </cell>
          <cell r="H890" t="str">
            <v>151-2023</v>
          </cell>
          <cell r="I890" t="str">
            <v>BIOPLAST OC S.A.S.</v>
          </cell>
          <cell r="J890" t="str">
            <v>NO</v>
          </cell>
          <cell r="K890">
            <v>1645</v>
          </cell>
          <cell r="L890">
            <v>312.55</v>
          </cell>
          <cell r="M890">
            <v>1957.55</v>
          </cell>
          <cell r="N890">
            <v>42</v>
          </cell>
        </row>
        <row r="891">
          <cell r="B891" t="str">
            <v>MQ0372</v>
          </cell>
          <cell r="C891" t="str">
            <v>IC-057-2023</v>
          </cell>
          <cell r="D891">
            <v>422</v>
          </cell>
          <cell r="E891" t="str">
            <v>MQX</v>
          </cell>
          <cell r="F891" t="str">
            <v>MASCARA DESECHABLE PARA VENTILACION MECANICA NO INVASIVA FACIAL TOTAL LARGE</v>
          </cell>
          <cell r="G891" t="str">
            <v>UNIDAD</v>
          </cell>
          <cell r="H891" t="str">
            <v>139-2023</v>
          </cell>
          <cell r="I891" t="str">
            <v>DISCOLMEDICA S.A.S.</v>
          </cell>
          <cell r="J891" t="str">
            <v>NO</v>
          </cell>
          <cell r="K891">
            <v>229268</v>
          </cell>
          <cell r="L891">
            <v>43560.92</v>
          </cell>
          <cell r="M891">
            <v>272828.92</v>
          </cell>
          <cell r="N891">
            <v>9</v>
          </cell>
        </row>
        <row r="892">
          <cell r="B892" t="str">
            <v>MQ0373</v>
          </cell>
          <cell r="C892" t="str">
            <v>IC-057-2023</v>
          </cell>
          <cell r="D892">
            <v>418</v>
          </cell>
          <cell r="E892" t="str">
            <v>MQX</v>
          </cell>
          <cell r="F892" t="str">
            <v>MASCARA DESECHABLE PARA VENTILACION MECANICA NO INVASIVA FACIAL TOTAL SMALL</v>
          </cell>
          <cell r="G892" t="str">
            <v>UNIDAD</v>
          </cell>
          <cell r="H892" t="str">
            <v>139-2023</v>
          </cell>
          <cell r="I892" t="str">
            <v>DISCOLMEDICA S.A.S.</v>
          </cell>
          <cell r="J892" t="str">
            <v>NO</v>
          </cell>
          <cell r="K892">
            <v>229268</v>
          </cell>
          <cell r="L892">
            <v>43560.92</v>
          </cell>
          <cell r="M892">
            <v>272828.92</v>
          </cell>
          <cell r="N892">
            <v>12</v>
          </cell>
        </row>
        <row r="893">
          <cell r="B893" t="str">
            <v>MQ0421</v>
          </cell>
          <cell r="C893" t="str">
            <v>IC-057-2023</v>
          </cell>
          <cell r="D893">
            <v>329</v>
          </cell>
          <cell r="E893" t="str">
            <v>MQX</v>
          </cell>
          <cell r="F893" t="str">
            <v>MASCARA LARINGEA N° 1  DESECHABLE</v>
          </cell>
          <cell r="G893" t="str">
            <v>UNIDAD</v>
          </cell>
          <cell r="H893" t="str">
            <v>150-2023</v>
          </cell>
          <cell r="I893" t="str">
            <v>LABORATORIOS GOTHAPLAST LTDA.</v>
          </cell>
          <cell r="J893" t="str">
            <v>NO</v>
          </cell>
          <cell r="K893">
            <v>18980</v>
          </cell>
          <cell r="L893">
            <v>3606.2</v>
          </cell>
          <cell r="M893">
            <v>22586.2</v>
          </cell>
          <cell r="N893">
            <v>8</v>
          </cell>
        </row>
        <row r="894">
          <cell r="B894" t="str">
            <v>MQ0422</v>
          </cell>
          <cell r="C894" t="str">
            <v>IC-057-2023</v>
          </cell>
          <cell r="D894">
            <v>330</v>
          </cell>
          <cell r="E894" t="str">
            <v>MQX</v>
          </cell>
          <cell r="F894" t="str">
            <v>MASCARA LARINGEA N° 1.5  DESECHABLE</v>
          </cell>
          <cell r="G894" t="str">
            <v>UNIDAD</v>
          </cell>
          <cell r="H894" t="str">
            <v>150-2023</v>
          </cell>
          <cell r="I894" t="str">
            <v>LABORATORIOS GOTHAPLAST LTDA.</v>
          </cell>
          <cell r="J894" t="str">
            <v>NO</v>
          </cell>
          <cell r="K894">
            <v>18980</v>
          </cell>
          <cell r="L894">
            <v>3606.2</v>
          </cell>
          <cell r="M894">
            <v>22586.2</v>
          </cell>
          <cell r="N894">
            <v>2</v>
          </cell>
        </row>
        <row r="895">
          <cell r="B895" t="str">
            <v>MQ0423</v>
          </cell>
          <cell r="C895" t="str">
            <v>IC-057-2023</v>
          </cell>
          <cell r="D895">
            <v>521</v>
          </cell>
          <cell r="E895" t="str">
            <v>MQX</v>
          </cell>
          <cell r="F895" t="str">
            <v>MASCARA LARINGEA N° 2 – DESECHABLE</v>
          </cell>
          <cell r="G895" t="str">
            <v>UNIDAD</v>
          </cell>
          <cell r="H895" t="str">
            <v>150-2023</v>
          </cell>
          <cell r="I895" t="str">
            <v>LABORATORIOS GOTHAPLAST LTDA.</v>
          </cell>
          <cell r="J895" t="str">
            <v>NO</v>
          </cell>
          <cell r="K895">
            <v>18980</v>
          </cell>
          <cell r="L895">
            <v>3606.2</v>
          </cell>
          <cell r="M895">
            <v>22586.2</v>
          </cell>
          <cell r="N895">
            <v>6</v>
          </cell>
        </row>
        <row r="896">
          <cell r="B896" t="str">
            <v>MQ0424</v>
          </cell>
          <cell r="C896" t="str">
            <v>IC-057-2023</v>
          </cell>
          <cell r="D896">
            <v>522</v>
          </cell>
          <cell r="E896" t="str">
            <v>MQX</v>
          </cell>
          <cell r="F896" t="str">
            <v>MASCARA LARINGEA N° 2.5 – DESECHABLE</v>
          </cell>
          <cell r="G896" t="str">
            <v>UNIDAD</v>
          </cell>
          <cell r="H896" t="str">
            <v>150-2023</v>
          </cell>
          <cell r="I896" t="str">
            <v>LABORATORIOS GOTHAPLAST LTDA.</v>
          </cell>
          <cell r="J896" t="str">
            <v>NO</v>
          </cell>
          <cell r="K896">
            <v>18980</v>
          </cell>
          <cell r="L896">
            <v>3606.2</v>
          </cell>
          <cell r="M896">
            <v>22586.2</v>
          </cell>
          <cell r="N896">
            <v>9</v>
          </cell>
        </row>
        <row r="897">
          <cell r="B897" t="str">
            <v>MQ1054</v>
          </cell>
          <cell r="C897" t="str">
            <v>IC-057-2023</v>
          </cell>
          <cell r="D897">
            <v>523</v>
          </cell>
          <cell r="E897" t="str">
            <v>MQX</v>
          </cell>
          <cell r="F897" t="str">
            <v>MASCARA LARINGEA N° 3 – DESECHABLE</v>
          </cell>
          <cell r="G897" t="str">
            <v>UNIDAD</v>
          </cell>
          <cell r="H897" t="str">
            <v>150-2023</v>
          </cell>
          <cell r="I897" t="str">
            <v>LABORATORIOS GOTHAPLAST LTDA.</v>
          </cell>
          <cell r="J897" t="str">
            <v>NO</v>
          </cell>
          <cell r="K897">
            <v>18980</v>
          </cell>
          <cell r="L897">
            <v>3606.2</v>
          </cell>
          <cell r="M897">
            <v>22586.2</v>
          </cell>
          <cell r="N897">
            <v>23</v>
          </cell>
        </row>
        <row r="898">
          <cell r="B898" t="str">
            <v>MQ0425</v>
          </cell>
          <cell r="C898" t="str">
            <v>IC-057-2023</v>
          </cell>
          <cell r="D898">
            <v>524</v>
          </cell>
          <cell r="E898" t="str">
            <v>MQX</v>
          </cell>
          <cell r="F898" t="str">
            <v>MASCARA LARINGEA N° 4 – DESECHABLE</v>
          </cell>
          <cell r="G898" t="str">
            <v>UNIDAD</v>
          </cell>
          <cell r="H898" t="str">
            <v>150-2023</v>
          </cell>
          <cell r="I898" t="str">
            <v>LABORATORIOS GOTHAPLAST LTDA.</v>
          </cell>
          <cell r="J898" t="str">
            <v>NO</v>
          </cell>
          <cell r="K898">
            <v>18980</v>
          </cell>
          <cell r="L898">
            <v>3606.2</v>
          </cell>
          <cell r="M898">
            <v>22586.2</v>
          </cell>
          <cell r="N898">
            <v>43</v>
          </cell>
        </row>
        <row r="899">
          <cell r="B899" t="str">
            <v>MQ0426</v>
          </cell>
          <cell r="C899" t="str">
            <v>IC-057-2023</v>
          </cell>
          <cell r="D899">
            <v>525</v>
          </cell>
          <cell r="E899" t="str">
            <v>MQX</v>
          </cell>
          <cell r="F899" t="str">
            <v>MASCARA LARINGEA N° 5 – DESECHABLE</v>
          </cell>
          <cell r="G899" t="str">
            <v>UNIDAD</v>
          </cell>
          <cell r="H899" t="str">
            <v>150-2023</v>
          </cell>
          <cell r="I899" t="str">
            <v>LABORATORIOS GOTHAPLAST LTDA.</v>
          </cell>
          <cell r="J899" t="str">
            <v>NO</v>
          </cell>
          <cell r="K899">
            <v>18980</v>
          </cell>
          <cell r="L899">
            <v>3606.2</v>
          </cell>
          <cell r="M899">
            <v>22586.2</v>
          </cell>
          <cell r="N899">
            <v>22</v>
          </cell>
        </row>
        <row r="900">
          <cell r="B900" t="str">
            <v>MQ1055</v>
          </cell>
          <cell r="C900" t="str">
            <v>IC-057-2023</v>
          </cell>
          <cell r="D900">
            <v>179</v>
          </cell>
          <cell r="E900" t="str">
            <v>MQX</v>
          </cell>
          <cell r="F900" t="str">
            <v>TIENDA DE TRAQUEOSTOMIA ADULTO</v>
          </cell>
          <cell r="G900" t="str">
            <v>UNIDAD</v>
          </cell>
          <cell r="H900" t="str">
            <v>151-2023</v>
          </cell>
          <cell r="I900" t="str">
            <v>BIOPLAST OC S.A.S.</v>
          </cell>
          <cell r="J900" t="str">
            <v>NO</v>
          </cell>
          <cell r="K900">
            <v>4190</v>
          </cell>
          <cell r="L900">
            <v>796.1</v>
          </cell>
          <cell r="M900">
            <v>4986.1000000000004</v>
          </cell>
          <cell r="N900">
            <v>41</v>
          </cell>
        </row>
        <row r="901">
          <cell r="B901" t="str">
            <v>MQ0427</v>
          </cell>
          <cell r="C901" t="str">
            <v>IC-057-2023</v>
          </cell>
          <cell r="D901">
            <v>180</v>
          </cell>
          <cell r="E901" t="str">
            <v>MQX</v>
          </cell>
          <cell r="F901" t="str">
            <v>TIENDA DE TRAQUEOSTOMIA PEDAITRICA</v>
          </cell>
          <cell r="G901" t="str">
            <v>UNIDAD</v>
          </cell>
          <cell r="H901" t="str">
            <v>151-2023</v>
          </cell>
          <cell r="I901" t="str">
            <v>BIOPLAST OC S.A.S.</v>
          </cell>
          <cell r="J901" t="str">
            <v>NO</v>
          </cell>
          <cell r="K901">
            <v>4190</v>
          </cell>
          <cell r="L901">
            <v>796.1</v>
          </cell>
          <cell r="M901">
            <v>4986.1000000000004</v>
          </cell>
          <cell r="N901">
            <v>5</v>
          </cell>
        </row>
        <row r="902">
          <cell r="B902" t="str">
            <v>MQ1516</v>
          </cell>
          <cell r="C902" t="str">
            <v>IC-057-2023</v>
          </cell>
          <cell r="D902">
            <v>443</v>
          </cell>
          <cell r="E902" t="str">
            <v>MQX</v>
          </cell>
          <cell r="F902" t="str">
            <v>MATRIDERM FLEX A4 297MM * 210MM * 1MM</v>
          </cell>
          <cell r="G902" t="str">
            <v xml:space="preserve">UNIDAD </v>
          </cell>
          <cell r="H902" t="str">
            <v>133-2023</v>
          </cell>
          <cell r="I902" t="str">
            <v>IFC COLOMBIA S.A.S.</v>
          </cell>
          <cell r="J902" t="str">
            <v>NO</v>
          </cell>
          <cell r="K902">
            <v>14050000</v>
          </cell>
          <cell r="L902">
            <v>0</v>
          </cell>
          <cell r="M902">
            <v>14050000</v>
          </cell>
          <cell r="N902">
            <v>1</v>
          </cell>
        </row>
        <row r="903">
          <cell r="B903" t="str">
            <v>MQXC735</v>
          </cell>
          <cell r="C903" t="str">
            <v>IC-057-2023</v>
          </cell>
          <cell r="D903">
            <v>444</v>
          </cell>
          <cell r="E903" t="str">
            <v>MQX</v>
          </cell>
          <cell r="F903" t="str">
            <v>MATRIDERM FLEX A4 297MM * 210MM * 2MM</v>
          </cell>
          <cell r="G903" t="str">
            <v xml:space="preserve">UNIDAD </v>
          </cell>
          <cell r="H903" t="str">
            <v>133-2023</v>
          </cell>
          <cell r="I903" t="str">
            <v>IFC COLOMBIA S.A.S.</v>
          </cell>
          <cell r="J903" t="str">
            <v>NO</v>
          </cell>
          <cell r="K903">
            <v>15455000</v>
          </cell>
          <cell r="L903">
            <v>0</v>
          </cell>
          <cell r="M903">
            <v>15455000</v>
          </cell>
          <cell r="N903">
            <v>1</v>
          </cell>
        </row>
        <row r="904">
          <cell r="B904" t="str">
            <v>MQXC736</v>
          </cell>
          <cell r="C904" t="str">
            <v>IC-057-2023</v>
          </cell>
          <cell r="D904">
            <v>445</v>
          </cell>
          <cell r="E904" t="str">
            <v>MQX</v>
          </cell>
          <cell r="F904" t="str">
            <v>MATRIDERM FLEX A4 297MM * 210MM * 3MM</v>
          </cell>
          <cell r="G904" t="str">
            <v xml:space="preserve">UNIDAD </v>
          </cell>
          <cell r="H904" t="str">
            <v>133-2023</v>
          </cell>
          <cell r="I904" t="str">
            <v>IFC COLOMBIA S.A.S.</v>
          </cell>
          <cell r="J904" t="str">
            <v>NO</v>
          </cell>
          <cell r="K904">
            <v>16900000</v>
          </cell>
          <cell r="L904">
            <v>0</v>
          </cell>
          <cell r="M904">
            <v>16900000</v>
          </cell>
          <cell r="N904">
            <v>1</v>
          </cell>
        </row>
        <row r="905">
          <cell r="B905" t="str">
            <v>MQXC731</v>
          </cell>
          <cell r="C905" t="str">
            <v>IC-057-2023</v>
          </cell>
          <cell r="D905">
            <v>440</v>
          </cell>
          <cell r="E905" t="str">
            <v>MQX</v>
          </cell>
          <cell r="F905" t="str">
            <v>MATRIDERM FLEX A6 148MM * 105MM * 1MM</v>
          </cell>
          <cell r="G905" t="str">
            <v xml:space="preserve">UNIDAD </v>
          </cell>
          <cell r="H905" t="str">
            <v>133-2023</v>
          </cell>
          <cell r="I905" t="str">
            <v>IFC COLOMBIA S.A.S.</v>
          </cell>
          <cell r="J905" t="str">
            <v>NO</v>
          </cell>
          <cell r="K905">
            <v>7400000</v>
          </cell>
          <cell r="L905">
            <v>0</v>
          </cell>
          <cell r="M905">
            <v>7400000</v>
          </cell>
          <cell r="N905">
            <v>1</v>
          </cell>
        </row>
        <row r="906">
          <cell r="B906" t="str">
            <v>MQXC732</v>
          </cell>
          <cell r="C906" t="str">
            <v>IC-057-2023</v>
          </cell>
          <cell r="D906">
            <v>441</v>
          </cell>
          <cell r="E906" t="str">
            <v>MQX</v>
          </cell>
          <cell r="F906" t="str">
            <v>MATRIDERM FLEX A6 148MM * 105MM * 2MM</v>
          </cell>
          <cell r="G906" t="str">
            <v xml:space="preserve">UNIDAD </v>
          </cell>
          <cell r="H906" t="str">
            <v>133-2023</v>
          </cell>
          <cell r="I906" t="str">
            <v>IFC COLOMBIA S.A.S.</v>
          </cell>
          <cell r="J906" t="str">
            <v>NO</v>
          </cell>
          <cell r="K906">
            <v>8140000</v>
          </cell>
          <cell r="L906">
            <v>0</v>
          </cell>
          <cell r="M906">
            <v>8140000</v>
          </cell>
          <cell r="N906">
            <v>1</v>
          </cell>
        </row>
        <row r="907">
          <cell r="B907" t="str">
            <v>MQXC733</v>
          </cell>
          <cell r="C907" t="str">
            <v>IC-057-2023</v>
          </cell>
          <cell r="D907">
            <v>442</v>
          </cell>
          <cell r="E907" t="str">
            <v>MQX</v>
          </cell>
          <cell r="F907" t="str">
            <v>MATRIDERM FLEX A6 148MM * 105MM * 3MM</v>
          </cell>
          <cell r="G907" t="str">
            <v xml:space="preserve">UNIDAD </v>
          </cell>
          <cell r="H907" t="str">
            <v>133-2023</v>
          </cell>
          <cell r="I907" t="str">
            <v>IFC COLOMBIA S.A.S.</v>
          </cell>
          <cell r="J907" t="str">
            <v>NO</v>
          </cell>
          <cell r="K907">
            <v>8954000</v>
          </cell>
          <cell r="L907">
            <v>0</v>
          </cell>
          <cell r="M907">
            <v>8954000</v>
          </cell>
          <cell r="N907">
            <v>1</v>
          </cell>
        </row>
        <row r="908">
          <cell r="B908" t="str">
            <v>MQXC728</v>
          </cell>
          <cell r="C908" t="str">
            <v>IC-057-2023</v>
          </cell>
          <cell r="D908">
            <v>437</v>
          </cell>
          <cell r="E908" t="str">
            <v>MQX</v>
          </cell>
          <cell r="F908" t="str">
            <v>MATRIDERM FLEX A8 74MM * 52MM * 1MM</v>
          </cell>
          <cell r="G908" t="str">
            <v xml:space="preserve">UNIDAD </v>
          </cell>
          <cell r="H908" t="str">
            <v>133-2023</v>
          </cell>
          <cell r="I908" t="str">
            <v>IFC COLOMBIA S.A.S.</v>
          </cell>
          <cell r="J908" t="str">
            <v>NO</v>
          </cell>
          <cell r="K908">
            <v>5300000</v>
          </cell>
          <cell r="L908">
            <v>0</v>
          </cell>
          <cell r="M908">
            <v>5300000</v>
          </cell>
          <cell r="N908">
            <v>1</v>
          </cell>
        </row>
        <row r="909">
          <cell r="B909" t="str">
            <v>MQXC729</v>
          </cell>
          <cell r="C909" t="str">
            <v>IC-057-2023</v>
          </cell>
          <cell r="D909">
            <v>438</v>
          </cell>
          <cell r="E909" t="str">
            <v>MQX</v>
          </cell>
          <cell r="F909" t="str">
            <v>MATRIDERM FLEX A8 74MM * 52MM * 2MM</v>
          </cell>
          <cell r="G909" t="str">
            <v xml:space="preserve">UNIDAD </v>
          </cell>
          <cell r="H909" t="str">
            <v>133-2023</v>
          </cell>
          <cell r="I909" t="str">
            <v>IFC COLOMBIA S.A.S.</v>
          </cell>
          <cell r="J909" t="str">
            <v>NO</v>
          </cell>
          <cell r="K909">
            <v>5830000</v>
          </cell>
          <cell r="L909">
            <v>0</v>
          </cell>
          <cell r="M909">
            <v>5830000</v>
          </cell>
          <cell r="N909">
            <v>1</v>
          </cell>
        </row>
        <row r="910">
          <cell r="B910" t="str">
            <v>MQXC730</v>
          </cell>
          <cell r="C910" t="str">
            <v>IC-057-2023</v>
          </cell>
          <cell r="D910">
            <v>439</v>
          </cell>
          <cell r="E910" t="str">
            <v>MQX</v>
          </cell>
          <cell r="F910" t="str">
            <v>MATRIDERM FLEX A8 74MM * 52MM * 3MM</v>
          </cell>
          <cell r="G910" t="str">
            <v xml:space="preserve">UNIDAD </v>
          </cell>
          <cell r="H910" t="str">
            <v>133-2023</v>
          </cell>
          <cell r="I910" t="str">
            <v>IFC COLOMBIA S.A.S.</v>
          </cell>
          <cell r="J910" t="str">
            <v>NO</v>
          </cell>
          <cell r="K910">
            <v>6413000</v>
          </cell>
          <cell r="L910">
            <v>0</v>
          </cell>
          <cell r="M910">
            <v>6413000</v>
          </cell>
          <cell r="N910">
            <v>1</v>
          </cell>
        </row>
        <row r="911">
          <cell r="B911" t="str">
            <v>MQXC725</v>
          </cell>
          <cell r="C911" t="str">
            <v>IC-057-2023</v>
          </cell>
          <cell r="D911">
            <v>434</v>
          </cell>
          <cell r="E911" t="str">
            <v>MQX</v>
          </cell>
          <cell r="F911" t="str">
            <v>MATRIDERM FLEX A9 52MM * 37MM * 1MM</v>
          </cell>
          <cell r="G911" t="str">
            <v xml:space="preserve">UNIDAD </v>
          </cell>
          <cell r="H911" t="str">
            <v>133-2023</v>
          </cell>
          <cell r="I911" t="str">
            <v>IFC COLOMBIA S.A.S.</v>
          </cell>
          <cell r="J911" t="str">
            <v>NO</v>
          </cell>
          <cell r="K911">
            <v>3900000</v>
          </cell>
          <cell r="L911">
            <v>0</v>
          </cell>
          <cell r="M911">
            <v>3900000</v>
          </cell>
          <cell r="N911">
            <v>1</v>
          </cell>
        </row>
        <row r="912">
          <cell r="B912" t="str">
            <v>MQXC726</v>
          </cell>
          <cell r="C912" t="str">
            <v>IC-057-2023</v>
          </cell>
          <cell r="D912">
            <v>435</v>
          </cell>
          <cell r="E912" t="str">
            <v>MQX</v>
          </cell>
          <cell r="F912" t="str">
            <v>MATRIDERM FLEX A9 52MM * 37MM * 2MM</v>
          </cell>
          <cell r="G912" t="str">
            <v xml:space="preserve">UNIDAD </v>
          </cell>
          <cell r="H912" t="str">
            <v>133-2023</v>
          </cell>
          <cell r="I912" t="str">
            <v>IFC COLOMBIA S.A.S.</v>
          </cell>
          <cell r="J912" t="str">
            <v>NO</v>
          </cell>
          <cell r="K912">
            <v>4290000</v>
          </cell>
          <cell r="L912">
            <v>0</v>
          </cell>
          <cell r="M912">
            <v>4290000</v>
          </cell>
          <cell r="N912">
            <v>1</v>
          </cell>
        </row>
        <row r="913">
          <cell r="B913" t="str">
            <v>MQXC727</v>
          </cell>
          <cell r="C913" t="str">
            <v>IC-057-2023</v>
          </cell>
          <cell r="D913">
            <v>436</v>
          </cell>
          <cell r="E913" t="str">
            <v>MQX</v>
          </cell>
          <cell r="F913" t="str">
            <v>MATRIDERM FLEX A9 52MM * 37MM * 3MM</v>
          </cell>
          <cell r="G913" t="str">
            <v xml:space="preserve">UNIDAD </v>
          </cell>
          <cell r="H913" t="str">
            <v>133-2023</v>
          </cell>
          <cell r="I913" t="str">
            <v>IFC COLOMBIA S.A.S.</v>
          </cell>
          <cell r="J913" t="str">
            <v>NO</v>
          </cell>
          <cell r="K913">
            <v>4719000</v>
          </cell>
          <cell r="L913">
            <v>0</v>
          </cell>
          <cell r="M913">
            <v>4719000</v>
          </cell>
          <cell r="N913">
            <v>1</v>
          </cell>
        </row>
        <row r="914">
          <cell r="B914" t="str">
            <v>MQ1263</v>
          </cell>
          <cell r="C914" t="str">
            <v>037-2022</v>
          </cell>
          <cell r="D914">
            <v>446</v>
          </cell>
          <cell r="E914" t="str">
            <v>MQX</v>
          </cell>
          <cell r="F914" t="str">
            <v>MATRIZ COMPUESTA PARA REGENERACION DERMICA 10 X 15</v>
          </cell>
          <cell r="G914" t="str">
            <v>UNIDAD</v>
          </cell>
          <cell r="H914" t="str">
            <v>203-2022
152-2023</v>
          </cell>
          <cell r="I914" t="str">
            <v>EXEL MEDICA
GILMEDICA SAS</v>
          </cell>
          <cell r="J914" t="str">
            <v>NO</v>
          </cell>
          <cell r="K914" t="str">
            <v>6000000
9800000</v>
          </cell>
          <cell r="L914">
            <v>0</v>
          </cell>
          <cell r="M914" t="e">
            <v>#VALUE!</v>
          </cell>
          <cell r="N914">
            <v>1</v>
          </cell>
        </row>
        <row r="915">
          <cell r="B915" t="str">
            <v>MQ1056</v>
          </cell>
          <cell r="C915" t="str">
            <v>037-2022</v>
          </cell>
          <cell r="D915">
            <v>447</v>
          </cell>
          <cell r="E915" t="str">
            <v>MQX</v>
          </cell>
          <cell r="F915" t="str">
            <v>MATRIZ COMPUESTA PARA REGENERACION DERMICA 10 X 30</v>
          </cell>
          <cell r="G915" t="str">
            <v>UNIDAD</v>
          </cell>
          <cell r="H915" t="str">
            <v>203-2022
152-2023</v>
          </cell>
          <cell r="I915" t="str">
            <v>EXEL MEDICA
GILMEDICA SAS</v>
          </cell>
          <cell r="J915" t="str">
            <v>NO</v>
          </cell>
          <cell r="K915" t="str">
            <v>8000000
13620000</v>
          </cell>
          <cell r="L915">
            <v>0</v>
          </cell>
          <cell r="M915" t="e">
            <v>#VALUE!</v>
          </cell>
          <cell r="N915">
            <v>1</v>
          </cell>
        </row>
        <row r="916">
          <cell r="B916" t="str">
            <v>MQ1057</v>
          </cell>
          <cell r="C916" t="str">
            <v>037-2022</v>
          </cell>
          <cell r="D916">
            <v>448</v>
          </cell>
          <cell r="E916" t="str">
            <v>MQX</v>
          </cell>
          <cell r="F916" t="str">
            <v>MATRIZ COMPUESTA PARA REGENERACION DERMICA 20 X 30</v>
          </cell>
          <cell r="G916" t="str">
            <v>UNIDAD</v>
          </cell>
          <cell r="H916" t="str">
            <v>203-2022
152-2023</v>
          </cell>
          <cell r="I916" t="str">
            <v>EXEL MEDICA
GILMEDICA SAS</v>
          </cell>
          <cell r="J916" t="str">
            <v>NO</v>
          </cell>
          <cell r="K916" t="str">
            <v>11000000
23080000</v>
          </cell>
          <cell r="L916">
            <v>0</v>
          </cell>
          <cell r="M916" t="e">
            <v>#VALUE!</v>
          </cell>
          <cell r="N916">
            <v>1</v>
          </cell>
        </row>
        <row r="917">
          <cell r="B917" t="str">
            <v>MQ1058</v>
          </cell>
          <cell r="C917" t="str">
            <v>037-2022</v>
          </cell>
          <cell r="D917">
            <v>449</v>
          </cell>
          <cell r="E917" t="str">
            <v>MQX</v>
          </cell>
          <cell r="F917" t="str">
            <v>MATRIZ COMPUESTA PARA REGENERACION DERMICA 5 X 5</v>
          </cell>
          <cell r="G917" t="str">
            <v>UNIDAD</v>
          </cell>
          <cell r="H917" t="str">
            <v>203-2022
152-2023</v>
          </cell>
          <cell r="I917" t="str">
            <v>EXEL MEDICA
GILMEDICA SAS</v>
          </cell>
          <cell r="J917" t="str">
            <v>NO</v>
          </cell>
          <cell r="K917" t="str">
            <v>3500000
5650000</v>
          </cell>
          <cell r="L917">
            <v>0</v>
          </cell>
          <cell r="M917" t="e">
            <v>#VALUE!</v>
          </cell>
          <cell r="N917">
            <v>1</v>
          </cell>
        </row>
        <row r="918">
          <cell r="B918" t="str">
            <v>MQXC698</v>
          </cell>
          <cell r="C918" t="str">
            <v>IC-057-2023</v>
          </cell>
          <cell r="D918">
            <v>956</v>
          </cell>
          <cell r="E918" t="str">
            <v>MQX</v>
          </cell>
          <cell r="F918" t="str">
            <v>MATRIZ HEMOSTATICA DE GELATINA FLUIDA CON TROMBINA 5 A 8 ML</v>
          </cell>
          <cell r="G918" t="str">
            <v>UNIDAD</v>
          </cell>
          <cell r="H918" t="str">
            <v>142-2023</v>
          </cell>
          <cell r="I918" t="str">
            <v xml:space="preserve">JOHNSON &amp; JOHNSON DE COLOMBIA </v>
          </cell>
          <cell r="J918" t="str">
            <v>NO</v>
          </cell>
          <cell r="K918">
            <v>707000</v>
          </cell>
          <cell r="L918">
            <v>0</v>
          </cell>
          <cell r="M918">
            <v>707000</v>
          </cell>
          <cell r="N918">
            <v>1</v>
          </cell>
        </row>
        <row r="919">
          <cell r="B919" t="str">
            <v>MQ1059</v>
          </cell>
          <cell r="C919" t="str">
            <v>IC-057-2023</v>
          </cell>
          <cell r="D919">
            <v>79</v>
          </cell>
          <cell r="E919" t="str">
            <v>MQX</v>
          </cell>
          <cell r="F919" t="str">
            <v>MECHA GINECOLOGIA ESTERIL EN GASA 100% ALGODON, PRECORTADA, CON ELEMENTO RADIOPACO</v>
          </cell>
          <cell r="G919" t="str">
            <v>UNIDAD</v>
          </cell>
          <cell r="H919" t="str">
            <v>131-2023</v>
          </cell>
          <cell r="I919" t="str">
            <v>POLIFARMA SAS</v>
          </cell>
          <cell r="J919" t="str">
            <v>NO</v>
          </cell>
          <cell r="K919">
            <v>1733</v>
          </cell>
          <cell r="L919">
            <v>0</v>
          </cell>
          <cell r="M919">
            <v>1733</v>
          </cell>
          <cell r="N919">
            <v>196</v>
          </cell>
        </row>
        <row r="920">
          <cell r="B920" t="str">
            <v>MQ0909</v>
          </cell>
          <cell r="C920" t="str">
            <v>IC-057-2023</v>
          </cell>
          <cell r="D920">
            <v>80</v>
          </cell>
          <cell r="E920" t="str">
            <v>MQX</v>
          </cell>
          <cell r="F920" t="str">
            <v>MECHA NASAL ESTERIL EN GASA 100% ALGODON, PRECORTADA,  CON ELEMENTO RADIOPACO</v>
          </cell>
          <cell r="G920" t="str">
            <v>UNIDAD</v>
          </cell>
          <cell r="H920" t="str">
            <v>143-2023</v>
          </cell>
          <cell r="I920" t="str">
            <v>RAFAEL ANTONIO SALAMANCA</v>
          </cell>
          <cell r="J920" t="str">
            <v>NO</v>
          </cell>
          <cell r="K920">
            <v>1443</v>
          </cell>
          <cell r="L920">
            <v>0</v>
          </cell>
          <cell r="M920">
            <v>1443</v>
          </cell>
          <cell r="N920">
            <v>100</v>
          </cell>
        </row>
        <row r="921">
          <cell r="B921" t="str">
            <v>MQXC530</v>
          </cell>
          <cell r="C921" t="str">
            <v>IC-002-2023</v>
          </cell>
          <cell r="D921">
            <v>176</v>
          </cell>
          <cell r="E921" t="str">
            <v>MQX</v>
          </cell>
          <cell r="F921" t="str">
            <v>MINI ENDOBLOCK</v>
          </cell>
          <cell r="G921" t="str">
            <v>UNIDAD</v>
          </cell>
          <cell r="H921" t="str">
            <v>009-2023</v>
          </cell>
          <cell r="I921" t="str">
            <v>ORBIDENTAL SAS</v>
          </cell>
          <cell r="J921" t="str">
            <v>NO</v>
          </cell>
          <cell r="K921">
            <v>18000</v>
          </cell>
          <cell r="L921">
            <v>3420</v>
          </cell>
          <cell r="M921">
            <v>21420</v>
          </cell>
          <cell r="N921">
            <v>1</v>
          </cell>
        </row>
        <row r="922">
          <cell r="B922" t="str">
            <v>MQXC384</v>
          </cell>
          <cell r="C922" t="str">
            <v>IC-005-2023</v>
          </cell>
          <cell r="D922">
            <v>24</v>
          </cell>
          <cell r="E922" t="str">
            <v>MQX</v>
          </cell>
          <cell r="F922" t="str">
            <v>MINICAP EXTEND LIFE PD LINEA DE TRANSFERENCIA</v>
          </cell>
          <cell r="G922" t="str">
            <v>UNIDAD</v>
          </cell>
          <cell r="H922" t="str">
            <v>004-2023</v>
          </cell>
          <cell r="I922" t="str">
            <v>EMERGENCIAS CLINICAS SAS</v>
          </cell>
          <cell r="J922" t="str">
            <v>SI</v>
          </cell>
          <cell r="K922">
            <v>110000</v>
          </cell>
          <cell r="L922">
            <v>20900</v>
          </cell>
          <cell r="M922">
            <v>130900</v>
          </cell>
          <cell r="N922">
            <v>20</v>
          </cell>
        </row>
        <row r="923">
          <cell r="B923" t="str">
            <v>MQXC379</v>
          </cell>
          <cell r="C923" t="str">
            <v>IC-005-2023</v>
          </cell>
          <cell r="D923">
            <v>19</v>
          </cell>
          <cell r="E923" t="str">
            <v>MQX</v>
          </cell>
          <cell r="F923" t="str">
            <v>MINICAP PRE KIT</v>
          </cell>
          <cell r="G923" t="str">
            <v>UNIDAD</v>
          </cell>
          <cell r="H923" t="str">
            <v>004-2023</v>
          </cell>
          <cell r="I923" t="str">
            <v>EMERGENCIAS CLINICAS SAS</v>
          </cell>
          <cell r="J923" t="str">
            <v>SI</v>
          </cell>
          <cell r="K923">
            <v>3900</v>
          </cell>
          <cell r="L923">
            <v>0</v>
          </cell>
          <cell r="M923">
            <v>3900</v>
          </cell>
          <cell r="N923">
            <v>1500</v>
          </cell>
        </row>
        <row r="924">
          <cell r="B924" t="str">
            <v>MQXC771</v>
          </cell>
          <cell r="C924" t="str">
            <v>IC-057-2023</v>
          </cell>
          <cell r="D924">
            <v>982</v>
          </cell>
          <cell r="E924" t="str">
            <v>MQX</v>
          </cell>
          <cell r="F924" t="str">
            <v>MONOFILAMENTO BARBADO UNIDIRECCIONAL SINTETICO/ ABSORBIBLE CON POLIGLECAPRONE 2/0 AGUJA 1/2 REDONDA 24 A 27MM HEBRA DE 45 A 75CM</v>
          </cell>
          <cell r="G924" t="str">
            <v>UNIDAD</v>
          </cell>
          <cell r="H924" t="str">
            <v>131-2023</v>
          </cell>
          <cell r="I924" t="str">
            <v>POLIFARMA SAS</v>
          </cell>
          <cell r="J924" t="str">
            <v>NO</v>
          </cell>
          <cell r="K924">
            <v>8814</v>
          </cell>
          <cell r="L924">
            <v>0</v>
          </cell>
          <cell r="M924">
            <v>8814</v>
          </cell>
          <cell r="N924">
            <v>1</v>
          </cell>
        </row>
        <row r="925">
          <cell r="B925" t="str">
            <v>MQXC772</v>
          </cell>
          <cell r="C925" t="str">
            <v>IC-057-2023</v>
          </cell>
          <cell r="D925">
            <v>983</v>
          </cell>
          <cell r="E925" t="str">
            <v>MQX</v>
          </cell>
          <cell r="F925" t="str">
            <v>MONOFILAMENTO BARBADO UNIDIRECCIONAL SINTETICO/ ABSORBIBLE CON POLIGLECAPRONE 3/0 AGUJA 1/2 REDONDA 24 A 27MM HEBRA DE 22CM</v>
          </cell>
          <cell r="G925" t="str">
            <v>UNIDAD</v>
          </cell>
          <cell r="H925" t="str">
            <v>131-2023</v>
          </cell>
          <cell r="I925" t="str">
            <v>POLIFARMA SAS</v>
          </cell>
          <cell r="J925" t="str">
            <v>NO</v>
          </cell>
          <cell r="K925">
            <v>8814</v>
          </cell>
          <cell r="L925">
            <v>0</v>
          </cell>
          <cell r="M925">
            <v>8814</v>
          </cell>
          <cell r="N925">
            <v>1</v>
          </cell>
        </row>
        <row r="926">
          <cell r="B926" t="str">
            <v>MQXC788</v>
          </cell>
          <cell r="C926" t="str">
            <v>IC-057-2023</v>
          </cell>
          <cell r="D926">
            <v>1019</v>
          </cell>
          <cell r="E926" t="str">
            <v>MQX</v>
          </cell>
          <cell r="F926" t="str">
            <v>MONOFILAMENTO BARBADO UNIDIRECCIONAL SINTETICO/ABSORBIBLE CON POLIDIOXANONA 0 AGUJA 1/2 REDONDA 37 A 38MM HEBRA DE 22CM</v>
          </cell>
          <cell r="G926" t="str">
            <v>UNIDAD</v>
          </cell>
          <cell r="H926" t="str">
            <v>131-2023</v>
          </cell>
          <cell r="I926" t="str">
            <v>POLIFARMA SAS</v>
          </cell>
          <cell r="J926" t="str">
            <v>NO</v>
          </cell>
          <cell r="K926">
            <v>10900</v>
          </cell>
          <cell r="L926">
            <v>0</v>
          </cell>
          <cell r="M926">
            <v>10900</v>
          </cell>
          <cell r="N926">
            <v>1</v>
          </cell>
        </row>
        <row r="927">
          <cell r="B927" t="str">
            <v>MQ1584</v>
          </cell>
          <cell r="C927" t="str">
            <v>IC-057-2023</v>
          </cell>
          <cell r="D927">
            <v>1021</v>
          </cell>
          <cell r="E927" t="str">
            <v>MQX</v>
          </cell>
          <cell r="F927" t="str">
            <v>MONOFILAMENTO BARBADO UNIDIRECCIONAL SINTETICO/ABSORBIBLE CON POLIDIOXANONA 3/0 AGUJA 1/2 REDONDA 15 A 17MM HEBRA DE 15CM</v>
          </cell>
          <cell r="G927" t="str">
            <v>UNIDAD</v>
          </cell>
          <cell r="H927" t="str">
            <v>142-2023</v>
          </cell>
          <cell r="I927" t="str">
            <v xml:space="preserve">JOHNSON &amp; JOHNSON DE COLOMBIA </v>
          </cell>
          <cell r="J927" t="str">
            <v>NO</v>
          </cell>
          <cell r="K927">
            <v>68650</v>
          </cell>
          <cell r="L927">
            <v>0</v>
          </cell>
          <cell r="M927">
            <v>68650</v>
          </cell>
          <cell r="N927">
            <v>24</v>
          </cell>
        </row>
        <row r="928">
          <cell r="B928" t="str">
            <v>MQXC762</v>
          </cell>
          <cell r="C928" t="str">
            <v>IC-057-2023</v>
          </cell>
          <cell r="D928">
            <v>965</v>
          </cell>
          <cell r="E928" t="str">
            <v>MQX</v>
          </cell>
          <cell r="F928" t="str">
            <v>MONOFILAMENTO NATURAL/ ABSORBIBLE CON COLAGENO INTESTINAL 1/0 AGUJA REDONDA DE 50MM HEBRA DE 75CM</v>
          </cell>
          <cell r="G928" t="str">
            <v>UNIDAD</v>
          </cell>
          <cell r="H928" t="str">
            <v>131-2023</v>
          </cell>
          <cell r="I928" t="str">
            <v>POLIFARMA SAS</v>
          </cell>
          <cell r="J928" t="str">
            <v>NO</v>
          </cell>
          <cell r="K928">
            <v>5000</v>
          </cell>
          <cell r="L928">
            <v>0</v>
          </cell>
          <cell r="M928">
            <v>5000</v>
          </cell>
          <cell r="N928">
            <v>1</v>
          </cell>
        </row>
        <row r="929">
          <cell r="B929" t="str">
            <v>MQ1419</v>
          </cell>
          <cell r="C929" t="str">
            <v>IC-057-2023</v>
          </cell>
          <cell r="D929">
            <v>970</v>
          </cell>
          <cell r="E929" t="str">
            <v>MQX</v>
          </cell>
          <cell r="F929" t="str">
            <v>MONOFILAMENTO NATURAL/ ABSORBIBLE CON COLAGENO INTESTINAL 4/0 AGUJA 1/2 REDONDA DE 19 A 22MM HEBRA DE 75CM</v>
          </cell>
          <cell r="G929" t="str">
            <v>UNIDAD</v>
          </cell>
          <cell r="H929" t="str">
            <v>131-2023</v>
          </cell>
          <cell r="I929" t="str">
            <v>POLIFARMA SAS</v>
          </cell>
          <cell r="J929" t="str">
            <v>NO</v>
          </cell>
          <cell r="K929">
            <v>4700</v>
          </cell>
          <cell r="L929">
            <v>0</v>
          </cell>
          <cell r="M929">
            <v>4700</v>
          </cell>
          <cell r="N929">
            <v>1</v>
          </cell>
        </row>
        <row r="930">
          <cell r="B930" t="str">
            <v>MQXC799</v>
          </cell>
          <cell r="C930" t="str">
            <v>IC-057-2023</v>
          </cell>
          <cell r="D930">
            <v>1039</v>
          </cell>
          <cell r="E930" t="str">
            <v>MQX</v>
          </cell>
          <cell r="F930" t="str">
            <v>MONOFILAMENTO NATURAL/NO ABSORBIBLE ACERO INOXIDABLE  5  AGUJA 1/2 REDONDA 48MM * 4 HEBRA 45CM</v>
          </cell>
          <cell r="G930" t="str">
            <v>UNIDAD</v>
          </cell>
          <cell r="H930" t="str">
            <v>131-2023</v>
          </cell>
          <cell r="I930" t="str">
            <v>POLIFARMA SAS</v>
          </cell>
          <cell r="J930" t="str">
            <v>NO</v>
          </cell>
          <cell r="K930">
            <v>40814</v>
          </cell>
          <cell r="L930">
            <v>0</v>
          </cell>
          <cell r="M930">
            <v>40814</v>
          </cell>
          <cell r="N930">
            <v>3</v>
          </cell>
        </row>
        <row r="931">
          <cell r="B931" t="str">
            <v>MQ1466</v>
          </cell>
          <cell r="C931" t="str">
            <v>IC-057-2023</v>
          </cell>
          <cell r="D931">
            <v>1038</v>
          </cell>
          <cell r="E931" t="str">
            <v>MQX</v>
          </cell>
          <cell r="F931" t="str">
            <v>MONOFILAMENTO NATURAL/NO ABSORBIBLE ACERO INOXIDABLE 2 AGUJA 1/2 REDONDA 48MM * 4 HEBRA 45CM</v>
          </cell>
          <cell r="G931" t="str">
            <v>UNIDAD</v>
          </cell>
          <cell r="H931" t="str">
            <v>142-2023</v>
          </cell>
          <cell r="I931" t="str">
            <v xml:space="preserve">JOHNSON &amp; JOHNSON DE COLOMBIA </v>
          </cell>
          <cell r="J931" t="str">
            <v>NO</v>
          </cell>
          <cell r="K931">
            <v>63860</v>
          </cell>
          <cell r="L931">
            <v>0</v>
          </cell>
          <cell r="M931">
            <v>63860</v>
          </cell>
          <cell r="N931">
            <v>6</v>
          </cell>
        </row>
        <row r="932">
          <cell r="B932" t="str">
            <v>MQ1453</v>
          </cell>
          <cell r="C932" t="str">
            <v>IC-057-2023</v>
          </cell>
          <cell r="D932">
            <v>990</v>
          </cell>
          <cell r="E932" t="str">
            <v>MQX</v>
          </cell>
          <cell r="F932" t="str">
            <v>MONOFILAMENTO SINTETICO/ ABSORBIBLE CON NYLON 10/0 DOBLE AGUJA 3/8 ESPATULADA 6.5MM HEBRA DE 30CM</v>
          </cell>
          <cell r="G932" t="str">
            <v>UNIDAD</v>
          </cell>
          <cell r="H932" t="str">
            <v>142-2023</v>
          </cell>
          <cell r="I932" t="str">
            <v xml:space="preserve">JOHNSON &amp; JOHNSON DE COLOMBIA </v>
          </cell>
          <cell r="J932" t="str">
            <v>NO</v>
          </cell>
          <cell r="K932">
            <v>25320</v>
          </cell>
          <cell r="L932">
            <v>0</v>
          </cell>
          <cell r="M932">
            <v>25320</v>
          </cell>
          <cell r="N932">
            <v>28</v>
          </cell>
        </row>
        <row r="933">
          <cell r="B933" t="str">
            <v>MQ1467</v>
          </cell>
          <cell r="C933" t="str">
            <v>IC-057-2023</v>
          </cell>
          <cell r="D933">
            <v>987</v>
          </cell>
          <cell r="E933" t="str">
            <v>MQX</v>
          </cell>
          <cell r="F933" t="str">
            <v>MONOFILAMENTO SINTETICO/ ABSORBIBLE CON NYLON 8/0 AGUJA 3/8 REDONDA 5 A 7MM HEBRA DE 13CM</v>
          </cell>
          <cell r="G933" t="str">
            <v>UNIDAD</v>
          </cell>
          <cell r="H933" t="str">
            <v>139-2023</v>
          </cell>
          <cell r="I933" t="str">
            <v>DISCOLMEDICA S.A.S.</v>
          </cell>
          <cell r="K933">
            <v>36000</v>
          </cell>
          <cell r="L933">
            <v>0</v>
          </cell>
          <cell r="M933">
            <v>36000</v>
          </cell>
          <cell r="N933">
            <v>29</v>
          </cell>
        </row>
        <row r="934">
          <cell r="B934" t="str">
            <v>MQ1468</v>
          </cell>
          <cell r="C934" t="str">
            <v>IC-057-2023</v>
          </cell>
          <cell r="D934">
            <v>988</v>
          </cell>
          <cell r="E934" t="str">
            <v>MQX</v>
          </cell>
          <cell r="F934" t="str">
            <v>MONOFILAMENTO SINTETICO/ ABSORBIBLE CON NYLON 9/0 AGUJA 3/8 REDONDA 5 A 7MM HEBRA DE 13CM</v>
          </cell>
          <cell r="G934" t="str">
            <v>UNIDAD</v>
          </cell>
          <cell r="H934" t="str">
            <v>139-2023</v>
          </cell>
          <cell r="I934" t="str">
            <v>DISCOLMEDICA S.A.S.</v>
          </cell>
          <cell r="K934">
            <v>36077</v>
          </cell>
          <cell r="L934">
            <v>0</v>
          </cell>
          <cell r="M934">
            <v>36077</v>
          </cell>
          <cell r="N934">
            <v>9</v>
          </cell>
        </row>
        <row r="935">
          <cell r="B935" t="str">
            <v>MQ1452</v>
          </cell>
          <cell r="C935" t="str">
            <v>IC-057-2023</v>
          </cell>
          <cell r="D935">
            <v>989</v>
          </cell>
          <cell r="E935" t="str">
            <v>MQX</v>
          </cell>
          <cell r="F935" t="str">
            <v>MONOFILAMENTO SINTETICO/ ABSORBIBLE CON NYLON 9/0 DOBLE AGUJA 3/8 ESPATULADA 6.5MM HEBRA DE 30CM</v>
          </cell>
          <cell r="G935" t="str">
            <v>UNIDAD</v>
          </cell>
          <cell r="H935" t="str">
            <v>142-2023</v>
          </cell>
          <cell r="I935" t="str">
            <v xml:space="preserve">JOHNSON &amp; JOHNSON DE COLOMBIA </v>
          </cell>
          <cell r="J935" t="str">
            <v>NO</v>
          </cell>
          <cell r="K935">
            <v>24990</v>
          </cell>
          <cell r="L935">
            <v>0</v>
          </cell>
          <cell r="M935">
            <v>24990</v>
          </cell>
          <cell r="N935">
            <v>24</v>
          </cell>
        </row>
        <row r="936">
          <cell r="B936" t="str">
            <v>MQ1427</v>
          </cell>
          <cell r="C936" t="str">
            <v>IC-057-2023</v>
          </cell>
          <cell r="D936">
            <v>984</v>
          </cell>
          <cell r="E936" t="str">
            <v>MQX</v>
          </cell>
          <cell r="F936" t="str">
            <v>MONOFILAMENTO SINTETICO/ ABSORBIBLE CON POLIGLECAPRONE 3/0 AGUJA 3/8 CORTANTE 19 A 24MM HEBRA DE 70 A 75CM</v>
          </cell>
          <cell r="G936" t="str">
            <v>UNIDAD</v>
          </cell>
          <cell r="H936" t="str">
            <v>131-2023</v>
          </cell>
          <cell r="I936" t="str">
            <v>POLIFARMA SAS</v>
          </cell>
          <cell r="J936" t="str">
            <v>NO</v>
          </cell>
          <cell r="K936">
            <v>8100</v>
          </cell>
          <cell r="L936">
            <v>0</v>
          </cell>
          <cell r="M936">
            <v>8100</v>
          </cell>
          <cell r="N936">
            <v>126</v>
          </cell>
        </row>
        <row r="937">
          <cell r="B937" t="str">
            <v>MQXC774</v>
          </cell>
          <cell r="C937" t="str">
            <v>IC-057-2023</v>
          </cell>
          <cell r="D937">
            <v>985</v>
          </cell>
          <cell r="E937" t="str">
            <v>MQX</v>
          </cell>
          <cell r="F937" t="str">
            <v>MONOFILAMENTO SINTETICO/ ABSORBIBLE CON POLIGLECAPRONE 4/0 AGUJA 3/8 CORTANTE 19 A 24MM HEBRA DE 45 A 75CM</v>
          </cell>
          <cell r="G937" t="str">
            <v>UNIDAD</v>
          </cell>
          <cell r="H937" t="str">
            <v>131-2023</v>
          </cell>
          <cell r="I937" t="str">
            <v>POLIFARMA SAS</v>
          </cell>
          <cell r="J937" t="str">
            <v>NO</v>
          </cell>
          <cell r="K937">
            <v>8100</v>
          </cell>
          <cell r="L937">
            <v>0</v>
          </cell>
          <cell r="M937">
            <v>8100</v>
          </cell>
          <cell r="N937">
            <v>5</v>
          </cell>
        </row>
        <row r="938">
          <cell r="B938" t="str">
            <v>MQXC775</v>
          </cell>
          <cell r="C938" t="str">
            <v>IC-057-2023</v>
          </cell>
          <cell r="D938">
            <v>986</v>
          </cell>
          <cell r="E938" t="str">
            <v>MQX</v>
          </cell>
          <cell r="F938" t="str">
            <v>MONOFILAMENTO SINTETICO/ ABSORBIBLE CON POLIGLECAPRONE 5/0 AGUJA 3/8 CORTANTE 11 A 12MM HEBRA DE 45 A 75CM</v>
          </cell>
          <cell r="G938" t="str">
            <v>UNIDAD</v>
          </cell>
          <cell r="H938" t="str">
            <v>131-2023</v>
          </cell>
          <cell r="I938" t="str">
            <v>POLIFARMA SAS</v>
          </cell>
          <cell r="J938" t="str">
            <v>NO</v>
          </cell>
          <cell r="K938">
            <v>10367</v>
          </cell>
          <cell r="L938">
            <v>0</v>
          </cell>
          <cell r="M938">
            <v>10367</v>
          </cell>
          <cell r="N938">
            <v>52</v>
          </cell>
        </row>
        <row r="939">
          <cell r="B939" t="str">
            <v>MQ1435</v>
          </cell>
          <cell r="C939" t="str">
            <v>IC-057-2023</v>
          </cell>
          <cell r="D939">
            <v>1016</v>
          </cell>
          <cell r="E939" t="str">
            <v>MQX</v>
          </cell>
          <cell r="F939" t="str">
            <v>MONOFILAMENTO SINTETICO/ABSORBIBLE CON POLIDIOXANONA 1/0 AGUJA 1/2 REDONDA 37 A 38MM HEBRA DE 75CM</v>
          </cell>
          <cell r="G939" t="str">
            <v>UNIDAD</v>
          </cell>
          <cell r="H939" t="str">
            <v>131-2023</v>
          </cell>
          <cell r="I939" t="str">
            <v>POLIFARMA SAS</v>
          </cell>
          <cell r="J939" t="str">
            <v>NO</v>
          </cell>
          <cell r="K939">
            <v>11415</v>
          </cell>
          <cell r="L939">
            <v>0</v>
          </cell>
          <cell r="M939">
            <v>11415</v>
          </cell>
          <cell r="N939">
            <v>18</v>
          </cell>
        </row>
        <row r="940">
          <cell r="B940" t="str">
            <v>MQXC789</v>
          </cell>
          <cell r="C940" t="str">
            <v>IC-057-2023</v>
          </cell>
          <cell r="D940">
            <v>1020</v>
          </cell>
          <cell r="E940" t="str">
            <v>MQX</v>
          </cell>
          <cell r="F940" t="str">
            <v>MONOFILAMENTO SINTETICO/ABSORBIBLE CON POLIDIOXANONA 2/0 AGUJA 1/2 REDONDA 24 A 27MM HEBRA DE 75CM</v>
          </cell>
          <cell r="G940" t="str">
            <v>UNIDAD</v>
          </cell>
          <cell r="H940" t="str">
            <v>131-2023</v>
          </cell>
          <cell r="I940" t="str">
            <v>POLIFARMA SAS</v>
          </cell>
          <cell r="J940" t="str">
            <v>NO</v>
          </cell>
          <cell r="K940">
            <v>8700</v>
          </cell>
          <cell r="L940">
            <v>0</v>
          </cell>
          <cell r="M940">
            <v>8700</v>
          </cell>
          <cell r="N940">
            <v>1</v>
          </cell>
        </row>
        <row r="941">
          <cell r="B941" t="str">
            <v>MQXC787</v>
          </cell>
          <cell r="C941" t="str">
            <v>IC-057-2023</v>
          </cell>
          <cell r="D941">
            <v>1018</v>
          </cell>
          <cell r="E941" t="str">
            <v>MQX</v>
          </cell>
          <cell r="F941" t="str">
            <v>MONOFILAMENTO SINTETICO/ABSORBIBLE CON POLIDIOXANONA 2/0 AGUJA 1/2 REDONDA 37 A 38MM HEBRA DE 75CM</v>
          </cell>
          <cell r="G941" t="str">
            <v>UNIDAD</v>
          </cell>
          <cell r="H941" t="str">
            <v>131-2023</v>
          </cell>
          <cell r="I941" t="str">
            <v>POLIFARMA SAS</v>
          </cell>
          <cell r="J941" t="str">
            <v>NO</v>
          </cell>
          <cell r="K941">
            <v>9600</v>
          </cell>
          <cell r="L941">
            <v>0</v>
          </cell>
          <cell r="M941">
            <v>9600</v>
          </cell>
          <cell r="N941">
            <v>12</v>
          </cell>
        </row>
        <row r="942">
          <cell r="B942" t="str">
            <v>MQ1437</v>
          </cell>
          <cell r="C942" t="str">
            <v>IC-057-2023</v>
          </cell>
          <cell r="D942">
            <v>1022</v>
          </cell>
          <cell r="E942" t="str">
            <v>MQX</v>
          </cell>
          <cell r="F942" t="str">
            <v>MONOFILAMENTO SINTETICO/ABSORBIBLE CON POLIDIOXANONA 3/0 AGUJA 1/2 REDONDA 24 A 27MM HEBRA DE 75CM</v>
          </cell>
          <cell r="G942" t="str">
            <v>UNIDAD</v>
          </cell>
          <cell r="H942" t="str">
            <v>131-2023</v>
          </cell>
          <cell r="I942" t="str">
            <v>POLIFARMA SAS</v>
          </cell>
          <cell r="J942" t="str">
            <v>NO</v>
          </cell>
          <cell r="K942">
            <v>8200</v>
          </cell>
          <cell r="L942">
            <v>0</v>
          </cell>
          <cell r="M942">
            <v>8200</v>
          </cell>
          <cell r="N942">
            <v>40</v>
          </cell>
        </row>
        <row r="943">
          <cell r="B943" t="str">
            <v>MQ1471</v>
          </cell>
          <cell r="C943" t="str">
            <v>IC-057-2023</v>
          </cell>
          <cell r="D943">
            <v>1023</v>
          </cell>
          <cell r="E943" t="str">
            <v>MQX</v>
          </cell>
          <cell r="F943" t="str">
            <v>MONOFILAMENTO SINTETICO/ABSORBIBLE CON POLIDIOXANONA 4/0 DOBLE AGUJA 1/2 REDONDA 19 A 22MM HEBRA DE 70 A 75CM</v>
          </cell>
          <cell r="G943" t="str">
            <v>UNIDAD</v>
          </cell>
          <cell r="H943" t="str">
            <v>139-2023</v>
          </cell>
          <cell r="I943" t="str">
            <v>DISCOLMEDICA S.A.S.</v>
          </cell>
          <cell r="K943">
            <v>14071</v>
          </cell>
          <cell r="L943">
            <v>0</v>
          </cell>
          <cell r="M943">
            <v>14071</v>
          </cell>
          <cell r="N943">
            <v>123</v>
          </cell>
        </row>
        <row r="944">
          <cell r="B944" t="str">
            <v>MQ1462</v>
          </cell>
          <cell r="C944" t="str">
            <v>IC-057-2023</v>
          </cell>
          <cell r="D944">
            <v>1024</v>
          </cell>
          <cell r="E944" t="str">
            <v>MQX</v>
          </cell>
          <cell r="F944" t="str">
            <v>MONOFILAMENTO SINTETICO/ABSORBIBLE CON POLIDIOXANONA 5/0 DOBLE AGUJA 1/2 REDONDA 15 A 17MM HEBRA DE 75CM</v>
          </cell>
          <cell r="G944" t="str">
            <v>UNIDAD</v>
          </cell>
          <cell r="H944" t="str">
            <v>142-2023</v>
          </cell>
          <cell r="I944" t="str">
            <v xml:space="preserve">JOHNSON &amp; JOHNSON DE COLOMBIA </v>
          </cell>
          <cell r="J944" t="str">
            <v>NO</v>
          </cell>
          <cell r="K944">
            <v>15075</v>
          </cell>
          <cell r="L944">
            <v>0</v>
          </cell>
          <cell r="M944">
            <v>15075</v>
          </cell>
          <cell r="N944">
            <v>25</v>
          </cell>
        </row>
        <row r="945">
          <cell r="B945" t="str">
            <v>MQXC791</v>
          </cell>
          <cell r="C945" t="str">
            <v>IC-057-2023</v>
          </cell>
          <cell r="D945">
            <v>1025</v>
          </cell>
          <cell r="E945" t="str">
            <v>MQX</v>
          </cell>
          <cell r="F945" t="str">
            <v>MONOFILAMENTO SINTETICO/ABSORBIBLE CON POLIDIOXANONA 6/0 DOBLE AGUJA 1/2 REDONDA 13MM HEBRA DE 75CM</v>
          </cell>
          <cell r="G945" t="str">
            <v>UNIDAD</v>
          </cell>
          <cell r="H945" t="str">
            <v>131-2023</v>
          </cell>
          <cell r="I945" t="str">
            <v>POLIFARMA SAS</v>
          </cell>
          <cell r="J945" t="str">
            <v>NO</v>
          </cell>
          <cell r="K945">
            <v>18956</v>
          </cell>
          <cell r="L945">
            <v>0</v>
          </cell>
          <cell r="M945">
            <v>18956</v>
          </cell>
          <cell r="N945">
            <v>60</v>
          </cell>
        </row>
        <row r="946">
          <cell r="B946" t="str">
            <v>MQ1472</v>
          </cell>
          <cell r="C946" t="str">
            <v>IC-057-2023</v>
          </cell>
          <cell r="D946">
            <v>1026</v>
          </cell>
          <cell r="E946" t="str">
            <v>MQX</v>
          </cell>
          <cell r="F946" t="str">
            <v>MONOFILAMENTO SINTETICO/ABSORBIBLE CON POLIDIOXANONA 7/0 DOBLE AGUJA 1/2 REDONDA 9.3MM HEBRA DE 60CM</v>
          </cell>
          <cell r="G946" t="str">
            <v>UNIDAD</v>
          </cell>
          <cell r="H946" t="str">
            <v>139-2023</v>
          </cell>
          <cell r="I946" t="str">
            <v>DISCOLMEDICA S.A.S.</v>
          </cell>
          <cell r="K946">
            <v>33692</v>
          </cell>
          <cell r="L946">
            <v>0</v>
          </cell>
          <cell r="M946">
            <v>33692</v>
          </cell>
          <cell r="N946">
            <v>123</v>
          </cell>
        </row>
        <row r="947">
          <cell r="B947" t="str">
            <v>MQ1436</v>
          </cell>
          <cell r="C947" t="str">
            <v>IC-057-2023</v>
          </cell>
          <cell r="D947">
            <v>1017</v>
          </cell>
          <cell r="E947" t="str">
            <v>MQX</v>
          </cell>
          <cell r="F947" t="str">
            <v>MONOFILAMENTO SINTETICO/ABSORBIBLE CON POLIDIOXANONA CON ANTIBACTERIAL 1/0 AGUJA 1/2 REDONDA 65 A 70MM HEBRA DE 244 A 250CM</v>
          </cell>
          <cell r="G947" t="str">
            <v>UNIDAD</v>
          </cell>
          <cell r="H947" t="str">
            <v>131-2023</v>
          </cell>
          <cell r="I947" t="str">
            <v>POLIFARMA SAS</v>
          </cell>
          <cell r="J947" t="str">
            <v>NO</v>
          </cell>
          <cell r="K947">
            <v>11415</v>
          </cell>
          <cell r="L947">
            <v>0</v>
          </cell>
          <cell r="M947">
            <v>11415</v>
          </cell>
          <cell r="N947">
            <v>15</v>
          </cell>
        </row>
        <row r="948">
          <cell r="B948" t="str">
            <v>MQ1429</v>
          </cell>
          <cell r="C948" t="str">
            <v>IC-057-2023</v>
          </cell>
          <cell r="D948">
            <v>1003</v>
          </cell>
          <cell r="E948" t="str">
            <v>MQX</v>
          </cell>
          <cell r="F948" t="str">
            <v>MONOFILAMENTO SINTETICO/ABSORBIBLE CON POLIPROPILENO  0 AGUJA 1/2 REDONDA 37 A 38MM HEBRA DE 90CM</v>
          </cell>
          <cell r="G948" t="str">
            <v>UNIDAD</v>
          </cell>
          <cell r="H948" t="str">
            <v>131-2023</v>
          </cell>
          <cell r="I948" t="str">
            <v>POLIFARMA SAS</v>
          </cell>
          <cell r="J948" t="str">
            <v>NO</v>
          </cell>
          <cell r="K948">
            <v>3672</v>
          </cell>
          <cell r="L948">
            <v>0</v>
          </cell>
          <cell r="M948">
            <v>3672</v>
          </cell>
          <cell r="N948">
            <v>38</v>
          </cell>
        </row>
        <row r="949">
          <cell r="B949" t="str">
            <v>MQ1431</v>
          </cell>
          <cell r="C949" t="str">
            <v>IC-057-2023</v>
          </cell>
          <cell r="D949">
            <v>1006</v>
          </cell>
          <cell r="E949" t="str">
            <v>MQX</v>
          </cell>
          <cell r="F949" t="str">
            <v>MONOFILAMENTO SINTETICO/ABSORBIBLE CON POLIPROPILENO  2/0 AGUJA 1/2 REDONDA 24 A 27MM HEBRA DE 75CM</v>
          </cell>
          <cell r="G949" t="str">
            <v>UNIDAD</v>
          </cell>
          <cell r="H949" t="str">
            <v>131-2023</v>
          </cell>
          <cell r="I949" t="str">
            <v>POLIFARMA SAS</v>
          </cell>
          <cell r="J949" t="str">
            <v>NO</v>
          </cell>
          <cell r="K949">
            <v>3600</v>
          </cell>
          <cell r="L949">
            <v>0</v>
          </cell>
          <cell r="M949">
            <v>3600</v>
          </cell>
          <cell r="N949">
            <v>19</v>
          </cell>
        </row>
        <row r="950">
          <cell r="B950" t="str">
            <v>MQ1520</v>
          </cell>
          <cell r="C950" t="str">
            <v>IC-057-2023</v>
          </cell>
          <cell r="D950">
            <v>1005</v>
          </cell>
          <cell r="E950" t="str">
            <v>MQX</v>
          </cell>
          <cell r="F950" t="str">
            <v>MONOFILAMENTO SINTETICO/ABSORBIBLE CON POLIPROPILENO  2/0 AGUJA 3/8 CORTANTE 24 A 26MM HEBRA DE 45 CM</v>
          </cell>
          <cell r="G950" t="str">
            <v>UNIDAD</v>
          </cell>
          <cell r="H950" t="str">
            <v>142-2023</v>
          </cell>
          <cell r="I950" t="str">
            <v xml:space="preserve">JOHNSON &amp; JOHNSON DE COLOMBIA </v>
          </cell>
          <cell r="J950" t="str">
            <v>NO</v>
          </cell>
          <cell r="K950">
            <v>3845</v>
          </cell>
          <cell r="L950">
            <v>0</v>
          </cell>
          <cell r="M950">
            <v>3845</v>
          </cell>
          <cell r="N950">
            <v>34</v>
          </cell>
        </row>
        <row r="951">
          <cell r="B951" t="str">
            <v>MQ1430</v>
          </cell>
          <cell r="C951" t="str">
            <v>IC-057-2023</v>
          </cell>
          <cell r="D951">
            <v>1004</v>
          </cell>
          <cell r="E951" t="str">
            <v>MQX</v>
          </cell>
          <cell r="F951" t="str">
            <v>MONOFILAMENTO SINTETICO/ABSORBIBLE CON POLIPROPILENO  2/0 AGUJA RECTA CORTANTE 60MM HEBRA DE 75CM</v>
          </cell>
          <cell r="G951" t="str">
            <v>UNIDAD</v>
          </cell>
          <cell r="H951" t="str">
            <v>131-2023</v>
          </cell>
          <cell r="I951" t="str">
            <v>POLIFARMA SAS</v>
          </cell>
          <cell r="J951" t="str">
            <v>NO</v>
          </cell>
          <cell r="K951">
            <v>3954</v>
          </cell>
          <cell r="L951">
            <v>0</v>
          </cell>
          <cell r="M951">
            <v>3954</v>
          </cell>
          <cell r="N951">
            <v>721</v>
          </cell>
        </row>
        <row r="952">
          <cell r="B952" t="str">
            <v>MQ1458</v>
          </cell>
          <cell r="C952" t="str">
            <v>IC-057-2023</v>
          </cell>
          <cell r="D952">
            <v>1007</v>
          </cell>
          <cell r="E952" t="str">
            <v>MQX</v>
          </cell>
          <cell r="F952" t="str">
            <v>MONOFILAMENTO SINTETICO/ABSORBIBLE CON POLIPROPILENO  3/0 AGUJA 3/8 CORTANTE 19 A 24MM HEBRA DE 45CM</v>
          </cell>
          <cell r="G952" t="str">
            <v>UNIDAD</v>
          </cell>
          <cell r="H952" t="str">
            <v>142-2023</v>
          </cell>
          <cell r="I952" t="str">
            <v xml:space="preserve">JOHNSON &amp; JOHNSON DE COLOMBIA </v>
          </cell>
          <cell r="J952" t="str">
            <v>NO</v>
          </cell>
          <cell r="K952">
            <v>3845</v>
          </cell>
          <cell r="L952">
            <v>0</v>
          </cell>
          <cell r="M952">
            <v>3845</v>
          </cell>
          <cell r="N952">
            <v>1</v>
          </cell>
        </row>
        <row r="953">
          <cell r="B953" t="str">
            <v>MQ1432</v>
          </cell>
          <cell r="C953" t="str">
            <v>IC-057-2023</v>
          </cell>
          <cell r="D953">
            <v>1008</v>
          </cell>
          <cell r="E953" t="str">
            <v>MQX</v>
          </cell>
          <cell r="F953" t="str">
            <v>MONOFILAMENTO SINTETICO/ABSORBIBLE CON POLIPROPILENO  3/0 DOBLE AGUJA 1/2 REDONDA 24 A 27MM HEBRA DE 75CM</v>
          </cell>
          <cell r="G953" t="str">
            <v>UNIDAD</v>
          </cell>
          <cell r="H953" t="str">
            <v>131-2023</v>
          </cell>
          <cell r="I953" t="str">
            <v>POLIFARMA SAS</v>
          </cell>
          <cell r="J953" t="str">
            <v>NO</v>
          </cell>
          <cell r="K953">
            <v>7842</v>
          </cell>
          <cell r="L953">
            <v>0</v>
          </cell>
          <cell r="M953">
            <v>7842</v>
          </cell>
          <cell r="N953">
            <v>66</v>
          </cell>
        </row>
        <row r="954">
          <cell r="B954" t="str">
            <v>MQ1433</v>
          </cell>
          <cell r="C954" t="str">
            <v>IC-057-2023</v>
          </cell>
          <cell r="D954">
            <v>1010</v>
          </cell>
          <cell r="E954" t="str">
            <v>MQX</v>
          </cell>
          <cell r="F954" t="str">
            <v>MONOFILAMENTO SINTETICO/ABSORBIBLE CON POLIPROPILENO  4/0 DOBLE AGUJA 1/2 REDONDA 15 A 17MM HEBRA DE 75CM</v>
          </cell>
          <cell r="G954" t="str">
            <v>UNIDAD</v>
          </cell>
          <cell r="H954" t="str">
            <v>131-2023</v>
          </cell>
          <cell r="I954" t="str">
            <v>POLIFARMA SAS</v>
          </cell>
          <cell r="J954" t="str">
            <v>NO</v>
          </cell>
          <cell r="K954">
            <v>8652</v>
          </cell>
          <cell r="L954">
            <v>0</v>
          </cell>
          <cell r="M954">
            <v>8652</v>
          </cell>
          <cell r="N954">
            <v>51</v>
          </cell>
        </row>
        <row r="955">
          <cell r="B955" t="str">
            <v>MQ1434</v>
          </cell>
          <cell r="C955" t="str">
            <v>IC-057-2023</v>
          </cell>
          <cell r="D955">
            <v>1012</v>
          </cell>
          <cell r="E955" t="str">
            <v>MQX</v>
          </cell>
          <cell r="F955" t="str">
            <v>MONOFILAMENTO SINTETICO/ABSORBIBLE CON POLIPROPILENO  5/0 DOBLE AGUJA 1/2 REDONDA 15 A 17MM HEBRA DE 75CM</v>
          </cell>
          <cell r="G955" t="str">
            <v>UNIDAD</v>
          </cell>
          <cell r="H955" t="str">
            <v>131-2023</v>
          </cell>
          <cell r="I955" t="str">
            <v>POLIFARMA SAS</v>
          </cell>
          <cell r="J955" t="str">
            <v>NO</v>
          </cell>
          <cell r="K955">
            <v>8652</v>
          </cell>
          <cell r="L955">
            <v>0</v>
          </cell>
          <cell r="M955">
            <v>8652</v>
          </cell>
          <cell r="N955">
            <v>26</v>
          </cell>
        </row>
        <row r="956">
          <cell r="B956" t="str">
            <v>MQ1459</v>
          </cell>
          <cell r="C956" t="str">
            <v>IC-057-2023</v>
          </cell>
          <cell r="D956">
            <v>1009</v>
          </cell>
          <cell r="E956" t="str">
            <v>MQX</v>
          </cell>
          <cell r="F956" t="str">
            <v>MONOFILAMENTO SINTETICO/ABSORBIBLE CON POLIPROPILENO 4/0 AGUJA 3/8 CORTANTE 19 A 24MM HEBRA DE 45CM</v>
          </cell>
          <cell r="G956" t="str">
            <v>UNIDAD</v>
          </cell>
          <cell r="H956" t="str">
            <v>142-2023</v>
          </cell>
          <cell r="I956" t="str">
            <v xml:space="preserve">JOHNSON &amp; JOHNSON DE COLOMBIA </v>
          </cell>
          <cell r="J956" t="str">
            <v>NO</v>
          </cell>
          <cell r="K956">
            <v>3845</v>
          </cell>
          <cell r="L956">
            <v>0</v>
          </cell>
          <cell r="M956">
            <v>3845</v>
          </cell>
          <cell r="N956">
            <v>315</v>
          </cell>
        </row>
        <row r="957">
          <cell r="B957" t="str">
            <v>MQXC783</v>
          </cell>
          <cell r="C957" t="str">
            <v>IC-057-2023</v>
          </cell>
          <cell r="D957">
            <v>1011</v>
          </cell>
          <cell r="E957" t="str">
            <v>MQX</v>
          </cell>
          <cell r="F957" t="str">
            <v>MONOFILAMENTO SINTETICO/ABSORBIBLE CON POLIPROPILENO 5/0 AGUJA 3/8 CORTANTE 11 A 12MM HEBRA DE 45CM</v>
          </cell>
          <cell r="G957" t="str">
            <v>UNIDAD</v>
          </cell>
          <cell r="H957" t="str">
            <v>131-2023</v>
          </cell>
          <cell r="I957" t="str">
            <v>POLIFARMA SAS</v>
          </cell>
          <cell r="J957" t="str">
            <v>NO</v>
          </cell>
          <cell r="K957">
            <v>4869</v>
          </cell>
          <cell r="L957">
            <v>0</v>
          </cell>
          <cell r="M957">
            <v>4869</v>
          </cell>
          <cell r="N957">
            <v>56</v>
          </cell>
        </row>
        <row r="958">
          <cell r="B958" t="str">
            <v>MQ1470</v>
          </cell>
          <cell r="C958" t="str">
            <v>IC-057-2023</v>
          </cell>
          <cell r="D958">
            <v>1013</v>
          </cell>
          <cell r="E958" t="str">
            <v>MQX</v>
          </cell>
          <cell r="F958" t="str">
            <v>MONOFILAMENTO SINTETICO/ABSORBIBLE CON POLIPROPILENO 6/0 AGUJA 3/8 CORTANTE 11 A 12MM HEBRA DE 45CM</v>
          </cell>
          <cell r="G958" t="str">
            <v>UNIDAD</v>
          </cell>
          <cell r="H958" t="str">
            <v>139-2023</v>
          </cell>
          <cell r="I958" t="str">
            <v>DISCOLMEDICA S.A.S.</v>
          </cell>
          <cell r="K958">
            <v>5793</v>
          </cell>
          <cell r="L958">
            <v>0</v>
          </cell>
          <cell r="M958">
            <v>5793</v>
          </cell>
          <cell r="N958">
            <v>175</v>
          </cell>
        </row>
        <row r="959">
          <cell r="B959" t="str">
            <v>MQ1460</v>
          </cell>
          <cell r="C959" t="str">
            <v>IC-057-2023</v>
          </cell>
          <cell r="D959">
            <v>1014</v>
          </cell>
          <cell r="E959" t="str">
            <v>MQX</v>
          </cell>
          <cell r="F959" t="str">
            <v>MONOFILAMENTO SINTETICO/ABSORBIBLE CON POLIPROPILENO 6/0 DOBLE AGUJA 3/8 REDONDA 13MM HEBRA DE 75CM</v>
          </cell>
          <cell r="G959" t="str">
            <v>UNIDAD</v>
          </cell>
          <cell r="H959" t="str">
            <v>142-2023</v>
          </cell>
          <cell r="I959" t="str">
            <v xml:space="preserve">JOHNSON &amp; JOHNSON DE COLOMBIA </v>
          </cell>
          <cell r="J959" t="str">
            <v>NO</v>
          </cell>
          <cell r="K959">
            <v>16825</v>
          </cell>
          <cell r="L959">
            <v>0</v>
          </cell>
          <cell r="M959">
            <v>16825</v>
          </cell>
          <cell r="N959">
            <v>29</v>
          </cell>
        </row>
        <row r="960">
          <cell r="B960" t="str">
            <v>MQ1461</v>
          </cell>
          <cell r="C960" t="str">
            <v>IC-057-2023</v>
          </cell>
          <cell r="D960">
            <v>1015</v>
          </cell>
          <cell r="E960" t="str">
            <v>MQX</v>
          </cell>
          <cell r="F960" t="str">
            <v>MONOFILAMENTO SINTETICO/ABSORBIBLE CON POLIPROPILENO 7/0 DOBLE AGUJA 3/8 REDONDA 9.3MM HEBRA DE 60CM</v>
          </cell>
          <cell r="G960" t="str">
            <v>UNIDAD</v>
          </cell>
          <cell r="H960" t="str">
            <v>142-2023</v>
          </cell>
          <cell r="I960" t="str">
            <v xml:space="preserve">JOHNSON &amp; JOHNSON DE COLOMBIA </v>
          </cell>
          <cell r="J960" t="str">
            <v>NO</v>
          </cell>
          <cell r="K960">
            <v>21380</v>
          </cell>
          <cell r="L960">
            <v>0</v>
          </cell>
          <cell r="M960">
            <v>21380</v>
          </cell>
          <cell r="N960">
            <v>24</v>
          </cell>
        </row>
        <row r="961">
          <cell r="B961" t="str">
            <v>MQXC531</v>
          </cell>
          <cell r="C961" t="str">
            <v>IC-002-2023</v>
          </cell>
          <cell r="D961">
            <v>177</v>
          </cell>
          <cell r="E961" t="str">
            <v>MQX</v>
          </cell>
          <cell r="F961" t="str">
            <v>MONOMERO DE AUTOCURADO</v>
          </cell>
          <cell r="G961" t="str">
            <v>FCO*110 CC</v>
          </cell>
          <cell r="H961" t="str">
            <v>009-2023</v>
          </cell>
          <cell r="I961" t="str">
            <v>ORBIDENTAL SAS</v>
          </cell>
          <cell r="J961" t="str">
            <v>NO</v>
          </cell>
          <cell r="K961">
            <v>10800</v>
          </cell>
          <cell r="L961">
            <v>2052</v>
          </cell>
          <cell r="M961">
            <v>12852</v>
          </cell>
          <cell r="N961">
            <v>1</v>
          </cell>
        </row>
        <row r="962">
          <cell r="B962" t="str">
            <v>MQXC532</v>
          </cell>
          <cell r="C962" t="str">
            <v>IC-002-2023</v>
          </cell>
          <cell r="D962">
            <v>178</v>
          </cell>
          <cell r="E962" t="str">
            <v>MQX</v>
          </cell>
          <cell r="F962" t="str">
            <v>MTA</v>
          </cell>
          <cell r="G962" t="str">
            <v>KIT/SOBRE</v>
          </cell>
          <cell r="H962" t="str">
            <v>009-2023</v>
          </cell>
          <cell r="I962" t="str">
            <v>ORBIDENTAL SAS</v>
          </cell>
          <cell r="J962" t="str">
            <v>NO</v>
          </cell>
          <cell r="K962">
            <v>174000</v>
          </cell>
          <cell r="L962">
            <v>0</v>
          </cell>
          <cell r="M962">
            <v>174000</v>
          </cell>
          <cell r="N962">
            <v>3</v>
          </cell>
        </row>
        <row r="963">
          <cell r="B963" t="str">
            <v>MQ1420</v>
          </cell>
          <cell r="C963" t="str">
            <v>IC-057-2023</v>
          </cell>
          <cell r="D963">
            <v>974</v>
          </cell>
          <cell r="E963" t="str">
            <v>MQX</v>
          </cell>
          <cell r="F963" t="str">
            <v>MULTIFILAMENTO NATURAL/ ABSORBIBLE CON ACIDO POLIGLICOLICO 0 AGUJA 1/2 REDONDA DE 37 A 38MM HEBRA DE 90CM</v>
          </cell>
          <cell r="G963" t="str">
            <v>UNIDAD</v>
          </cell>
          <cell r="H963" t="str">
            <v>131-2023</v>
          </cell>
          <cell r="I963" t="str">
            <v>POLIFARMA SAS</v>
          </cell>
          <cell r="J963" t="str">
            <v>NO</v>
          </cell>
          <cell r="K963">
            <v>6877</v>
          </cell>
          <cell r="L963">
            <v>0</v>
          </cell>
          <cell r="M963">
            <v>6877</v>
          </cell>
          <cell r="N963">
            <v>18</v>
          </cell>
        </row>
        <row r="964">
          <cell r="B964" t="str">
            <v>MQ1421</v>
          </cell>
          <cell r="C964" t="str">
            <v>IC-057-2023</v>
          </cell>
          <cell r="D964">
            <v>975</v>
          </cell>
          <cell r="E964" t="str">
            <v>MQX</v>
          </cell>
          <cell r="F964" t="str">
            <v>MULTIFILAMENTO NATURAL/ ABSORBIBLE CON ACIDO POLIGLICOLICO 2/0 AGUJA 1/2 REDONDA DE 24 A 27MM HEBRA DE 90CM</v>
          </cell>
          <cell r="G964" t="str">
            <v>UNIDAD</v>
          </cell>
          <cell r="H964" t="str">
            <v>131-2023</v>
          </cell>
          <cell r="I964" t="str">
            <v>POLIFARMA SAS</v>
          </cell>
          <cell r="J964" t="str">
            <v>NO</v>
          </cell>
          <cell r="K964">
            <v>6770</v>
          </cell>
          <cell r="L964">
            <v>0</v>
          </cell>
          <cell r="M964">
            <v>6770</v>
          </cell>
          <cell r="N964">
            <v>143</v>
          </cell>
        </row>
        <row r="965">
          <cell r="B965" t="str">
            <v>MQ1422</v>
          </cell>
          <cell r="C965" t="str">
            <v>IC-057-2023</v>
          </cell>
          <cell r="D965">
            <v>976</v>
          </cell>
          <cell r="E965" t="str">
            <v>MQX</v>
          </cell>
          <cell r="F965" t="str">
            <v>MULTIFILAMENTO NATURAL/ ABSORBIBLE CON ACIDO POLIGLICOLICO 2/0 AGUJA 1/2 REDONDA DE 37 A 38MM HEBRA DE 90CM</v>
          </cell>
          <cell r="G965" t="str">
            <v>UNIDAD</v>
          </cell>
          <cell r="H965" t="str">
            <v>131-2023</v>
          </cell>
          <cell r="I965" t="str">
            <v>POLIFARMA SAS</v>
          </cell>
          <cell r="J965" t="str">
            <v>NO</v>
          </cell>
          <cell r="K965">
            <v>6770</v>
          </cell>
          <cell r="L965">
            <v>0</v>
          </cell>
          <cell r="M965">
            <v>6770</v>
          </cell>
          <cell r="N965">
            <v>24</v>
          </cell>
        </row>
        <row r="966">
          <cell r="B966" t="str">
            <v>MQ1423</v>
          </cell>
          <cell r="C966" t="str">
            <v>IC-057-2023</v>
          </cell>
          <cell r="D966">
            <v>977</v>
          </cell>
          <cell r="E966" t="str">
            <v>MQX</v>
          </cell>
          <cell r="F966" t="str">
            <v>MULTIFILAMENTO NATURAL/ ABSORBIBLE CON ACIDO POLIGLICOLICO 3/0 AGUJA 1/2 REDONDA DE 24 A 27MM HEBRA DE 70 A 75CM</v>
          </cell>
          <cell r="G966" t="str">
            <v>UNIDAD</v>
          </cell>
          <cell r="H966" t="str">
            <v>131-2023</v>
          </cell>
          <cell r="I966" t="str">
            <v>POLIFARMA SAS</v>
          </cell>
          <cell r="J966" t="str">
            <v>NO</v>
          </cell>
          <cell r="K966">
            <v>6229</v>
          </cell>
          <cell r="L966">
            <v>0</v>
          </cell>
          <cell r="M966">
            <v>6229</v>
          </cell>
          <cell r="N966">
            <v>298</v>
          </cell>
        </row>
        <row r="967">
          <cell r="B967" t="str">
            <v>MQ1424</v>
          </cell>
          <cell r="C967" t="str">
            <v>IC-057-2023</v>
          </cell>
          <cell r="D967">
            <v>978</v>
          </cell>
          <cell r="E967" t="str">
            <v>MQX</v>
          </cell>
          <cell r="F967" t="str">
            <v>MULTIFILAMENTO NATURAL/ ABSORBIBLE CON ACIDO POLIGLICOLICO 4/0 AGUJA 1/2 REDONDA DE 19 A 22MM HEBRA DE 70 ACM</v>
          </cell>
          <cell r="G967" t="str">
            <v>UNIDAD</v>
          </cell>
          <cell r="H967" t="str">
            <v>131-2023</v>
          </cell>
          <cell r="I967" t="str">
            <v>POLIFARMA SAS</v>
          </cell>
          <cell r="J967" t="str">
            <v>NO</v>
          </cell>
          <cell r="K967">
            <v>6000</v>
          </cell>
          <cell r="L967">
            <v>0</v>
          </cell>
          <cell r="M967">
            <v>6000</v>
          </cell>
          <cell r="N967">
            <v>1</v>
          </cell>
        </row>
        <row r="968">
          <cell r="B968" t="str">
            <v>MQ1425</v>
          </cell>
          <cell r="C968" t="str">
            <v>IC-057-2023</v>
          </cell>
          <cell r="D968">
            <v>979</v>
          </cell>
          <cell r="E968" t="str">
            <v>MQX</v>
          </cell>
          <cell r="F968" t="str">
            <v>MULTIFILAMENTO NATURAL/ ABSORBIBLE CON ACIDO POLIGLICOLICO 5/0 AGUJA 1/2 REDONDA DE 15 A 17MM HEBRA DE 70 A 75CM</v>
          </cell>
          <cell r="G968" t="str">
            <v>UNIDAD</v>
          </cell>
          <cell r="H968" t="str">
            <v>131-2023</v>
          </cell>
          <cell r="I968" t="str">
            <v>POLIFARMA SAS</v>
          </cell>
          <cell r="J968" t="str">
            <v>NO</v>
          </cell>
          <cell r="K968">
            <v>6100</v>
          </cell>
          <cell r="L968">
            <v>0</v>
          </cell>
          <cell r="M968">
            <v>6100</v>
          </cell>
          <cell r="N968">
            <v>119</v>
          </cell>
        </row>
        <row r="969">
          <cell r="B969" t="str">
            <v>MQ1451</v>
          </cell>
          <cell r="C969" t="str">
            <v>IC-057-2023</v>
          </cell>
          <cell r="D969">
            <v>980</v>
          </cell>
          <cell r="E969" t="str">
            <v>MQX</v>
          </cell>
          <cell r="F969" t="str">
            <v>MULTIFILAMENTO NATURAL/ ABSORBIBLE CON ACIDO POLIGLICOLICO 6/0 DOBLE AGUJA 1/4 ESPATULADA DE 8MM HEBRA DE 45CM</v>
          </cell>
          <cell r="G969" t="str">
            <v>UNIDAD</v>
          </cell>
          <cell r="H969" t="str">
            <v>142-2023</v>
          </cell>
          <cell r="I969" t="str">
            <v xml:space="preserve">JOHNSON &amp; JOHNSON DE COLOMBIA </v>
          </cell>
          <cell r="J969" t="str">
            <v>NO</v>
          </cell>
          <cell r="K969">
            <v>23642</v>
          </cell>
          <cell r="L969">
            <v>0</v>
          </cell>
          <cell r="M969">
            <v>23642</v>
          </cell>
          <cell r="N969">
            <v>12</v>
          </cell>
        </row>
        <row r="970">
          <cell r="B970" t="str">
            <v>MQ1426</v>
          </cell>
          <cell r="C970" t="str">
            <v>IC-057-2023</v>
          </cell>
          <cell r="D970">
            <v>981</v>
          </cell>
          <cell r="E970" t="str">
            <v>MQX</v>
          </cell>
          <cell r="F970" t="str">
            <v>MULTIFILAMENTO NATURAL/ ABSORBIBLE CON ACIDO POLIGLICOLICO 7/0 DOBLE AGUJA 1/4 ESPATULADA DE 5.5MM HEBRA DE 45CM</v>
          </cell>
          <cell r="G970" t="str">
            <v>UNIDAD</v>
          </cell>
          <cell r="H970" t="str">
            <v>131-2023</v>
          </cell>
          <cell r="I970" t="str">
            <v>POLIFARMA SAS</v>
          </cell>
          <cell r="J970" t="str">
            <v>NO</v>
          </cell>
          <cell r="K970">
            <v>25625</v>
          </cell>
          <cell r="L970">
            <v>0</v>
          </cell>
          <cell r="M970">
            <v>25625</v>
          </cell>
          <cell r="N970">
            <v>12</v>
          </cell>
        </row>
        <row r="971">
          <cell r="B971" t="str">
            <v>MQ1450</v>
          </cell>
          <cell r="C971" t="str">
            <v>IC-057-2023</v>
          </cell>
          <cell r="D971">
            <v>973</v>
          </cell>
          <cell r="E971" t="str">
            <v>MQX</v>
          </cell>
          <cell r="F971" t="str">
            <v>MULTIFILAMENTO NATURAL/ ABSORBIBLE CON ACIDO POLIGLICOLICO ANTIBACTERIAL 1/0 AGUJA 1/2 REDONDA DE 37 A 38MM HEBRA DE 90CM</v>
          </cell>
          <cell r="G971" t="str">
            <v>UNIDAD</v>
          </cell>
          <cell r="H971" t="str">
            <v>142-2023</v>
          </cell>
          <cell r="I971" t="str">
            <v xml:space="preserve">JOHNSON &amp; JOHNSON DE COLOMBIA </v>
          </cell>
          <cell r="J971" t="str">
            <v>NO</v>
          </cell>
          <cell r="K971">
            <v>8645</v>
          </cell>
          <cell r="L971">
            <v>0</v>
          </cell>
          <cell r="M971">
            <v>8645</v>
          </cell>
          <cell r="N971">
            <v>888</v>
          </cell>
        </row>
        <row r="972">
          <cell r="B972" t="str">
            <v>MQ1439</v>
          </cell>
          <cell r="C972" t="str">
            <v>IC-057-2023</v>
          </cell>
          <cell r="D972">
            <v>1029</v>
          </cell>
          <cell r="E972" t="str">
            <v>MQX</v>
          </cell>
          <cell r="F972" t="str">
            <v>MULTIFILAMENTO NATURAL/NO ABSORBIBLE SEDA 0 AGUJA 1/2 REDONDA 24 A 27MM HEBRA 75cm</v>
          </cell>
          <cell r="G972" t="str">
            <v>UNIDAD</v>
          </cell>
          <cell r="H972" t="str">
            <v>131-2023</v>
          </cell>
          <cell r="I972" t="str">
            <v>POLIFARMA SAS</v>
          </cell>
          <cell r="J972" t="str">
            <v>NO</v>
          </cell>
          <cell r="K972">
            <v>2998</v>
          </cell>
          <cell r="L972">
            <v>0</v>
          </cell>
          <cell r="M972">
            <v>2998</v>
          </cell>
          <cell r="N972">
            <v>5</v>
          </cell>
        </row>
        <row r="973">
          <cell r="B973" t="str">
            <v>MQ1438</v>
          </cell>
          <cell r="C973" t="str">
            <v>IC-057-2023</v>
          </cell>
          <cell r="D973">
            <v>1028</v>
          </cell>
          <cell r="E973" t="str">
            <v>MQX</v>
          </cell>
          <cell r="F973" t="str">
            <v>MULTIFILAMENTO NATURAL/NO ABSORBIBLE SEDA 0 AGUJA 3/8 CORTANTE 24 A 26 MM HEBRA 75cm</v>
          </cell>
          <cell r="G973" t="str">
            <v>UNIDAD</v>
          </cell>
          <cell r="H973" t="str">
            <v>131-2023</v>
          </cell>
          <cell r="I973" t="str">
            <v>POLIFARMA SAS</v>
          </cell>
          <cell r="J973" t="str">
            <v>NO</v>
          </cell>
          <cell r="K973">
            <v>2998</v>
          </cell>
          <cell r="L973">
            <v>0</v>
          </cell>
          <cell r="M973">
            <v>2998</v>
          </cell>
          <cell r="N973">
            <v>35</v>
          </cell>
        </row>
        <row r="974">
          <cell r="B974" t="str">
            <v>MQ1463</v>
          </cell>
          <cell r="C974" t="str">
            <v>IC-057-2023</v>
          </cell>
          <cell r="D974">
            <v>1027</v>
          </cell>
          <cell r="E974" t="str">
            <v>MQX</v>
          </cell>
          <cell r="F974" t="str">
            <v>MULTIFILAMENTO NATURAL/NO ABSORBIBLE SEDA 0 S/A HEBRA 10*75cm</v>
          </cell>
          <cell r="G974" t="str">
            <v>UNIDAD</v>
          </cell>
          <cell r="H974" t="str">
            <v>142-2023</v>
          </cell>
          <cell r="I974" t="str">
            <v xml:space="preserve">JOHNSON &amp; JOHNSON DE COLOMBIA </v>
          </cell>
          <cell r="J974" t="str">
            <v>NO</v>
          </cell>
          <cell r="K974">
            <v>4990</v>
          </cell>
          <cell r="L974">
            <v>0</v>
          </cell>
          <cell r="M974">
            <v>4990</v>
          </cell>
          <cell r="N974">
            <v>109</v>
          </cell>
        </row>
        <row r="975">
          <cell r="B975" t="str">
            <v>MQ1464</v>
          </cell>
          <cell r="C975" t="str">
            <v>IC-057-2023</v>
          </cell>
          <cell r="D975">
            <v>1032</v>
          </cell>
          <cell r="E975" t="str">
            <v>MQX</v>
          </cell>
          <cell r="F975" t="str">
            <v>MULTIFILAMENTO NATURAL/NO ABSORBIBLE SEDA 2/0 AGUJA 1/2 REDONDA 24 A 27MM HEBRA 75cm</v>
          </cell>
          <cell r="G975" t="str">
            <v>UNIDAD</v>
          </cell>
          <cell r="H975" t="str">
            <v>142-2023</v>
          </cell>
          <cell r="I975" t="str">
            <v xml:space="preserve">JOHNSON &amp; JOHNSON DE COLOMBIA </v>
          </cell>
          <cell r="J975" t="str">
            <v>NO</v>
          </cell>
          <cell r="K975">
            <v>2940</v>
          </cell>
          <cell r="L975">
            <v>0</v>
          </cell>
          <cell r="M975">
            <v>2940</v>
          </cell>
          <cell r="N975">
            <v>30</v>
          </cell>
        </row>
        <row r="976">
          <cell r="B976" t="str">
            <v>MQXC795</v>
          </cell>
          <cell r="C976" t="str">
            <v>IC-057-2023</v>
          </cell>
          <cell r="D976">
            <v>1031</v>
          </cell>
          <cell r="E976" t="str">
            <v>MQX</v>
          </cell>
          <cell r="F976" t="str">
            <v>MULTIFILAMENTO NATURAL/NO ABSORBIBLE SEDA 2/0 AGUJA 3/8 CORTANTE 24 A 26 MM HEBRA 45 A 75cm</v>
          </cell>
          <cell r="G976" t="str">
            <v>UNIDAD</v>
          </cell>
          <cell r="H976" t="str">
            <v>131-2023</v>
          </cell>
          <cell r="I976" t="str">
            <v>POLIFARMA SAS</v>
          </cell>
          <cell r="J976" t="str">
            <v>NO</v>
          </cell>
          <cell r="K976">
            <v>3319</v>
          </cell>
          <cell r="L976">
            <v>0</v>
          </cell>
          <cell r="M976">
            <v>3319</v>
          </cell>
          <cell r="N976">
            <v>116</v>
          </cell>
        </row>
        <row r="977">
          <cell r="B977" t="str">
            <v>MQ1440</v>
          </cell>
          <cell r="C977" t="str">
            <v>IC-057-2023</v>
          </cell>
          <cell r="D977">
            <v>1030</v>
          </cell>
          <cell r="E977" t="str">
            <v>MQX</v>
          </cell>
          <cell r="F977" t="str">
            <v>MULTIFILAMENTO NATURAL/NO ABSORBIBLE SEDA 2/0 S/A HEBRA 10*75cm</v>
          </cell>
          <cell r="G977" t="str">
            <v>UNIDAD</v>
          </cell>
          <cell r="H977" t="str">
            <v>131-2023</v>
          </cell>
          <cell r="I977" t="str">
            <v>POLIFARMA SAS</v>
          </cell>
          <cell r="J977" t="str">
            <v>NO</v>
          </cell>
          <cell r="K977">
            <v>5398</v>
          </cell>
          <cell r="L977">
            <v>0</v>
          </cell>
          <cell r="M977">
            <v>5398</v>
          </cell>
          <cell r="N977">
            <v>163</v>
          </cell>
        </row>
        <row r="978">
          <cell r="B978" t="str">
            <v>MQ1442</v>
          </cell>
          <cell r="C978" t="str">
            <v>IC-057-2023</v>
          </cell>
          <cell r="D978">
            <v>1035</v>
          </cell>
          <cell r="E978" t="str">
            <v>MQX</v>
          </cell>
          <cell r="F978" t="str">
            <v>MULTIFILAMENTO NATURAL/NO ABSORBIBLE SEDA 3/0 AGUJA 1/2 REDONDA 24 A 27MM HEBRA 75cm</v>
          </cell>
          <cell r="G978" t="str">
            <v>UNIDAD</v>
          </cell>
          <cell r="H978" t="str">
            <v>131-2023</v>
          </cell>
          <cell r="I978" t="str">
            <v>POLIFARMA SAS</v>
          </cell>
          <cell r="J978" t="str">
            <v>NO</v>
          </cell>
          <cell r="K978">
            <v>2954</v>
          </cell>
          <cell r="L978">
            <v>0</v>
          </cell>
          <cell r="M978">
            <v>2954</v>
          </cell>
          <cell r="N978">
            <v>85</v>
          </cell>
        </row>
        <row r="979">
          <cell r="B979" t="str">
            <v>MQ1441</v>
          </cell>
          <cell r="C979" t="str">
            <v>IC-057-2023</v>
          </cell>
          <cell r="D979">
            <v>1034</v>
          </cell>
          <cell r="E979" t="str">
            <v>MQX</v>
          </cell>
          <cell r="F979" t="str">
            <v>MULTIFILAMENTO NATURAL/NO ABSORBIBLE SEDA 3/0 AGUJA 3/8 CORTANTE 19 A 24 MM HEBRA 45CM</v>
          </cell>
          <cell r="G979" t="str">
            <v>UNIDAD</v>
          </cell>
          <cell r="H979" t="str">
            <v>131-2023</v>
          </cell>
          <cell r="I979" t="str">
            <v>POLIFARMA SAS</v>
          </cell>
          <cell r="J979" t="str">
            <v>NO</v>
          </cell>
          <cell r="K979">
            <v>3064</v>
          </cell>
          <cell r="L979">
            <v>0</v>
          </cell>
          <cell r="M979">
            <v>3064</v>
          </cell>
          <cell r="N979">
            <v>36</v>
          </cell>
        </row>
        <row r="980">
          <cell r="B980" t="str">
            <v>MQ1465</v>
          </cell>
          <cell r="C980" t="str">
            <v>IC-057-2023</v>
          </cell>
          <cell r="D980">
            <v>1033</v>
          </cell>
          <cell r="E980" t="str">
            <v>MQX</v>
          </cell>
          <cell r="F980" t="str">
            <v>MULTIFILAMENTO NATURAL/NO ABSORBIBLE SEDA 3/0 S/A HEBRA 10*75cm</v>
          </cell>
          <cell r="G980" t="str">
            <v>UNIDAD</v>
          </cell>
          <cell r="H980" t="str">
            <v>142-2023</v>
          </cell>
          <cell r="I980" t="str">
            <v xml:space="preserve">JOHNSON &amp; JOHNSON DE COLOMBIA </v>
          </cell>
          <cell r="J980" t="str">
            <v>NO</v>
          </cell>
          <cell r="K980">
            <v>4015</v>
          </cell>
          <cell r="L980">
            <v>0</v>
          </cell>
          <cell r="M980">
            <v>4015</v>
          </cell>
          <cell r="N980">
            <v>43</v>
          </cell>
        </row>
        <row r="981">
          <cell r="B981" t="str">
            <v>MQ1443</v>
          </cell>
          <cell r="C981" t="str">
            <v>IC-057-2023</v>
          </cell>
          <cell r="D981">
            <v>1036</v>
          </cell>
          <cell r="E981" t="str">
            <v>MQX</v>
          </cell>
          <cell r="F981" t="str">
            <v>MULTIFILAMENTO NATURAL/NO ABSORBIBLE SEDA 4/0 AGUJA 3/8 CORTANTE 19 A 24 MM HEBRA 45CM</v>
          </cell>
          <cell r="G981" t="str">
            <v>UNIDAD</v>
          </cell>
          <cell r="H981" t="str">
            <v>131-2023</v>
          </cell>
          <cell r="I981" t="str">
            <v>POLIFARMA SAS</v>
          </cell>
          <cell r="J981" t="str">
            <v>NO</v>
          </cell>
          <cell r="K981">
            <v>3064</v>
          </cell>
          <cell r="L981">
            <v>0</v>
          </cell>
          <cell r="M981">
            <v>3064</v>
          </cell>
          <cell r="N981">
            <v>15</v>
          </cell>
        </row>
        <row r="982">
          <cell r="B982" t="str">
            <v>MQ1473</v>
          </cell>
          <cell r="C982" t="str">
            <v>IC-057-2023</v>
          </cell>
          <cell r="D982">
            <v>1037</v>
          </cell>
          <cell r="E982" t="str">
            <v>MQX</v>
          </cell>
          <cell r="F982" t="str">
            <v>MULTIFILAMENTO NATURAL/NO ABSORBIBLE SEDA 7/0 DOBLE AGUJA 3/8 ESPATULADO  6.5MM HEBRA 45CM</v>
          </cell>
          <cell r="G982" t="str">
            <v>UNIDAD</v>
          </cell>
          <cell r="H982" t="str">
            <v>139-2023</v>
          </cell>
          <cell r="I982" t="str">
            <v>DISCOLMEDICA S.A.S.</v>
          </cell>
          <cell r="K982">
            <v>32000</v>
          </cell>
          <cell r="L982">
            <v>0</v>
          </cell>
          <cell r="M982">
            <v>32000</v>
          </cell>
          <cell r="N982">
            <v>8</v>
          </cell>
        </row>
        <row r="983">
          <cell r="B983" t="str">
            <v>MQXC821</v>
          </cell>
          <cell r="C983" t="str">
            <v>IC-057-2023</v>
          </cell>
          <cell r="D983">
            <v>991</v>
          </cell>
          <cell r="E983" t="str">
            <v>MQX</v>
          </cell>
          <cell r="F983" t="str">
            <v>MULTIFILAMENTO SINTETICO/ ABSORBIBLE CON NYLON TRENZADO 4/0 ACK K8 AGUJA 1/2 REDONDA 15 A 17MM HEBRA DE 45CM</v>
          </cell>
          <cell r="G983" t="str">
            <v>UNIDAD</v>
          </cell>
          <cell r="H983" t="str">
            <v>143-2023</v>
          </cell>
          <cell r="I983" t="str">
            <v>RAFAEL ANTONIO SALAMANCA</v>
          </cell>
          <cell r="J983" t="str">
            <v>NO</v>
          </cell>
          <cell r="K983">
            <v>8386</v>
          </cell>
          <cell r="L983">
            <v>0</v>
          </cell>
          <cell r="M983">
            <v>8386</v>
          </cell>
          <cell r="N983">
            <v>1</v>
          </cell>
        </row>
        <row r="984">
          <cell r="B984" t="str">
            <v>MQ1454</v>
          </cell>
          <cell r="C984" t="str">
            <v>IC-057-2023</v>
          </cell>
          <cell r="D984">
            <v>993</v>
          </cell>
          <cell r="E984" t="str">
            <v>MQX</v>
          </cell>
          <cell r="F984" t="str">
            <v>MULTIFILAMENTO SINTETICO/ ABSORBIBLE CON POLIESTER 0 AGUJA 1/2 REDONDA 24 A 27MM HEBRA DE 75CM</v>
          </cell>
          <cell r="G984" t="str">
            <v>UNIDAD</v>
          </cell>
          <cell r="H984" t="str">
            <v>142-2023</v>
          </cell>
          <cell r="I984" t="str">
            <v xml:space="preserve">JOHNSON &amp; JOHNSON DE COLOMBIA </v>
          </cell>
          <cell r="J984" t="str">
            <v>NO</v>
          </cell>
          <cell r="K984">
            <v>3880</v>
          </cell>
          <cell r="L984">
            <v>0</v>
          </cell>
          <cell r="M984">
            <v>3880</v>
          </cell>
          <cell r="N984">
            <v>19</v>
          </cell>
        </row>
        <row r="985">
          <cell r="B985" t="str">
            <v>MQ1455</v>
          </cell>
          <cell r="C985" t="str">
            <v>IC-057-2023</v>
          </cell>
          <cell r="D985">
            <v>994</v>
          </cell>
          <cell r="E985" t="str">
            <v>MQX</v>
          </cell>
          <cell r="F985" t="str">
            <v>MULTIFILAMENTO SINTETICO/ ABSORBIBLE CON POLIESTER 0 AGUJA 1/2 REDONDA 37 A 38MM HEBRA DE 75CM</v>
          </cell>
          <cell r="G985" t="str">
            <v>UNIDAD</v>
          </cell>
          <cell r="H985" t="str">
            <v>142-2023</v>
          </cell>
          <cell r="I985" t="str">
            <v xml:space="preserve">JOHNSON &amp; JOHNSON DE COLOMBIA </v>
          </cell>
          <cell r="J985" t="str">
            <v>NO</v>
          </cell>
          <cell r="K985">
            <v>3880</v>
          </cell>
          <cell r="L985">
            <v>0</v>
          </cell>
          <cell r="M985">
            <v>3880</v>
          </cell>
          <cell r="N985">
            <v>21</v>
          </cell>
        </row>
        <row r="986">
          <cell r="B986" t="str">
            <v>MQ1469</v>
          </cell>
          <cell r="C986" t="str">
            <v>IC-057-2023</v>
          </cell>
          <cell r="D986">
            <v>999</v>
          </cell>
          <cell r="E986" t="str">
            <v>MQX</v>
          </cell>
          <cell r="F986" t="str">
            <v>MULTIFILAMENTO SINTETICO/ABSORBIBLE CON FIBRA DE POLIESTER 5/0 AGUJA 3/8 ESPATULADO DOBLE 8MM HEBRA DE 45CM</v>
          </cell>
          <cell r="G986" t="str">
            <v>UNIDAD</v>
          </cell>
          <cell r="H986" t="str">
            <v>139-2023</v>
          </cell>
          <cell r="I986" t="str">
            <v>DISCOLMEDICA S.A.S.</v>
          </cell>
          <cell r="K986">
            <v>40071</v>
          </cell>
          <cell r="L986">
            <v>0</v>
          </cell>
          <cell r="M986">
            <v>40071</v>
          </cell>
          <cell r="N986">
            <v>3</v>
          </cell>
        </row>
        <row r="987">
          <cell r="B987" t="str">
            <v>MQXC808</v>
          </cell>
          <cell r="C987" t="str">
            <v>IC-057-2023</v>
          </cell>
          <cell r="D987">
            <v>996</v>
          </cell>
          <cell r="E987" t="str">
            <v>MQX</v>
          </cell>
          <cell r="F987" t="str">
            <v>MULTIFILAMENTO SINTETICO/ABSORBIBLE CON POLIESTER 2/0 AGUJA 1/2 REDONDA 19 A 22MM HEBRA DE 75CM</v>
          </cell>
          <cell r="G987" t="str">
            <v>UNIDAD</v>
          </cell>
          <cell r="H987" t="str">
            <v>142-2023</v>
          </cell>
          <cell r="I987" t="str">
            <v xml:space="preserve">JOHNSON &amp; JOHNSON DE COLOMBIA </v>
          </cell>
          <cell r="J987" t="str">
            <v>NO</v>
          </cell>
          <cell r="K987">
            <v>13330</v>
          </cell>
          <cell r="L987">
            <v>0</v>
          </cell>
          <cell r="M987">
            <v>13330</v>
          </cell>
          <cell r="N987">
            <v>1</v>
          </cell>
        </row>
        <row r="988">
          <cell r="B988" t="str">
            <v>MQ1456</v>
          </cell>
          <cell r="C988" t="str">
            <v>IC-057-2023</v>
          </cell>
          <cell r="D988">
            <v>995</v>
          </cell>
          <cell r="E988" t="str">
            <v>MQX</v>
          </cell>
          <cell r="F988" t="str">
            <v>MULTIFILAMENTO SINTETICO/ABSORBIBLE CON POLIESTER 2/0 AGUJA 1/2 REDONDA 24 A 27MM HEBRA DE 75CM</v>
          </cell>
          <cell r="G988" t="str">
            <v>UNIDAD</v>
          </cell>
          <cell r="H988" t="str">
            <v>142-2023</v>
          </cell>
          <cell r="I988" t="str">
            <v xml:space="preserve">JOHNSON &amp; JOHNSON DE COLOMBIA </v>
          </cell>
          <cell r="J988" t="str">
            <v>NO</v>
          </cell>
          <cell r="K988">
            <v>3770</v>
          </cell>
          <cell r="L988">
            <v>0</v>
          </cell>
          <cell r="M988">
            <v>3770</v>
          </cell>
          <cell r="N988">
            <v>18</v>
          </cell>
        </row>
        <row r="989">
          <cell r="B989" t="str">
            <v>MQXC827</v>
          </cell>
          <cell r="C989" t="str">
            <v>IC-057-2023</v>
          </cell>
          <cell r="D989">
            <v>997</v>
          </cell>
          <cell r="E989" t="str">
            <v>MQX</v>
          </cell>
          <cell r="F989" t="str">
            <v>MULTIFILAMENTO SINTETICO/ABSORBIBLE CON POLIESTER 2/0 AGUJA 1/2 REDONDA KIT 25 A 27MM  C/PLEDGET HEBRA DE 90CM</v>
          </cell>
          <cell r="G989" t="str">
            <v>UNIDAD</v>
          </cell>
          <cell r="H989" t="str">
            <v>145-2023</v>
          </cell>
          <cell r="I989" t="str">
            <v>MEDTRONIC COLOMBIA S.A.</v>
          </cell>
          <cell r="J989" t="str">
            <v>NO</v>
          </cell>
          <cell r="K989">
            <v>170300</v>
          </cell>
          <cell r="L989">
            <v>0</v>
          </cell>
          <cell r="M989">
            <v>170300</v>
          </cell>
          <cell r="N989">
            <v>1</v>
          </cell>
        </row>
        <row r="990">
          <cell r="B990" t="str">
            <v>MQ1428</v>
          </cell>
          <cell r="C990" t="str">
            <v>IC-057-2023</v>
          </cell>
          <cell r="D990">
            <v>1001</v>
          </cell>
          <cell r="E990" t="str">
            <v>MQX</v>
          </cell>
          <cell r="F990" t="str">
            <v>MULTIFILAMENTO SINTETICO/ABSORBIBLE CON POLIGLACTINA 910 (RAPID) 0 AGUJA 1/2 REDONDA 36 A 37MM HEBRA DE 75CM</v>
          </cell>
          <cell r="G990" t="str">
            <v>UNIDAD</v>
          </cell>
          <cell r="H990" t="str">
            <v>131-2023</v>
          </cell>
          <cell r="I990" t="str">
            <v>POLIFARMA SAS</v>
          </cell>
          <cell r="J990" t="str">
            <v>NO</v>
          </cell>
          <cell r="K990">
            <v>7800</v>
          </cell>
          <cell r="L990">
            <v>0</v>
          </cell>
          <cell r="M990">
            <v>7800</v>
          </cell>
          <cell r="N990">
            <v>38</v>
          </cell>
        </row>
        <row r="991">
          <cell r="B991" t="str">
            <v>MQXC777</v>
          </cell>
          <cell r="C991" t="str">
            <v>IC-057-2023</v>
          </cell>
          <cell r="D991">
            <v>1002</v>
          </cell>
          <cell r="E991" t="str">
            <v>MQX</v>
          </cell>
          <cell r="F991" t="str">
            <v>MULTIFILAMENTO SINTETICO/ABSORBIBLE CON POLIGLACTINA 910 (RAPID) 2/0 AGUJA 1/2 REDONDA 24 A 27MM HEBRA DE 75CM</v>
          </cell>
          <cell r="G991" t="str">
            <v>UNIDAD</v>
          </cell>
          <cell r="H991" t="str">
            <v>131-2023</v>
          </cell>
          <cell r="I991" t="str">
            <v>POLIFARMA SAS</v>
          </cell>
          <cell r="J991" t="str">
            <v>NO</v>
          </cell>
          <cell r="K991">
            <v>6770</v>
          </cell>
          <cell r="L991">
            <v>0</v>
          </cell>
          <cell r="M991">
            <v>6770</v>
          </cell>
          <cell r="N991">
            <v>10</v>
          </cell>
        </row>
        <row r="992">
          <cell r="B992" t="str">
            <v>MQ1072</v>
          </cell>
          <cell r="C992" t="str">
            <v>IC-057-2023</v>
          </cell>
          <cell r="D992">
            <v>181</v>
          </cell>
          <cell r="E992" t="str">
            <v>MQX</v>
          </cell>
          <cell r="F992" t="str">
            <v>NEBULIZADOR JET</v>
          </cell>
          <cell r="G992" t="str">
            <v>UNIDAD</v>
          </cell>
          <cell r="H992" t="str">
            <v>151-2023</v>
          </cell>
          <cell r="I992" t="str">
            <v>BIOPLAST OC S.A.S.</v>
          </cell>
          <cell r="J992" t="str">
            <v>NO</v>
          </cell>
          <cell r="K992">
            <v>4475</v>
          </cell>
          <cell r="L992">
            <v>850.25</v>
          </cell>
          <cell r="M992">
            <v>5325.25</v>
          </cell>
          <cell r="N992">
            <v>14</v>
          </cell>
        </row>
        <row r="993">
          <cell r="B993" t="str">
            <v>MQ0445</v>
          </cell>
          <cell r="C993" t="str">
            <v>IC-057-2023</v>
          </cell>
          <cell r="D993">
            <v>182</v>
          </cell>
          <cell r="E993" t="str">
            <v>MQX</v>
          </cell>
          <cell r="F993" t="str">
            <v>NIPLE PARA OXIGENO</v>
          </cell>
          <cell r="G993" t="str">
            <v>UNIDAD</v>
          </cell>
          <cell r="H993" t="str">
            <v>151-2023</v>
          </cell>
          <cell r="I993" t="str">
            <v>BIOPLAST OC S.A.S.</v>
          </cell>
          <cell r="J993" t="str">
            <v>NO</v>
          </cell>
          <cell r="K993">
            <v>848</v>
          </cell>
          <cell r="L993">
            <v>161.12</v>
          </cell>
          <cell r="M993">
            <v>1009.12</v>
          </cell>
          <cell r="N993">
            <v>215</v>
          </cell>
        </row>
        <row r="994">
          <cell r="B994" t="str">
            <v>MQ1075</v>
          </cell>
          <cell r="C994" t="str">
            <v>IC-057-2023</v>
          </cell>
          <cell r="D994">
            <v>381</v>
          </cell>
          <cell r="E994" t="str">
            <v>MQX</v>
          </cell>
          <cell r="F994" t="str">
            <v>OVEROL ANTIESTATICO - ANTIFLUIDOS CON GORRO COMPUESTO DE FIBRAS DE POLIETILENO ENTRE TEJIDAS T:  S, M, L Y XL.</v>
          </cell>
          <cell r="G994" t="str">
            <v xml:space="preserve">UNIDAD </v>
          </cell>
          <cell r="H994" t="str">
            <v>138-2023</v>
          </cell>
          <cell r="I994" t="str">
            <v>MEDICOX LTDA</v>
          </cell>
          <cell r="J994" t="str">
            <v>NO</v>
          </cell>
          <cell r="K994">
            <v>15593</v>
          </cell>
          <cell r="L994">
            <v>2963</v>
          </cell>
          <cell r="M994">
            <v>18556</v>
          </cell>
          <cell r="N994">
            <v>62</v>
          </cell>
        </row>
        <row r="995">
          <cell r="B995" t="str">
            <v>MQXC533</v>
          </cell>
          <cell r="C995" t="str">
            <v>IC-002-2023</v>
          </cell>
          <cell r="D995">
            <v>179</v>
          </cell>
          <cell r="E995" t="str">
            <v>MQX</v>
          </cell>
          <cell r="F995" t="str">
            <v>OXIDO DE ZINC USO DENTAL</v>
          </cell>
          <cell r="G995" t="str">
            <v>FRASCO 175GR</v>
          </cell>
          <cell r="H995" t="str">
            <v>009-2023</v>
          </cell>
          <cell r="I995" t="str">
            <v>ORBIDENTAL SAS</v>
          </cell>
          <cell r="J995" t="str">
            <v>NO</v>
          </cell>
          <cell r="K995">
            <v>15000</v>
          </cell>
          <cell r="L995">
            <v>0</v>
          </cell>
          <cell r="M995">
            <v>15000</v>
          </cell>
          <cell r="N995">
            <v>5</v>
          </cell>
        </row>
        <row r="996">
          <cell r="B996" t="str">
            <v>MQ1320</v>
          </cell>
          <cell r="C996" t="str">
            <v>NR</v>
          </cell>
          <cell r="E996" t="str">
            <v>MQX</v>
          </cell>
          <cell r="F996" t="str">
            <v>PAÑAL ADULTO TALLA XL</v>
          </cell>
          <cell r="G996" t="str">
            <v xml:space="preserve">UNIDAD </v>
          </cell>
          <cell r="H996" t="str">
            <v>SIN CONTRATO</v>
          </cell>
          <cell r="I996" t="str">
            <v>SIN CONTRATO</v>
          </cell>
          <cell r="J996" t="str">
            <v>NO</v>
          </cell>
          <cell r="K996">
            <v>4468</v>
          </cell>
          <cell r="L996">
            <v>848.92</v>
          </cell>
          <cell r="M996">
            <v>5316.92</v>
          </cell>
          <cell r="N996">
            <v>1</v>
          </cell>
        </row>
        <row r="997">
          <cell r="B997" t="str">
            <v>MQ1081</v>
          </cell>
          <cell r="C997" t="str">
            <v>IC-057-2023</v>
          </cell>
          <cell r="D997">
            <v>332</v>
          </cell>
          <cell r="E997" t="str">
            <v>MQX</v>
          </cell>
          <cell r="F997" t="str">
            <v>PAÑAL DESECHABLE T: L</v>
          </cell>
          <cell r="G997" t="str">
            <v>UNIDAD</v>
          </cell>
          <cell r="H997" t="str">
            <v>151-2023</v>
          </cell>
          <cell r="I997" t="str">
            <v>BIOPLAST OC S.A.S.</v>
          </cell>
          <cell r="J997" t="str">
            <v>NO</v>
          </cell>
          <cell r="K997">
            <v>2390</v>
          </cell>
          <cell r="L997">
            <v>454.1</v>
          </cell>
          <cell r="M997">
            <v>2844.1</v>
          </cell>
          <cell r="N997">
            <v>766</v>
          </cell>
        </row>
        <row r="998">
          <cell r="B998" t="str">
            <v>MQ1082</v>
          </cell>
          <cell r="C998" t="str">
            <v>IC-057-2023</v>
          </cell>
          <cell r="D998">
            <v>333</v>
          </cell>
          <cell r="E998" t="str">
            <v>MQX</v>
          </cell>
          <cell r="F998" t="str">
            <v>PAÑAL DESECHABLE T: M</v>
          </cell>
          <cell r="G998" t="str">
            <v>UNIDAD</v>
          </cell>
          <cell r="H998" t="str">
            <v>151-2023</v>
          </cell>
          <cell r="I998" t="str">
            <v>BIOPLAST OC S.A.S.</v>
          </cell>
          <cell r="J998" t="str">
            <v>NO</v>
          </cell>
          <cell r="K998">
            <v>2145</v>
          </cell>
          <cell r="L998">
            <v>407.55</v>
          </cell>
          <cell r="M998">
            <v>2552.5500000000002</v>
          </cell>
          <cell r="N998">
            <v>1226</v>
          </cell>
        </row>
        <row r="999">
          <cell r="B999" t="str">
            <v>MQ0657</v>
          </cell>
          <cell r="C999" t="str">
            <v>IC-057-2023</v>
          </cell>
          <cell r="D999">
            <v>691</v>
          </cell>
          <cell r="E999" t="str">
            <v>MQX</v>
          </cell>
          <cell r="F999" t="str">
            <v>PAÑO IMPREGNADO CON CLORHEXIDINA AL 2 % Y ALCOHOL ISOPROPILICO AL 70%</v>
          </cell>
          <cell r="G999" t="str">
            <v>SACHET</v>
          </cell>
          <cell r="H999" t="str">
            <v>131-2023</v>
          </cell>
          <cell r="I999" t="str">
            <v>POLIFARMA SAS</v>
          </cell>
          <cell r="J999" t="str">
            <v>NO</v>
          </cell>
          <cell r="K999">
            <v>55</v>
          </cell>
          <cell r="L999">
            <v>0</v>
          </cell>
          <cell r="M999">
            <v>55</v>
          </cell>
          <cell r="N999">
            <v>76239</v>
          </cell>
        </row>
        <row r="1000">
          <cell r="B1000" t="str">
            <v>MQ0448</v>
          </cell>
          <cell r="C1000" t="str">
            <v>EM126-2023</v>
          </cell>
          <cell r="D1000" t="str">
            <v>INCLUSIÓN</v>
          </cell>
          <cell r="E1000" t="str">
            <v>MQX</v>
          </cell>
          <cell r="F1000" t="str">
            <v>PAPEL CREPADO 1 GENERACION  PARA ESTERILIZACION 55-60 GRAMOS 120X120CM</v>
          </cell>
          <cell r="G1000" t="str">
            <v>UNIDAD</v>
          </cell>
          <cell r="H1000" t="str">
            <v>SIN CONTRATO</v>
          </cell>
          <cell r="I1000" t="str">
            <v>SIN CONTRATO</v>
          </cell>
          <cell r="J1000" t="str">
            <v>NO</v>
          </cell>
          <cell r="K1000">
            <v>213100</v>
          </cell>
          <cell r="L1000">
            <v>40489</v>
          </cell>
          <cell r="M1000">
            <v>253589</v>
          </cell>
          <cell r="N1000">
            <v>173</v>
          </cell>
        </row>
        <row r="1001">
          <cell r="B1001" t="str">
            <v>MQ1120</v>
          </cell>
          <cell r="C1001" t="str">
            <v>EM126-2023</v>
          </cell>
          <cell r="D1001" t="str">
            <v>INCLUSIÓN</v>
          </cell>
          <cell r="E1001" t="str">
            <v>MQX</v>
          </cell>
          <cell r="F1001" t="str">
            <v>PAPEL CREPADO 1 GENERACION PARA ESTERILIZACION 50- 54CM X100MT AZUL/VERDE</v>
          </cell>
          <cell r="G1001" t="str">
            <v>ROLLO</v>
          </cell>
          <cell r="H1001" t="str">
            <v>SIN CONTRATO</v>
          </cell>
          <cell r="I1001" t="str">
            <v>SIN CONTRATO</v>
          </cell>
          <cell r="J1001" t="str">
            <v>NO</v>
          </cell>
          <cell r="K1001">
            <v>68000</v>
          </cell>
          <cell r="L1001">
            <v>12920</v>
          </cell>
          <cell r="M1001">
            <v>80920</v>
          </cell>
          <cell r="N1001">
            <v>28</v>
          </cell>
        </row>
        <row r="1002">
          <cell r="B1002" t="str">
            <v>MQ0449</v>
          </cell>
          <cell r="C1002" t="str">
            <v>EM126-2023</v>
          </cell>
          <cell r="D1002" t="str">
            <v>INCLUSIÓN</v>
          </cell>
          <cell r="E1002" t="str">
            <v>MQX</v>
          </cell>
          <cell r="F1002" t="str">
            <v>PAPEL CREPADO DE 50CM X 100</v>
          </cell>
          <cell r="G1002" t="str">
            <v>ROLLO</v>
          </cell>
          <cell r="H1002" t="str">
            <v>SIN CONTRATO</v>
          </cell>
          <cell r="I1002" t="str">
            <v>SIN CONTRATO</v>
          </cell>
          <cell r="J1002" t="str">
            <v>NO</v>
          </cell>
          <cell r="K1002">
            <v>68000</v>
          </cell>
          <cell r="L1002">
            <v>12920</v>
          </cell>
          <cell r="M1002">
            <v>80920</v>
          </cell>
          <cell r="N1002">
            <v>5</v>
          </cell>
        </row>
        <row r="1003">
          <cell r="B1003" t="str">
            <v>MQXC534</v>
          </cell>
          <cell r="C1003" t="str">
            <v>IC-002-2023</v>
          </cell>
          <cell r="D1003">
            <v>180</v>
          </cell>
          <cell r="E1003" t="str">
            <v>MQX</v>
          </cell>
          <cell r="F1003" t="str">
            <v>PAPEL DE ARTICULAR</v>
          </cell>
          <cell r="G1003" t="str">
            <v>CAJA x 12
cuadernillos por 12 hojas</v>
          </cell>
          <cell r="H1003" t="str">
            <v>009-2023</v>
          </cell>
          <cell r="I1003" t="str">
            <v>ORBIDENTAL SAS</v>
          </cell>
          <cell r="J1003" t="str">
            <v>NO</v>
          </cell>
          <cell r="K1003">
            <v>28800</v>
          </cell>
          <cell r="L1003">
            <v>5472</v>
          </cell>
          <cell r="M1003">
            <v>34272</v>
          </cell>
          <cell r="N1003">
            <v>10</v>
          </cell>
        </row>
        <row r="1004">
          <cell r="B1004" t="str">
            <v>MQ1083</v>
          </cell>
          <cell r="C1004" t="str">
            <v>069-2022</v>
          </cell>
          <cell r="D1004">
            <v>19</v>
          </cell>
          <cell r="E1004" t="str">
            <v>MQX</v>
          </cell>
          <cell r="F1004" t="str">
            <v xml:space="preserve">PAPEL DE IMPRESION TERMICO PARA AUTOCLAVE </v>
          </cell>
          <cell r="G1004" t="str">
            <v xml:space="preserve">UNIDAD </v>
          </cell>
          <cell r="H1004" t="str">
            <v>230-2022</v>
          </cell>
          <cell r="I1004" t="str">
            <v>INTERCOMERCIAL MEDICA</v>
          </cell>
          <cell r="J1004" t="str">
            <v>NO</v>
          </cell>
          <cell r="K1004">
            <v>4224</v>
          </cell>
          <cell r="L1004">
            <v>803</v>
          </cell>
          <cell r="M1004">
            <v>5027</v>
          </cell>
          <cell r="N1004">
            <v>10</v>
          </cell>
        </row>
        <row r="1005">
          <cell r="B1005" t="str">
            <v>MQXC432</v>
          </cell>
          <cell r="C1005" t="str">
            <v>101-2023</v>
          </cell>
          <cell r="D1005">
            <v>5</v>
          </cell>
          <cell r="E1005" t="str">
            <v>MQX</v>
          </cell>
          <cell r="F1005" t="str">
            <v xml:space="preserve">PAPEL GRADO MEDICO PARA ESTERILIZACION EN VAPOR ROLLO DE 38 A 40 CM X 200MT, TRES INDICADORES </v>
          </cell>
          <cell r="G1005" t="str">
            <v>ROLLO</v>
          </cell>
          <cell r="H1005" t="str">
            <v>084-2023</v>
          </cell>
          <cell r="I1005" t="str">
            <v>LABORATORIOS GOTHAPLAST LTDA.</v>
          </cell>
          <cell r="J1005" t="str">
            <v>SI</v>
          </cell>
          <cell r="K1005">
            <v>392200</v>
          </cell>
          <cell r="L1005">
            <v>74518</v>
          </cell>
          <cell r="M1005">
            <v>466718</v>
          </cell>
          <cell r="N1005">
            <v>1</v>
          </cell>
        </row>
        <row r="1006">
          <cell r="B1006" t="str">
            <v>MQ1127</v>
          </cell>
          <cell r="C1006" t="str">
            <v>101-2023</v>
          </cell>
          <cell r="D1006">
            <v>6</v>
          </cell>
          <cell r="E1006" t="str">
            <v>MQX</v>
          </cell>
          <cell r="F1006" t="str">
            <v>PAPEL GRADO MEDICO Y FILM  PARA ESTERILIZACIÒN 12.5 cm*200 mt  60-70 g/m2  ROLLO PLANO</v>
          </cell>
          <cell r="G1006" t="str">
            <v xml:space="preserve">ROLLO </v>
          </cell>
          <cell r="H1006" t="str">
            <v>084-2023</v>
          </cell>
          <cell r="I1006" t="str">
            <v>LABORATORIOS GOTHAPLAST LTDA.</v>
          </cell>
          <cell r="J1006" t="str">
            <v>SI</v>
          </cell>
          <cell r="K1006">
            <v>124700</v>
          </cell>
          <cell r="L1006">
            <v>23693</v>
          </cell>
          <cell r="M1006">
            <v>148393</v>
          </cell>
          <cell r="N1006">
            <v>6</v>
          </cell>
        </row>
        <row r="1007">
          <cell r="B1007" t="str">
            <v>MQ1123</v>
          </cell>
          <cell r="C1007" t="str">
            <v>101-2023</v>
          </cell>
          <cell r="D1007">
            <v>7</v>
          </cell>
          <cell r="E1007" t="str">
            <v>MQX</v>
          </cell>
          <cell r="F1007" t="str">
            <v>PAPEL GRADO MEDICO Y FILM  PARA ESTERILIZACIÒN 30 cm*200 mt 60-70 g/m2  ROLLO PLANO</v>
          </cell>
          <cell r="G1007" t="str">
            <v xml:space="preserve">ROLLO </v>
          </cell>
          <cell r="H1007" t="str">
            <v>084-2023</v>
          </cell>
          <cell r="I1007" t="str">
            <v>LABORATORIOS GOTHAPLAST LTDA.</v>
          </cell>
          <cell r="J1007" t="str">
            <v>SI</v>
          </cell>
          <cell r="K1007">
            <v>285400</v>
          </cell>
          <cell r="L1007">
            <v>54226</v>
          </cell>
          <cell r="M1007">
            <v>339626</v>
          </cell>
          <cell r="N1007">
            <v>3</v>
          </cell>
        </row>
        <row r="1008">
          <cell r="B1008" t="str">
            <v>MQ1124</v>
          </cell>
          <cell r="C1008" t="str">
            <v>101-2023</v>
          </cell>
          <cell r="D1008">
            <v>8</v>
          </cell>
          <cell r="E1008" t="str">
            <v>MQX</v>
          </cell>
          <cell r="F1008" t="str">
            <v>PAPEL GRADO MEDICO Y FILM  PARA ESTERILIZACIÒN 38cm *200 mt 60-70 g/m2  ROLLO PLANO</v>
          </cell>
          <cell r="G1008" t="str">
            <v xml:space="preserve">ROLLO </v>
          </cell>
          <cell r="H1008" t="str">
            <v>084-2023</v>
          </cell>
          <cell r="I1008" t="str">
            <v>LABORATORIOS GOTHAPLAST LTDA.</v>
          </cell>
          <cell r="J1008" t="str">
            <v>SI</v>
          </cell>
          <cell r="K1008">
            <v>392200</v>
          </cell>
          <cell r="L1008">
            <v>74518</v>
          </cell>
          <cell r="M1008">
            <v>466718</v>
          </cell>
          <cell r="N1008">
            <v>3</v>
          </cell>
        </row>
        <row r="1009">
          <cell r="B1009" t="str">
            <v>MQ1126</v>
          </cell>
          <cell r="C1009" t="str">
            <v>101-2023</v>
          </cell>
          <cell r="D1009">
            <v>9</v>
          </cell>
          <cell r="E1009" t="str">
            <v>MQX</v>
          </cell>
          <cell r="F1009" t="str">
            <v>PAPEL GRADO MEDICO Y FILM  PARA ESTERILIZACIÒN 7,5 cm*200 mt 60-70 g/m2  ROLLO PLANO</v>
          </cell>
          <cell r="G1009" t="str">
            <v xml:space="preserve">ROLLO </v>
          </cell>
          <cell r="H1009" t="str">
            <v>084-2023</v>
          </cell>
          <cell r="I1009" t="str">
            <v>LABORATORIOS GOTHAPLAST LTDA.</v>
          </cell>
          <cell r="J1009" t="str">
            <v>SI</v>
          </cell>
          <cell r="K1009">
            <v>80800</v>
          </cell>
          <cell r="L1009">
            <v>15352</v>
          </cell>
          <cell r="M1009">
            <v>96152</v>
          </cell>
          <cell r="N1009">
            <v>3</v>
          </cell>
        </row>
        <row r="1010">
          <cell r="B1010" t="str">
            <v>MQ1285</v>
          </cell>
          <cell r="C1010" t="str">
            <v>101-2023</v>
          </cell>
          <cell r="D1010">
            <v>10</v>
          </cell>
          <cell r="E1010" t="str">
            <v>MQX</v>
          </cell>
          <cell r="F1010" t="str">
            <v>PAPEL GRADO MEDICO Y FILM PARA ESTERILIZACIÒN 25 cm*200 mt 60- 70 g/m2 ROLLO PLANO</v>
          </cell>
          <cell r="G1010" t="str">
            <v>UNIDAD</v>
          </cell>
          <cell r="H1010" t="str">
            <v>084-2023</v>
          </cell>
          <cell r="I1010" t="str">
            <v>LABORATORIOS GOTHAPLAST LTDA.</v>
          </cell>
          <cell r="J1010" t="str">
            <v>SI</v>
          </cell>
          <cell r="K1010">
            <v>235100</v>
          </cell>
          <cell r="L1010">
            <v>44669</v>
          </cell>
          <cell r="M1010">
            <v>279769</v>
          </cell>
          <cell r="N1010">
            <v>1</v>
          </cell>
        </row>
        <row r="1011">
          <cell r="B1011" t="str">
            <v>MQ1084</v>
          </cell>
          <cell r="C1011" t="str">
            <v>101-2023</v>
          </cell>
          <cell r="D1011">
            <v>11</v>
          </cell>
          <cell r="E1011" t="str">
            <v>MQX</v>
          </cell>
          <cell r="F1011" t="str">
            <v>PAPEL GRADO MEDICO Y FILM PARA ESTERILIZACIÒN
35 cm*200 mt 60- 70 g/m2 ROLLO PLANO</v>
          </cell>
          <cell r="G1011" t="str">
            <v>UNIDAD</v>
          </cell>
          <cell r="H1011" t="str">
            <v>084-2023</v>
          </cell>
          <cell r="I1011" t="str">
            <v>LABORATORIOS GOTHAPLAST LTDA.</v>
          </cell>
          <cell r="J1011" t="str">
            <v>SI</v>
          </cell>
          <cell r="K1011">
            <v>392200</v>
          </cell>
          <cell r="L1011">
            <v>74518</v>
          </cell>
          <cell r="M1011">
            <v>466718</v>
          </cell>
          <cell r="N1011">
            <v>2</v>
          </cell>
        </row>
        <row r="1012">
          <cell r="B1012" t="str">
            <v>MQ1269</v>
          </cell>
          <cell r="C1012" t="str">
            <v>029-2021</v>
          </cell>
          <cell r="D1012">
            <v>4</v>
          </cell>
          <cell r="E1012" t="str">
            <v>MQX</v>
          </cell>
          <cell r="F1012" t="str">
            <v>PAPEL IMPRESORA TERMICO</v>
          </cell>
          <cell r="G1012" t="str">
            <v>CAJA X 12 ROLLOS</v>
          </cell>
          <cell r="H1012" t="str">
            <v>088-2023</v>
          </cell>
          <cell r="I1012" t="str">
            <v>ADVANCED STERILIZATION PRODUCTS COLOMBIA S.A.S</v>
          </cell>
          <cell r="J1012" t="str">
            <v>SI</v>
          </cell>
          <cell r="K1012">
            <v>808330</v>
          </cell>
          <cell r="L1012">
            <v>153583</v>
          </cell>
          <cell r="M1012">
            <v>961913</v>
          </cell>
          <cell r="N1012">
            <v>1</v>
          </cell>
        </row>
        <row r="1013">
          <cell r="B1013" t="str">
            <v>MQXC832</v>
          </cell>
          <cell r="C1013" t="str">
            <v>IC-057-2023</v>
          </cell>
          <cell r="D1013">
            <v>107</v>
          </cell>
          <cell r="E1013" t="str">
            <v>MQX</v>
          </cell>
          <cell r="F1013" t="str">
            <v>PIEZA DE MANO REZUM</v>
          </cell>
          <cell r="G1013" t="str">
            <v>UNIDAD</v>
          </cell>
          <cell r="H1013" t="str">
            <v>147-2023</v>
          </cell>
          <cell r="I1013" t="str">
            <v>TECNOLOGIAS MEDICAS DE COLOMBIA SAS</v>
          </cell>
          <cell r="J1013" t="str">
            <v>NO</v>
          </cell>
          <cell r="K1013">
            <v>7880000</v>
          </cell>
          <cell r="L1013">
            <v>1497200</v>
          </cell>
          <cell r="M1013">
            <v>9377200</v>
          </cell>
          <cell r="N1013">
            <v>1</v>
          </cell>
        </row>
        <row r="1014">
          <cell r="B1014" t="str">
            <v>MQ0481</v>
          </cell>
          <cell r="C1014" t="str">
            <v>IC-057-2023</v>
          </cell>
          <cell r="D1014">
            <v>43</v>
          </cell>
          <cell r="E1014" t="str">
            <v>MQX</v>
          </cell>
          <cell r="F1014" t="str">
            <v>PAQUETE QUIRURGICO CIRUGIA GENERAL ESTERIL / GRAMAJE MINIMO 35 GRS</v>
          </cell>
          <cell r="G1014" t="str">
            <v>UNIDAD</v>
          </cell>
          <cell r="H1014" t="str">
            <v>131-2023</v>
          </cell>
          <cell r="I1014" t="str">
            <v>POLIFARMA SAS</v>
          </cell>
          <cell r="J1014" t="str">
            <v>NO</v>
          </cell>
          <cell r="K1014">
            <v>39500</v>
          </cell>
          <cell r="L1014">
            <v>7505</v>
          </cell>
          <cell r="M1014">
            <v>47005</v>
          </cell>
          <cell r="N1014">
            <v>1800</v>
          </cell>
        </row>
        <row r="1015">
          <cell r="B1015" t="str">
            <v>MQ0480</v>
          </cell>
          <cell r="C1015" t="str">
            <v>IC-057-2023</v>
          </cell>
          <cell r="D1015">
            <v>37</v>
          </cell>
          <cell r="E1015" t="str">
            <v>MQX</v>
          </cell>
          <cell r="F1015" t="str">
            <v>PAQUETE QUIRURGICO PARA PARTO ESTERIL / GRAMAJE MINIMO SMS 35 GRS</v>
          </cell>
          <cell r="G1015" t="str">
            <v>UNIDAD</v>
          </cell>
          <cell r="H1015" t="str">
            <v>131-2023</v>
          </cell>
          <cell r="I1015" t="str">
            <v>POLIFARMA SAS</v>
          </cell>
          <cell r="J1015" t="str">
            <v>NO</v>
          </cell>
          <cell r="K1015">
            <v>21000</v>
          </cell>
          <cell r="L1015">
            <v>3990</v>
          </cell>
          <cell r="M1015">
            <v>24990</v>
          </cell>
          <cell r="N1015">
            <v>282</v>
          </cell>
        </row>
        <row r="1016">
          <cell r="B1016" t="str">
            <v>MQ1351</v>
          </cell>
          <cell r="C1016" t="str">
            <v>IC-057-2023</v>
          </cell>
          <cell r="D1016">
            <v>42</v>
          </cell>
          <cell r="E1016" t="str">
            <v>MQX</v>
          </cell>
          <cell r="F1016" t="str">
            <v>PAQUETE QUIRÚRGICO ORTOPEDIA ESTERIL / GRAMAJE MINIMO 35 GRS</v>
          </cell>
          <cell r="G1016" t="str">
            <v>UNIDAD</v>
          </cell>
          <cell r="H1016" t="str">
            <v>150-2023</v>
          </cell>
          <cell r="I1016" t="str">
            <v>LABORATORIOS GOTHAPLAST LTDA.</v>
          </cell>
          <cell r="J1016" t="str">
            <v>NO</v>
          </cell>
          <cell r="K1016">
            <v>65200</v>
          </cell>
          <cell r="L1016">
            <v>12388</v>
          </cell>
          <cell r="M1016">
            <v>77588</v>
          </cell>
          <cell r="N1016">
            <v>1</v>
          </cell>
        </row>
        <row r="1017">
          <cell r="B1017" t="str">
            <v>MQ1085</v>
          </cell>
          <cell r="C1017" t="str">
            <v>IC-057-2023</v>
          </cell>
          <cell r="D1017">
            <v>40</v>
          </cell>
          <cell r="E1017" t="str">
            <v>MQX</v>
          </cell>
          <cell r="F1017" t="str">
            <v>PAQUETE QUIRURGICO CATETER ESTERIL / GRAMAJE MINIMO 35 GRS</v>
          </cell>
          <cell r="G1017" t="str">
            <v>PAQUETE</v>
          </cell>
          <cell r="H1017" t="str">
            <v>150-2023</v>
          </cell>
          <cell r="I1017" t="str">
            <v>LABORATORIOS GOTHAPLAST LTDA.</v>
          </cell>
          <cell r="J1017" t="str">
            <v>NO</v>
          </cell>
          <cell r="K1017">
            <v>17550</v>
          </cell>
          <cell r="L1017">
            <v>3334.5</v>
          </cell>
          <cell r="M1017">
            <v>20884.5</v>
          </cell>
          <cell r="N1017">
            <v>350</v>
          </cell>
        </row>
        <row r="1018">
          <cell r="B1018" t="str">
            <v>MQXC835</v>
          </cell>
          <cell r="C1018" t="str">
            <v>IC-057-2023</v>
          </cell>
          <cell r="D1018">
            <v>38</v>
          </cell>
          <cell r="E1018" t="str">
            <v>MQX</v>
          </cell>
          <cell r="F1018" t="str">
            <v>PAQUETE QUIRURGICO ESTERIL PARA CESAREA / GRAMAJE MINIMO SMS 35 GRS</v>
          </cell>
          <cell r="G1018" t="str">
            <v>UNIDAD</v>
          </cell>
          <cell r="H1018" t="str">
            <v>150-2023</v>
          </cell>
          <cell r="I1018" t="str">
            <v>LABORATORIOS GOTHAPLAST LTDA.</v>
          </cell>
          <cell r="J1018" t="str">
            <v>NO</v>
          </cell>
          <cell r="K1018">
            <v>40500</v>
          </cell>
          <cell r="L1018">
            <v>7695</v>
          </cell>
          <cell r="M1018">
            <v>48195</v>
          </cell>
          <cell r="N1018">
            <v>1</v>
          </cell>
        </row>
        <row r="1019">
          <cell r="B1019" t="str">
            <v>MQXC759</v>
          </cell>
          <cell r="C1019" t="str">
            <v>IC-057-2023</v>
          </cell>
          <cell r="D1019">
            <v>39</v>
          </cell>
          <cell r="E1019" t="str">
            <v>MQX</v>
          </cell>
          <cell r="F1019" t="str">
            <v>PAQUETE QUIRURGICO LAPAROTOMIA ESTERIL / GRAMAJE MINIMO 35 GRS</v>
          </cell>
          <cell r="G1019" t="str">
            <v>UNIDAD</v>
          </cell>
          <cell r="H1019" t="str">
            <v>131-2023</v>
          </cell>
          <cell r="I1019" t="str">
            <v>POLIFARMA SAS</v>
          </cell>
          <cell r="J1019" t="str">
            <v>NO</v>
          </cell>
          <cell r="K1019">
            <v>39500</v>
          </cell>
          <cell r="L1019">
            <v>7505</v>
          </cell>
          <cell r="M1019">
            <v>47005</v>
          </cell>
          <cell r="N1019">
            <v>1</v>
          </cell>
        </row>
        <row r="1020">
          <cell r="B1020" t="str">
            <v>MQXC745</v>
          </cell>
          <cell r="C1020" t="str">
            <v>IC-057-2023</v>
          </cell>
          <cell r="D1020">
            <v>41</v>
          </cell>
          <cell r="E1020" t="str">
            <v>MQX</v>
          </cell>
          <cell r="F1020" t="str">
            <v>PAQUETE QUIRURGICO OFTALMOLOGIA ESTERIL / GRAMAJE MINIMO 35 GRS</v>
          </cell>
          <cell r="G1020" t="str">
            <v>UNIDAD</v>
          </cell>
          <cell r="H1020" t="str">
            <v>138-2023</v>
          </cell>
          <cell r="I1020" t="str">
            <v>MEDICOX LTDA</v>
          </cell>
          <cell r="J1020" t="str">
            <v>NO</v>
          </cell>
          <cell r="K1020">
            <v>27326</v>
          </cell>
          <cell r="L1020">
            <v>5192</v>
          </cell>
          <cell r="M1020">
            <v>32518</v>
          </cell>
          <cell r="N1020">
            <v>1</v>
          </cell>
        </row>
        <row r="1021">
          <cell r="B1021" t="str">
            <v>MQXC632</v>
          </cell>
          <cell r="C1021" t="str">
            <v>EM-096-2023</v>
          </cell>
          <cell r="D1021">
            <v>156</v>
          </cell>
          <cell r="E1021" t="str">
            <v>MQX</v>
          </cell>
          <cell r="F1021" t="str">
            <v>PARCHE BIOLOGICO XENOSURE DE PERICARDIO BOVINO DE 0,8 * 8CM</v>
          </cell>
          <cell r="G1021" t="str">
            <v xml:space="preserve">UNIDAD </v>
          </cell>
          <cell r="H1021" t="str">
            <v>040-2023</v>
          </cell>
          <cell r="I1021" t="str">
            <v>COMPANY MEDIQBOY</v>
          </cell>
          <cell r="J1021" t="str">
            <v>NO</v>
          </cell>
          <cell r="K1021">
            <v>1313571</v>
          </cell>
          <cell r="L1021">
            <v>0</v>
          </cell>
          <cell r="M1021">
            <v>1313571</v>
          </cell>
          <cell r="N1021">
            <v>1</v>
          </cell>
        </row>
        <row r="1022">
          <cell r="B1022" t="str">
            <v>MQ1475</v>
          </cell>
          <cell r="C1022" t="str">
            <v>IC-057-2023</v>
          </cell>
          <cell r="D1022">
            <v>1044</v>
          </cell>
          <cell r="E1022" t="str">
            <v>MQX</v>
          </cell>
          <cell r="F1022" t="str">
            <v>PARCHES DEA ADULTO Marca:INSTRAMED.  Modelo: ISIS / CARDIOMAX</v>
          </cell>
          <cell r="G1022" t="str">
            <v>UNIDAD</v>
          </cell>
          <cell r="H1022" t="str">
            <v>137-2023</v>
          </cell>
          <cell r="I1022" t="str">
            <v>HOSPITECNICA S.A.S.</v>
          </cell>
          <cell r="J1022" t="str">
            <v>NO</v>
          </cell>
          <cell r="K1022">
            <v>125400</v>
          </cell>
          <cell r="L1022">
            <v>23826</v>
          </cell>
          <cell r="M1022">
            <v>149226</v>
          </cell>
          <cell r="N1022">
            <v>15</v>
          </cell>
        </row>
        <row r="1023">
          <cell r="B1023" t="str">
            <v>MQ1476</v>
          </cell>
          <cell r="C1023" t="str">
            <v>IC-057-2023</v>
          </cell>
          <cell r="D1023">
            <v>1046</v>
          </cell>
          <cell r="E1023" t="str">
            <v>MQX</v>
          </cell>
          <cell r="F1023" t="str">
            <v>PARCHES DEA PEDIATRICO Marca:INSTRAMED.  Modelo: ISIS / CARDIOMAX</v>
          </cell>
          <cell r="G1023" t="str">
            <v>UNIDAD</v>
          </cell>
          <cell r="H1023" t="str">
            <v>137-2023</v>
          </cell>
          <cell r="I1023" t="str">
            <v>HOSPITECNICA S.A.S.</v>
          </cell>
          <cell r="J1023" t="str">
            <v>NO</v>
          </cell>
          <cell r="K1023">
            <v>125400</v>
          </cell>
          <cell r="L1023">
            <v>23826</v>
          </cell>
          <cell r="M1023">
            <v>149226</v>
          </cell>
          <cell r="N1023">
            <v>5</v>
          </cell>
        </row>
        <row r="1024">
          <cell r="B1024" t="str">
            <v>MQXC535</v>
          </cell>
          <cell r="C1024" t="str">
            <v>IC-002-2023</v>
          </cell>
          <cell r="D1024">
            <v>181</v>
          </cell>
          <cell r="E1024" t="str">
            <v>MQX</v>
          </cell>
          <cell r="F1024" t="str">
            <v>PASTA PARA ALVEOLITIS</v>
          </cell>
          <cell r="G1024" t="str">
            <v>FCO X 10 GRS</v>
          </cell>
          <cell r="H1024" t="str">
            <v>009-2023</v>
          </cell>
          <cell r="I1024" t="str">
            <v>ORBIDENTAL SAS</v>
          </cell>
          <cell r="J1024" t="str">
            <v>NO</v>
          </cell>
          <cell r="K1024">
            <v>33900</v>
          </cell>
          <cell r="L1024">
            <v>0</v>
          </cell>
          <cell r="M1024">
            <v>33900</v>
          </cell>
          <cell r="N1024">
            <v>1</v>
          </cell>
        </row>
        <row r="1025">
          <cell r="B1025" t="str">
            <v>MQXC536</v>
          </cell>
          <cell r="C1025" t="str">
            <v>IC-002-2023</v>
          </cell>
          <cell r="D1025">
            <v>182</v>
          </cell>
          <cell r="E1025" t="str">
            <v>MQX</v>
          </cell>
          <cell r="F1025" t="str">
            <v>PASTA PARA PROFILAXIS</v>
          </cell>
          <cell r="G1025" t="str">
            <v>TARRO X 50GR</v>
          </cell>
          <cell r="H1025" t="str">
            <v>009-2023</v>
          </cell>
          <cell r="I1025" t="str">
            <v>ORBIDENTAL SAS</v>
          </cell>
          <cell r="J1025" t="str">
            <v>NO</v>
          </cell>
          <cell r="K1025">
            <v>8750</v>
          </cell>
          <cell r="L1025">
            <v>1663</v>
          </cell>
          <cell r="M1025">
            <v>10413</v>
          </cell>
          <cell r="N1025">
            <v>25</v>
          </cell>
        </row>
        <row r="1026">
          <cell r="B1026" t="str">
            <v>MQ0482</v>
          </cell>
          <cell r="C1026" t="str">
            <v>IC-057-2023</v>
          </cell>
          <cell r="D1026">
            <v>228</v>
          </cell>
          <cell r="E1026" t="str">
            <v>MQX</v>
          </cell>
          <cell r="F1026" t="str">
            <v>PASTA PROTECTORA DE PIEL PARA ESTOMAS</v>
          </cell>
          <cell r="G1026" t="str">
            <v xml:space="preserve">UNIDAD </v>
          </cell>
          <cell r="H1026" t="str">
            <v>151-2023</v>
          </cell>
          <cell r="I1026" t="str">
            <v>BIOPLAST OC S.A.S.</v>
          </cell>
          <cell r="J1026" t="str">
            <v>NO</v>
          </cell>
          <cell r="K1026">
            <v>34900</v>
          </cell>
          <cell r="L1026">
            <v>0</v>
          </cell>
          <cell r="M1026">
            <v>34900</v>
          </cell>
          <cell r="N1026">
            <v>1</v>
          </cell>
        </row>
        <row r="1027">
          <cell r="B1027" t="str">
            <v>MQXC537</v>
          </cell>
          <cell r="C1027" t="str">
            <v>IC-002-2023</v>
          </cell>
          <cell r="D1027">
            <v>183</v>
          </cell>
          <cell r="E1027" t="str">
            <v>MQX</v>
          </cell>
          <cell r="F1027" t="str">
            <v>PELICULA PERIAPICAL ADULTO CAJA X 150</v>
          </cell>
          <cell r="G1027" t="str">
            <v>CAJA X 150 UNDS</v>
          </cell>
          <cell r="H1027" t="str">
            <v>009-2023</v>
          </cell>
          <cell r="I1027" t="str">
            <v>ORBIDENTAL SAS</v>
          </cell>
          <cell r="J1027" t="str">
            <v>NO</v>
          </cell>
          <cell r="K1027">
            <v>225000</v>
          </cell>
          <cell r="L1027">
            <v>42750</v>
          </cell>
          <cell r="M1027">
            <v>267750</v>
          </cell>
          <cell r="N1027">
            <v>4</v>
          </cell>
        </row>
        <row r="1028">
          <cell r="B1028" t="str">
            <v>MQXC538</v>
          </cell>
          <cell r="C1028" t="str">
            <v>IC-002-2023</v>
          </cell>
          <cell r="D1028">
            <v>184</v>
          </cell>
          <cell r="E1028" t="str">
            <v>MQX</v>
          </cell>
          <cell r="F1028" t="str">
            <v>PELICULA PERIAPICAL NIÑO CAJA X 100</v>
          </cell>
          <cell r="G1028" t="str">
            <v>CAJA X 100 UNDS</v>
          </cell>
          <cell r="H1028" t="str">
            <v>009-2023</v>
          </cell>
          <cell r="I1028" t="str">
            <v>ORBIDENTAL SAS</v>
          </cell>
          <cell r="J1028" t="str">
            <v>NO</v>
          </cell>
          <cell r="K1028">
            <v>162000</v>
          </cell>
          <cell r="L1028">
            <v>30780</v>
          </cell>
          <cell r="M1028">
            <v>192780</v>
          </cell>
          <cell r="N1028">
            <v>4</v>
          </cell>
        </row>
        <row r="1029">
          <cell r="B1029" t="str">
            <v>MQ0288</v>
          </cell>
          <cell r="C1029" t="str">
            <v>IC-057-2023</v>
          </cell>
          <cell r="D1029">
            <v>348</v>
          </cell>
          <cell r="E1029" t="str">
            <v>MQX</v>
          </cell>
          <cell r="F1029" t="str">
            <v>PELICULA TRANSPARENTE ADHESIVA DE POLIURETANO 10CM * 10MT</v>
          </cell>
          <cell r="G1029" t="str">
            <v>UNIDAD</v>
          </cell>
          <cell r="H1029" t="str">
            <v>139-2023</v>
          </cell>
          <cell r="I1029" t="str">
            <v>DISCOLMEDICA S.A.S.</v>
          </cell>
          <cell r="J1029" t="str">
            <v>NO</v>
          </cell>
          <cell r="K1029">
            <v>49146</v>
          </cell>
          <cell r="L1029">
            <v>0</v>
          </cell>
          <cell r="M1029">
            <v>49146</v>
          </cell>
          <cell r="N1029">
            <v>15</v>
          </cell>
        </row>
        <row r="1030">
          <cell r="B1030" t="str">
            <v>MQ1287</v>
          </cell>
          <cell r="C1030" t="str">
            <v>042-2022</v>
          </cell>
          <cell r="D1030">
            <v>11</v>
          </cell>
          <cell r="E1030" t="str">
            <v>MQX</v>
          </cell>
          <cell r="F1030" t="str">
            <v xml:space="preserve">PELICULA TRNSPARENTE ADHESIVA 30.5*26 cm QUE APLIQUE PARA PRESION NEGATIVA </v>
          </cell>
          <cell r="G1030" t="str">
            <v>UNIDAD</v>
          </cell>
          <cell r="H1030" t="str">
            <v>SIN CONTRATO</v>
          </cell>
          <cell r="I1030" t="str">
            <v>SIN CONTRATO</v>
          </cell>
          <cell r="J1030" t="str">
            <v>SI</v>
          </cell>
          <cell r="K1030">
            <v>50902</v>
          </cell>
          <cell r="L1030">
            <v>0</v>
          </cell>
          <cell r="M1030">
            <v>50902</v>
          </cell>
          <cell r="N1030">
            <v>1</v>
          </cell>
        </row>
        <row r="1031">
          <cell r="B1031" t="str">
            <v>MQXC539</v>
          </cell>
          <cell r="C1031" t="str">
            <v>IC-002-2023</v>
          </cell>
          <cell r="D1031">
            <v>185</v>
          </cell>
          <cell r="E1031" t="str">
            <v>MQX</v>
          </cell>
          <cell r="F1031" t="str">
            <v>PIEDRAS ROSADAS DE PULIR DE TALLO LARGO DE DIFERENTES FORMAS</v>
          </cell>
          <cell r="G1031" t="str">
            <v>UNIDAD</v>
          </cell>
          <cell r="H1031" t="str">
            <v>009-2023</v>
          </cell>
          <cell r="I1031" t="str">
            <v>ORBIDENTAL SAS</v>
          </cell>
          <cell r="J1031" t="str">
            <v>NO</v>
          </cell>
          <cell r="K1031">
            <v>1500</v>
          </cell>
          <cell r="L1031">
            <v>285</v>
          </cell>
          <cell r="M1031">
            <v>1785</v>
          </cell>
          <cell r="N1031">
            <v>2</v>
          </cell>
        </row>
        <row r="1032">
          <cell r="B1032" t="str">
            <v>MQXC413</v>
          </cell>
          <cell r="C1032" t="str">
            <v>IC-057-2023</v>
          </cell>
          <cell r="D1032">
            <v>502</v>
          </cell>
          <cell r="E1032" t="str">
            <v>MQX</v>
          </cell>
          <cell r="F1032" t="str">
            <v xml:space="preserve">PIEZA DE BIPSIO MANDIBULA COCODRILO </v>
          </cell>
          <cell r="G1032" t="str">
            <v xml:space="preserve">UNIDAD </v>
          </cell>
          <cell r="H1032" t="str">
            <v>154-2023</v>
          </cell>
          <cell r="I1032" t="str">
            <v>LM INSTRUMENTS SAS</v>
          </cell>
          <cell r="J1032" t="str">
            <v>NO</v>
          </cell>
          <cell r="K1032">
            <v>237178</v>
          </cell>
          <cell r="L1032">
            <v>45064</v>
          </cell>
          <cell r="M1032">
            <v>282242</v>
          </cell>
          <cell r="N1032">
            <v>1</v>
          </cell>
        </row>
        <row r="1033">
          <cell r="B1033" t="str">
            <v>MQ1088</v>
          </cell>
          <cell r="C1033" t="str">
            <v>080-2020</v>
          </cell>
          <cell r="D1033">
            <v>1</v>
          </cell>
          <cell r="E1033" t="str">
            <v>MQX</v>
          </cell>
          <cell r="F1033" t="str">
            <v>PIEZA DE MANO DESECHABLE Y ESTERIL 15° * 14MM</v>
          </cell>
          <cell r="G1033" t="str">
            <v>UNIDAD</v>
          </cell>
          <cell r="H1033" t="str">
            <v>318-2020</v>
          </cell>
          <cell r="I1033" t="str">
            <v>SMITH &amp; NEPHEW COLOMBIA S.A.S.</v>
          </cell>
          <cell r="J1033" t="str">
            <v>SI</v>
          </cell>
          <cell r="K1033">
            <v>1150000</v>
          </cell>
          <cell r="L1033">
            <v>218500</v>
          </cell>
          <cell r="M1033">
            <v>1368500</v>
          </cell>
          <cell r="N1033">
            <v>1</v>
          </cell>
        </row>
        <row r="1034">
          <cell r="B1034" t="str">
            <v>MQ0487</v>
          </cell>
          <cell r="C1034" t="str">
            <v>080-2020</v>
          </cell>
          <cell r="D1034">
            <v>2</v>
          </cell>
          <cell r="E1034" t="str">
            <v>MQX</v>
          </cell>
          <cell r="F1034" t="str">
            <v>PIEZA DE MANO DESECHABLE Y ESTERIL 45° * 14MM</v>
          </cell>
          <cell r="G1034" t="str">
            <v>UNIDAD</v>
          </cell>
          <cell r="H1034" t="str">
            <v>318-2020</v>
          </cell>
          <cell r="I1034" t="str">
            <v>SMITH &amp; NEPHEW COLOMBIA S.A.S.</v>
          </cell>
          <cell r="J1034" t="str">
            <v>SI</v>
          </cell>
          <cell r="K1034">
            <v>1150000</v>
          </cell>
          <cell r="L1034">
            <v>218500</v>
          </cell>
          <cell r="M1034">
            <v>1368500</v>
          </cell>
          <cell r="N1034">
            <v>1</v>
          </cell>
        </row>
        <row r="1035">
          <cell r="B1035" t="str">
            <v>MQ0486</v>
          </cell>
          <cell r="C1035" t="str">
            <v>080-2020</v>
          </cell>
          <cell r="D1035">
            <v>3</v>
          </cell>
          <cell r="E1035" t="str">
            <v>MQX</v>
          </cell>
          <cell r="F1035" t="str">
            <v>PIEZA DE MANO DESECHABLE Y ESTERIL 45° * 8MM</v>
          </cell>
          <cell r="G1035" t="str">
            <v>UNIDAD</v>
          </cell>
          <cell r="H1035" t="str">
            <v>318-2020</v>
          </cell>
          <cell r="I1035" t="str">
            <v>SMITH &amp; NEPHEW COLOMBIA S.A.S.</v>
          </cell>
          <cell r="J1035" t="str">
            <v>SI</v>
          </cell>
          <cell r="K1035">
            <v>1150000</v>
          </cell>
          <cell r="L1035">
            <v>218500</v>
          </cell>
          <cell r="M1035">
            <v>1368500</v>
          </cell>
          <cell r="N1035">
            <v>1</v>
          </cell>
        </row>
        <row r="1036">
          <cell r="B1036" t="str">
            <v>MQXC833</v>
          </cell>
          <cell r="C1036" t="str">
            <v>IC-057-2023</v>
          </cell>
          <cell r="D1036">
            <v>519</v>
          </cell>
          <cell r="E1036" t="str">
            <v>MQX</v>
          </cell>
          <cell r="F1036" t="str">
            <v>ASA POLIPECTOMIA OVALADA</v>
          </cell>
          <cell r="G1036" t="str">
            <v>UNIDAD</v>
          </cell>
          <cell r="H1036" t="str">
            <v>147-2023</v>
          </cell>
          <cell r="I1036" t="str">
            <v>TECNOLOGIAS MEDICAS DE COLOMBIA SAS</v>
          </cell>
          <cell r="J1036" t="str">
            <v>NO</v>
          </cell>
          <cell r="K1036">
            <v>99000</v>
          </cell>
          <cell r="L1036">
            <v>18810</v>
          </cell>
          <cell r="M1036">
            <v>117810</v>
          </cell>
          <cell r="N1036">
            <v>6</v>
          </cell>
        </row>
        <row r="1037">
          <cell r="B1037" t="str">
            <v>MQXC540</v>
          </cell>
          <cell r="C1037" t="str">
            <v>IC-002-2023</v>
          </cell>
          <cell r="D1037">
            <v>186</v>
          </cell>
          <cell r="E1037" t="str">
            <v>MQX</v>
          </cell>
          <cell r="F1037" t="str">
            <v>PINCELES APLICADORES X 100 UNID.</v>
          </cell>
          <cell r="G1037" t="str">
            <v>PAQUETE X 100 UNDS</v>
          </cell>
          <cell r="H1037" t="str">
            <v>009-2023</v>
          </cell>
          <cell r="I1037" t="str">
            <v>ORBIDENTAL SAS</v>
          </cell>
          <cell r="J1037" t="str">
            <v>NO</v>
          </cell>
          <cell r="K1037">
            <v>15000</v>
          </cell>
          <cell r="L1037">
            <v>2850</v>
          </cell>
          <cell r="M1037">
            <v>17850</v>
          </cell>
          <cell r="N1037">
            <v>13</v>
          </cell>
        </row>
        <row r="1038">
          <cell r="B1038" t="str">
            <v>MQ1394</v>
          </cell>
          <cell r="C1038" t="str">
            <v>IC-057-2023</v>
          </cell>
          <cell r="D1038">
            <v>62</v>
          </cell>
          <cell r="E1038" t="str">
            <v>MQX</v>
          </cell>
          <cell r="F1038" t="str">
            <v xml:space="preserve">PINZA DE BIOPSIA,MANDIBULAS DE COCODRILO COMPATIBLE CON FIBROBRONCOSCOPIO  OLYMPUS </v>
          </cell>
          <cell r="G1038" t="str">
            <v xml:space="preserve">UNIDAD </v>
          </cell>
          <cell r="H1038" t="str">
            <v>154-2023</v>
          </cell>
          <cell r="I1038" t="str">
            <v>LM INSTRUMENTS SAS</v>
          </cell>
          <cell r="J1038" t="str">
            <v>NO</v>
          </cell>
          <cell r="K1038">
            <v>243484</v>
          </cell>
          <cell r="L1038">
            <v>46262</v>
          </cell>
          <cell r="M1038">
            <v>289746</v>
          </cell>
          <cell r="N1038">
            <v>5</v>
          </cell>
        </row>
        <row r="1039">
          <cell r="B1039" t="str">
            <v>MQ1314</v>
          </cell>
          <cell r="C1039" t="str">
            <v>EM126-2023</v>
          </cell>
          <cell r="D1039" t="str">
            <v>INCLUSIÓN</v>
          </cell>
          <cell r="E1039" t="str">
            <v>MQX</v>
          </cell>
          <cell r="F1039" t="str">
            <v>PISTOLA PARA CIRUGIA LAPAROSCOPICA ARTICULADA 60MM SIN BATERIA</v>
          </cell>
          <cell r="G1039" t="str">
            <v>UNIDAD</v>
          </cell>
          <cell r="H1039" t="str">
            <v>SIN CONTRATO</v>
          </cell>
          <cell r="I1039" t="str">
            <v>SIN CONTRATO</v>
          </cell>
          <cell r="J1039" t="str">
            <v>NO</v>
          </cell>
          <cell r="K1039">
            <v>990000</v>
          </cell>
          <cell r="L1039">
            <v>188100</v>
          </cell>
          <cell r="M1039">
            <v>1178100</v>
          </cell>
          <cell r="N1039">
            <v>1</v>
          </cell>
        </row>
        <row r="1040">
          <cell r="B1040" t="str">
            <v>MQ1090</v>
          </cell>
          <cell r="C1040" t="str">
            <v>IC-057-2023</v>
          </cell>
          <cell r="D1040">
            <v>205</v>
          </cell>
          <cell r="E1040" t="str">
            <v>MQX</v>
          </cell>
          <cell r="F1040" t="str">
            <v xml:space="preserve">PLACA CON CABLE PARA ELECTROBISTURI NEONATAL </v>
          </cell>
          <cell r="G1040" t="str">
            <v>UNIDAD</v>
          </cell>
          <cell r="H1040" t="str">
            <v>151-2023</v>
          </cell>
          <cell r="I1040" t="str">
            <v>BIOPLAST OC S.A.S.</v>
          </cell>
          <cell r="K1040">
            <v>8265</v>
          </cell>
          <cell r="L1040">
            <v>1570.35</v>
          </cell>
          <cell r="M1040">
            <v>9835.35</v>
          </cell>
          <cell r="N1040">
            <v>1</v>
          </cell>
        </row>
        <row r="1041">
          <cell r="B1041" t="str">
            <v>MQ1091</v>
          </cell>
          <cell r="C1041" t="str">
            <v>IC-057-2023</v>
          </cell>
          <cell r="D1041">
            <v>1068</v>
          </cell>
          <cell r="E1041" t="str">
            <v>MQX</v>
          </cell>
          <cell r="F1041" t="str">
            <v>PLACA ELECTROBISTURI ADULTO CON CABLE</v>
          </cell>
          <cell r="G1041" t="str">
            <v>UNIDAD</v>
          </cell>
          <cell r="H1041" t="str">
            <v>151-2023</v>
          </cell>
          <cell r="I1041" t="str">
            <v>BIOPLAST OC S.A.S.</v>
          </cell>
          <cell r="J1041" t="str">
            <v>NO</v>
          </cell>
          <cell r="K1041">
            <v>7790</v>
          </cell>
          <cell r="L1041">
            <v>1480.1</v>
          </cell>
          <cell r="M1041">
            <v>9270.1</v>
          </cell>
          <cell r="N1041">
            <v>912</v>
          </cell>
        </row>
        <row r="1042">
          <cell r="B1042" t="str">
            <v>MQ0498</v>
          </cell>
          <cell r="C1042" t="str">
            <v>IC-057-2023</v>
          </cell>
          <cell r="D1042">
            <v>183</v>
          </cell>
          <cell r="E1042" t="str">
            <v>MQX</v>
          </cell>
          <cell r="F1042" t="str">
            <v>PLACA PARA ELECTROBISTURI BIPOLAR DOBLE SIN CABLE ADULTO</v>
          </cell>
          <cell r="G1042" t="str">
            <v>UNIDAD</v>
          </cell>
          <cell r="H1042" t="str">
            <v>151-2023</v>
          </cell>
          <cell r="I1042" t="str">
            <v>BIOPLAST OC S.A.S.</v>
          </cell>
          <cell r="J1042" t="str">
            <v>NO</v>
          </cell>
          <cell r="K1042">
            <v>3190</v>
          </cell>
          <cell r="L1042">
            <v>606.1</v>
          </cell>
          <cell r="M1042">
            <v>3796.1</v>
          </cell>
          <cell r="N1042">
            <v>48</v>
          </cell>
        </row>
        <row r="1043">
          <cell r="B1043" t="str">
            <v>MQ0499</v>
          </cell>
          <cell r="C1043" t="str">
            <v>IC-057-2023</v>
          </cell>
          <cell r="D1043">
            <v>206</v>
          </cell>
          <cell r="E1043" t="str">
            <v>MQX</v>
          </cell>
          <cell r="F1043" t="str">
            <v>PLACA CON CABLE PARA ELECTROBISTURI PEDIATRICA</v>
          </cell>
          <cell r="G1043" t="str">
            <v xml:space="preserve">UNIDAD </v>
          </cell>
          <cell r="H1043" t="str">
            <v>151-2023</v>
          </cell>
          <cell r="I1043" t="str">
            <v>BIOPLAST OC S.A.S.</v>
          </cell>
          <cell r="J1043" t="str">
            <v>NO</v>
          </cell>
          <cell r="K1043">
            <v>8265</v>
          </cell>
          <cell r="L1043">
            <v>1570.35</v>
          </cell>
          <cell r="M1043">
            <v>9835.35</v>
          </cell>
          <cell r="N1043">
            <v>66</v>
          </cell>
        </row>
        <row r="1044">
          <cell r="B1044" t="str">
            <v>MQ0500</v>
          </cell>
          <cell r="C1044" t="str">
            <v>IC-057-2023</v>
          </cell>
          <cell r="D1044">
            <v>534</v>
          </cell>
          <cell r="E1044" t="str">
            <v>MQX</v>
          </cell>
          <cell r="F1044" t="str">
            <v>POLAINA DESECHABLE RESORTADA SENCILLA PARES. ANTIDESLIZANTE, USO HOSPITALARIO.</v>
          </cell>
          <cell r="G1044" t="str">
            <v>UNIDAD</v>
          </cell>
          <cell r="H1044" t="str">
            <v>135-2023</v>
          </cell>
          <cell r="I1044" t="str">
            <v>ALFA TRADING S.A.S.</v>
          </cell>
          <cell r="J1044" t="str">
            <v>NO</v>
          </cell>
          <cell r="K1044">
            <v>290</v>
          </cell>
          <cell r="L1044">
            <v>55.1</v>
          </cell>
          <cell r="M1044">
            <v>345.1</v>
          </cell>
          <cell r="N1044">
            <v>16100</v>
          </cell>
        </row>
        <row r="1045">
          <cell r="B1045" t="str">
            <v>MQ1099</v>
          </cell>
          <cell r="C1045" t="str">
            <v>IC-057-2023</v>
          </cell>
          <cell r="D1045">
            <v>972</v>
          </cell>
          <cell r="E1045" t="str">
            <v>MQX</v>
          </cell>
          <cell r="F1045" t="str">
            <v>MULTIFILAMENTO NATURAL/ ABSORBIBLE CON ACIDO POLIGLICOLICO 1/0 AGUJA 1/2 REDONDA DE 37 A 38M HEBRA DE 90CM</v>
          </cell>
          <cell r="G1045" t="str">
            <v>UNIDAD</v>
          </cell>
          <cell r="H1045" t="str">
            <v>131-2023</v>
          </cell>
          <cell r="I1045" t="str">
            <v>POLIFARMA SAS</v>
          </cell>
          <cell r="J1045" t="str">
            <v>NO</v>
          </cell>
          <cell r="K1045">
            <v>6770</v>
          </cell>
          <cell r="L1045">
            <v>0</v>
          </cell>
          <cell r="M1045">
            <v>6770</v>
          </cell>
          <cell r="N1045">
            <v>285</v>
          </cell>
        </row>
        <row r="1046">
          <cell r="B1046" t="str">
            <v>MQXC542</v>
          </cell>
          <cell r="C1046" t="str">
            <v>IC-002-2023</v>
          </cell>
          <cell r="D1046">
            <v>188</v>
          </cell>
          <cell r="E1046" t="str">
            <v>MQX</v>
          </cell>
          <cell r="F1046" t="str">
            <v>POLIMERO DE AUTOCURADO DE DIFERENTES COLORES</v>
          </cell>
          <cell r="G1046" t="str">
            <v>FRASCO x 60 GRS</v>
          </cell>
          <cell r="H1046" t="str">
            <v>009-2023</v>
          </cell>
          <cell r="I1046" t="str">
            <v>ORBIDENTAL SAS</v>
          </cell>
          <cell r="J1046" t="str">
            <v>NO</v>
          </cell>
          <cell r="K1046">
            <v>7400</v>
          </cell>
          <cell r="L1046">
            <v>1406</v>
          </cell>
          <cell r="M1046">
            <v>8806</v>
          </cell>
          <cell r="N1046">
            <v>1</v>
          </cell>
        </row>
        <row r="1047">
          <cell r="B1047" t="str">
            <v>MQXC541</v>
          </cell>
          <cell r="C1047" t="str">
            <v>IC-002-2023</v>
          </cell>
          <cell r="D1047">
            <v>187</v>
          </cell>
          <cell r="E1047" t="str">
            <v>MQX</v>
          </cell>
          <cell r="F1047" t="str">
            <v>POLIMERO ROSADO AUTOCURADO</v>
          </cell>
          <cell r="G1047" t="str">
            <v>FRASCO*60GR</v>
          </cell>
          <cell r="H1047" t="str">
            <v>009-2023</v>
          </cell>
          <cell r="I1047" t="str">
            <v>ORBIDENTAL SAS</v>
          </cell>
          <cell r="J1047" t="str">
            <v>NO</v>
          </cell>
          <cell r="K1047">
            <v>7400</v>
          </cell>
          <cell r="L1047">
            <v>1406</v>
          </cell>
          <cell r="M1047">
            <v>8806</v>
          </cell>
          <cell r="N1047">
            <v>1</v>
          </cell>
        </row>
        <row r="1048">
          <cell r="B1048" t="str">
            <v>MQXC543</v>
          </cell>
          <cell r="C1048" t="str">
            <v>IC-002-2023</v>
          </cell>
          <cell r="D1048">
            <v>189</v>
          </cell>
          <cell r="E1048" t="str">
            <v>MQX</v>
          </cell>
          <cell r="F1048" t="str">
            <v>POLIMERO TRANSPARENTE AUTOCURADO</v>
          </cell>
          <cell r="G1048" t="str">
            <v>FRASCO*60GR</v>
          </cell>
          <cell r="H1048" t="str">
            <v>009-2023</v>
          </cell>
          <cell r="I1048" t="str">
            <v>ORBIDENTAL SAS</v>
          </cell>
          <cell r="J1048" t="str">
            <v>NO</v>
          </cell>
          <cell r="K1048">
            <v>7400</v>
          </cell>
          <cell r="L1048">
            <v>1406</v>
          </cell>
          <cell r="M1048">
            <v>8806</v>
          </cell>
          <cell r="N1048">
            <v>1</v>
          </cell>
        </row>
        <row r="1049">
          <cell r="B1049" t="str">
            <v>MQ0527</v>
          </cell>
          <cell r="C1049" t="str">
            <v>IC-057-2023</v>
          </cell>
          <cell r="D1049">
            <v>229</v>
          </cell>
          <cell r="E1049" t="str">
            <v>MQX</v>
          </cell>
          <cell r="F1049" t="str">
            <v>POLVO HIDROCOLOIDE PROTECTOR PARA OSTOMIAS PROTECTOR</v>
          </cell>
          <cell r="G1049" t="str">
            <v xml:space="preserve">UNIDAD </v>
          </cell>
          <cell r="H1049" t="str">
            <v>151-2023</v>
          </cell>
          <cell r="I1049" t="str">
            <v>BIOPLAST OC S.A.S.</v>
          </cell>
          <cell r="J1049" t="str">
            <v>NO</v>
          </cell>
          <cell r="K1049">
            <v>26400</v>
          </cell>
          <cell r="L1049">
            <v>0</v>
          </cell>
          <cell r="M1049">
            <v>26400</v>
          </cell>
          <cell r="N1049">
            <v>1</v>
          </cell>
        </row>
        <row r="1050">
          <cell r="B1050" t="str">
            <v>MQ0218</v>
          </cell>
          <cell r="C1050" t="str">
            <v>IC-057-2023</v>
          </cell>
          <cell r="D1050">
            <v>148</v>
          </cell>
          <cell r="E1050" t="str">
            <v>MQX</v>
          </cell>
          <cell r="F1050" t="str">
            <v>PRESERVATIVOS -CONDONES</v>
          </cell>
          <cell r="G1050" t="str">
            <v>UNIDAD</v>
          </cell>
          <cell r="H1050" t="str">
            <v>139-2023</v>
          </cell>
          <cell r="I1050" t="str">
            <v>DISCOLMEDICA S.A.S.</v>
          </cell>
          <cell r="J1050" t="str">
            <v>NO</v>
          </cell>
          <cell r="K1050">
            <v>221</v>
          </cell>
          <cell r="L1050">
            <v>0</v>
          </cell>
          <cell r="M1050">
            <v>221</v>
          </cell>
          <cell r="N1050">
            <v>8719</v>
          </cell>
        </row>
        <row r="1051">
          <cell r="B1051" t="str">
            <v>MQ0223</v>
          </cell>
          <cell r="C1051" t="str">
            <v>IC-057-2023</v>
          </cell>
          <cell r="D1051">
            <v>836</v>
          </cell>
          <cell r="E1051" t="str">
            <v>MQX</v>
          </cell>
          <cell r="F1051" t="str">
            <v>PROTECTOR CUTANEO EMOLIENTE CON OXIDO DE ZINC 10%</v>
          </cell>
          <cell r="G1051" t="str">
            <v xml:space="preserve">UNIDAD </v>
          </cell>
          <cell r="H1051" t="str">
            <v>138-2023</v>
          </cell>
          <cell r="I1051" t="str">
            <v>MEDICOX LTDA</v>
          </cell>
          <cell r="J1051" t="str">
            <v>NO</v>
          </cell>
          <cell r="K1051">
            <v>2868</v>
          </cell>
          <cell r="L1051">
            <v>0</v>
          </cell>
          <cell r="M1051">
            <v>2868</v>
          </cell>
          <cell r="N1051">
            <v>24</v>
          </cell>
        </row>
        <row r="1052">
          <cell r="B1052" t="str">
            <v>MQ0531</v>
          </cell>
          <cell r="C1052" t="str">
            <v>IC-057-2023</v>
          </cell>
          <cell r="D1052">
            <v>702</v>
          </cell>
          <cell r="E1052" t="str">
            <v>MQX</v>
          </cell>
          <cell r="F1052" t="str">
            <v>PROTECTOR CUTANEO OXIDO DE ZINC Y CALAMINA 30%</v>
          </cell>
          <cell r="G1052" t="str">
            <v>UNIDAD</v>
          </cell>
          <cell r="H1052" t="str">
            <v>131-2023</v>
          </cell>
          <cell r="I1052" t="str">
            <v>POLIFARMA SAS</v>
          </cell>
          <cell r="J1052" t="str">
            <v>NO</v>
          </cell>
          <cell r="K1052">
            <v>37647</v>
          </cell>
          <cell r="L1052">
            <v>0</v>
          </cell>
          <cell r="M1052">
            <v>37647</v>
          </cell>
          <cell r="N1052">
            <v>113</v>
          </cell>
        </row>
        <row r="1053">
          <cell r="B1053" t="str">
            <v>MQXC590</v>
          </cell>
          <cell r="C1053" t="str">
            <v>IC-057-2023</v>
          </cell>
          <cell r="D1053">
            <v>647</v>
          </cell>
          <cell r="E1053" t="str">
            <v>MQX</v>
          </cell>
          <cell r="F1053" t="str">
            <v>PROTESIS VASCULAR BIFURCADA 22MM * 11MM LONG 40 HASTA 60 CM</v>
          </cell>
          <cell r="G1053" t="str">
            <v>UNIDAD</v>
          </cell>
          <cell r="H1053" t="str">
            <v>143-2023</v>
          </cell>
          <cell r="I1053" t="str">
            <v>RAFAEL ANTONIO SALAMANCA</v>
          </cell>
          <cell r="J1053" t="str">
            <v>NO</v>
          </cell>
          <cell r="K1053">
            <v>3164773</v>
          </cell>
          <cell r="L1053">
            <v>0</v>
          </cell>
          <cell r="M1053">
            <v>3164773</v>
          </cell>
          <cell r="N1053">
            <v>1</v>
          </cell>
        </row>
        <row r="1054">
          <cell r="B1054" t="str">
            <v>MQXC591</v>
          </cell>
          <cell r="C1054" t="str">
            <v>IC-057-2023</v>
          </cell>
          <cell r="D1054">
            <v>648</v>
          </cell>
          <cell r="E1054" t="str">
            <v>MQX</v>
          </cell>
          <cell r="F1054" t="str">
            <v>PROTESIS VASCULAR EN DACRON CALIBRE 18MM LONG 25 HASTA 30CM RECTA</v>
          </cell>
          <cell r="G1054" t="str">
            <v>UNIDAD</v>
          </cell>
          <cell r="H1054" t="str">
            <v>155-2023</v>
          </cell>
          <cell r="I1054" t="str">
            <v>SURGICON &amp; CIA S.A.S.</v>
          </cell>
          <cell r="J1054" t="str">
            <v>NO</v>
          </cell>
          <cell r="K1054">
            <v>1757250</v>
          </cell>
          <cell r="L1054">
            <v>0</v>
          </cell>
          <cell r="M1054">
            <v>1757250</v>
          </cell>
          <cell r="N1054">
            <v>1</v>
          </cell>
        </row>
        <row r="1055">
          <cell r="B1055" t="str">
            <v>MQXC592</v>
          </cell>
          <cell r="C1055" t="str">
            <v>IC-057-2023</v>
          </cell>
          <cell r="D1055">
            <v>649</v>
          </cell>
          <cell r="E1055" t="str">
            <v>MQX</v>
          </cell>
          <cell r="F1055" t="str">
            <v>PROTESIS VASCULAR EN DACRON CALIBRE 18MM LONGITUD 30 HASTA 40CM RECTA</v>
          </cell>
          <cell r="G1055" t="str">
            <v>UNIDAD</v>
          </cell>
          <cell r="H1055" t="str">
            <v>155-2023</v>
          </cell>
          <cell r="I1055" t="str">
            <v>SURGICON &amp; CIA S.A.S.</v>
          </cell>
          <cell r="J1055" t="str">
            <v>NO</v>
          </cell>
          <cell r="K1055">
            <v>1757250</v>
          </cell>
          <cell r="L1055">
            <v>0</v>
          </cell>
          <cell r="M1055">
            <v>1757250</v>
          </cell>
          <cell r="N1055">
            <v>1</v>
          </cell>
        </row>
        <row r="1056">
          <cell r="B1056" t="str">
            <v>MQ1104</v>
          </cell>
          <cell r="C1056" t="str">
            <v>EM014-2023</v>
          </cell>
          <cell r="D1056" t="str">
            <v>INCLUSIÓN</v>
          </cell>
          <cell r="E1056" t="str">
            <v>MQX</v>
          </cell>
          <cell r="F1056" t="str">
            <v>PROTESIS VASCULAR EN DACRON CALIBRE 18MMLONGITUD 40 HASTA 60CM BIFURCADO</v>
          </cell>
          <cell r="G1056" t="str">
            <v>UNIDAD</v>
          </cell>
          <cell r="H1056" t="str">
            <v>040-2023</v>
          </cell>
          <cell r="I1056" t="str">
            <v>COMPANY MEDIQBOY</v>
          </cell>
          <cell r="J1056" t="str">
            <v>NO</v>
          </cell>
          <cell r="K1056">
            <v>2272727</v>
          </cell>
          <cell r="L1056">
            <v>0</v>
          </cell>
          <cell r="M1056">
            <v>2272727</v>
          </cell>
          <cell r="N1056">
            <v>1</v>
          </cell>
        </row>
        <row r="1057">
          <cell r="B1057" t="str">
            <v>MQXC593</v>
          </cell>
          <cell r="C1057" t="str">
            <v>IC-057-2023</v>
          </cell>
          <cell r="D1057">
            <v>651</v>
          </cell>
          <cell r="E1057" t="str">
            <v>MQX</v>
          </cell>
          <cell r="F1057" t="str">
            <v>PROTESIS VASCULAR EN DACRON CALIBRE 20MM LONG 25 HASTA 30CM RECTA</v>
          </cell>
          <cell r="G1057" t="str">
            <v>UNIDAD</v>
          </cell>
          <cell r="H1057" t="str">
            <v>155-2023</v>
          </cell>
          <cell r="I1057" t="str">
            <v>SURGICON &amp; CIA S.A.S.</v>
          </cell>
          <cell r="J1057" t="str">
            <v>NO</v>
          </cell>
          <cell r="K1057">
            <v>1757250</v>
          </cell>
          <cell r="L1057">
            <v>0</v>
          </cell>
          <cell r="M1057">
            <v>1757250</v>
          </cell>
          <cell r="N1057">
            <v>1</v>
          </cell>
        </row>
        <row r="1058">
          <cell r="B1058" t="str">
            <v>MQXC594</v>
          </cell>
          <cell r="C1058" t="str">
            <v>IC-057-2023</v>
          </cell>
          <cell r="D1058">
            <v>652</v>
          </cell>
          <cell r="E1058" t="str">
            <v>MQX</v>
          </cell>
          <cell r="F1058" t="str">
            <v>PROTESIS VASCULAR EN DACRON CALIBRE 20MM LONG 30 A 40CM RECTA</v>
          </cell>
          <cell r="G1058" t="str">
            <v>UNIDAD</v>
          </cell>
          <cell r="H1058" t="str">
            <v>155-2023</v>
          </cell>
          <cell r="I1058" t="str">
            <v>SURGICON &amp; CIA S.A.S.</v>
          </cell>
          <cell r="J1058" t="str">
            <v>NO</v>
          </cell>
          <cell r="K1058">
            <v>1757250</v>
          </cell>
          <cell r="L1058">
            <v>0</v>
          </cell>
          <cell r="M1058">
            <v>1757250</v>
          </cell>
          <cell r="N1058">
            <v>1</v>
          </cell>
        </row>
        <row r="1059">
          <cell r="B1059" t="str">
            <v>MQXC595</v>
          </cell>
          <cell r="C1059" t="str">
            <v>IC-057-2023</v>
          </cell>
          <cell r="D1059">
            <v>653</v>
          </cell>
          <cell r="E1059" t="str">
            <v>MQX</v>
          </cell>
          <cell r="F1059" t="str">
            <v>PROTESIS VASCULAR EN DACRON CALIBRE 22MM ION 25 HASATA 30CM RECTA</v>
          </cell>
          <cell r="G1059" t="str">
            <v>UNIDAD</v>
          </cell>
          <cell r="H1059" t="str">
            <v>155-2023</v>
          </cell>
          <cell r="I1059" t="str">
            <v>SURGICON &amp; CIA S.A.S.</v>
          </cell>
          <cell r="J1059" t="str">
            <v>NO</v>
          </cell>
          <cell r="K1059">
            <v>1757250</v>
          </cell>
          <cell r="L1059">
            <v>0</v>
          </cell>
          <cell r="M1059">
            <v>1757250</v>
          </cell>
          <cell r="N1059">
            <v>1</v>
          </cell>
        </row>
        <row r="1060">
          <cell r="B1060" t="str">
            <v>MQXC596</v>
          </cell>
          <cell r="C1060" t="str">
            <v>IC-057-2023</v>
          </cell>
          <cell r="D1060">
            <v>654</v>
          </cell>
          <cell r="E1060" t="str">
            <v>MQX</v>
          </cell>
          <cell r="F1060" t="str">
            <v>PROTESIS VASCULAR EN DRACON BIFURCADA 20 MM X 10 MM LONG 40 A 60 CM</v>
          </cell>
          <cell r="G1060" t="str">
            <v>UNIDAD</v>
          </cell>
          <cell r="H1060" t="str">
            <v>143-2023</v>
          </cell>
          <cell r="I1060" t="str">
            <v>RAFAEL ANTONIO SALAMANCA</v>
          </cell>
          <cell r="J1060" t="str">
            <v>NO</v>
          </cell>
          <cell r="K1060">
            <v>3164773</v>
          </cell>
          <cell r="L1060">
            <v>0</v>
          </cell>
          <cell r="M1060">
            <v>3164773</v>
          </cell>
          <cell r="N1060">
            <v>1</v>
          </cell>
        </row>
        <row r="1061">
          <cell r="B1061" t="str">
            <v>MQXC597</v>
          </cell>
          <cell r="C1061" t="str">
            <v>IC-057-2023</v>
          </cell>
          <cell r="D1061">
            <v>655</v>
          </cell>
          <cell r="E1061" t="str">
            <v>MQX</v>
          </cell>
          <cell r="F1061" t="str">
            <v>PROTESIS VASCULAR EN P.T.F.E CALIBRE 6MM LONG 30 HASTA 70 CM RECTA</v>
          </cell>
          <cell r="G1061" t="str">
            <v>UNIDAD</v>
          </cell>
          <cell r="H1061" t="str">
            <v>143-2023</v>
          </cell>
          <cell r="I1061" t="str">
            <v>RAFAEL ANTONIO SALAMANCA</v>
          </cell>
          <cell r="J1061" t="str">
            <v>NO</v>
          </cell>
          <cell r="K1061">
            <v>2337411</v>
          </cell>
          <cell r="L1061">
            <v>0</v>
          </cell>
          <cell r="M1061">
            <v>2337411</v>
          </cell>
          <cell r="N1061">
            <v>1</v>
          </cell>
        </row>
        <row r="1062">
          <cell r="B1062" t="str">
            <v>MQXC598</v>
          </cell>
          <cell r="C1062" t="str">
            <v>IC-057-2023</v>
          </cell>
          <cell r="D1062">
            <v>656</v>
          </cell>
          <cell r="E1062" t="str">
            <v>MQX</v>
          </cell>
          <cell r="F1062" t="str">
            <v>PROTESIS VASCULAR EN P.T.F.E CALIBRE 6MM LONG 40 HASTA 70 CM RECTA</v>
          </cell>
          <cell r="G1062" t="str">
            <v>UNIDAD</v>
          </cell>
          <cell r="H1062" t="str">
            <v>155-2023</v>
          </cell>
          <cell r="I1062" t="str">
            <v>SURGICON &amp; CIA S.A.S.</v>
          </cell>
          <cell r="J1062" t="str">
            <v>NO</v>
          </cell>
          <cell r="K1062">
            <v>2376000</v>
          </cell>
          <cell r="L1062">
            <v>0</v>
          </cell>
          <cell r="M1062">
            <v>2376000</v>
          </cell>
          <cell r="N1062">
            <v>1</v>
          </cell>
        </row>
        <row r="1063">
          <cell r="B1063" t="str">
            <v>MQXC599</v>
          </cell>
          <cell r="C1063" t="str">
            <v>IC-057-2023</v>
          </cell>
          <cell r="D1063">
            <v>657</v>
          </cell>
          <cell r="E1063" t="str">
            <v>MQX</v>
          </cell>
          <cell r="F1063" t="str">
            <v>PROTESIS VASCULAR EN P.T.F.E CALIBRE 8MM LONG 30 HASTA 70 CM RECTA</v>
          </cell>
          <cell r="G1063" t="str">
            <v>UNIDAD</v>
          </cell>
          <cell r="H1063" t="str">
            <v>155-2023</v>
          </cell>
          <cell r="I1063" t="str">
            <v>SURGICON &amp; CIA S.A.S.</v>
          </cell>
          <cell r="J1063" t="str">
            <v>NO</v>
          </cell>
          <cell r="K1063">
            <v>3298000</v>
          </cell>
          <cell r="L1063">
            <v>0</v>
          </cell>
          <cell r="M1063">
            <v>3298000</v>
          </cell>
          <cell r="N1063">
            <v>1</v>
          </cell>
        </row>
        <row r="1064">
          <cell r="B1064" t="str">
            <v>MQXC600</v>
          </cell>
          <cell r="C1064" t="str">
            <v>IC-057-2023</v>
          </cell>
          <cell r="D1064">
            <v>658</v>
          </cell>
          <cell r="E1064" t="str">
            <v>MQX</v>
          </cell>
          <cell r="F1064" t="str">
            <v>PROTESIS VASCULAR ESCALONADA O CONICA DE CALIBRE 4MM A 7 MM LONG DE 35CM.</v>
          </cell>
          <cell r="G1064" t="str">
            <v>UNIDAD</v>
          </cell>
          <cell r="H1064" t="str">
            <v>155-2023</v>
          </cell>
          <cell r="I1064" t="str">
            <v>SURGICON &amp; CIA S.A.S.</v>
          </cell>
          <cell r="J1064" t="str">
            <v>NO</v>
          </cell>
          <cell r="K1064">
            <v>4505000</v>
          </cell>
          <cell r="L1064">
            <v>0</v>
          </cell>
          <cell r="M1064">
            <v>4505000</v>
          </cell>
          <cell r="N1064">
            <v>1</v>
          </cell>
        </row>
        <row r="1065">
          <cell r="B1065" t="str">
            <v>MQXC601</v>
          </cell>
          <cell r="C1065" t="str">
            <v>IC-057-2023</v>
          </cell>
          <cell r="D1065">
            <v>659</v>
          </cell>
          <cell r="E1065" t="str">
            <v>MQX</v>
          </cell>
          <cell r="F1065" t="str">
            <v>PROTESIS VASCULAR GELSOFT CALIBRE 14*7MM</v>
          </cell>
          <cell r="G1065" t="str">
            <v>UNIDAD</v>
          </cell>
          <cell r="H1065" t="str">
            <v>155-2023</v>
          </cell>
          <cell r="I1065" t="str">
            <v>SURGICON &amp; CIA S.A.S.</v>
          </cell>
          <cell r="J1065" t="str">
            <v>NO</v>
          </cell>
          <cell r="K1065">
            <v>2860000</v>
          </cell>
          <cell r="L1065">
            <v>0</v>
          </cell>
          <cell r="M1065">
            <v>2860000</v>
          </cell>
          <cell r="N1065">
            <v>1</v>
          </cell>
        </row>
        <row r="1066">
          <cell r="B1066" t="str">
            <v>MQXC602</v>
          </cell>
          <cell r="C1066" t="str">
            <v>IC-057-2023</v>
          </cell>
          <cell r="D1066">
            <v>660</v>
          </cell>
          <cell r="E1066" t="str">
            <v>MQX</v>
          </cell>
          <cell r="F1066" t="str">
            <v xml:space="preserve">PROTESIS VASCULAR GELSOFT CALIBRE 16 * 8MM </v>
          </cell>
          <cell r="G1066" t="str">
            <v>UNIDAD</v>
          </cell>
          <cell r="H1066" t="str">
            <v>143-2023</v>
          </cell>
          <cell r="I1066" t="str">
            <v>RAFAEL ANTONIO SALAMANCA</v>
          </cell>
          <cell r="J1066" t="str">
            <v>NO</v>
          </cell>
          <cell r="K1066">
            <v>1989884</v>
          </cell>
          <cell r="L1066">
            <v>0</v>
          </cell>
          <cell r="M1066">
            <v>1989884</v>
          </cell>
          <cell r="N1066">
            <v>1</v>
          </cell>
        </row>
        <row r="1067">
          <cell r="B1067" t="str">
            <v>MQ1105</v>
          </cell>
          <cell r="C1067" t="str">
            <v>IC-057-2023</v>
          </cell>
          <cell r="D1067">
            <v>661</v>
          </cell>
          <cell r="E1067" t="str">
            <v>MQX</v>
          </cell>
          <cell r="F1067" t="str">
            <v>PROTESIS VASCULAR P.T.F.E DE 8MM * 70 A 80CM ANILLADO</v>
          </cell>
          <cell r="G1067" t="str">
            <v>UNIDAD</v>
          </cell>
          <cell r="H1067" t="str">
            <v>155-2023</v>
          </cell>
          <cell r="I1067" t="str">
            <v>SURGICON &amp; CIA S.A.S.</v>
          </cell>
          <cell r="J1067" t="str">
            <v>NO</v>
          </cell>
          <cell r="K1067">
            <v>3965000</v>
          </cell>
          <cell r="L1067">
            <v>0</v>
          </cell>
          <cell r="M1067">
            <v>3965000</v>
          </cell>
          <cell r="N1067">
            <v>1</v>
          </cell>
        </row>
        <row r="1068">
          <cell r="B1068" t="str">
            <v>MQXC603</v>
          </cell>
          <cell r="C1068" t="str">
            <v>IC-057-2023</v>
          </cell>
          <cell r="D1068">
            <v>662</v>
          </cell>
          <cell r="E1068" t="str">
            <v>MQX</v>
          </cell>
          <cell r="F1068" t="str">
            <v xml:space="preserve">PROTESIS VASCULAR PTFE RECTA 70CM * 6 MM  </v>
          </cell>
          <cell r="G1068" t="str">
            <v>UNIDAD</v>
          </cell>
          <cell r="H1068" t="str">
            <v>155-2023</v>
          </cell>
          <cell r="I1068" t="str">
            <v>SURGICON &amp; CIA S.A.S.</v>
          </cell>
          <cell r="J1068" t="str">
            <v>NO</v>
          </cell>
          <cell r="K1068">
            <v>3103800</v>
          </cell>
          <cell r="L1068">
            <v>0</v>
          </cell>
          <cell r="M1068">
            <v>3103800</v>
          </cell>
          <cell r="N1068">
            <v>1</v>
          </cell>
        </row>
        <row r="1069">
          <cell r="B1069" t="str">
            <v>MQ1103</v>
          </cell>
          <cell r="C1069" t="str">
            <v>IC-057-2023</v>
          </cell>
          <cell r="D1069">
            <v>123</v>
          </cell>
          <cell r="E1069" t="str">
            <v>MQX</v>
          </cell>
          <cell r="F1069" t="str">
            <v>PROTESIS VASCULAR RECTA DE 70CM * 8MM</v>
          </cell>
          <cell r="G1069" t="str">
            <v xml:space="preserve">UNIDAD </v>
          </cell>
          <cell r="H1069" t="str">
            <v>155-2023</v>
          </cell>
          <cell r="I1069" t="str">
            <v>SURGICON &amp; CIA S.A.S.</v>
          </cell>
          <cell r="J1069" t="str">
            <v>NO</v>
          </cell>
          <cell r="K1069">
            <v>2200000</v>
          </cell>
          <cell r="L1069">
            <v>0</v>
          </cell>
          <cell r="M1069">
            <v>2200000</v>
          </cell>
          <cell r="N1069">
            <v>1</v>
          </cell>
        </row>
        <row r="1070">
          <cell r="B1070" t="str">
            <v>OD0051</v>
          </cell>
          <cell r="C1070" t="str">
            <v>IC-002-2023</v>
          </cell>
          <cell r="D1070">
            <v>190</v>
          </cell>
          <cell r="E1070" t="str">
            <v>MQX</v>
          </cell>
          <cell r="F1070" t="str">
            <v>PUNTAS DE JERINGA TRIPLE METALICAS</v>
          </cell>
          <cell r="G1070" t="str">
            <v>UNIDAD</v>
          </cell>
          <cell r="H1070" t="str">
            <v>009-2023</v>
          </cell>
          <cell r="I1070" t="str">
            <v>ORBIDENTAL SAS</v>
          </cell>
          <cell r="J1070" t="str">
            <v>NO</v>
          </cell>
          <cell r="K1070">
            <v>8000</v>
          </cell>
          <cell r="L1070">
            <v>1520</v>
          </cell>
          <cell r="M1070">
            <v>9520</v>
          </cell>
          <cell r="N1070">
            <v>40</v>
          </cell>
        </row>
        <row r="1071">
          <cell r="B1071" t="str">
            <v>MQXC544</v>
          </cell>
          <cell r="C1071" t="str">
            <v>IC-002-2023</v>
          </cell>
          <cell r="D1071">
            <v>191</v>
          </cell>
          <cell r="E1071" t="str">
            <v>MQX</v>
          </cell>
          <cell r="F1071" t="str">
            <v>PUNTAS PARA CAVITRON BOBCAT
25 Khz</v>
          </cell>
          <cell r="G1071" t="str">
            <v>UNIDAD</v>
          </cell>
          <cell r="H1071" t="str">
            <v>009-2023</v>
          </cell>
          <cell r="I1071" t="str">
            <v>ORBIDENTAL SAS</v>
          </cell>
          <cell r="J1071" t="str">
            <v>NO</v>
          </cell>
          <cell r="K1071">
            <v>220000</v>
          </cell>
          <cell r="L1071">
            <v>41800</v>
          </cell>
          <cell r="M1071">
            <v>261800</v>
          </cell>
          <cell r="N1071">
            <v>5</v>
          </cell>
        </row>
        <row r="1072">
          <cell r="B1072" t="str">
            <v>MQXC545</v>
          </cell>
          <cell r="C1072" t="str">
            <v>IC-002-2023</v>
          </cell>
          <cell r="D1072">
            <v>192</v>
          </cell>
          <cell r="E1072" t="str">
            <v>MQX</v>
          </cell>
          <cell r="F1072" t="str">
            <v>PUNTAS PARA SCALER GNATUS/ JETSONIC US</v>
          </cell>
          <cell r="G1072" t="str">
            <v>UNIDAD</v>
          </cell>
          <cell r="H1072" t="str">
            <v>009-2023</v>
          </cell>
          <cell r="I1072" t="str">
            <v>ORBIDENTAL SAS</v>
          </cell>
          <cell r="J1072" t="str">
            <v>NO</v>
          </cell>
          <cell r="K1072">
            <v>65000</v>
          </cell>
          <cell r="L1072">
            <v>12350</v>
          </cell>
          <cell r="M1072">
            <v>77350</v>
          </cell>
          <cell r="N1072">
            <v>30</v>
          </cell>
        </row>
        <row r="1073">
          <cell r="B1073" t="str">
            <v>MQXC546</v>
          </cell>
          <cell r="C1073" t="str">
            <v>IC-002-2023</v>
          </cell>
          <cell r="D1073">
            <v>193</v>
          </cell>
          <cell r="E1073" t="str">
            <v>MQX</v>
          </cell>
          <cell r="F1073" t="str">
            <v>PUNTAS PARA ULTRASONIDO PIEZO SCALER D5</v>
          </cell>
          <cell r="G1073" t="str">
            <v>UNIDAD</v>
          </cell>
          <cell r="H1073" t="str">
            <v>009-2023</v>
          </cell>
          <cell r="I1073" t="str">
            <v>ORBIDENTAL SAS</v>
          </cell>
          <cell r="J1073" t="str">
            <v>NO</v>
          </cell>
          <cell r="K1073">
            <v>65000</v>
          </cell>
          <cell r="L1073">
            <v>12350</v>
          </cell>
          <cell r="M1073">
            <v>77350</v>
          </cell>
          <cell r="N1073">
            <v>60</v>
          </cell>
        </row>
        <row r="1074">
          <cell r="B1074" t="str">
            <v>MQXC547</v>
          </cell>
          <cell r="C1074" t="str">
            <v>IC-002-2023</v>
          </cell>
          <cell r="D1074">
            <v>194</v>
          </cell>
          <cell r="E1074" t="str">
            <v>MQX</v>
          </cell>
          <cell r="F1074" t="str">
            <v>QUELANTE EDTA 17%</v>
          </cell>
          <cell r="G1074" t="str">
            <v>FRASCO X 120 ML</v>
          </cell>
          <cell r="H1074" t="str">
            <v>009-2023</v>
          </cell>
          <cell r="I1074" t="str">
            <v>ORBIDENTAL SAS</v>
          </cell>
          <cell r="J1074" t="str">
            <v>NO</v>
          </cell>
          <cell r="K1074">
            <v>39250</v>
          </cell>
          <cell r="L1074">
            <v>0</v>
          </cell>
          <cell r="M1074">
            <v>39250</v>
          </cell>
          <cell r="N1074">
            <v>2</v>
          </cell>
        </row>
        <row r="1075">
          <cell r="B1075" t="str">
            <v>MQXC548</v>
          </cell>
          <cell r="C1075" t="str">
            <v>IC-002-2023</v>
          </cell>
          <cell r="D1075">
            <v>195</v>
          </cell>
          <cell r="E1075" t="str">
            <v>MQX</v>
          </cell>
          <cell r="F1075" t="str">
            <v>RC PREP 10 % DE UREA, 15% ACIDO TETRA ACETICO DE ETILENDIAMINO (EDTA).</v>
          </cell>
          <cell r="G1075" t="str">
            <v>JERINGA*9 GRS</v>
          </cell>
          <cell r="H1075" t="str">
            <v>009-2023</v>
          </cell>
          <cell r="I1075" t="str">
            <v>ORBIDENTAL SAS</v>
          </cell>
          <cell r="J1075" t="str">
            <v>NO</v>
          </cell>
          <cell r="K1075">
            <v>74000</v>
          </cell>
          <cell r="L1075">
            <v>0</v>
          </cell>
          <cell r="M1075">
            <v>74000</v>
          </cell>
          <cell r="N1075">
            <v>3</v>
          </cell>
        </row>
        <row r="1076">
          <cell r="B1076" t="str">
            <v>MQ1024</v>
          </cell>
          <cell r="C1076" t="str">
            <v>103-2023</v>
          </cell>
          <cell r="D1076">
            <v>1</v>
          </cell>
          <cell r="E1076" t="str">
            <v>MQX</v>
          </cell>
          <cell r="F1076" t="str">
            <v>REANIMADOR NEONATAL PIEZA EN T</v>
          </cell>
          <cell r="G1076" t="str">
            <v xml:space="preserve">UNIDAD </v>
          </cell>
          <cell r="H1076" t="str">
            <v>090-2023</v>
          </cell>
          <cell r="I1076" t="str">
            <v>EQUITRONIC SAS</v>
          </cell>
          <cell r="J1076" t="str">
            <v>NO</v>
          </cell>
          <cell r="K1076">
            <v>118840</v>
          </cell>
          <cell r="L1076">
            <v>22579.599999999999</v>
          </cell>
          <cell r="M1076">
            <v>141419.6</v>
          </cell>
          <cell r="N1076">
            <v>51</v>
          </cell>
        </row>
        <row r="1077">
          <cell r="B1077" t="str">
            <v>MQ1387</v>
          </cell>
          <cell r="C1077" t="str">
            <v>EM-096-2023</v>
          </cell>
          <cell r="D1077">
            <v>84</v>
          </cell>
          <cell r="E1077" t="str">
            <v>MQX</v>
          </cell>
          <cell r="F1077" t="str">
            <v>RECARGA GRAPADORA CORTANTE 40 MM - R. VERDE-PURPLE</v>
          </cell>
          <cell r="G1077" t="str">
            <v xml:space="preserve">UNIDAD </v>
          </cell>
          <cell r="H1077" t="str">
            <v>SIN CONTRATO</v>
          </cell>
          <cell r="I1077" t="str">
            <v>SIN CONTRATO</v>
          </cell>
          <cell r="J1077" t="str">
            <v>NO</v>
          </cell>
          <cell r="K1077">
            <v>750000</v>
          </cell>
          <cell r="L1077">
            <v>142500</v>
          </cell>
          <cell r="M1077">
            <v>892500</v>
          </cell>
          <cell r="N1077">
            <v>1</v>
          </cell>
        </row>
        <row r="1078">
          <cell r="B1078" t="str">
            <v>MQ1362</v>
          </cell>
          <cell r="C1078" t="str">
            <v>IC-057-2023</v>
          </cell>
          <cell r="D1078">
            <v>230</v>
          </cell>
          <cell r="E1078" t="str">
            <v>MQX</v>
          </cell>
          <cell r="F1078" t="str">
            <v>RECOLECTOR DE CORTOPUNZANTES DE 0.5 A 1 lts</v>
          </cell>
          <cell r="G1078" t="str">
            <v xml:space="preserve">UNIDAD </v>
          </cell>
          <cell r="H1078" t="str">
            <v>131-2023</v>
          </cell>
          <cell r="I1078" t="str">
            <v>POLIFARMA SAS</v>
          </cell>
          <cell r="J1078" t="str">
            <v>NO</v>
          </cell>
          <cell r="K1078">
            <v>1931</v>
          </cell>
          <cell r="L1078">
            <v>366.89</v>
          </cell>
          <cell r="M1078">
            <v>2297.89</v>
          </cell>
          <cell r="N1078">
            <v>1</v>
          </cell>
        </row>
        <row r="1079">
          <cell r="B1079" t="str">
            <v>MQXC319</v>
          </cell>
          <cell r="C1079" t="str">
            <v>IC-057-2023</v>
          </cell>
          <cell r="D1079">
            <v>231</v>
          </cell>
          <cell r="E1079" t="str">
            <v>MQX</v>
          </cell>
          <cell r="F1079" t="str">
            <v>RECOLECTOR DE ORINA DE 24 HORAS</v>
          </cell>
          <cell r="G1079" t="str">
            <v xml:space="preserve">UNIDAD </v>
          </cell>
          <cell r="H1079" t="str">
            <v>151-2023</v>
          </cell>
          <cell r="I1079" t="str">
            <v>BIOPLAST OC S.A.S.</v>
          </cell>
          <cell r="J1079" t="str">
            <v>NO</v>
          </cell>
          <cell r="K1079">
            <v>3790</v>
          </cell>
          <cell r="L1079">
            <v>720.1</v>
          </cell>
          <cell r="M1079">
            <v>4510.1000000000004</v>
          </cell>
          <cell r="N1079">
            <v>1</v>
          </cell>
        </row>
        <row r="1080">
          <cell r="B1080" t="str">
            <v>MQXC320</v>
          </cell>
          <cell r="C1080" t="str">
            <v>IC-057-2023</v>
          </cell>
          <cell r="D1080">
            <v>232</v>
          </cell>
          <cell r="E1080" t="str">
            <v>MQX</v>
          </cell>
          <cell r="F1080" t="str">
            <v>RECOLECTOR DE CORTOPUNZANTES DE  300 CC</v>
          </cell>
          <cell r="G1080" t="str">
            <v xml:space="preserve">UNIDAD </v>
          </cell>
          <cell r="H1080" t="str">
            <v>131-2023</v>
          </cell>
          <cell r="I1080" t="str">
            <v>POLIFARMA SAS</v>
          </cell>
          <cell r="J1080" t="str">
            <v>NO</v>
          </cell>
          <cell r="K1080">
            <v>1536</v>
          </cell>
          <cell r="L1080">
            <v>291.84000000000003</v>
          </cell>
          <cell r="M1080">
            <v>1827.8400000000001</v>
          </cell>
          <cell r="N1080">
            <v>1</v>
          </cell>
        </row>
        <row r="1081">
          <cell r="B1081" t="str">
            <v>MQ0540</v>
          </cell>
          <cell r="C1081" t="str">
            <v>IC-057-2023</v>
          </cell>
          <cell r="D1081">
            <v>619</v>
          </cell>
          <cell r="E1081" t="str">
            <v>MQX</v>
          </cell>
          <cell r="F1081" t="str">
            <v>RECOLECTOR DE CORTOPUNZANTES 1.5 L</v>
          </cell>
          <cell r="G1081" t="str">
            <v>UNIDAD</v>
          </cell>
          <cell r="H1081" t="str">
            <v>151-2023</v>
          </cell>
          <cell r="I1081" t="str">
            <v>BIOPLAST OC S.A.S.</v>
          </cell>
          <cell r="J1081" t="str">
            <v>NO</v>
          </cell>
          <cell r="K1081">
            <v>2340</v>
          </cell>
          <cell r="L1081">
            <v>444.6</v>
          </cell>
          <cell r="M1081">
            <v>2784.6</v>
          </cell>
          <cell r="N1081">
            <v>158</v>
          </cell>
        </row>
        <row r="1082">
          <cell r="B1082" t="str">
            <v>MQ0541</v>
          </cell>
          <cell r="C1082" t="str">
            <v>IC-057-2023</v>
          </cell>
          <cell r="D1082">
            <v>184</v>
          </cell>
          <cell r="E1082" t="str">
            <v>MQX</v>
          </cell>
          <cell r="F1082" t="str">
            <v>RECOLECTOR DE CORTOPUNZANTES 2.9 LTS</v>
          </cell>
          <cell r="G1082" t="str">
            <v>UNIDAD</v>
          </cell>
          <cell r="H1082" t="str">
            <v>151-2023</v>
          </cell>
          <cell r="I1082" t="str">
            <v>BIOPLAST OC S.A.S.</v>
          </cell>
          <cell r="J1082" t="str">
            <v>NO</v>
          </cell>
          <cell r="K1082">
            <v>2795</v>
          </cell>
          <cell r="L1082">
            <v>531.04999999999995</v>
          </cell>
          <cell r="M1082">
            <v>3326.05</v>
          </cell>
          <cell r="N1082">
            <v>1091</v>
          </cell>
        </row>
        <row r="1083">
          <cell r="B1083" t="str">
            <v>MQ0840</v>
          </cell>
          <cell r="C1083" t="str">
            <v>042-2022</v>
          </cell>
          <cell r="D1083">
            <v>12</v>
          </cell>
          <cell r="E1083" t="str">
            <v>MQX</v>
          </cell>
          <cell r="F1083" t="str">
            <v>RECOLECTOR TRANSPARENTE 1000cc FILTROS HIDROFILICO Y
CARBON PAQUETE GEL TUBERIA 1.5m PINZA Y CONECTOR</v>
          </cell>
          <cell r="G1083" t="str">
            <v>UNIDAD</v>
          </cell>
          <cell r="H1083" t="str">
            <v>SIN CONTRATO</v>
          </cell>
          <cell r="I1083" t="str">
            <v>SIN CONTRATO</v>
          </cell>
          <cell r="J1083" t="str">
            <v>SI</v>
          </cell>
          <cell r="K1083">
            <v>387639</v>
          </cell>
          <cell r="L1083">
            <v>73651</v>
          </cell>
          <cell r="M1083">
            <v>461290</v>
          </cell>
          <cell r="N1083">
            <v>11</v>
          </cell>
        </row>
        <row r="1084">
          <cell r="B1084" t="str">
            <v>MQXC431</v>
          </cell>
          <cell r="C1084" t="str">
            <v>042-2022</v>
          </cell>
          <cell r="D1084">
            <v>13</v>
          </cell>
          <cell r="E1084" t="str">
            <v>MQX</v>
          </cell>
          <cell r="F1084" t="str">
            <v>RECOLECTOR TRANSPARENTE 300cc FILTROS HIDROFILICO Y CARBON PAQUETE GEL TUBERIA 1.5m PINZA Y CONECTOR</v>
          </cell>
          <cell r="G1084" t="str">
            <v>UNIDAD</v>
          </cell>
          <cell r="H1084" t="str">
            <v>SIN CONTRATO</v>
          </cell>
          <cell r="I1084" t="str">
            <v>SIN CONTRATO</v>
          </cell>
          <cell r="J1084" t="str">
            <v>SI</v>
          </cell>
          <cell r="K1084">
            <v>240125</v>
          </cell>
          <cell r="L1084">
            <v>45624</v>
          </cell>
          <cell r="M1084">
            <v>285749</v>
          </cell>
          <cell r="N1084">
            <v>1</v>
          </cell>
        </row>
        <row r="1085">
          <cell r="B1085" t="str">
            <v>MQ1114</v>
          </cell>
          <cell r="C1085" t="str">
            <v>IC-057-2023</v>
          </cell>
          <cell r="D1085">
            <v>679</v>
          </cell>
          <cell r="E1085" t="str">
            <v>MQX</v>
          </cell>
          <cell r="F1085" t="str">
            <v>RESERVORIO PARA DREN TIPO BLAKE 1/4" N° 19FR</v>
          </cell>
          <cell r="G1085" t="str">
            <v>UNIDAD</v>
          </cell>
          <cell r="H1085" t="str">
            <v>142-2023</v>
          </cell>
          <cell r="I1085" t="str">
            <v xml:space="preserve">JOHNSON &amp; JOHNSON DE COLOMBIA </v>
          </cell>
          <cell r="J1085" t="str">
            <v>NO</v>
          </cell>
          <cell r="K1085">
            <v>133760</v>
          </cell>
          <cell r="L1085">
            <v>25414.400000000001</v>
          </cell>
          <cell r="M1085">
            <v>159174.39999999999</v>
          </cell>
          <cell r="N1085">
            <v>20</v>
          </cell>
        </row>
        <row r="1086">
          <cell r="B1086" t="str">
            <v>MQ1115</v>
          </cell>
          <cell r="C1086" t="str">
            <v>IC-057-2023</v>
          </cell>
          <cell r="D1086">
            <v>585</v>
          </cell>
          <cell r="E1086" t="str">
            <v>MQX</v>
          </cell>
          <cell r="F1086" t="str">
            <v xml:space="preserve">RESERVORIO PARA DREN DE SILICONA REDONDO ACANALADO CON LINEA RADIOPACA N° 19FR (COMPATIBLE CON EL CODIGO MQ3367) 450 a 500ML </v>
          </cell>
          <cell r="G1086" t="str">
            <v xml:space="preserve">UNIDAD </v>
          </cell>
          <cell r="H1086" t="str">
            <v>144-2023</v>
          </cell>
          <cell r="I1086" t="str">
            <v>COMPANY MEDIQBOY OC S.A.S.</v>
          </cell>
          <cell r="J1086" t="str">
            <v>NO</v>
          </cell>
          <cell r="K1086">
            <v>127476</v>
          </cell>
          <cell r="L1086">
            <v>24220</v>
          </cell>
          <cell r="M1086">
            <v>151696</v>
          </cell>
          <cell r="N1086">
            <v>12</v>
          </cell>
        </row>
        <row r="1087">
          <cell r="B1087" t="str">
            <v>MQXC549</v>
          </cell>
          <cell r="C1087" t="str">
            <v>IC-002-2023</v>
          </cell>
          <cell r="D1087">
            <v>196</v>
          </cell>
          <cell r="E1087" t="str">
            <v>MQX</v>
          </cell>
          <cell r="F1087" t="str">
            <v>RESINA DE FOTOCURADO A 3,5 Z250</v>
          </cell>
          <cell r="G1087" t="str">
            <v>JERINGA X 3 GRS</v>
          </cell>
          <cell r="H1087" t="str">
            <v>009-2023</v>
          </cell>
          <cell r="I1087" t="str">
            <v>ORBIDENTAL SAS</v>
          </cell>
          <cell r="J1087" t="str">
            <v>NO</v>
          </cell>
          <cell r="K1087">
            <v>82740</v>
          </cell>
          <cell r="L1087">
            <v>0</v>
          </cell>
          <cell r="M1087">
            <v>82740</v>
          </cell>
          <cell r="N1087">
            <v>10</v>
          </cell>
        </row>
        <row r="1088">
          <cell r="B1088" t="str">
            <v>MQXC550</v>
          </cell>
          <cell r="C1088" t="str">
            <v>IC-002-2023</v>
          </cell>
          <cell r="D1088">
            <v>197</v>
          </cell>
          <cell r="E1088" t="str">
            <v>MQX</v>
          </cell>
          <cell r="F1088" t="str">
            <v>RESINA DE FOTOCURADO A1 Z250</v>
          </cell>
          <cell r="G1088" t="str">
            <v>JERINGA X 3 GRS</v>
          </cell>
          <cell r="H1088" t="str">
            <v>009-2023</v>
          </cell>
          <cell r="I1088" t="str">
            <v>ORBIDENTAL SAS</v>
          </cell>
          <cell r="J1088" t="str">
            <v>NO</v>
          </cell>
          <cell r="K1088">
            <v>82740</v>
          </cell>
          <cell r="L1088">
            <v>0</v>
          </cell>
          <cell r="M1088">
            <v>82740</v>
          </cell>
          <cell r="N1088">
            <v>10</v>
          </cell>
        </row>
        <row r="1089">
          <cell r="B1089" t="str">
            <v>MQXC551</v>
          </cell>
          <cell r="C1089" t="str">
            <v>IC-002-2023</v>
          </cell>
          <cell r="D1089">
            <v>198</v>
          </cell>
          <cell r="E1089" t="str">
            <v>MQX</v>
          </cell>
          <cell r="F1089" t="str">
            <v>RESINA DE FOTOCURADO A1 Z350</v>
          </cell>
          <cell r="G1089" t="str">
            <v>JERINGA X 4 GRS</v>
          </cell>
          <cell r="H1089" t="str">
            <v>009-2023</v>
          </cell>
          <cell r="I1089" t="str">
            <v>ORBIDENTAL SAS</v>
          </cell>
          <cell r="J1089" t="str">
            <v>NO</v>
          </cell>
          <cell r="K1089">
            <v>142000</v>
          </cell>
          <cell r="L1089">
            <v>0</v>
          </cell>
          <cell r="M1089">
            <v>142000</v>
          </cell>
          <cell r="N1089">
            <v>10</v>
          </cell>
        </row>
        <row r="1090">
          <cell r="B1090" t="str">
            <v>MQXC552</v>
          </cell>
          <cell r="C1090" t="str">
            <v>IC-002-2023</v>
          </cell>
          <cell r="D1090">
            <v>199</v>
          </cell>
          <cell r="E1090" t="str">
            <v>MQX</v>
          </cell>
          <cell r="F1090" t="str">
            <v>RESINA DE FOTOCURADO A2 Z250</v>
          </cell>
          <cell r="G1090" t="str">
            <v>JERINGA X 3 GRS</v>
          </cell>
          <cell r="H1090" t="str">
            <v>009-2023</v>
          </cell>
          <cell r="I1090" t="str">
            <v>ORBIDENTAL SAS</v>
          </cell>
          <cell r="J1090" t="str">
            <v>NO</v>
          </cell>
          <cell r="K1090">
            <v>82740</v>
          </cell>
          <cell r="L1090">
            <v>0</v>
          </cell>
          <cell r="M1090">
            <v>82740</v>
          </cell>
          <cell r="N1090">
            <v>10</v>
          </cell>
        </row>
        <row r="1091">
          <cell r="B1091" t="str">
            <v>MQXC553</v>
          </cell>
          <cell r="C1091" t="str">
            <v>IC-002-2023</v>
          </cell>
          <cell r="D1091">
            <v>200</v>
          </cell>
          <cell r="E1091" t="str">
            <v>MQX</v>
          </cell>
          <cell r="F1091" t="str">
            <v>RESINA DE FOTOCURADO A2 Z350</v>
          </cell>
          <cell r="G1091" t="str">
            <v>JERINGA X 4 GRS</v>
          </cell>
          <cell r="H1091" t="str">
            <v>009-2023</v>
          </cell>
          <cell r="I1091" t="str">
            <v>ORBIDENTAL SAS</v>
          </cell>
          <cell r="J1091" t="str">
            <v>NO</v>
          </cell>
          <cell r="K1091">
            <v>142000</v>
          </cell>
          <cell r="L1091">
            <v>0</v>
          </cell>
          <cell r="M1091">
            <v>142000</v>
          </cell>
          <cell r="N1091">
            <v>10</v>
          </cell>
        </row>
        <row r="1092">
          <cell r="B1092" t="str">
            <v>MQXC554</v>
          </cell>
          <cell r="C1092" t="str">
            <v>IC-002-2023</v>
          </cell>
          <cell r="D1092">
            <v>201</v>
          </cell>
          <cell r="E1092" t="str">
            <v>MQX</v>
          </cell>
          <cell r="F1092" t="str">
            <v>RESINA DE FOTOCURADO A3 Z250</v>
          </cell>
          <cell r="G1092" t="str">
            <v>JERINGA X 3 GRS</v>
          </cell>
          <cell r="H1092" t="str">
            <v>009-2023</v>
          </cell>
          <cell r="I1092" t="str">
            <v>ORBIDENTAL SAS</v>
          </cell>
          <cell r="J1092" t="str">
            <v>NO</v>
          </cell>
          <cell r="K1092">
            <v>82740</v>
          </cell>
          <cell r="L1092">
            <v>0</v>
          </cell>
          <cell r="M1092">
            <v>82740</v>
          </cell>
          <cell r="N1092">
            <v>10</v>
          </cell>
        </row>
        <row r="1093">
          <cell r="B1093" t="str">
            <v>MQXC555</v>
          </cell>
          <cell r="C1093" t="str">
            <v>IC-002-2023</v>
          </cell>
          <cell r="D1093">
            <v>202</v>
          </cell>
          <cell r="E1093" t="str">
            <v>MQX</v>
          </cell>
          <cell r="F1093" t="str">
            <v>RESINA DE FOTOCURADO A3 Z350</v>
          </cell>
          <cell r="G1093" t="str">
            <v>JERINGA X 4 GRS</v>
          </cell>
          <cell r="H1093" t="str">
            <v>009-2023</v>
          </cell>
          <cell r="I1093" t="str">
            <v>ORBIDENTAL SAS</v>
          </cell>
          <cell r="J1093" t="str">
            <v>NO</v>
          </cell>
          <cell r="K1093">
            <v>142000</v>
          </cell>
          <cell r="L1093">
            <v>0</v>
          </cell>
          <cell r="M1093">
            <v>142000</v>
          </cell>
          <cell r="N1093">
            <v>10</v>
          </cell>
        </row>
        <row r="1094">
          <cell r="B1094" t="str">
            <v>MQXC556</v>
          </cell>
          <cell r="C1094" t="str">
            <v>IC-002-2023</v>
          </cell>
          <cell r="D1094">
            <v>203</v>
          </cell>
          <cell r="E1094" t="str">
            <v>MQX</v>
          </cell>
          <cell r="F1094" t="str">
            <v>RESINA DE FOTOCURADO B1 Z250</v>
          </cell>
          <cell r="G1094" t="str">
            <v>JERINGA X 3 GRS</v>
          </cell>
          <cell r="H1094" t="str">
            <v>009-2023</v>
          </cell>
          <cell r="I1094" t="str">
            <v>ORBIDENTAL SAS</v>
          </cell>
          <cell r="J1094" t="str">
            <v>NO</v>
          </cell>
          <cell r="K1094">
            <v>82740</v>
          </cell>
          <cell r="L1094">
            <v>0</v>
          </cell>
          <cell r="M1094">
            <v>82740</v>
          </cell>
          <cell r="N1094">
            <v>10</v>
          </cell>
        </row>
        <row r="1095">
          <cell r="B1095" t="str">
            <v>MQXC557</v>
          </cell>
          <cell r="C1095" t="str">
            <v>IC-002-2023</v>
          </cell>
          <cell r="D1095">
            <v>204</v>
          </cell>
          <cell r="E1095" t="str">
            <v>MQX</v>
          </cell>
          <cell r="F1095" t="str">
            <v>RESINA DE FOTOCURADO B2 Z250</v>
          </cell>
          <cell r="G1095" t="str">
            <v>JERINGA X 3 GRS</v>
          </cell>
          <cell r="H1095" t="str">
            <v>009-2023</v>
          </cell>
          <cell r="I1095" t="str">
            <v>ORBIDENTAL SAS</v>
          </cell>
          <cell r="J1095" t="str">
            <v>NO</v>
          </cell>
          <cell r="K1095">
            <v>82740</v>
          </cell>
          <cell r="L1095">
            <v>0</v>
          </cell>
          <cell r="M1095">
            <v>82740</v>
          </cell>
          <cell r="N1095">
            <v>10</v>
          </cell>
        </row>
        <row r="1096">
          <cell r="B1096" t="str">
            <v>MQXC558</v>
          </cell>
          <cell r="C1096" t="str">
            <v>IC-002-2023</v>
          </cell>
          <cell r="D1096">
            <v>205</v>
          </cell>
          <cell r="E1096" t="str">
            <v>MQX</v>
          </cell>
          <cell r="F1096" t="str">
            <v>RESINA DE FOTOCURADO B2 Z350</v>
          </cell>
          <cell r="G1096" t="str">
            <v>JERINGA X 4 GRS</v>
          </cell>
          <cell r="H1096" t="str">
            <v>009-2023</v>
          </cell>
          <cell r="I1096" t="str">
            <v>ORBIDENTAL SAS</v>
          </cell>
          <cell r="J1096" t="str">
            <v>NO</v>
          </cell>
          <cell r="K1096">
            <v>142000</v>
          </cell>
          <cell r="L1096">
            <v>0</v>
          </cell>
          <cell r="M1096">
            <v>142000</v>
          </cell>
          <cell r="N1096">
            <v>10</v>
          </cell>
        </row>
        <row r="1097">
          <cell r="B1097" t="str">
            <v>MQXC559</v>
          </cell>
          <cell r="C1097" t="str">
            <v>IC-002-2023</v>
          </cell>
          <cell r="D1097">
            <v>206</v>
          </cell>
          <cell r="E1097" t="str">
            <v>MQX</v>
          </cell>
          <cell r="F1097" t="str">
            <v>RESINA DE FOTOCURADO B3 Z250</v>
          </cell>
          <cell r="G1097" t="str">
            <v>JERINGA X 3 GRS</v>
          </cell>
          <cell r="H1097" t="str">
            <v>009-2023</v>
          </cell>
          <cell r="I1097" t="str">
            <v>ORBIDENTAL SAS</v>
          </cell>
          <cell r="J1097" t="str">
            <v>NO</v>
          </cell>
          <cell r="K1097">
            <v>82740</v>
          </cell>
          <cell r="L1097">
            <v>0</v>
          </cell>
          <cell r="M1097">
            <v>82740</v>
          </cell>
          <cell r="N1097">
            <v>10</v>
          </cell>
        </row>
        <row r="1098">
          <cell r="B1098" t="str">
            <v>MQXC560</v>
          </cell>
          <cell r="C1098" t="str">
            <v>IC-002-2023</v>
          </cell>
          <cell r="D1098">
            <v>207</v>
          </cell>
          <cell r="E1098" t="str">
            <v>MQX</v>
          </cell>
          <cell r="F1098" t="str">
            <v>RESINA DE FOTOCURADO C2 Z250</v>
          </cell>
          <cell r="G1098" t="str">
            <v>JERINGA X 3 GRS</v>
          </cell>
          <cell r="H1098" t="str">
            <v>009-2023</v>
          </cell>
          <cell r="I1098" t="str">
            <v>ORBIDENTAL SAS</v>
          </cell>
          <cell r="J1098" t="str">
            <v>NO</v>
          </cell>
          <cell r="K1098">
            <v>82740</v>
          </cell>
          <cell r="L1098">
            <v>0</v>
          </cell>
          <cell r="M1098">
            <v>82740</v>
          </cell>
          <cell r="N1098">
            <v>5</v>
          </cell>
        </row>
        <row r="1099">
          <cell r="B1099" t="str">
            <v>MQXC561</v>
          </cell>
          <cell r="C1099" t="str">
            <v>IC-002-2023</v>
          </cell>
          <cell r="D1099">
            <v>208</v>
          </cell>
          <cell r="E1099" t="str">
            <v>MQX</v>
          </cell>
          <cell r="F1099" t="str">
            <v>RESINA DE FOTOCURADO C2 Z350</v>
          </cell>
          <cell r="G1099" t="str">
            <v>JERINGA X 4 GRS</v>
          </cell>
          <cell r="H1099" t="str">
            <v>009-2023</v>
          </cell>
          <cell r="I1099" t="str">
            <v>ORBIDENTAL SAS</v>
          </cell>
          <cell r="J1099" t="str">
            <v>NO</v>
          </cell>
          <cell r="K1099">
            <v>142000</v>
          </cell>
          <cell r="L1099">
            <v>0</v>
          </cell>
          <cell r="M1099">
            <v>142000</v>
          </cell>
          <cell r="N1099">
            <v>5</v>
          </cell>
        </row>
        <row r="1100">
          <cell r="B1100" t="str">
            <v>MQXC562</v>
          </cell>
          <cell r="C1100" t="str">
            <v>IC-002-2023</v>
          </cell>
          <cell r="D1100">
            <v>209</v>
          </cell>
          <cell r="E1100" t="str">
            <v>MQX</v>
          </cell>
          <cell r="F1100" t="str">
            <v>RESINA EMPACALBLE PARA POSTERIORES A3</v>
          </cell>
          <cell r="G1100" t="str">
            <v>JERINGA X 4 GRS</v>
          </cell>
          <cell r="H1100" t="str">
            <v>009-2023</v>
          </cell>
          <cell r="I1100" t="str">
            <v>ORBIDENTAL SAS</v>
          </cell>
          <cell r="J1100" t="str">
            <v>NO</v>
          </cell>
          <cell r="K1100">
            <v>133980</v>
          </cell>
          <cell r="L1100">
            <v>0</v>
          </cell>
          <cell r="M1100">
            <v>133980</v>
          </cell>
          <cell r="N1100">
            <v>20</v>
          </cell>
        </row>
        <row r="1101">
          <cell r="B1101" t="str">
            <v>MQXC563</v>
          </cell>
          <cell r="C1101" t="str">
            <v>IC-002-2023</v>
          </cell>
          <cell r="D1101">
            <v>210</v>
          </cell>
          <cell r="E1101" t="str">
            <v>MQX</v>
          </cell>
          <cell r="F1101" t="str">
            <v>RESINA EMPACALBLE PARA POSTERIORES B2</v>
          </cell>
          <cell r="G1101" t="str">
            <v>JERINGA X 4 GRS</v>
          </cell>
          <cell r="H1101" t="str">
            <v>009-2023</v>
          </cell>
          <cell r="I1101" t="str">
            <v>ORBIDENTAL SAS</v>
          </cell>
          <cell r="J1101" t="str">
            <v>NO</v>
          </cell>
          <cell r="K1101">
            <v>133980</v>
          </cell>
          <cell r="L1101">
            <v>0</v>
          </cell>
          <cell r="M1101">
            <v>133980</v>
          </cell>
          <cell r="N1101">
            <v>15</v>
          </cell>
        </row>
        <row r="1102">
          <cell r="B1102" t="str">
            <v>MQXC564</v>
          </cell>
          <cell r="C1102" t="str">
            <v>IC-002-2023</v>
          </cell>
          <cell r="D1102">
            <v>211</v>
          </cell>
          <cell r="E1102" t="str">
            <v>MQX</v>
          </cell>
          <cell r="F1102" t="str">
            <v>RESINA EMPACALBLE PARA POSTERIORES C2</v>
          </cell>
          <cell r="G1102" t="str">
            <v>JERINGA X 4 GRS</v>
          </cell>
          <cell r="H1102" t="str">
            <v>009-2023</v>
          </cell>
          <cell r="I1102" t="str">
            <v>ORBIDENTAL SAS</v>
          </cell>
          <cell r="J1102" t="str">
            <v>NO</v>
          </cell>
          <cell r="K1102">
            <v>133980</v>
          </cell>
          <cell r="L1102">
            <v>0</v>
          </cell>
          <cell r="M1102">
            <v>133980</v>
          </cell>
          <cell r="N1102">
            <v>10</v>
          </cell>
        </row>
        <row r="1103">
          <cell r="B1103" t="str">
            <v>MQXC565</v>
          </cell>
          <cell r="C1103" t="str">
            <v>IC-002-2023</v>
          </cell>
          <cell r="D1103">
            <v>212</v>
          </cell>
          <cell r="E1103" t="str">
            <v>MQX</v>
          </cell>
          <cell r="F1103" t="str">
            <v>RESINA FLUIDA PARA POSTERIORES A2</v>
          </cell>
          <cell r="G1103" t="str">
            <v>KIT*2 JERINGAS (2 GRS C/U)</v>
          </cell>
          <cell r="H1103" t="str">
            <v>009-2023</v>
          </cell>
          <cell r="I1103" t="str">
            <v>ORBIDENTAL SAS</v>
          </cell>
          <cell r="J1103" t="str">
            <v>NO</v>
          </cell>
          <cell r="K1103">
            <v>146200</v>
          </cell>
          <cell r="L1103">
            <v>0</v>
          </cell>
          <cell r="M1103">
            <v>146200</v>
          </cell>
          <cell r="N1103">
            <v>5</v>
          </cell>
        </row>
        <row r="1104">
          <cell r="B1104" t="str">
            <v>MQXC566</v>
          </cell>
          <cell r="C1104" t="str">
            <v>IC-002-2023</v>
          </cell>
          <cell r="D1104">
            <v>213</v>
          </cell>
          <cell r="E1104" t="str">
            <v>MQX</v>
          </cell>
          <cell r="F1104" t="str">
            <v>RESINA FLUIDA PARA POSTERIORES A3</v>
          </cell>
          <cell r="G1104" t="str">
            <v>KIT*2 JERINGAS (2 GRS C/U)</v>
          </cell>
          <cell r="H1104" t="str">
            <v>009-2023</v>
          </cell>
          <cell r="I1104" t="str">
            <v>ORBIDENTAL SAS</v>
          </cell>
          <cell r="J1104" t="str">
            <v>NO</v>
          </cell>
          <cell r="K1104">
            <v>146200</v>
          </cell>
          <cell r="L1104">
            <v>0</v>
          </cell>
          <cell r="M1104">
            <v>146200</v>
          </cell>
          <cell r="N1104">
            <v>5</v>
          </cell>
        </row>
        <row r="1105">
          <cell r="B1105" t="str">
            <v>OD0214</v>
          </cell>
          <cell r="C1105" t="str">
            <v>IC-002-2023</v>
          </cell>
          <cell r="D1105">
            <v>215</v>
          </cell>
          <cell r="E1105" t="str">
            <v>MQX</v>
          </cell>
          <cell r="F1105" t="str">
            <v>RESINA FLUIDA
COLOR A3. Resina NANOTECNOLOGIA</v>
          </cell>
          <cell r="G1105" t="str">
            <v>JERINGA X 2GRS- KIT*2 JER (2 GRS C/U)</v>
          </cell>
          <cell r="H1105" t="str">
            <v>009-2023</v>
          </cell>
          <cell r="I1105" t="str">
            <v>ORBIDENTAL SAS</v>
          </cell>
          <cell r="J1105" t="str">
            <v>NO</v>
          </cell>
          <cell r="K1105">
            <v>165000</v>
          </cell>
          <cell r="L1105">
            <v>0</v>
          </cell>
          <cell r="M1105">
            <v>165000</v>
          </cell>
          <cell r="N1105">
            <v>6</v>
          </cell>
        </row>
        <row r="1106">
          <cell r="B1106" t="str">
            <v>OD0214</v>
          </cell>
          <cell r="C1106" t="str">
            <v>IC-002-2023</v>
          </cell>
          <cell r="D1106">
            <v>214</v>
          </cell>
          <cell r="E1106" t="str">
            <v>MQX</v>
          </cell>
          <cell r="F1106" t="str">
            <v>RESINA FLUIDACOLOR A2.
Resina NANOTECNOLOGIA</v>
          </cell>
          <cell r="G1106" t="str">
            <v>KIT*2 JER (2 GRS C/U)</v>
          </cell>
          <cell r="H1106" t="str">
            <v>009-2023</v>
          </cell>
          <cell r="I1106" t="str">
            <v>ORBIDENTAL SAS</v>
          </cell>
          <cell r="J1106" t="str">
            <v>NO</v>
          </cell>
          <cell r="K1106">
            <v>165000</v>
          </cell>
          <cell r="L1106">
            <v>0</v>
          </cell>
          <cell r="M1106">
            <v>165000</v>
          </cell>
          <cell r="N1106">
            <v>6</v>
          </cell>
        </row>
        <row r="1107">
          <cell r="B1107" t="str">
            <v>MQXC567</v>
          </cell>
          <cell r="C1107" t="str">
            <v>IC-002-2023</v>
          </cell>
          <cell r="D1107">
            <v>216</v>
          </cell>
          <cell r="E1107" t="str">
            <v>MQX</v>
          </cell>
          <cell r="F1107" t="str">
            <v>RESINA PARA POSTERIORES COLOR A1</v>
          </cell>
          <cell r="G1107" t="str">
            <v>JERINGA X4 GRS</v>
          </cell>
          <cell r="H1107" t="str">
            <v>009-2023</v>
          </cell>
          <cell r="I1107" t="str">
            <v>ORBIDENTAL SAS</v>
          </cell>
          <cell r="J1107" t="str">
            <v>NO</v>
          </cell>
          <cell r="K1107">
            <v>129000</v>
          </cell>
          <cell r="L1107">
            <v>0</v>
          </cell>
          <cell r="M1107">
            <v>129000</v>
          </cell>
          <cell r="N1107">
            <v>8</v>
          </cell>
        </row>
        <row r="1108">
          <cell r="B1108" t="str">
            <v>MQXC568</v>
          </cell>
          <cell r="C1108" t="str">
            <v>IC-002-2023</v>
          </cell>
          <cell r="D1108">
            <v>217</v>
          </cell>
          <cell r="E1108" t="str">
            <v>MQX</v>
          </cell>
          <cell r="F1108" t="str">
            <v>RESINA PARA POSTERIORES COLOR A2</v>
          </cell>
          <cell r="G1108" t="str">
            <v>JERINGA X4 GRS</v>
          </cell>
          <cell r="H1108" t="str">
            <v>009-2023</v>
          </cell>
          <cell r="I1108" t="str">
            <v>ORBIDENTAL SAS</v>
          </cell>
          <cell r="J1108" t="str">
            <v>NO</v>
          </cell>
          <cell r="K1108">
            <v>129000</v>
          </cell>
          <cell r="L1108">
            <v>0</v>
          </cell>
          <cell r="M1108">
            <v>129000</v>
          </cell>
          <cell r="N1108">
            <v>15</v>
          </cell>
        </row>
        <row r="1109">
          <cell r="B1109" t="str">
            <v>MQXC569</v>
          </cell>
          <cell r="C1109" t="str">
            <v>IC-002-2023</v>
          </cell>
          <cell r="D1109">
            <v>218</v>
          </cell>
          <cell r="E1109" t="str">
            <v>MQX</v>
          </cell>
          <cell r="F1109" t="str">
            <v>RESINA PARA POSTERIORES COLOR A3</v>
          </cell>
          <cell r="G1109" t="str">
            <v>JERINGA X4 GRS</v>
          </cell>
          <cell r="H1109" t="str">
            <v>009-2023</v>
          </cell>
          <cell r="I1109" t="str">
            <v>ORBIDENTAL SAS</v>
          </cell>
          <cell r="J1109" t="str">
            <v>NO</v>
          </cell>
          <cell r="K1109">
            <v>129000</v>
          </cell>
          <cell r="L1109">
            <v>0</v>
          </cell>
          <cell r="M1109">
            <v>129000</v>
          </cell>
          <cell r="N1109">
            <v>15</v>
          </cell>
        </row>
        <row r="1110">
          <cell r="B1110" t="str">
            <v>MQXC570</v>
          </cell>
          <cell r="C1110" t="str">
            <v>IC-002-2023</v>
          </cell>
          <cell r="D1110">
            <v>219</v>
          </cell>
          <cell r="E1110" t="str">
            <v>MQX</v>
          </cell>
          <cell r="F1110" t="str">
            <v>RESINA PARA POSTERIORES COLOR B1</v>
          </cell>
          <cell r="G1110" t="str">
            <v>JERINGA X4 GRS</v>
          </cell>
          <cell r="H1110" t="str">
            <v>009-2023</v>
          </cell>
          <cell r="I1110" t="str">
            <v>ORBIDENTAL SAS</v>
          </cell>
          <cell r="J1110" t="str">
            <v>NO</v>
          </cell>
          <cell r="K1110">
            <v>129000</v>
          </cell>
          <cell r="L1110">
            <v>0</v>
          </cell>
          <cell r="M1110">
            <v>129000</v>
          </cell>
          <cell r="N1110">
            <v>15</v>
          </cell>
        </row>
        <row r="1111">
          <cell r="B1111" t="str">
            <v>MQ0543</v>
          </cell>
          <cell r="C1111" t="str">
            <v>IC-057-2023</v>
          </cell>
          <cell r="D1111">
            <v>561</v>
          </cell>
          <cell r="E1111" t="str">
            <v>MQX</v>
          </cell>
          <cell r="F1111" t="str">
            <v>RESUCITADOR MANUAL DESECHABLE ADULTO</v>
          </cell>
          <cell r="G1111" t="str">
            <v xml:space="preserve">UNIDAD </v>
          </cell>
          <cell r="H1111" t="str">
            <v>137-2023</v>
          </cell>
          <cell r="I1111" t="str">
            <v>HOSPITECNICA S.A.S.</v>
          </cell>
          <cell r="J1111" t="str">
            <v>NO</v>
          </cell>
          <cell r="K1111">
            <v>42275</v>
          </cell>
          <cell r="L1111">
            <v>8032</v>
          </cell>
          <cell r="M1111">
            <v>50307</v>
          </cell>
          <cell r="N1111">
            <v>163</v>
          </cell>
        </row>
        <row r="1112">
          <cell r="B1112" t="str">
            <v>MQ1116</v>
          </cell>
          <cell r="C1112" t="str">
            <v>IC-057-2023</v>
          </cell>
          <cell r="D1112">
            <v>562</v>
          </cell>
          <cell r="E1112" t="str">
            <v>MQX</v>
          </cell>
          <cell r="F1112" t="str">
            <v>RESUCITADOR MANUAL DESECHABLE NEONATAL</v>
          </cell>
          <cell r="G1112" t="str">
            <v xml:space="preserve">UNIDAD </v>
          </cell>
          <cell r="H1112" t="str">
            <v>137-2023</v>
          </cell>
          <cell r="I1112" t="str">
            <v>HOSPITECNICA S.A.S.</v>
          </cell>
          <cell r="J1112" t="str">
            <v>NO</v>
          </cell>
          <cell r="K1112">
            <v>41705</v>
          </cell>
          <cell r="L1112">
            <v>7924</v>
          </cell>
          <cell r="M1112">
            <v>49629</v>
          </cell>
          <cell r="N1112">
            <v>24</v>
          </cell>
        </row>
        <row r="1113">
          <cell r="B1113" t="str">
            <v>MQ0544</v>
          </cell>
          <cell r="C1113" t="str">
            <v>IC-057-2023</v>
          </cell>
          <cell r="D1113">
            <v>563</v>
          </cell>
          <cell r="E1113" t="str">
            <v>MQX</v>
          </cell>
          <cell r="F1113" t="str">
            <v>RESUCITADOR MANUAL DESECHABLE PEDIATRICOS</v>
          </cell>
          <cell r="G1113" t="str">
            <v xml:space="preserve">UNIDAD </v>
          </cell>
          <cell r="H1113" t="str">
            <v>137-2023</v>
          </cell>
          <cell r="I1113" t="str">
            <v>HOSPITECNICA S.A.S.</v>
          </cell>
          <cell r="J1113" t="str">
            <v>NO</v>
          </cell>
          <cell r="K1113">
            <v>41705</v>
          </cell>
          <cell r="L1113">
            <v>7924</v>
          </cell>
          <cell r="M1113">
            <v>49629</v>
          </cell>
          <cell r="N1113">
            <v>22</v>
          </cell>
        </row>
        <row r="1114">
          <cell r="B1114" t="str">
            <v>MQXC571</v>
          </cell>
          <cell r="C1114" t="str">
            <v>IC-002-2023</v>
          </cell>
          <cell r="D1114">
            <v>220</v>
          </cell>
          <cell r="E1114" t="str">
            <v>MQX</v>
          </cell>
          <cell r="F1114" t="str">
            <v>RETRACTOR DE LABIO ADULTO</v>
          </cell>
          <cell r="G1114" t="str">
            <v>UNIDAD</v>
          </cell>
          <cell r="H1114" t="str">
            <v>009-2023</v>
          </cell>
          <cell r="I1114" t="str">
            <v>ORBIDENTAL SAS</v>
          </cell>
          <cell r="J1114" t="str">
            <v>NO</v>
          </cell>
          <cell r="K1114">
            <v>4350</v>
          </cell>
          <cell r="L1114">
            <v>827</v>
          </cell>
          <cell r="M1114">
            <v>5177</v>
          </cell>
          <cell r="N1114">
            <v>1</v>
          </cell>
        </row>
        <row r="1115">
          <cell r="B1115" t="str">
            <v>MQXC572</v>
          </cell>
          <cell r="C1115" t="str">
            <v>IC-002-2023</v>
          </cell>
          <cell r="D1115">
            <v>221</v>
          </cell>
          <cell r="E1115" t="str">
            <v>MQX</v>
          </cell>
          <cell r="F1115" t="str">
            <v>RETRACTOR DE LABIO PEDIATRICO</v>
          </cell>
          <cell r="G1115" t="str">
            <v>UNIDAD</v>
          </cell>
          <cell r="H1115" t="str">
            <v>009-2023</v>
          </cell>
          <cell r="I1115" t="str">
            <v>ORBIDENTAL SAS</v>
          </cell>
          <cell r="J1115" t="str">
            <v>NO</v>
          </cell>
          <cell r="K1115">
            <v>4350</v>
          </cell>
          <cell r="L1115">
            <v>827</v>
          </cell>
          <cell r="M1115">
            <v>5177</v>
          </cell>
          <cell r="N1115">
            <v>1</v>
          </cell>
        </row>
        <row r="1116">
          <cell r="B1116" t="str">
            <v>MQXC573</v>
          </cell>
          <cell r="C1116" t="str">
            <v>IC-002-2023</v>
          </cell>
          <cell r="D1116">
            <v>222</v>
          </cell>
          <cell r="E1116" t="str">
            <v>MQX</v>
          </cell>
          <cell r="F1116" t="str">
            <v>RETRACTOR DE LABIO Y LENGUA ADULTO</v>
          </cell>
          <cell r="G1116" t="str">
            <v>UNIDAD</v>
          </cell>
          <cell r="H1116" t="str">
            <v>009-2023</v>
          </cell>
          <cell r="I1116" t="str">
            <v>ORBIDENTAL SAS</v>
          </cell>
          <cell r="J1116" t="str">
            <v>NO</v>
          </cell>
          <cell r="K1116">
            <v>4350</v>
          </cell>
          <cell r="L1116">
            <v>827</v>
          </cell>
          <cell r="M1116">
            <v>5177</v>
          </cell>
          <cell r="N1116">
            <v>1</v>
          </cell>
        </row>
        <row r="1117">
          <cell r="B1117" t="str">
            <v>MQ0735</v>
          </cell>
          <cell r="C1117" t="str">
            <v>IC-057-2023</v>
          </cell>
          <cell r="D1117">
            <v>910</v>
          </cell>
          <cell r="E1117" t="str">
            <v>MQX</v>
          </cell>
          <cell r="F1117" t="str">
            <v>RETRACTOR QUIRURGICO 11 A 17CM RIGIDO</v>
          </cell>
          <cell r="G1117" t="str">
            <v>UNIDAD</v>
          </cell>
          <cell r="H1117" t="str">
            <v>156-2023</v>
          </cell>
          <cell r="I1117" t="str">
            <v>UCIPHARMA S.A</v>
          </cell>
          <cell r="J1117" t="str">
            <v>SI</v>
          </cell>
          <cell r="K1117">
            <v>464112</v>
          </cell>
          <cell r="L1117">
            <v>88181.28</v>
          </cell>
          <cell r="M1117">
            <v>552293.28</v>
          </cell>
          <cell r="N1117">
            <v>1</v>
          </cell>
        </row>
        <row r="1118">
          <cell r="B1118" t="str">
            <v>MQ0736</v>
          </cell>
          <cell r="C1118" t="str">
            <v>IC-057-2023</v>
          </cell>
          <cell r="D1118">
            <v>911</v>
          </cell>
          <cell r="E1118" t="str">
            <v>MQX</v>
          </cell>
          <cell r="F1118" t="str">
            <v>RETRACTOR QUIRURGICO 2 A 4CM RIGIDO</v>
          </cell>
          <cell r="G1118" t="str">
            <v>UNIDAD</v>
          </cell>
          <cell r="H1118" t="str">
            <v>156-2023</v>
          </cell>
          <cell r="I1118" t="str">
            <v>UCIPHARMA S.A</v>
          </cell>
          <cell r="J1118" t="str">
            <v>SI</v>
          </cell>
          <cell r="K1118">
            <v>206000</v>
          </cell>
          <cell r="L1118">
            <v>39140</v>
          </cell>
          <cell r="M1118">
            <v>245140</v>
          </cell>
          <cell r="N1118">
            <v>1</v>
          </cell>
        </row>
        <row r="1119">
          <cell r="B1119" t="str">
            <v>MQ0737</v>
          </cell>
          <cell r="C1119" t="str">
            <v>IC-057-2023</v>
          </cell>
          <cell r="D1119">
            <v>912</v>
          </cell>
          <cell r="E1119" t="str">
            <v>MQX</v>
          </cell>
          <cell r="F1119" t="str">
            <v>RETRACTOR QUIRURGICO 2.5 A 6CM RIGIDO</v>
          </cell>
          <cell r="G1119" t="str">
            <v>UNIDAD</v>
          </cell>
          <cell r="H1119" t="str">
            <v>156-2023</v>
          </cell>
          <cell r="I1119" t="str">
            <v>UCIPHARMA S.A</v>
          </cell>
          <cell r="J1119" t="str">
            <v>SI</v>
          </cell>
          <cell r="K1119">
            <v>271920</v>
          </cell>
          <cell r="L1119">
            <v>51664.800000000003</v>
          </cell>
          <cell r="M1119">
            <v>323584.8</v>
          </cell>
          <cell r="N1119">
            <v>1</v>
          </cell>
        </row>
        <row r="1120">
          <cell r="B1120" t="str">
            <v>MQ0545</v>
          </cell>
          <cell r="C1120" t="str">
            <v>IC-057-2023</v>
          </cell>
          <cell r="D1120">
            <v>913</v>
          </cell>
          <cell r="E1120" t="str">
            <v>MQX</v>
          </cell>
          <cell r="F1120" t="str">
            <v>RETRACTOR QUIRURGICO 5 A 9CM RIGIDO</v>
          </cell>
          <cell r="G1120" t="str">
            <v>UNIDAD</v>
          </cell>
          <cell r="H1120" t="str">
            <v>156-2023</v>
          </cell>
          <cell r="I1120" t="str">
            <v>UCIPHARMA S.A</v>
          </cell>
          <cell r="J1120" t="str">
            <v>SI</v>
          </cell>
          <cell r="K1120">
            <v>287520</v>
          </cell>
          <cell r="L1120">
            <v>54628.800000000003</v>
          </cell>
          <cell r="M1120">
            <v>342148.8</v>
          </cell>
          <cell r="N1120">
            <v>1</v>
          </cell>
        </row>
        <row r="1121">
          <cell r="B1121" t="str">
            <v>MQ0739</v>
          </cell>
          <cell r="C1121" t="str">
            <v>IC-057-2023</v>
          </cell>
          <cell r="D1121">
            <v>914</v>
          </cell>
          <cell r="E1121" t="str">
            <v>MQX</v>
          </cell>
          <cell r="F1121" t="str">
            <v>RETRACTOR QUIRURGICO 9 A 14CM RIGIDO</v>
          </cell>
          <cell r="G1121" t="str">
            <v>UNIDAD</v>
          </cell>
          <cell r="H1121" t="str">
            <v>156-2023</v>
          </cell>
          <cell r="I1121" t="str">
            <v>UCIPHARMA S.A</v>
          </cell>
          <cell r="J1121" t="str">
            <v>SI</v>
          </cell>
          <cell r="K1121">
            <v>428208</v>
          </cell>
          <cell r="L1121">
            <v>81359.520000000004</v>
          </cell>
          <cell r="M1121">
            <v>509567.52</v>
          </cell>
          <cell r="N1121">
            <v>1</v>
          </cell>
        </row>
        <row r="1122">
          <cell r="B1122" t="str">
            <v>MQXC574</v>
          </cell>
          <cell r="C1122" t="str">
            <v>IC-002-2023</v>
          </cell>
          <cell r="D1122">
            <v>223</v>
          </cell>
          <cell r="E1122" t="str">
            <v>MQX</v>
          </cell>
          <cell r="F1122" t="str">
            <v>REVELADOR PLACA BACTERIANA</v>
          </cell>
          <cell r="G1122" t="str">
            <v>FRASCO X 10ML</v>
          </cell>
          <cell r="H1122" t="str">
            <v>009-2023</v>
          </cell>
          <cell r="I1122" t="str">
            <v>ORBIDENTAL SAS</v>
          </cell>
          <cell r="J1122" t="str">
            <v>NO</v>
          </cell>
          <cell r="K1122">
            <v>8000</v>
          </cell>
          <cell r="L1122">
            <v>1520</v>
          </cell>
          <cell r="M1122">
            <v>9520</v>
          </cell>
          <cell r="N1122">
            <v>2</v>
          </cell>
        </row>
        <row r="1123">
          <cell r="B1123" t="str">
            <v>MQ1118</v>
          </cell>
          <cell r="C1123" t="str">
            <v>EM126-2023</v>
          </cell>
          <cell r="D1123" t="str">
            <v>INCLUSIÓN</v>
          </cell>
          <cell r="E1123" t="str">
            <v>MQX</v>
          </cell>
          <cell r="F1123" t="str">
            <v>ROLL EN PAPEL/PLASTICO PARA ESTERILIZACION, CON FUELLE, INDICADORES PARA VAPOR, GAS E Y
FORMALDEHIDO DE 40 X 9 CMS X 100MT.</v>
          </cell>
          <cell r="G1123" t="str">
            <v>UNIDAD</v>
          </cell>
          <cell r="H1123" t="str">
            <v>SIN CONTRATO</v>
          </cell>
          <cell r="I1123" t="str">
            <v>SIN CONTRATO</v>
          </cell>
          <cell r="J1123" t="str">
            <v>NO</v>
          </cell>
          <cell r="K1123">
            <v>282800</v>
          </cell>
          <cell r="L1123">
            <v>53732</v>
          </cell>
          <cell r="M1123">
            <v>336532</v>
          </cell>
          <cell r="N1123">
            <v>2</v>
          </cell>
        </row>
        <row r="1124">
          <cell r="B1124" t="str">
            <v>MQXC300</v>
          </cell>
          <cell r="C1124" t="str">
            <v>029-2021</v>
          </cell>
          <cell r="D1124">
            <v>5</v>
          </cell>
          <cell r="E1124" t="str">
            <v>MQX</v>
          </cell>
          <cell r="F1124" t="str">
            <v>ROLLO  STERRAD W/CI 250X70M</v>
          </cell>
          <cell r="G1124" t="str">
            <v>ROLLO</v>
          </cell>
          <cell r="H1124" t="str">
            <v>088-2023</v>
          </cell>
          <cell r="I1124" t="str">
            <v>ADVANCED STERILIZATION PRODUCTS COLOMBIA S.A.S</v>
          </cell>
          <cell r="J1124" t="str">
            <v>SI</v>
          </cell>
          <cell r="K1124">
            <v>610337</v>
          </cell>
          <cell r="L1124">
            <v>115964</v>
          </cell>
          <cell r="M1124">
            <v>726301</v>
          </cell>
          <cell r="N1124">
            <v>1</v>
          </cell>
        </row>
        <row r="1125">
          <cell r="B1125" t="str">
            <v>MQ1231</v>
          </cell>
          <cell r="C1125" t="str">
            <v>029-2021</v>
          </cell>
          <cell r="D1125">
            <v>6</v>
          </cell>
          <cell r="E1125" t="str">
            <v>MQX</v>
          </cell>
          <cell r="F1125" t="str">
            <v>ROLLO  STERRAD W/CI 500X70M</v>
          </cell>
          <cell r="G1125" t="str">
            <v>ROLLO</v>
          </cell>
          <cell r="H1125" t="str">
            <v>088-2023</v>
          </cell>
          <cell r="I1125" t="str">
            <v>ADVANCED STERILIZATION PRODUCTS COLOMBIA S.A.S</v>
          </cell>
          <cell r="J1125" t="str">
            <v>SI</v>
          </cell>
          <cell r="K1125">
            <v>1173954</v>
          </cell>
          <cell r="L1125">
            <v>223051</v>
          </cell>
          <cell r="M1125">
            <v>1397005</v>
          </cell>
          <cell r="N1125">
            <v>1</v>
          </cell>
        </row>
        <row r="1126">
          <cell r="B1126" t="str">
            <v>MQ1239</v>
          </cell>
          <cell r="C1126" t="str">
            <v>029-2021</v>
          </cell>
          <cell r="D1126">
            <v>7</v>
          </cell>
          <cell r="E1126" t="str">
            <v>MQX</v>
          </cell>
          <cell r="F1126" t="str">
            <v>ROLLO  STERRAD W/CI 75X70M</v>
          </cell>
          <cell r="G1126" t="str">
            <v>ROLLO</v>
          </cell>
          <cell r="H1126" t="str">
            <v>088-2023</v>
          </cell>
          <cell r="I1126" t="str">
            <v>ADVANCED STERILIZATION PRODUCTS COLOMBIA S.A.S</v>
          </cell>
          <cell r="J1126" t="str">
            <v>SI</v>
          </cell>
          <cell r="K1126">
            <v>236919</v>
          </cell>
          <cell r="L1126">
            <v>45015</v>
          </cell>
          <cell r="M1126">
            <v>281934</v>
          </cell>
          <cell r="N1126">
            <v>1</v>
          </cell>
        </row>
        <row r="1127">
          <cell r="B1127" t="str">
            <v>MQ0965</v>
          </cell>
          <cell r="C1127" t="str">
            <v>IC-057-2023</v>
          </cell>
          <cell r="D1127">
            <v>701</v>
          </cell>
          <cell r="E1127" t="str">
            <v>MQX</v>
          </cell>
          <cell r="F1127" t="str">
            <v xml:space="preserve"> GASA IMPREGNADA EN PARAFINA DE 1MT * 15CM DE ANCHO ESTERIL</v>
          </cell>
          <cell r="G1127" t="str">
            <v>UNIDAD</v>
          </cell>
          <cell r="H1127" t="str">
            <v>131-2023</v>
          </cell>
          <cell r="I1127" t="str">
            <v>POLIFARMA SAS</v>
          </cell>
          <cell r="J1127" t="str">
            <v>NO</v>
          </cell>
          <cell r="K1127">
            <v>29798</v>
          </cell>
          <cell r="L1127">
            <v>0</v>
          </cell>
          <cell r="M1127">
            <v>29798</v>
          </cell>
          <cell r="N1127">
            <v>182</v>
          </cell>
        </row>
        <row r="1128">
          <cell r="B1128" t="str">
            <v>MQXC313</v>
          </cell>
          <cell r="C1128" t="str">
            <v>009-2022 EGAT</v>
          </cell>
          <cell r="D1128">
            <v>121</v>
          </cell>
          <cell r="E1128" t="str">
            <v>MQX</v>
          </cell>
          <cell r="F1128" t="str">
            <v>ROLLO EN PAPEL/ PLASTICO PARA ESTERLIZACION, CON FUELLE, INDICADORES PARA VAPOR Y GAS E0. FORMALDEHIDO DE 10 X 4 CMS X 100MT</v>
          </cell>
          <cell r="G1128" t="str">
            <v>ROLLO</v>
          </cell>
          <cell r="H1128" t="str">
            <v>SIN CONTRATO</v>
          </cell>
          <cell r="I1128" t="str">
            <v>SIN CONTRATO</v>
          </cell>
          <cell r="J1128" t="str">
            <v>NO</v>
          </cell>
          <cell r="K1128">
            <v>61000</v>
          </cell>
          <cell r="L1128">
            <v>11590</v>
          </cell>
          <cell r="M1128">
            <v>72590</v>
          </cell>
          <cell r="N1128">
            <v>1</v>
          </cell>
        </row>
        <row r="1129">
          <cell r="B1129" t="str">
            <v>MQ1137</v>
          </cell>
          <cell r="C1129" t="str">
            <v>NR</v>
          </cell>
          <cell r="E1129" t="str">
            <v>MQX</v>
          </cell>
          <cell r="F1129" t="str">
            <v>ROLLO ETIQUETADO DOCUM. PROCESOS ESTERILIZACION DE VAPOR PEROXIDO HIDROGENO</v>
          </cell>
          <cell r="G1129" t="str">
            <v>UNIDAD</v>
          </cell>
          <cell r="H1129" t="str">
            <v>SIN CONTRATO</v>
          </cell>
          <cell r="I1129" t="str">
            <v>SIN CONTRATO</v>
          </cell>
          <cell r="J1129" t="str">
            <v>NO</v>
          </cell>
          <cell r="K1129">
            <v>481950</v>
          </cell>
          <cell r="L1129">
            <v>91571</v>
          </cell>
          <cell r="M1129">
            <v>573521</v>
          </cell>
          <cell r="N1129">
            <v>1</v>
          </cell>
        </row>
        <row r="1130">
          <cell r="B1130" t="str">
            <v>MQ0546</v>
          </cell>
          <cell r="C1130" t="str">
            <v>IC-057-2023</v>
          </cell>
          <cell r="D1130">
            <v>233</v>
          </cell>
          <cell r="E1130" t="str">
            <v>MQX</v>
          </cell>
          <cell r="F1130" t="str">
            <v>SABANA  AJUSTABLE RESORTADA 0.90CM * 2.10MT DESECHABLE</v>
          </cell>
          <cell r="G1130" t="str">
            <v xml:space="preserve">UNIDAD </v>
          </cell>
          <cell r="H1130" t="str">
            <v>131-2023</v>
          </cell>
          <cell r="I1130" t="str">
            <v>POLIFARMA SAS</v>
          </cell>
          <cell r="J1130" t="str">
            <v>NO</v>
          </cell>
          <cell r="K1130">
            <v>1998</v>
          </cell>
          <cell r="L1130">
            <v>379.62</v>
          </cell>
          <cell r="M1130">
            <v>2377.62</v>
          </cell>
          <cell r="N1130">
            <v>4453</v>
          </cell>
        </row>
        <row r="1131">
          <cell r="B1131" t="str">
            <v>MQ1508</v>
          </cell>
          <cell r="C1131" t="str">
            <v>IC-057-2023</v>
          </cell>
          <cell r="D1131">
            <v>51</v>
          </cell>
          <cell r="E1131" t="str">
            <v>MQX</v>
          </cell>
          <cell r="F1131" t="str">
            <v>SABANA DESECHABLE ESTERIL CON PELICULA ABSORBENTE DE LIQUIDOS, NO CONDUCTIVA DE ELECTRICIDAD  1.20 CM*2.00 CM +/- 2CM</v>
          </cell>
          <cell r="G1131" t="str">
            <v xml:space="preserve">UNIDAD </v>
          </cell>
          <cell r="H1131" t="str">
            <v>132-2023</v>
          </cell>
          <cell r="I1131" t="str">
            <v>PROKONTROL S.A.S.</v>
          </cell>
          <cell r="J1131" t="str">
            <v>NO</v>
          </cell>
          <cell r="K1131">
            <v>33600</v>
          </cell>
          <cell r="L1131">
            <v>6384</v>
          </cell>
          <cell r="M1131">
            <v>39984</v>
          </cell>
          <cell r="N1131">
            <v>20</v>
          </cell>
        </row>
        <row r="1132">
          <cell r="B1132" t="str">
            <v>MQ1509</v>
          </cell>
          <cell r="C1132" t="str">
            <v>IC-057-2023</v>
          </cell>
          <cell r="D1132">
            <v>52</v>
          </cell>
          <cell r="E1132" t="str">
            <v>MQX</v>
          </cell>
          <cell r="F1132" t="str">
            <v>SABANA DESECHABLE ESTERIL CON PELICULA ABSORBENTE DE LIQUIDOS, NO CONDUCTIVA DE ELECTRICIDAD 0.80 CM*0.70 CM +/- 2CM </v>
          </cell>
          <cell r="G1132" t="str">
            <v xml:space="preserve">UNIDAD </v>
          </cell>
          <cell r="H1132" t="str">
            <v>132-2023</v>
          </cell>
          <cell r="I1132" t="str">
            <v>PROKONTROL S.A.S.</v>
          </cell>
          <cell r="J1132" t="str">
            <v>NO</v>
          </cell>
          <cell r="K1132">
            <v>17600</v>
          </cell>
          <cell r="L1132">
            <v>3344</v>
          </cell>
          <cell r="M1132">
            <v>20944</v>
          </cell>
          <cell r="N1132">
            <v>20</v>
          </cell>
        </row>
        <row r="1133">
          <cell r="B1133" t="str">
            <v>MQ1507</v>
          </cell>
          <cell r="C1133" t="str">
            <v>IC-057-2023</v>
          </cell>
          <cell r="D1133">
            <v>50</v>
          </cell>
          <cell r="E1133" t="str">
            <v>MQX</v>
          </cell>
          <cell r="F1133" t="str">
            <v>SABANA DESECHABLE ESTERIL CON PELICULA ABSORBENTE DE LIQUIDOS, NO CONDUCTIVA DE ELECTRICIDAD 1.60 CM*2.30 CM +/- 2CM</v>
          </cell>
          <cell r="G1133" t="str">
            <v xml:space="preserve">UNIDAD </v>
          </cell>
          <cell r="H1133" t="str">
            <v>132-2023</v>
          </cell>
          <cell r="I1133" t="str">
            <v>PROKONTROL S.A.S.</v>
          </cell>
          <cell r="J1133" t="str">
            <v>NO</v>
          </cell>
          <cell r="K1133">
            <v>46200</v>
          </cell>
          <cell r="L1133">
            <v>8778</v>
          </cell>
          <cell r="M1133">
            <v>54978</v>
          </cell>
          <cell r="N1133">
            <v>20</v>
          </cell>
        </row>
        <row r="1134">
          <cell r="B1134" t="str">
            <v>MQ1511</v>
          </cell>
          <cell r="C1134" t="str">
            <v>IC-057-2023</v>
          </cell>
          <cell r="D1134">
            <v>54</v>
          </cell>
          <cell r="E1134" t="str">
            <v>MQX</v>
          </cell>
          <cell r="F1134" t="str">
            <v>SABANA DESECHABLE NO  ESTERIL CON PELICULA ABSORBENTE DE LIQUIDOS, NO CONDUCTIVA DE ELECTRICIDAD 1.20 CM*2.00 CM +/- 2CM</v>
          </cell>
          <cell r="G1134" t="str">
            <v xml:space="preserve">UNIDAD </v>
          </cell>
          <cell r="H1134" t="str">
            <v>132-2023</v>
          </cell>
          <cell r="I1134" t="str">
            <v>PROKONTROL S.A.S.</v>
          </cell>
          <cell r="J1134" t="str">
            <v>NO</v>
          </cell>
          <cell r="K1134">
            <v>23500</v>
          </cell>
          <cell r="L1134">
            <v>4465</v>
          </cell>
          <cell r="M1134">
            <v>27965</v>
          </cell>
          <cell r="N1134">
            <v>20</v>
          </cell>
        </row>
        <row r="1135">
          <cell r="B1135" t="str">
            <v>MQ1510</v>
          </cell>
          <cell r="C1135" t="str">
            <v>IC-057-2023</v>
          </cell>
          <cell r="D1135">
            <v>53</v>
          </cell>
          <cell r="E1135" t="str">
            <v>MQX</v>
          </cell>
          <cell r="F1135" t="str">
            <v>SABANA DESECHABLE NO  ESTERIL CON PELICULA ABSORBENTE DE LIQUIDOS, NO CONDUCTIVA DE ELECTRICIDAD 1.60 CM*2.30 CM +/- 2CM </v>
          </cell>
          <cell r="G1135" t="str">
            <v xml:space="preserve">UNIDAD </v>
          </cell>
          <cell r="H1135" t="str">
            <v>132-2023</v>
          </cell>
          <cell r="I1135" t="str">
            <v>PROKONTROL S.A.S.</v>
          </cell>
          <cell r="J1135" t="str">
            <v>NO</v>
          </cell>
          <cell r="K1135">
            <v>36100</v>
          </cell>
          <cell r="L1135">
            <v>6859</v>
          </cell>
          <cell r="M1135">
            <v>42959</v>
          </cell>
          <cell r="N1135">
            <v>20</v>
          </cell>
        </row>
        <row r="1136">
          <cell r="B1136" t="str">
            <v>MQXC575</v>
          </cell>
          <cell r="C1136" t="str">
            <v>IC-002-2023</v>
          </cell>
          <cell r="D1136">
            <v>224</v>
          </cell>
          <cell r="E1136" t="str">
            <v>MQX</v>
          </cell>
          <cell r="F1136" t="str">
            <v>SEALAPEX</v>
          </cell>
          <cell r="G1136" t="str">
            <v>ESTUCHE</v>
          </cell>
          <cell r="H1136" t="str">
            <v>009-2023</v>
          </cell>
          <cell r="I1136" t="str">
            <v>ORBIDENTAL SAS</v>
          </cell>
          <cell r="J1136" t="str">
            <v>NO</v>
          </cell>
          <cell r="K1136">
            <v>194000</v>
          </cell>
          <cell r="L1136">
            <v>0</v>
          </cell>
          <cell r="M1136">
            <v>194000</v>
          </cell>
          <cell r="N1136">
            <v>1</v>
          </cell>
        </row>
        <row r="1137">
          <cell r="B1137" t="str">
            <v>MQXC576</v>
          </cell>
          <cell r="C1137" t="str">
            <v>IC-002-2023</v>
          </cell>
          <cell r="D1137">
            <v>225</v>
          </cell>
          <cell r="E1137" t="str">
            <v>MQX</v>
          </cell>
          <cell r="F1137" t="str">
            <v>SEDA DENTAL CON CERA</v>
          </cell>
          <cell r="G1137" t="str">
            <v>ROLLO X 400 MTS</v>
          </cell>
          <cell r="H1137" t="str">
            <v>009-2023</v>
          </cell>
          <cell r="I1137" t="str">
            <v>ORBIDENTAL SAS</v>
          </cell>
          <cell r="J1137" t="str">
            <v>NO</v>
          </cell>
          <cell r="K1137">
            <v>6500</v>
          </cell>
          <cell r="L1137">
            <v>1235</v>
          </cell>
          <cell r="M1137">
            <v>7735</v>
          </cell>
          <cell r="N1137">
            <v>10</v>
          </cell>
        </row>
        <row r="1138">
          <cell r="B1138" t="str">
            <v>MQXC577</v>
          </cell>
          <cell r="C1138" t="str">
            <v>IC-002-2023</v>
          </cell>
          <cell r="D1138">
            <v>226</v>
          </cell>
          <cell r="E1138" t="str">
            <v>MQX</v>
          </cell>
          <cell r="F1138" t="str">
            <v>SELLANTE DE FOSETAS Y FISURAS DE FOTOCURADO CON LIBERACION DE FLUOR Y BAJA VISCOSIDAD</v>
          </cell>
          <cell r="G1138" t="str">
            <v>UNIDAD</v>
          </cell>
          <cell r="H1138" t="str">
            <v>009-2023</v>
          </cell>
          <cell r="I1138" t="str">
            <v>ORBIDENTAL SAS</v>
          </cell>
          <cell r="J1138" t="str">
            <v>NO</v>
          </cell>
          <cell r="K1138">
            <v>83750</v>
          </cell>
          <cell r="L1138">
            <v>0</v>
          </cell>
          <cell r="M1138">
            <v>83750</v>
          </cell>
          <cell r="N1138">
            <v>10</v>
          </cell>
        </row>
        <row r="1139">
          <cell r="B1139" t="str">
            <v>MQ0566</v>
          </cell>
          <cell r="C1139" t="str">
            <v>IC-057-2023</v>
          </cell>
          <cell r="D1139">
            <v>427</v>
          </cell>
          <cell r="E1139" t="str">
            <v>MQX</v>
          </cell>
          <cell r="F1139" t="str">
            <v>SENSOR DE FLUJO NEONATAL  VN 300 DRAGER REF ISO8411130</v>
          </cell>
          <cell r="G1139" t="str">
            <v xml:space="preserve">UNIDAD </v>
          </cell>
          <cell r="H1139" t="str">
            <v>146-2023</v>
          </cell>
          <cell r="I1139" t="str">
            <v>DRAEGER COLOMBIA S.A.</v>
          </cell>
          <cell r="J1139" t="str">
            <v>NO</v>
          </cell>
          <cell r="K1139">
            <v>1193277</v>
          </cell>
          <cell r="L1139">
            <v>226723</v>
          </cell>
          <cell r="M1139">
            <v>1420000</v>
          </cell>
          <cell r="N1139">
            <v>1</v>
          </cell>
        </row>
        <row r="1140">
          <cell r="B1140" t="str">
            <v>MQXC690</v>
          </cell>
          <cell r="C1140" t="str">
            <v>EM115-2023</v>
          </cell>
          <cell r="D1140" t="str">
            <v>INCLUSIÓN</v>
          </cell>
          <cell r="E1140" t="str">
            <v>MQX</v>
          </cell>
          <cell r="F1140" t="str">
            <v>SENSOR DE FLUJO REUSABLE REF. 5302/05 VENTILADOR SLE6000</v>
          </cell>
          <cell r="G1140" t="str">
            <v>UNIDAD</v>
          </cell>
          <cell r="H1140" t="str">
            <v>SIN CONTRATO</v>
          </cell>
          <cell r="I1140" t="str">
            <v>SIN CONTRATO</v>
          </cell>
          <cell r="J1140" t="str">
            <v>NO</v>
          </cell>
          <cell r="K1140">
            <v>318750</v>
          </cell>
          <cell r="L1140">
            <v>60563</v>
          </cell>
          <cell r="M1140">
            <v>379313</v>
          </cell>
          <cell r="N1140">
            <v>1</v>
          </cell>
        </row>
        <row r="1141">
          <cell r="B1141" t="str">
            <v>MQXC689</v>
          </cell>
          <cell r="C1141" t="str">
            <v>EM115-2023</v>
          </cell>
          <cell r="D1141" t="str">
            <v>INCLUSIÓN</v>
          </cell>
          <cell r="E1141" t="str">
            <v>MQX</v>
          </cell>
          <cell r="F1141" t="str">
            <v>SENSOR DE FLUJO REUSABLE REF. 5402 VENTILADOR SLE6000</v>
          </cell>
          <cell r="G1141" t="str">
            <v>UNIDAD</v>
          </cell>
          <cell r="H1141" t="str">
            <v>SIN CONTRATO</v>
          </cell>
          <cell r="I1141" t="str">
            <v>SIN CONTRATO</v>
          </cell>
          <cell r="J1141" t="str">
            <v>NO</v>
          </cell>
          <cell r="K1141">
            <v>318750</v>
          </cell>
          <cell r="L1141">
            <v>60563</v>
          </cell>
          <cell r="M1141">
            <v>379313</v>
          </cell>
          <cell r="N1141">
            <v>1</v>
          </cell>
        </row>
        <row r="1142">
          <cell r="B1142" t="str">
            <v>MQ0567</v>
          </cell>
          <cell r="C1142" t="str">
            <v>069-2022</v>
          </cell>
          <cell r="D1142">
            <v>22</v>
          </cell>
          <cell r="E1142" t="str">
            <v>MQX</v>
          </cell>
          <cell r="F1142" t="str">
            <v>SENSOR DE PULSIOXIMETRIA NEONATAL DESECHABLE</v>
          </cell>
          <cell r="G1142" t="str">
            <v xml:space="preserve">UNIDAD </v>
          </cell>
          <cell r="H1142" t="str">
            <v>SIN CONTRATO</v>
          </cell>
          <cell r="I1142" t="str">
            <v>SIN CONTRATO</v>
          </cell>
          <cell r="J1142" t="str">
            <v>NO</v>
          </cell>
          <cell r="K1142">
            <v>34500</v>
          </cell>
          <cell r="L1142">
            <v>6555</v>
          </cell>
          <cell r="M1142">
            <v>41055</v>
          </cell>
          <cell r="N1142">
            <v>10</v>
          </cell>
        </row>
        <row r="1143">
          <cell r="B1143" t="str">
            <v>MQ1481</v>
          </cell>
          <cell r="C1143" t="str">
            <v>IC-057-2023</v>
          </cell>
          <cell r="D1143">
            <v>1064</v>
          </cell>
          <cell r="E1143" t="str">
            <v>MQX</v>
          </cell>
          <cell r="F1143" t="str">
            <v>SENSORES PARA MONITOREO BISPECTRAL BILATERAL</v>
          </cell>
          <cell r="G1143" t="str">
            <v>UNIDAD</v>
          </cell>
          <cell r="H1143" t="str">
            <v>145-2023</v>
          </cell>
          <cell r="I1143" t="str">
            <v>MEDTRONIC COLOMBIA S.A.</v>
          </cell>
          <cell r="J1143" t="str">
            <v>NO</v>
          </cell>
          <cell r="K1143">
            <v>67000</v>
          </cell>
          <cell r="L1143">
            <v>12730</v>
          </cell>
          <cell r="M1143">
            <v>79730</v>
          </cell>
          <cell r="N1143">
            <v>1</v>
          </cell>
        </row>
        <row r="1144">
          <cell r="B1144" t="str">
            <v>MQXC578</v>
          </cell>
          <cell r="C1144" t="str">
            <v>IC-002-2023</v>
          </cell>
          <cell r="D1144">
            <v>227</v>
          </cell>
          <cell r="E1144" t="str">
            <v>MQX</v>
          </cell>
          <cell r="F1144" t="str">
            <v>SEPARADOR DE LENGUA</v>
          </cell>
          <cell r="G1144" t="str">
            <v>BOLSA*40 UNDS</v>
          </cell>
          <cell r="H1144" t="str">
            <v>009-2023</v>
          </cell>
          <cell r="I1144" t="str">
            <v>ORBIDENTAL SAS</v>
          </cell>
          <cell r="J1144" t="str">
            <v>NO</v>
          </cell>
          <cell r="K1144">
            <v>20400</v>
          </cell>
          <cell r="L1144">
            <v>3876</v>
          </cell>
          <cell r="M1144">
            <v>24276</v>
          </cell>
          <cell r="N1144">
            <v>1</v>
          </cell>
        </row>
        <row r="1145">
          <cell r="B1145" t="str">
            <v>MQ1135</v>
          </cell>
          <cell r="C1145" t="str">
            <v>IC-057-2023</v>
          </cell>
          <cell r="D1145">
            <v>809</v>
          </cell>
          <cell r="E1145" t="str">
            <v>MQX</v>
          </cell>
          <cell r="F1145" t="str">
            <v>SET CALENTAMIENTO DE FLUIDOS / SANGRE (EQUIPO PARA CONECTAR)</v>
          </cell>
          <cell r="G1145" t="str">
            <v xml:space="preserve">UNIDAD </v>
          </cell>
          <cell r="H1145" t="str">
            <v>138-2023</v>
          </cell>
          <cell r="I1145" t="str">
            <v>MEDICOX LTDA</v>
          </cell>
          <cell r="J1145" t="str">
            <v>NO</v>
          </cell>
          <cell r="K1145">
            <v>62125</v>
          </cell>
          <cell r="L1145">
            <v>11804</v>
          </cell>
          <cell r="M1145">
            <v>73929</v>
          </cell>
          <cell r="N1145">
            <v>3</v>
          </cell>
        </row>
        <row r="1146">
          <cell r="B1146" t="str">
            <v>MQXC657</v>
          </cell>
          <cell r="C1146" t="str">
            <v>IC-057-2023</v>
          </cell>
          <cell r="D1146">
            <v>878</v>
          </cell>
          <cell r="E1146" t="str">
            <v>MQX</v>
          </cell>
          <cell r="F1146" t="str">
            <v>SET DE CATETER EPIDURAL CON AGUJA N° 18G* 80MM</v>
          </cell>
          <cell r="G1146" t="str">
            <v>UNIDAD</v>
          </cell>
          <cell r="H1146" t="str">
            <v>139-2023</v>
          </cell>
          <cell r="I1146" t="str">
            <v>DISCOLMEDICA S.A.S.</v>
          </cell>
          <cell r="J1146" t="str">
            <v>NO</v>
          </cell>
          <cell r="K1146">
            <v>50451</v>
          </cell>
          <cell r="L1146">
            <v>0</v>
          </cell>
          <cell r="M1146">
            <v>50451</v>
          </cell>
          <cell r="N1146">
            <v>15</v>
          </cell>
        </row>
        <row r="1147">
          <cell r="B1147" t="str">
            <v>MQ0568</v>
          </cell>
          <cell r="C1147" t="str">
            <v>069-2022</v>
          </cell>
          <cell r="D1147">
            <v>30</v>
          </cell>
          <cell r="E1147" t="str">
            <v>MQX</v>
          </cell>
          <cell r="F1147" t="str">
            <v>SET INFUSION DESECHABLE PARA BOMBA BYGON</v>
          </cell>
          <cell r="G1147" t="str">
            <v xml:space="preserve">UNIDAD </v>
          </cell>
          <cell r="H1147" t="str">
            <v>SIN CONTRATO</v>
          </cell>
          <cell r="I1147" t="str">
            <v>SIN CONTRATO</v>
          </cell>
          <cell r="J1147" t="str">
            <v>NO</v>
          </cell>
          <cell r="K1147">
            <v>4200</v>
          </cell>
          <cell r="L1147">
            <v>798</v>
          </cell>
          <cell r="M1147">
            <v>4998</v>
          </cell>
          <cell r="N1147">
            <v>4</v>
          </cell>
        </row>
        <row r="1148">
          <cell r="B1148" t="str">
            <v>MQ0569</v>
          </cell>
          <cell r="C1148" t="str">
            <v>IC-057-2023</v>
          </cell>
          <cell r="D1148">
            <v>185</v>
          </cell>
          <cell r="E1148" t="str">
            <v>MQX</v>
          </cell>
          <cell r="F1148" t="str">
            <v>KIT MICRONEBULIZADOR ADULTO</v>
          </cell>
          <cell r="G1148" t="str">
            <v>UNIDAD</v>
          </cell>
          <cell r="H1148" t="str">
            <v>151-2023</v>
          </cell>
          <cell r="I1148" t="str">
            <v>BIOPLAST OC S.A.S.</v>
          </cell>
          <cell r="J1148" t="str">
            <v>NO</v>
          </cell>
          <cell r="K1148">
            <v>2290</v>
          </cell>
          <cell r="L1148">
            <v>435.1</v>
          </cell>
          <cell r="M1148">
            <v>2725.1</v>
          </cell>
          <cell r="N1148">
            <v>194</v>
          </cell>
        </row>
        <row r="1149">
          <cell r="B1149" t="str">
            <v>MQ0570</v>
          </cell>
          <cell r="C1149" t="str">
            <v>IC-057-2023</v>
          </cell>
          <cell r="D1149">
            <v>186</v>
          </cell>
          <cell r="E1149" t="str">
            <v>MQX</v>
          </cell>
          <cell r="F1149" t="str">
            <v>KIT MICRONEBULIZDOR PEDIATRICO</v>
          </cell>
          <cell r="G1149" t="str">
            <v>UNIDAD</v>
          </cell>
          <cell r="H1149" t="str">
            <v>151-2023</v>
          </cell>
          <cell r="I1149" t="str">
            <v>BIOPLAST OC S.A.S.</v>
          </cell>
          <cell r="J1149" t="str">
            <v>NO</v>
          </cell>
          <cell r="K1149">
            <v>2290</v>
          </cell>
          <cell r="L1149">
            <v>435.1</v>
          </cell>
          <cell r="M1149">
            <v>2725.1</v>
          </cell>
          <cell r="N1149">
            <v>382</v>
          </cell>
        </row>
        <row r="1150">
          <cell r="B1150" t="str">
            <v>MQXC333</v>
          </cell>
          <cell r="C1150" t="str">
            <v>IC-057-2023</v>
          </cell>
          <cell r="D1150">
            <v>283</v>
          </cell>
          <cell r="E1150" t="str">
            <v>MQX</v>
          </cell>
          <cell r="F1150" t="str">
            <v>SET PARA NEUMOTORAX SENCILLO N° 8FR * 16CM</v>
          </cell>
          <cell r="G1150" t="str">
            <v xml:space="preserve">UNIDAD </v>
          </cell>
          <cell r="H1150" t="str">
            <v>154-2023</v>
          </cell>
          <cell r="I1150" t="str">
            <v>LM INSTRUMENTS SAS</v>
          </cell>
          <cell r="J1150" t="str">
            <v>NO</v>
          </cell>
          <cell r="K1150">
            <v>285000</v>
          </cell>
          <cell r="L1150">
            <v>54150</v>
          </cell>
          <cell r="M1150">
            <v>339150</v>
          </cell>
          <cell r="N1150">
            <v>1</v>
          </cell>
        </row>
        <row r="1151">
          <cell r="B1151" t="str">
            <v>MQXC437</v>
          </cell>
          <cell r="C1151" t="str">
            <v>069-2022</v>
          </cell>
          <cell r="D1151">
            <v>9</v>
          </cell>
          <cell r="E1151" t="str">
            <v>MQX</v>
          </cell>
          <cell r="F1151" t="str">
            <v xml:space="preserve">SET TUBO EN T DE MONTGOMERY ADULTO DE 12MM EXTRALARGO </v>
          </cell>
          <cell r="G1151" t="str">
            <v xml:space="preserve">UNIDAD </v>
          </cell>
          <cell r="H1151" t="str">
            <v>SIN CONTRATO</v>
          </cell>
          <cell r="I1151" t="str">
            <v>SIN CONTRATO</v>
          </cell>
          <cell r="J1151" t="str">
            <v>NO</v>
          </cell>
          <cell r="K1151">
            <v>7951808</v>
          </cell>
          <cell r="L1151">
            <v>0</v>
          </cell>
          <cell r="M1151">
            <v>7951808</v>
          </cell>
          <cell r="N1151">
            <v>1</v>
          </cell>
        </row>
        <row r="1152">
          <cell r="B1152" t="str">
            <v>MQXC636</v>
          </cell>
          <cell r="C1152" t="str">
            <v>EM-096-2023</v>
          </cell>
          <cell r="D1152">
            <v>161</v>
          </cell>
          <cell r="E1152" t="str">
            <v>MQX</v>
          </cell>
          <cell r="F1152" t="str">
            <v>SHUNT DE CAROTIDA PRUITTINAHARA 31 CM X 9 FR</v>
          </cell>
          <cell r="G1152" t="str">
            <v xml:space="preserve">UNIDAD </v>
          </cell>
          <cell r="H1152" t="str">
            <v>SIN CONTRATO</v>
          </cell>
          <cell r="I1152" t="str">
            <v>SIN CONTRATO</v>
          </cell>
          <cell r="J1152" t="str">
            <v>NO</v>
          </cell>
          <cell r="K1152">
            <v>1647259</v>
          </cell>
          <cell r="L1152">
            <v>0</v>
          </cell>
          <cell r="M1152">
            <v>1647259</v>
          </cell>
          <cell r="N1152">
            <v>1</v>
          </cell>
        </row>
        <row r="1153">
          <cell r="B1153" t="str">
            <v>MQXC635</v>
          </cell>
          <cell r="C1153" t="str">
            <v>EM-096-2023</v>
          </cell>
          <cell r="D1153">
            <v>160</v>
          </cell>
          <cell r="E1153" t="str">
            <v>MQX</v>
          </cell>
          <cell r="F1153" t="str">
            <v>SHUNT DE CAROTIDA PRUITTINAHARA 9 FR. X 15 CM</v>
          </cell>
          <cell r="G1153" t="str">
            <v xml:space="preserve">UNIDAD </v>
          </cell>
          <cell r="H1153" t="str">
            <v>SIN CONTRATO</v>
          </cell>
          <cell r="I1153" t="str">
            <v>SIN CONTRATO</v>
          </cell>
          <cell r="J1153" t="str">
            <v>NO</v>
          </cell>
          <cell r="K1153">
            <v>1647259</v>
          </cell>
          <cell r="L1153">
            <v>0</v>
          </cell>
          <cell r="M1153">
            <v>1647259</v>
          </cell>
          <cell r="N1153">
            <v>1</v>
          </cell>
        </row>
        <row r="1154">
          <cell r="B1154" t="str">
            <v>MQ0250</v>
          </cell>
          <cell r="C1154" t="str">
            <v>099-2023</v>
          </cell>
          <cell r="D1154">
            <v>1</v>
          </cell>
          <cell r="E1154" t="str">
            <v>MQX</v>
          </cell>
          <cell r="F1154" t="str">
            <v>SISTEMA DE ADMINISTRACION INTRAVENOSA PARA INFUSION DE SOLUCIONES COMO LIQUIDOS, MEDICAMENTOS, NUTRICIONES Y HEMO COMPONENTES, ENTRE OTROS, POR MEDIO DE UNA TECNOLOGIA DE INFUSION DEFINIDA.</v>
          </cell>
          <cell r="G1154" t="str">
            <v>UNIDAD</v>
          </cell>
          <cell r="H1154" t="str">
            <v>182-2023</v>
          </cell>
          <cell r="I1154" t="str">
            <v>POLIFARMA SAS</v>
          </cell>
          <cell r="J1154" t="str">
            <v>SI</v>
          </cell>
          <cell r="K1154">
            <v>15000</v>
          </cell>
          <cell r="L1154">
            <v>0</v>
          </cell>
          <cell r="M1154">
            <v>15000</v>
          </cell>
          <cell r="N1154">
            <v>10914</v>
          </cell>
        </row>
        <row r="1155">
          <cell r="B1155" t="str">
            <v>MQ0251</v>
          </cell>
          <cell r="C1155" t="str">
            <v>099-2023</v>
          </cell>
          <cell r="D1155">
            <v>2</v>
          </cell>
          <cell r="E1155" t="str">
            <v>MQX</v>
          </cell>
          <cell r="F1155" t="str">
            <v>SISTEMA DE ADMINISTRACION INTRAVENOSA PARA INFUSION DE SOLUCIONES FOTOSENSIBLES COMO LIQUIDOS, MEDICAMENTOS, NUTRICIONES Y HEMO COMPONENTES, ENTRE OTROS, POR MEDIO DE UNA TECNOLOGIA DE INFUSION DEFINIDA</v>
          </cell>
          <cell r="G1155" t="str">
            <v>UNIDAD</v>
          </cell>
          <cell r="H1155" t="str">
            <v>182-2023</v>
          </cell>
          <cell r="I1155" t="str">
            <v>POLIFARMA SAS</v>
          </cell>
          <cell r="J1155" t="str">
            <v>SI</v>
          </cell>
          <cell r="K1155">
            <v>19800</v>
          </cell>
          <cell r="L1155">
            <v>0</v>
          </cell>
          <cell r="M1155">
            <v>19800</v>
          </cell>
          <cell r="N1155">
            <v>1348</v>
          </cell>
        </row>
        <row r="1156">
          <cell r="B1156" t="str">
            <v>MQ0580</v>
          </cell>
          <cell r="C1156" t="str">
            <v>IC-057-2023</v>
          </cell>
          <cell r="D1156">
            <v>364</v>
          </cell>
          <cell r="E1156" t="str">
            <v>MQX</v>
          </cell>
          <cell r="F1156" t="str">
            <v>SISTEMA DE DRENAJE PARA HERIDAS 1/4" LIBRE DE LATEX * 400ML</v>
          </cell>
          <cell r="G1156" t="str">
            <v xml:space="preserve">UNIDAD </v>
          </cell>
          <cell r="H1156" t="str">
            <v>151-2023</v>
          </cell>
          <cell r="I1156" t="str">
            <v>BIOPLAST OC S.A.S.</v>
          </cell>
          <cell r="J1156" t="str">
            <v>NO</v>
          </cell>
          <cell r="K1156">
            <v>20475</v>
          </cell>
          <cell r="L1156">
            <v>3890.25</v>
          </cell>
          <cell r="M1156">
            <v>24365.25</v>
          </cell>
          <cell r="N1156">
            <v>17</v>
          </cell>
        </row>
        <row r="1157">
          <cell r="B1157" t="str">
            <v>MQ0581</v>
          </cell>
          <cell r="C1157" t="str">
            <v>IC-057-2023</v>
          </cell>
          <cell r="D1157">
            <v>365</v>
          </cell>
          <cell r="E1157" t="str">
            <v>MQX</v>
          </cell>
          <cell r="F1157" t="str">
            <v>SISTEMA DE DRENAJE PARA HERIDAS 1/8" LIBRE DE LATEX * 400ML</v>
          </cell>
          <cell r="G1157" t="str">
            <v xml:space="preserve">UNIDAD </v>
          </cell>
          <cell r="H1157" t="str">
            <v>151-2023</v>
          </cell>
          <cell r="I1157" t="str">
            <v>BIOPLAST OC S.A.S.</v>
          </cell>
          <cell r="J1157" t="str">
            <v>NO</v>
          </cell>
          <cell r="K1157">
            <v>20475</v>
          </cell>
          <cell r="L1157">
            <v>3890.25</v>
          </cell>
          <cell r="M1157">
            <v>24365.25</v>
          </cell>
          <cell r="N1157">
            <v>10</v>
          </cell>
        </row>
        <row r="1158">
          <cell r="B1158" t="str">
            <v>MQXC349</v>
          </cell>
          <cell r="C1158" t="str">
            <v>IC-057-2023</v>
          </cell>
          <cell r="D1158">
            <v>366</v>
          </cell>
          <cell r="E1158" t="str">
            <v>MQX</v>
          </cell>
          <cell r="F1158" t="str">
            <v>SISTEMA DE DRENAJE PARA HERIDAS 3/16" LIBRE DE LATEX * 400ML</v>
          </cell>
          <cell r="G1158" t="str">
            <v xml:space="preserve">UNIDAD </v>
          </cell>
          <cell r="H1158" t="str">
            <v>143-2023</v>
          </cell>
          <cell r="I1158" t="str">
            <v>RAFAEL ANTONIO SALAMANCA</v>
          </cell>
          <cell r="J1158" t="str">
            <v>NO</v>
          </cell>
          <cell r="K1158">
            <v>14418</v>
          </cell>
          <cell r="L1158">
            <v>2739</v>
          </cell>
          <cell r="M1158">
            <v>17157</v>
          </cell>
          <cell r="N1158">
            <v>1</v>
          </cell>
        </row>
        <row r="1159">
          <cell r="B1159" t="str">
            <v>MQ0575</v>
          </cell>
          <cell r="C1159" t="str">
            <v>IC-057-2023</v>
          </cell>
          <cell r="D1159">
            <v>299</v>
          </cell>
          <cell r="E1159" t="str">
            <v>MQX</v>
          </cell>
          <cell r="F1159" t="str">
            <v>SISTEMA DE DRENAJE TORACICO DE 3 CAMARAS</v>
          </cell>
          <cell r="G1159" t="str">
            <v>UNIDAD</v>
          </cell>
          <cell r="H1159" t="str">
            <v>131-2023</v>
          </cell>
          <cell r="I1159" t="str">
            <v>POLIFARMA SAS</v>
          </cell>
          <cell r="J1159" t="str">
            <v>NO</v>
          </cell>
          <cell r="K1159">
            <v>138400</v>
          </cell>
          <cell r="L1159">
            <v>26296</v>
          </cell>
          <cell r="M1159">
            <v>164696</v>
          </cell>
          <cell r="N1159">
            <v>78</v>
          </cell>
        </row>
        <row r="1160">
          <cell r="B1160" t="str">
            <v>MQ0576</v>
          </cell>
          <cell r="C1160" t="str">
            <v>IC-057-2023</v>
          </cell>
          <cell r="D1160">
            <v>816</v>
          </cell>
          <cell r="E1160" t="str">
            <v>MQX</v>
          </cell>
          <cell r="F1160" t="str">
            <v>SISTEMA DE DRENAJE TORACICO PEDIATRICO</v>
          </cell>
          <cell r="G1160" t="str">
            <v xml:space="preserve">UNIDAD </v>
          </cell>
          <cell r="H1160" t="str">
            <v>143-2023</v>
          </cell>
          <cell r="I1160" t="str">
            <v>RAFAEL ANTONIO SALAMANCA</v>
          </cell>
          <cell r="J1160" t="str">
            <v>NO</v>
          </cell>
          <cell r="K1160">
            <v>121753</v>
          </cell>
          <cell r="L1160">
            <v>23133</v>
          </cell>
          <cell r="M1160">
            <v>144886</v>
          </cell>
          <cell r="N1160">
            <v>27</v>
          </cell>
        </row>
        <row r="1161">
          <cell r="B1161" t="str">
            <v>MQ0577</v>
          </cell>
          <cell r="C1161" t="str">
            <v>IC-057-2023</v>
          </cell>
          <cell r="D1161">
            <v>739</v>
          </cell>
          <cell r="E1161" t="str">
            <v>MQX</v>
          </cell>
          <cell r="F1161" t="str">
            <v>SISTEMA DE MANEJO INCONTINENCIA FECAL</v>
          </cell>
          <cell r="G1161" t="str">
            <v>UNIDAD</v>
          </cell>
          <cell r="H1161" t="str">
            <v>144-2023</v>
          </cell>
          <cell r="I1161" t="str">
            <v>COMPANY MEDIQBOY OC S.A.S.</v>
          </cell>
          <cell r="J1161" t="str">
            <v>NO</v>
          </cell>
          <cell r="K1161">
            <v>752170</v>
          </cell>
          <cell r="L1161">
            <v>142912</v>
          </cell>
          <cell r="M1161">
            <v>895082</v>
          </cell>
          <cell r="N1161">
            <v>1</v>
          </cell>
        </row>
        <row r="1162">
          <cell r="B1162" t="str">
            <v>MQXC370</v>
          </cell>
          <cell r="C1162" t="str">
            <v>IC-005-2023</v>
          </cell>
          <cell r="D1162">
            <v>10</v>
          </cell>
          <cell r="E1162" t="str">
            <v>MQX</v>
          </cell>
          <cell r="F1162" t="str">
            <v>SISTEMA DE PLASMAFERESIS ADULTO CON PLASMAFILTRO Nº 0.8</v>
          </cell>
          <cell r="G1162" t="str">
            <v>UNIDAD</v>
          </cell>
          <cell r="H1162" t="str">
            <v>004-2023</v>
          </cell>
          <cell r="I1162" t="str">
            <v>EMERGENCIAS CLINICAS SAS</v>
          </cell>
          <cell r="J1162" t="str">
            <v>SI</v>
          </cell>
          <cell r="K1162">
            <v>1300000</v>
          </cell>
          <cell r="L1162">
            <v>0</v>
          </cell>
          <cell r="M1162">
            <v>1300000</v>
          </cell>
          <cell r="N1162">
            <v>4</v>
          </cell>
        </row>
        <row r="1163">
          <cell r="B1163" t="str">
            <v>MQ0579</v>
          </cell>
          <cell r="C1163" t="str">
            <v>IC-057-2023</v>
          </cell>
          <cell r="D1163">
            <v>32</v>
          </cell>
          <cell r="E1163" t="str">
            <v>MQX</v>
          </cell>
          <cell r="F1163" t="str">
            <v>SISTEMA DE TRATAMIENTO DE LIMPIEZA ESPUMOSA PARA AUTOCLAVE</v>
          </cell>
          <cell r="G1163" t="str">
            <v>FRASCO</v>
          </cell>
          <cell r="H1163" t="str">
            <v>154-2023</v>
          </cell>
          <cell r="I1163" t="str">
            <v>LM INSTRUMENTS SAS</v>
          </cell>
          <cell r="J1163" t="str">
            <v>NO</v>
          </cell>
          <cell r="K1163">
            <v>148000</v>
          </cell>
          <cell r="L1163">
            <v>0</v>
          </cell>
          <cell r="M1163">
            <v>148000</v>
          </cell>
          <cell r="N1163">
            <v>2</v>
          </cell>
        </row>
        <row r="1164">
          <cell r="B1164" t="str">
            <v>MQ0578</v>
          </cell>
          <cell r="C1164" t="str">
            <v>IC-057-2023</v>
          </cell>
          <cell r="D1164">
            <v>915</v>
          </cell>
          <cell r="E1164" t="str">
            <v>MQX</v>
          </cell>
          <cell r="F1164" t="str">
            <v xml:space="preserve">SISTEMA IRRIGACION SUCCION 5MM * 33CM </v>
          </cell>
          <cell r="G1164" t="str">
            <v>UNIDAD</v>
          </cell>
          <cell r="H1164" t="str">
            <v>138-2023</v>
          </cell>
          <cell r="I1164" t="str">
            <v>MEDICOX LTDA</v>
          </cell>
          <cell r="J1164" t="str">
            <v>SI</v>
          </cell>
          <cell r="K1164">
            <v>50000</v>
          </cell>
          <cell r="L1164">
            <v>9500</v>
          </cell>
          <cell r="M1164">
            <v>59500</v>
          </cell>
          <cell r="N1164">
            <v>1</v>
          </cell>
        </row>
        <row r="1165">
          <cell r="B1165" t="str">
            <v>MQXC373</v>
          </cell>
          <cell r="C1165" t="str">
            <v>IC-005-2023</v>
          </cell>
          <cell r="D1165">
            <v>13</v>
          </cell>
          <cell r="E1165" t="str">
            <v>MQX</v>
          </cell>
          <cell r="F1165" t="str">
            <v>SISTEMA PARA HEMOFILTRACION CON HEMOFILTRO PESO SUPERIOR A 80 KILOS</v>
          </cell>
          <cell r="G1165" t="str">
            <v>UNIDAD</v>
          </cell>
          <cell r="H1165" t="str">
            <v>004-2023</v>
          </cell>
          <cell r="I1165" t="str">
            <v>EMERGENCIAS CLINICAS SAS</v>
          </cell>
          <cell r="J1165" t="str">
            <v>SI</v>
          </cell>
          <cell r="K1165">
            <v>1135000</v>
          </cell>
          <cell r="L1165">
            <v>0</v>
          </cell>
          <cell r="M1165">
            <v>1135000</v>
          </cell>
          <cell r="N1165">
            <v>1</v>
          </cell>
        </row>
        <row r="1166">
          <cell r="B1166" t="str">
            <v>MQXC374</v>
          </cell>
          <cell r="C1166" t="str">
            <v>IC-005-2023</v>
          </cell>
          <cell r="D1166">
            <v>14</v>
          </cell>
          <cell r="E1166" t="str">
            <v>MQX</v>
          </cell>
          <cell r="F1166" t="str">
            <v>SISTEMA PARA HEMOFILTRACION CON HEMOFILTRO RANGO DE PESO 15 KILOS A 54 KILOS</v>
          </cell>
          <cell r="G1166" t="str">
            <v>UNIDAD</v>
          </cell>
          <cell r="H1166" t="str">
            <v>004-2023</v>
          </cell>
          <cell r="I1166" t="str">
            <v>EMERGENCIAS CLINICAS SAS</v>
          </cell>
          <cell r="J1166" t="str">
            <v>SI</v>
          </cell>
          <cell r="K1166">
            <v>1135000</v>
          </cell>
          <cell r="L1166">
            <v>0</v>
          </cell>
          <cell r="M1166">
            <v>1135000</v>
          </cell>
          <cell r="N1166">
            <v>4</v>
          </cell>
        </row>
        <row r="1167">
          <cell r="B1167" t="str">
            <v>MQXC372</v>
          </cell>
          <cell r="C1167" t="str">
            <v>IC-005-2023</v>
          </cell>
          <cell r="D1167">
            <v>12</v>
          </cell>
          <cell r="E1167" t="str">
            <v>MQX</v>
          </cell>
          <cell r="F1167" t="str">
            <v>SISTEMA PARA HEMOFILTRACION CON HEMOFILTRO RANGO DE PESO 55 KILOS HASTA 79 KILOS</v>
          </cell>
          <cell r="G1167" t="str">
            <v>UNIDAD</v>
          </cell>
          <cell r="H1167" t="str">
            <v>004-2023</v>
          </cell>
          <cell r="I1167" t="str">
            <v>EMERGENCIAS CLINICAS SAS</v>
          </cell>
          <cell r="J1167" t="str">
            <v>SI</v>
          </cell>
          <cell r="K1167">
            <v>1135000</v>
          </cell>
          <cell r="L1167">
            <v>0</v>
          </cell>
          <cell r="M1167">
            <v>1135000</v>
          </cell>
          <cell r="N1167">
            <v>2</v>
          </cell>
        </row>
        <row r="1168">
          <cell r="B1168" t="str">
            <v>MQXC378</v>
          </cell>
          <cell r="C1168" t="str">
            <v>IC-005-2023</v>
          </cell>
          <cell r="D1168">
            <v>18</v>
          </cell>
          <cell r="E1168" t="str">
            <v>MQX</v>
          </cell>
          <cell r="F1168" t="str">
            <v>SISTEMA PARA HEMOFILTRACION CON HEMOFILTRO RANGO DE PESO MENOR A 14 KILOS.</v>
          </cell>
          <cell r="G1168" t="str">
            <v>UNIDAD</v>
          </cell>
          <cell r="H1168" t="str">
            <v>004-2023</v>
          </cell>
          <cell r="I1168" t="str">
            <v>EMERGENCIAS CLINICAS SAS</v>
          </cell>
          <cell r="J1168" t="str">
            <v>SI</v>
          </cell>
          <cell r="K1168">
            <v>1135000</v>
          </cell>
          <cell r="L1168">
            <v>0</v>
          </cell>
          <cell r="M1168">
            <v>1135000</v>
          </cell>
          <cell r="N1168">
            <v>3</v>
          </cell>
        </row>
        <row r="1169">
          <cell r="B1169" t="str">
            <v>MQ1142</v>
          </cell>
          <cell r="C1169" t="str">
            <v>IC-057-2023</v>
          </cell>
          <cell r="D1169">
            <v>122</v>
          </cell>
          <cell r="E1169" t="str">
            <v>MQX</v>
          </cell>
          <cell r="F1169" t="str">
            <v>SOLIDIFICADOR DE LIQUIDOS CON ACCION DESINFECTANTE CON PEROXIDO DE HIDROGENO AL 10% PARA GELIFICAR E INACTIVAR FLUIDOS</v>
          </cell>
          <cell r="G1169" t="str">
            <v xml:space="preserve">UNIDAD </v>
          </cell>
          <cell r="H1169" t="str">
            <v>148-2023</v>
          </cell>
          <cell r="I1169" t="str">
            <v>QUIRUMEDICAS SAS</v>
          </cell>
          <cell r="J1169" t="str">
            <v>NO</v>
          </cell>
          <cell r="K1169">
            <v>3402</v>
          </cell>
          <cell r="L1169">
            <v>646.38</v>
          </cell>
          <cell r="M1169">
            <v>4048.38</v>
          </cell>
          <cell r="N1169">
            <v>1</v>
          </cell>
        </row>
        <row r="1170">
          <cell r="B1170" t="str">
            <v>MQXC405</v>
          </cell>
          <cell r="C1170" t="str">
            <v>039-2022</v>
          </cell>
          <cell r="D1170">
            <v>2</v>
          </cell>
          <cell r="E1170" t="str">
            <v>MQX</v>
          </cell>
          <cell r="F1170" t="str">
            <v>SOLUCION ANTIMICROBIANA 237ml(NaCl 0.85%  NaClO 0.057% HClO 0.015%) CON ATOMIZADOR DE GATILLO</v>
          </cell>
          <cell r="G1170" t="str">
            <v>FRASCO</v>
          </cell>
          <cell r="H1170" t="str">
            <v>177-2022</v>
          </cell>
          <cell r="I1170" t="str">
            <v>INNOVACIONES MEDICAS S.A.S.</v>
          </cell>
          <cell r="J1170" t="str">
            <v>NO</v>
          </cell>
          <cell r="K1170">
            <v>236111</v>
          </cell>
          <cell r="L1170">
            <v>0</v>
          </cell>
          <cell r="M1170">
            <v>236111</v>
          </cell>
          <cell r="N1170">
            <v>12</v>
          </cell>
        </row>
        <row r="1171">
          <cell r="B1171" t="str">
            <v>MQ1143</v>
          </cell>
          <cell r="C1171" t="str">
            <v>039-2022</v>
          </cell>
          <cell r="D1171">
            <v>3</v>
          </cell>
          <cell r="E1171" t="str">
            <v>MQX</v>
          </cell>
          <cell r="F1171" t="str">
            <v>SOLUCION ANTIMICROBIANA 237ml(NaCl 0.85%  NaClO 0.057% HClO 0.015%) CON TAPA DISPENSADORA</v>
          </cell>
          <cell r="G1171" t="str">
            <v>FRASCO</v>
          </cell>
          <cell r="H1171" t="str">
            <v>177-2022</v>
          </cell>
          <cell r="I1171" t="str">
            <v>INNOVACIONES MEDICAS S.A.S.</v>
          </cell>
          <cell r="J1171" t="str">
            <v>NO</v>
          </cell>
          <cell r="K1171">
            <v>188889</v>
          </cell>
          <cell r="L1171">
            <v>0</v>
          </cell>
          <cell r="M1171">
            <v>188889</v>
          </cell>
          <cell r="N1171">
            <v>12</v>
          </cell>
        </row>
        <row r="1172">
          <cell r="B1172" t="str">
            <v>MQ1144</v>
          </cell>
          <cell r="C1172" t="str">
            <v>039-2022</v>
          </cell>
          <cell r="D1172">
            <v>4</v>
          </cell>
          <cell r="E1172" t="str">
            <v>MQX</v>
          </cell>
          <cell r="F1172" t="str">
            <v>SOLUCION ANTIMICROBIANA 443ml(NaCl 0.85%  NaClO 0.057% HClO 0.015%) TAPA DISPENSADORA</v>
          </cell>
          <cell r="G1172" t="str">
            <v>FRASCO</v>
          </cell>
          <cell r="H1172" t="str">
            <v>177-2022</v>
          </cell>
          <cell r="I1172" t="str">
            <v>INNOVACIONES MEDICAS S.A.S.</v>
          </cell>
          <cell r="J1172" t="str">
            <v>NO</v>
          </cell>
          <cell r="K1172">
            <v>354167</v>
          </cell>
          <cell r="L1172">
            <v>0</v>
          </cell>
          <cell r="M1172">
            <v>354167</v>
          </cell>
          <cell r="N1172">
            <v>12</v>
          </cell>
        </row>
        <row r="1173">
          <cell r="B1173" t="str">
            <v>MQXC406</v>
          </cell>
          <cell r="C1173" t="str">
            <v>039-2022</v>
          </cell>
          <cell r="D1173">
            <v>5</v>
          </cell>
          <cell r="E1173" t="str">
            <v>MQX</v>
          </cell>
          <cell r="F1173" t="str">
            <v>SOLUCION ANTIMICROBIANA DE IRRIGACION 473ml(NaCl 0.85%  NaClO 0.057% HClO 0.015%)</v>
          </cell>
          <cell r="G1173" t="str">
            <v>FRASCO</v>
          </cell>
          <cell r="H1173" t="str">
            <v>177-2022</v>
          </cell>
          <cell r="I1173" t="str">
            <v>INNOVACIONES MEDICAS S.A.S.</v>
          </cell>
          <cell r="J1173" t="str">
            <v>NO</v>
          </cell>
          <cell r="K1173">
            <v>377778</v>
          </cell>
          <cell r="L1173">
            <v>0</v>
          </cell>
          <cell r="M1173">
            <v>377778</v>
          </cell>
          <cell r="N1173">
            <v>12</v>
          </cell>
        </row>
        <row r="1174">
          <cell r="B1174" t="str">
            <v>MQXC375</v>
          </cell>
          <cell r="C1174" t="str">
            <v>IC-005-2023</v>
          </cell>
          <cell r="D1174">
            <v>15</v>
          </cell>
          <cell r="E1174" t="str">
            <v>MQX</v>
          </cell>
          <cell r="F1174" t="str">
            <v>SOLUCION PARA HEMOFILTRACION CONCENTRACION 0K</v>
          </cell>
          <cell r="G1174" t="str">
            <v>UNIDAD</v>
          </cell>
          <cell r="H1174" t="str">
            <v>004-2023</v>
          </cell>
          <cell r="I1174" t="str">
            <v>EMERGENCIAS CLINICAS SAS</v>
          </cell>
          <cell r="J1174" t="str">
            <v>SI</v>
          </cell>
          <cell r="K1174">
            <v>83000</v>
          </cell>
          <cell r="L1174">
            <v>0</v>
          </cell>
          <cell r="M1174">
            <v>83000</v>
          </cell>
          <cell r="N1174">
            <v>2</v>
          </cell>
        </row>
        <row r="1175">
          <cell r="B1175" t="str">
            <v>MQXC376</v>
          </cell>
          <cell r="C1175" t="str">
            <v>IC-005-2023</v>
          </cell>
          <cell r="D1175">
            <v>16</v>
          </cell>
          <cell r="E1175" t="str">
            <v>MQX</v>
          </cell>
          <cell r="F1175" t="str">
            <v>SOLUCION PARA HEMOFILTRACION CONCENTRACION 2K</v>
          </cell>
          <cell r="G1175" t="str">
            <v>UNIDAD</v>
          </cell>
          <cell r="H1175" t="str">
            <v>004-2023</v>
          </cell>
          <cell r="I1175" t="str">
            <v>EMERGENCIAS CLINICAS SAS</v>
          </cell>
          <cell r="J1175" t="str">
            <v>SI</v>
          </cell>
          <cell r="K1175">
            <v>83000</v>
          </cell>
          <cell r="L1175">
            <v>0</v>
          </cell>
          <cell r="M1175">
            <v>83000</v>
          </cell>
          <cell r="N1175">
            <v>2</v>
          </cell>
        </row>
        <row r="1176">
          <cell r="B1176" t="str">
            <v>MQXC377</v>
          </cell>
          <cell r="C1176" t="str">
            <v>IC-005-2023</v>
          </cell>
          <cell r="D1176">
            <v>17</v>
          </cell>
          <cell r="E1176" t="str">
            <v>MQX</v>
          </cell>
          <cell r="F1176" t="str">
            <v>SOLUCION PARA HEMOFILTRACION CONCENTRACION 4K</v>
          </cell>
          <cell r="G1176" t="str">
            <v>UNIDAD</v>
          </cell>
          <cell r="H1176" t="str">
            <v>004-2023</v>
          </cell>
          <cell r="I1176" t="str">
            <v>EMERGENCIAS CLINICAS SAS</v>
          </cell>
          <cell r="J1176" t="str">
            <v>SI</v>
          </cell>
          <cell r="K1176">
            <v>83000</v>
          </cell>
          <cell r="L1176">
            <v>0</v>
          </cell>
          <cell r="M1176">
            <v>83000</v>
          </cell>
          <cell r="N1176">
            <v>2</v>
          </cell>
        </row>
        <row r="1177">
          <cell r="B1177" t="str">
            <v>MQXC436</v>
          </cell>
          <cell r="C1177" t="str">
            <v>069-2022</v>
          </cell>
          <cell r="D1177">
            <v>3</v>
          </cell>
          <cell r="E1177" t="str">
            <v>MQX</v>
          </cell>
          <cell r="F1177" t="str">
            <v>SONDA DE GASTROSTOMIA PARA NUTRICION ENTERAL N° 10FR DE TUNGSTENO</v>
          </cell>
          <cell r="G1177" t="str">
            <v xml:space="preserve">UNIDAD </v>
          </cell>
          <cell r="H1177" t="str">
            <v>SIN CONTRATO</v>
          </cell>
          <cell r="I1177" t="str">
            <v>SIN CONTRATO</v>
          </cell>
          <cell r="J1177" t="str">
            <v>NO</v>
          </cell>
          <cell r="K1177">
            <v>76963</v>
          </cell>
          <cell r="L1177">
            <v>0</v>
          </cell>
          <cell r="M1177">
            <v>76963</v>
          </cell>
          <cell r="N1177">
            <v>1</v>
          </cell>
        </row>
        <row r="1178">
          <cell r="B1178" t="str">
            <v>MQXC407</v>
          </cell>
          <cell r="C1178" t="str">
            <v>IC-057-2023</v>
          </cell>
          <cell r="D1178">
            <v>482</v>
          </cell>
          <cell r="E1178" t="str">
            <v>MQX</v>
          </cell>
          <cell r="F1178" t="str">
            <v>SONDA DE ALIMENTACION N° 8 FR PUNTA TUNGSTENO CON PUERTO Y ESTILETE</v>
          </cell>
          <cell r="G1178" t="str">
            <v xml:space="preserve">UNIDAD </v>
          </cell>
          <cell r="H1178" t="str">
            <v>138-2023</v>
          </cell>
          <cell r="I1178" t="str">
            <v>MEDICOX LTDA</v>
          </cell>
          <cell r="J1178" t="str">
            <v>NO</v>
          </cell>
          <cell r="K1178">
            <v>77711</v>
          </cell>
          <cell r="L1178">
            <v>0</v>
          </cell>
          <cell r="M1178">
            <v>77711</v>
          </cell>
          <cell r="N1178">
            <v>1</v>
          </cell>
        </row>
        <row r="1179">
          <cell r="B1179" t="str">
            <v>MQ0710</v>
          </cell>
          <cell r="C1179" t="str">
            <v>IC-057-2023</v>
          </cell>
          <cell r="D1179">
            <v>587</v>
          </cell>
          <cell r="E1179" t="str">
            <v>MQX</v>
          </cell>
          <cell r="F1179" t="str">
            <v>SONDA DE GASTROSTOMIA N° 18FR DE CAMBIO O QUIRURGICA C/B</v>
          </cell>
          <cell r="G1179" t="str">
            <v xml:space="preserve">UNIDAD </v>
          </cell>
          <cell r="H1179" t="str">
            <v>138-2023</v>
          </cell>
          <cell r="I1179" t="str">
            <v>MEDICOX LTDA</v>
          </cell>
          <cell r="J1179" t="str">
            <v>NO</v>
          </cell>
          <cell r="K1179">
            <v>139286</v>
          </cell>
          <cell r="L1179">
            <v>0</v>
          </cell>
          <cell r="M1179">
            <v>139286</v>
          </cell>
          <cell r="N1179">
            <v>4</v>
          </cell>
        </row>
        <row r="1180">
          <cell r="B1180" t="str">
            <v>MQ0584</v>
          </cell>
          <cell r="C1180" t="str">
            <v>IC-057-2023</v>
          </cell>
          <cell r="D1180">
            <v>588</v>
          </cell>
          <cell r="E1180" t="str">
            <v>MQX</v>
          </cell>
          <cell r="F1180" t="str">
            <v>SONDA DE GASTROSTOMIA N° 20FR DE CAMBIO O QUIRURGICA C/B</v>
          </cell>
          <cell r="G1180" t="str">
            <v xml:space="preserve">UNIDAD </v>
          </cell>
          <cell r="H1180" t="str">
            <v>138-2023</v>
          </cell>
          <cell r="I1180" t="str">
            <v>MEDICOX LTDA</v>
          </cell>
          <cell r="J1180" t="str">
            <v>NO</v>
          </cell>
          <cell r="K1180">
            <v>139286</v>
          </cell>
          <cell r="L1180">
            <v>0</v>
          </cell>
          <cell r="M1180">
            <v>139286</v>
          </cell>
          <cell r="N1180">
            <v>2</v>
          </cell>
        </row>
        <row r="1181">
          <cell r="B1181" t="str">
            <v>MQ0707</v>
          </cell>
          <cell r="C1181" t="str">
            <v>IC-057-2023</v>
          </cell>
          <cell r="D1181">
            <v>589</v>
          </cell>
          <cell r="E1181" t="str">
            <v>MQX</v>
          </cell>
          <cell r="F1181" t="str">
            <v xml:space="preserve">SONDA DE GASTROSTOMIA N° 22FR DE CAMBIO O QUIRURGICA C/B CON DOS PUERTOS </v>
          </cell>
          <cell r="G1181" t="str">
            <v xml:space="preserve">UNIDAD </v>
          </cell>
          <cell r="H1181" t="str">
            <v>138-2023</v>
          </cell>
          <cell r="I1181" t="str">
            <v>MEDICOX LTDA</v>
          </cell>
          <cell r="J1181" t="str">
            <v>NO</v>
          </cell>
          <cell r="K1181">
            <v>139286</v>
          </cell>
          <cell r="L1181">
            <v>0</v>
          </cell>
          <cell r="M1181">
            <v>139286</v>
          </cell>
          <cell r="N1181">
            <v>6</v>
          </cell>
        </row>
        <row r="1182">
          <cell r="B1182" t="str">
            <v>MQ0708</v>
          </cell>
          <cell r="C1182" t="str">
            <v>IC-057-2023</v>
          </cell>
          <cell r="D1182">
            <v>391</v>
          </cell>
          <cell r="E1182" t="str">
            <v>MQX</v>
          </cell>
          <cell r="F1182" t="str">
            <v xml:space="preserve">SONDA PARA NUTRICION ENTERAL POR GASTROSTOMIA N° 24RFR C/B ADULTO </v>
          </cell>
          <cell r="G1182" t="str">
            <v xml:space="preserve">UNIDAD </v>
          </cell>
          <cell r="H1182" t="str">
            <v>138-2023</v>
          </cell>
          <cell r="I1182" t="str">
            <v>MEDICOX LTDA</v>
          </cell>
          <cell r="J1182" t="str">
            <v>NO</v>
          </cell>
          <cell r="K1182">
            <v>139286</v>
          </cell>
          <cell r="L1182">
            <v>0</v>
          </cell>
          <cell r="M1182">
            <v>139286</v>
          </cell>
          <cell r="N1182">
            <v>6</v>
          </cell>
        </row>
        <row r="1183">
          <cell r="B1183" t="str">
            <v>MQ0610</v>
          </cell>
          <cell r="C1183" t="str">
            <v>IC-057-2023</v>
          </cell>
          <cell r="D1183">
            <v>794</v>
          </cell>
          <cell r="E1183" t="str">
            <v>MQX</v>
          </cell>
          <cell r="F1183" t="str">
            <v xml:space="preserve">SONDA DE SUCCION CERRADA N° 14FR </v>
          </cell>
          <cell r="G1183" t="str">
            <v>UNIDAD</v>
          </cell>
          <cell r="H1183" t="str">
            <v>131-2023</v>
          </cell>
          <cell r="I1183" t="str">
            <v>POLIFARMA SAS</v>
          </cell>
          <cell r="J1183" t="str">
            <v>NO</v>
          </cell>
          <cell r="K1183">
            <v>46500</v>
          </cell>
          <cell r="L1183">
            <v>0</v>
          </cell>
          <cell r="M1183">
            <v>46500</v>
          </cell>
          <cell r="N1183">
            <v>234</v>
          </cell>
        </row>
        <row r="1184">
          <cell r="B1184" t="str">
            <v>MQ0609</v>
          </cell>
          <cell r="C1184" t="str">
            <v>IC-057-2023</v>
          </cell>
          <cell r="D1184">
            <v>575</v>
          </cell>
          <cell r="E1184" t="str">
            <v>MQX</v>
          </cell>
          <cell r="F1184" t="str">
            <v>SONDA DE SUCCION CERRADA N° 10FR</v>
          </cell>
          <cell r="G1184" t="str">
            <v>UNIDAD</v>
          </cell>
          <cell r="H1184" t="str">
            <v>131-2023</v>
          </cell>
          <cell r="I1184" t="str">
            <v>POLIFARMA SAS</v>
          </cell>
          <cell r="J1184" t="str">
            <v>NO</v>
          </cell>
          <cell r="K1184">
            <v>46500</v>
          </cell>
          <cell r="L1184">
            <v>0</v>
          </cell>
          <cell r="M1184">
            <v>46500</v>
          </cell>
          <cell r="N1184">
            <v>2</v>
          </cell>
        </row>
        <row r="1185">
          <cell r="B1185" t="str">
            <v>MQ1151</v>
          </cell>
          <cell r="C1185" t="str">
            <v>IC-057-2023</v>
          </cell>
          <cell r="D1185">
            <v>187</v>
          </cell>
          <cell r="E1185" t="str">
            <v>MQX</v>
          </cell>
          <cell r="F1185" t="str">
            <v>SONDA VESICAL FOLEY 2 VIAS N° 16 FR SILICONADA</v>
          </cell>
          <cell r="G1185" t="str">
            <v>UNIDAD</v>
          </cell>
          <cell r="H1185" t="str">
            <v>138-2023</v>
          </cell>
          <cell r="I1185" t="str">
            <v>MEDICOX LTDA</v>
          </cell>
          <cell r="J1185" t="str">
            <v>NO</v>
          </cell>
          <cell r="K1185">
            <v>4285</v>
          </cell>
          <cell r="L1185">
            <v>0</v>
          </cell>
          <cell r="M1185">
            <v>4285</v>
          </cell>
          <cell r="N1185">
            <v>118</v>
          </cell>
        </row>
        <row r="1186">
          <cell r="B1186" t="str">
            <v>MQ0595</v>
          </cell>
          <cell r="C1186" t="str">
            <v>IC-057-2023</v>
          </cell>
          <cell r="D1186">
            <v>188</v>
          </cell>
          <cell r="E1186" t="str">
            <v>MQX</v>
          </cell>
          <cell r="F1186" t="str">
            <v xml:space="preserve">SONDA VESICAL FOLEY 2 VIAS N° 6 FR SILICONADA </v>
          </cell>
          <cell r="G1186" t="str">
            <v>UNIDAD</v>
          </cell>
          <cell r="H1186" t="str">
            <v>151-2023</v>
          </cell>
          <cell r="I1186" t="str">
            <v>BIOPLAST OC S.A.S.</v>
          </cell>
          <cell r="J1186" t="str">
            <v>NO</v>
          </cell>
          <cell r="K1186">
            <v>9200</v>
          </cell>
          <cell r="L1186">
            <v>0</v>
          </cell>
          <cell r="M1186">
            <v>9200</v>
          </cell>
          <cell r="N1186">
            <v>5</v>
          </cell>
        </row>
        <row r="1187">
          <cell r="B1187" t="str">
            <v>MQ1156</v>
          </cell>
          <cell r="C1187" t="str">
            <v>IC-057-2023</v>
          </cell>
          <cell r="D1187">
            <v>190</v>
          </cell>
          <cell r="E1187" t="str">
            <v>MQX</v>
          </cell>
          <cell r="F1187" t="str">
            <v>SONDA VESICAL FOLEY 2 VIAS N° 8 FR SILICONADA</v>
          </cell>
          <cell r="G1187" t="str">
            <v>UNIDAD</v>
          </cell>
          <cell r="H1187" t="str">
            <v>138-2023</v>
          </cell>
          <cell r="I1187" t="str">
            <v>MEDICOX LTDA</v>
          </cell>
          <cell r="J1187" t="str">
            <v>NO</v>
          </cell>
          <cell r="K1187">
            <v>5210</v>
          </cell>
          <cell r="L1187">
            <v>0</v>
          </cell>
          <cell r="M1187">
            <v>5210</v>
          </cell>
          <cell r="N1187">
            <v>9</v>
          </cell>
        </row>
        <row r="1188">
          <cell r="B1188" t="str">
            <v>MQXC654</v>
          </cell>
          <cell r="C1188" t="str">
            <v>EM126-2023</v>
          </cell>
          <cell r="D1188" t="str">
            <v>INCLUSIÓN</v>
          </cell>
          <cell r="E1188" t="str">
            <v>MQX</v>
          </cell>
          <cell r="F1188" t="str">
            <v xml:space="preserve">SONDA GASTROENTERICA YEYUNAL N° 16FR C/B DE 3 A 5CC PARA NUTRICION </v>
          </cell>
          <cell r="G1188" t="str">
            <v>UNIDAD</v>
          </cell>
          <cell r="H1188" t="str">
            <v>SIN CONTRATO</v>
          </cell>
          <cell r="I1188" t="str">
            <v>SIN CONTRATO</v>
          </cell>
          <cell r="J1188" t="str">
            <v>NO</v>
          </cell>
          <cell r="K1188">
            <v>76786</v>
          </cell>
          <cell r="L1188">
            <v>0</v>
          </cell>
          <cell r="M1188">
            <v>76786</v>
          </cell>
          <cell r="N1188">
            <v>1</v>
          </cell>
        </row>
        <row r="1189">
          <cell r="B1189" t="str">
            <v>MQXC408</v>
          </cell>
          <cell r="C1189" t="str">
            <v>IC-057-2023</v>
          </cell>
          <cell r="D1189">
            <v>483</v>
          </cell>
          <cell r="E1189" t="str">
            <v>MQX</v>
          </cell>
          <cell r="F1189" t="str">
            <v>SONDA NASOENTERAL C/PUNTA DE TUNGSTENO N. 8</v>
          </cell>
          <cell r="G1189" t="str">
            <v xml:space="preserve">UNIDAD </v>
          </cell>
          <cell r="H1189" t="str">
            <v>138-2023</v>
          </cell>
          <cell r="I1189" t="str">
            <v>MEDICOX LTDA</v>
          </cell>
          <cell r="J1189" t="str">
            <v>NO</v>
          </cell>
          <cell r="K1189">
            <v>77711</v>
          </cell>
          <cell r="L1189">
            <v>0</v>
          </cell>
          <cell r="M1189">
            <v>77711</v>
          </cell>
          <cell r="N1189">
            <v>1</v>
          </cell>
        </row>
        <row r="1190">
          <cell r="B1190" t="str">
            <v>MQ0596</v>
          </cell>
          <cell r="C1190" t="str">
            <v>IC-057-2023</v>
          </cell>
          <cell r="D1190">
            <v>616</v>
          </cell>
          <cell r="E1190" t="str">
            <v>MQX</v>
          </cell>
          <cell r="F1190" t="str">
            <v>SONDA NASOGASTRICA N° 12FR CON PUNTA TUSTEGNO CON PUERTO Y ESTILETE</v>
          </cell>
          <cell r="G1190" t="str">
            <v>UNIDAD</v>
          </cell>
          <cell r="H1190" t="str">
            <v>138-2023</v>
          </cell>
          <cell r="I1190" t="str">
            <v>MEDICOX LTDA</v>
          </cell>
          <cell r="J1190" t="str">
            <v>NO</v>
          </cell>
          <cell r="K1190">
            <v>77711</v>
          </cell>
          <cell r="L1190">
            <v>0</v>
          </cell>
          <cell r="M1190">
            <v>77711</v>
          </cell>
          <cell r="N1190">
            <v>4</v>
          </cell>
        </row>
        <row r="1191">
          <cell r="B1191" t="str">
            <v>MQ0741</v>
          </cell>
          <cell r="C1191" t="str">
            <v>IC-057-2023</v>
          </cell>
          <cell r="D1191">
            <v>916</v>
          </cell>
          <cell r="E1191" t="str">
            <v>MQX</v>
          </cell>
          <cell r="F1191" t="str">
            <v>SONDA NASOGASTRICA N° 6FR  DE TUNGSTENO</v>
          </cell>
          <cell r="G1191" t="str">
            <v>UNIDAD</v>
          </cell>
          <cell r="H1191" t="str">
            <v>138-2023</v>
          </cell>
          <cell r="I1191" t="str">
            <v>MEDICOX LTDA</v>
          </cell>
          <cell r="J1191" t="str">
            <v>SI</v>
          </cell>
          <cell r="K1191">
            <v>435</v>
          </cell>
          <cell r="L1191">
            <v>0</v>
          </cell>
          <cell r="M1191">
            <v>435</v>
          </cell>
          <cell r="N1191">
            <v>1</v>
          </cell>
        </row>
        <row r="1192">
          <cell r="B1192" t="str">
            <v>MQXC354</v>
          </cell>
          <cell r="C1192" t="str">
            <v>IC-057-2023</v>
          </cell>
          <cell r="D1192">
            <v>382</v>
          </cell>
          <cell r="E1192" t="str">
            <v>MQX</v>
          </cell>
          <cell r="F1192" t="str">
            <v>SONDA NASOGASTRICA N° 22FR (LEVIN)</v>
          </cell>
          <cell r="G1192" t="str">
            <v xml:space="preserve">UNIDAD </v>
          </cell>
          <cell r="H1192" t="str">
            <v>138-2023</v>
          </cell>
          <cell r="I1192" t="str">
            <v>MEDICOX LTDA</v>
          </cell>
          <cell r="J1192" t="str">
            <v>NO</v>
          </cell>
          <cell r="K1192">
            <v>1291</v>
          </cell>
          <cell r="L1192">
            <v>0</v>
          </cell>
          <cell r="M1192">
            <v>1291</v>
          </cell>
          <cell r="N1192">
            <v>1</v>
          </cell>
        </row>
        <row r="1193">
          <cell r="B1193" t="str">
            <v>MQ0602</v>
          </cell>
          <cell r="C1193" t="str">
            <v>IC-057-2023</v>
          </cell>
          <cell r="D1193">
            <v>629</v>
          </cell>
          <cell r="E1193" t="str">
            <v>MQX</v>
          </cell>
          <cell r="F1193" t="str">
            <v>SONDA NASOGASTRICA N° 5FR (LEVIN)</v>
          </cell>
          <cell r="G1193" t="str">
            <v>UNIDAD</v>
          </cell>
          <cell r="H1193" t="str">
            <v>138-2023</v>
          </cell>
          <cell r="I1193" t="str">
            <v>MEDICOX LTDA</v>
          </cell>
          <cell r="J1193" t="str">
            <v>NO</v>
          </cell>
          <cell r="K1193">
            <v>425</v>
          </cell>
          <cell r="L1193">
            <v>0</v>
          </cell>
          <cell r="M1193">
            <v>425</v>
          </cell>
          <cell r="N1193">
            <v>7</v>
          </cell>
        </row>
        <row r="1194">
          <cell r="B1194" t="str">
            <v>MQ0603</v>
          </cell>
          <cell r="C1194" t="str">
            <v>IC-057-2023</v>
          </cell>
          <cell r="D1194">
            <v>763</v>
          </cell>
          <cell r="E1194" t="str">
            <v>MQX</v>
          </cell>
          <cell r="F1194" t="str">
            <v>SONDA NASOGASTRICA  N° 6FR (LEVIN)</v>
          </cell>
          <cell r="G1194" t="str">
            <v>UNIDAD</v>
          </cell>
          <cell r="H1194" t="str">
            <v>143-2023</v>
          </cell>
          <cell r="I1194" t="str">
            <v>RAFAEL ANTONIO SALAMANCA</v>
          </cell>
          <cell r="J1194" t="str">
            <v>NO</v>
          </cell>
          <cell r="K1194">
            <v>428</v>
          </cell>
          <cell r="L1194">
            <v>0</v>
          </cell>
          <cell r="M1194">
            <v>428</v>
          </cell>
          <cell r="N1194">
            <v>49</v>
          </cell>
        </row>
        <row r="1195">
          <cell r="B1195" t="str">
            <v>MQ0604</v>
          </cell>
          <cell r="C1195" t="str">
            <v>IC-057-2023</v>
          </cell>
          <cell r="D1195">
            <v>764</v>
          </cell>
          <cell r="E1195" t="str">
            <v>MQX</v>
          </cell>
          <cell r="F1195" t="str">
            <v>SONDA NASOGASTRICA  N° 8FR (LEVIN)</v>
          </cell>
          <cell r="G1195" t="str">
            <v>UNIDAD</v>
          </cell>
          <cell r="H1195" t="str">
            <v>143-2023</v>
          </cell>
          <cell r="I1195" t="str">
            <v>RAFAEL ANTONIO SALAMANCA</v>
          </cell>
          <cell r="J1195" t="str">
            <v>NO</v>
          </cell>
          <cell r="K1195">
            <v>457</v>
          </cell>
          <cell r="L1195">
            <v>0</v>
          </cell>
          <cell r="M1195">
            <v>457</v>
          </cell>
          <cell r="N1195">
            <v>76</v>
          </cell>
        </row>
        <row r="1196">
          <cell r="B1196" t="str">
            <v>MQ1146</v>
          </cell>
          <cell r="C1196" t="str">
            <v>IC-057-2023</v>
          </cell>
          <cell r="D1196">
            <v>535</v>
          </cell>
          <cell r="E1196" t="str">
            <v>MQX</v>
          </cell>
          <cell r="F1196" t="str">
            <v xml:space="preserve">SONDA NASOGASTRICA N° 10FR (LEVIN) </v>
          </cell>
          <cell r="G1196" t="str">
            <v>UNIDAD</v>
          </cell>
          <cell r="H1196" t="str">
            <v>138-2023</v>
          </cell>
          <cell r="I1196" t="str">
            <v>MEDICOX LTDA</v>
          </cell>
          <cell r="J1196" t="str">
            <v>NO</v>
          </cell>
          <cell r="K1196">
            <v>584</v>
          </cell>
          <cell r="L1196">
            <v>0</v>
          </cell>
          <cell r="M1196">
            <v>584</v>
          </cell>
          <cell r="N1196">
            <v>38</v>
          </cell>
        </row>
        <row r="1197">
          <cell r="B1197" t="str">
            <v>MQ0597</v>
          </cell>
          <cell r="C1197" t="str">
            <v>IC-057-2023</v>
          </cell>
          <cell r="D1197">
            <v>571</v>
          </cell>
          <cell r="E1197" t="str">
            <v>MQX</v>
          </cell>
          <cell r="F1197" t="str">
            <v>SONDA NASOGASTRICA N° 12FR  (LEVIN)</v>
          </cell>
          <cell r="G1197" t="str">
            <v>UNIDAD</v>
          </cell>
          <cell r="H1197" t="str">
            <v>138-2023</v>
          </cell>
          <cell r="I1197" t="str">
            <v>MEDICOX LTDA</v>
          </cell>
          <cell r="J1197" t="str">
            <v>NO</v>
          </cell>
          <cell r="K1197">
            <v>637</v>
          </cell>
          <cell r="L1197">
            <v>0</v>
          </cell>
          <cell r="M1197">
            <v>637</v>
          </cell>
          <cell r="N1197">
            <v>34</v>
          </cell>
        </row>
        <row r="1198">
          <cell r="B1198" t="str">
            <v>MQ0598</v>
          </cell>
          <cell r="C1198" t="str">
            <v>IC-057-2023</v>
          </cell>
          <cell r="D1198">
            <v>572</v>
          </cell>
          <cell r="E1198" t="str">
            <v>MQX</v>
          </cell>
          <cell r="F1198" t="str">
            <v>SONDA NASOGASTRICA N° 14FR  (LEVIN)</v>
          </cell>
          <cell r="G1198" t="str">
            <v>UNIDAD</v>
          </cell>
          <cell r="H1198" t="str">
            <v>138-2023</v>
          </cell>
          <cell r="I1198" t="str">
            <v>MEDICOX LTDA</v>
          </cell>
          <cell r="J1198" t="str">
            <v>NO</v>
          </cell>
          <cell r="K1198">
            <v>717</v>
          </cell>
          <cell r="L1198">
            <v>0</v>
          </cell>
          <cell r="M1198">
            <v>717</v>
          </cell>
          <cell r="N1198">
            <v>169</v>
          </cell>
        </row>
        <row r="1199">
          <cell r="B1199" t="str">
            <v>MQ0599</v>
          </cell>
          <cell r="C1199" t="str">
            <v>IC-057-2023</v>
          </cell>
          <cell r="D1199">
            <v>536</v>
          </cell>
          <cell r="E1199" t="str">
            <v>MQX</v>
          </cell>
          <cell r="F1199" t="str">
            <v xml:space="preserve">SONDA NASOGASTRICA N° 16FR (LEVIN) </v>
          </cell>
          <cell r="G1199" t="str">
            <v>UNIDAD</v>
          </cell>
          <cell r="H1199" t="str">
            <v>138-2023</v>
          </cell>
          <cell r="I1199" t="str">
            <v>MEDICOX LTDA</v>
          </cell>
          <cell r="J1199" t="str">
            <v>NO</v>
          </cell>
          <cell r="K1199">
            <v>813</v>
          </cell>
          <cell r="L1199">
            <v>0</v>
          </cell>
          <cell r="M1199">
            <v>813</v>
          </cell>
          <cell r="N1199">
            <v>204</v>
          </cell>
        </row>
        <row r="1200">
          <cell r="B1200" t="str">
            <v>MQ0600</v>
          </cell>
          <cell r="C1200" t="str">
            <v>IC-057-2023</v>
          </cell>
          <cell r="D1200">
            <v>537</v>
          </cell>
          <cell r="E1200" t="str">
            <v>MQX</v>
          </cell>
          <cell r="F1200" t="str">
            <v xml:space="preserve">SONDA NASOGASTRICA N° 18FR (LEVIN) </v>
          </cell>
          <cell r="G1200" t="str">
            <v>UNIDAD</v>
          </cell>
          <cell r="H1200" t="str">
            <v>138-2023</v>
          </cell>
          <cell r="I1200" t="str">
            <v>MEDICOX LTDA</v>
          </cell>
          <cell r="J1200" t="str">
            <v>NO</v>
          </cell>
          <cell r="K1200">
            <v>981</v>
          </cell>
          <cell r="L1200">
            <v>0</v>
          </cell>
          <cell r="M1200">
            <v>981</v>
          </cell>
          <cell r="N1200">
            <v>123</v>
          </cell>
        </row>
        <row r="1201">
          <cell r="B1201" t="str">
            <v>MQ0601</v>
          </cell>
          <cell r="C1201" t="str">
            <v>IC-057-2023</v>
          </cell>
          <cell r="D1201">
            <v>334</v>
          </cell>
          <cell r="E1201" t="str">
            <v>MQX</v>
          </cell>
          <cell r="F1201" t="str">
            <v>SONDA NASOGASTRICA N° 20FR (LEVIN)</v>
          </cell>
          <cell r="G1201" t="str">
            <v>UNIDAD</v>
          </cell>
          <cell r="H1201" t="str">
            <v>138-2023</v>
          </cell>
          <cell r="I1201" t="str">
            <v>MEDICOX LTDA</v>
          </cell>
          <cell r="J1201" t="str">
            <v>NO</v>
          </cell>
          <cell r="K1201">
            <v>1143</v>
          </cell>
          <cell r="L1201">
            <v>0</v>
          </cell>
          <cell r="M1201">
            <v>1143</v>
          </cell>
          <cell r="N1201">
            <v>49</v>
          </cell>
        </row>
        <row r="1202">
          <cell r="B1202" t="str">
            <v>MQ0605</v>
          </cell>
          <cell r="C1202" t="str">
            <v>IC-057-2023</v>
          </cell>
          <cell r="D1202">
            <v>817</v>
          </cell>
          <cell r="E1202" t="str">
            <v>MQX</v>
          </cell>
          <cell r="F1202" t="str">
            <v xml:space="preserve">SONDA NASOGASTRICA N° 12FR </v>
          </cell>
          <cell r="G1202" t="str">
            <v xml:space="preserve">UNIDAD </v>
          </cell>
          <cell r="H1202" t="str">
            <v>138-2023</v>
          </cell>
          <cell r="I1202" t="str">
            <v>MEDICOX LTDA</v>
          </cell>
          <cell r="J1202" t="str">
            <v>NO</v>
          </cell>
          <cell r="K1202">
            <v>637</v>
          </cell>
          <cell r="L1202">
            <v>0</v>
          </cell>
          <cell r="M1202">
            <v>637</v>
          </cell>
          <cell r="N1202">
            <v>1</v>
          </cell>
        </row>
        <row r="1203">
          <cell r="B1203" t="str">
            <v>MQXC358</v>
          </cell>
          <cell r="C1203" t="str">
            <v>IC-057-2023</v>
          </cell>
          <cell r="D1203">
            <v>597</v>
          </cell>
          <cell r="E1203" t="str">
            <v>MQX</v>
          </cell>
          <cell r="F1203" t="str">
            <v>SONDAS DE ALIMENTACION ENTERAL POR GASTROSTOMIA N° 24FR C/B DESDE 3 HASTA 10 ML</v>
          </cell>
          <cell r="G1203" t="str">
            <v xml:space="preserve">UNIDAD </v>
          </cell>
          <cell r="H1203" t="str">
            <v>138-2023</v>
          </cell>
          <cell r="I1203" t="str">
            <v>MEDICOX LTDA</v>
          </cell>
          <cell r="J1203" t="str">
            <v>NO</v>
          </cell>
          <cell r="K1203">
            <v>139286</v>
          </cell>
          <cell r="L1203">
            <v>0</v>
          </cell>
          <cell r="M1203">
            <v>139286</v>
          </cell>
          <cell r="N1203">
            <v>1</v>
          </cell>
        </row>
        <row r="1204">
          <cell r="B1204" t="str">
            <v>MQ0585</v>
          </cell>
          <cell r="C1204" t="str">
            <v>IC-057-2023</v>
          </cell>
          <cell r="D1204">
            <v>765</v>
          </cell>
          <cell r="E1204" t="str">
            <v>MQX</v>
          </cell>
          <cell r="F1204" t="str">
            <v>SONDA PARA SUCCION N° 10FR</v>
          </cell>
          <cell r="G1204" t="str">
            <v>UNIDAD</v>
          </cell>
          <cell r="H1204" t="str">
            <v>131-2023</v>
          </cell>
          <cell r="I1204" t="str">
            <v>POLIFARMA SAS</v>
          </cell>
          <cell r="J1204" t="str">
            <v>NO</v>
          </cell>
          <cell r="K1204">
            <v>580</v>
          </cell>
          <cell r="L1204">
            <v>0</v>
          </cell>
          <cell r="M1204">
            <v>580</v>
          </cell>
          <cell r="N1204">
            <v>230</v>
          </cell>
        </row>
        <row r="1205">
          <cell r="B1205" t="str">
            <v>MQ0586</v>
          </cell>
          <cell r="C1205" t="str">
            <v>IC-057-2023</v>
          </cell>
          <cell r="D1205">
            <v>766</v>
          </cell>
          <cell r="E1205" t="str">
            <v>MQX</v>
          </cell>
          <cell r="F1205" t="str">
            <v>SONDA PARA SUCCION N° 12FR</v>
          </cell>
          <cell r="G1205" t="str">
            <v>UNIDAD</v>
          </cell>
          <cell r="H1205" t="str">
            <v>131-2023</v>
          </cell>
          <cell r="I1205" t="str">
            <v>POLIFARMA SAS</v>
          </cell>
          <cell r="J1205" t="str">
            <v>NO</v>
          </cell>
          <cell r="K1205">
            <v>580</v>
          </cell>
          <cell r="L1205">
            <v>0</v>
          </cell>
          <cell r="M1205">
            <v>580</v>
          </cell>
          <cell r="N1205">
            <v>378</v>
          </cell>
        </row>
        <row r="1206">
          <cell r="B1206" t="str">
            <v>MQ0587</v>
          </cell>
          <cell r="C1206" t="str">
            <v>IC-057-2023</v>
          </cell>
          <cell r="D1206">
            <v>767</v>
          </cell>
          <cell r="E1206" t="str">
            <v>MQX</v>
          </cell>
          <cell r="F1206" t="str">
            <v>SONDA PARA SUCCION N° 14FR</v>
          </cell>
          <cell r="G1206" t="str">
            <v>UNIDAD</v>
          </cell>
          <cell r="H1206" t="str">
            <v>131-2023</v>
          </cell>
          <cell r="I1206" t="str">
            <v>POLIFARMA SAS</v>
          </cell>
          <cell r="J1206" t="str">
            <v>NO</v>
          </cell>
          <cell r="K1206">
            <v>580</v>
          </cell>
          <cell r="L1206">
            <v>0</v>
          </cell>
          <cell r="M1206">
            <v>580</v>
          </cell>
          <cell r="N1206">
            <v>1908</v>
          </cell>
        </row>
        <row r="1207">
          <cell r="B1207" t="str">
            <v>MQ0588</v>
          </cell>
          <cell r="C1207" t="str">
            <v>IC-057-2023</v>
          </cell>
          <cell r="D1207">
            <v>383</v>
          </cell>
          <cell r="E1207" t="str">
            <v>MQX</v>
          </cell>
          <cell r="F1207" t="str">
            <v>SONDA SUCCION ABIERTA N° 16FR</v>
          </cell>
          <cell r="G1207" t="str">
            <v xml:space="preserve">UNIDAD </v>
          </cell>
          <cell r="H1207" t="str">
            <v>131-2023</v>
          </cell>
          <cell r="I1207" t="str">
            <v>POLIFARMA SAS</v>
          </cell>
          <cell r="J1207" t="str">
            <v>NO</v>
          </cell>
          <cell r="K1207">
            <v>630</v>
          </cell>
          <cell r="L1207">
            <v>0</v>
          </cell>
          <cell r="M1207">
            <v>630</v>
          </cell>
          <cell r="N1207">
            <v>300</v>
          </cell>
        </row>
        <row r="1208">
          <cell r="B1208" t="str">
            <v>MQ0589</v>
          </cell>
          <cell r="C1208" t="str">
            <v>IC-057-2023</v>
          </cell>
          <cell r="D1208">
            <v>668</v>
          </cell>
          <cell r="E1208" t="str">
            <v>MQX</v>
          </cell>
          <cell r="F1208" t="str">
            <v>SONDA DE SUCCION N° 18FR</v>
          </cell>
          <cell r="G1208" t="str">
            <v>UNDAD</v>
          </cell>
          <cell r="H1208" t="str">
            <v>131-2023</v>
          </cell>
          <cell r="I1208" t="str">
            <v>POLIFARMA SAS</v>
          </cell>
          <cell r="J1208" t="str">
            <v>NO</v>
          </cell>
          <cell r="K1208">
            <v>730</v>
          </cell>
          <cell r="L1208">
            <v>0</v>
          </cell>
          <cell r="M1208">
            <v>730</v>
          </cell>
          <cell r="N1208">
            <v>29</v>
          </cell>
        </row>
        <row r="1209">
          <cell r="B1209" t="str">
            <v>MQ0590</v>
          </cell>
          <cell r="C1209" t="str">
            <v>IC-057-2023</v>
          </cell>
          <cell r="D1209">
            <v>768</v>
          </cell>
          <cell r="E1209" t="str">
            <v>MQX</v>
          </cell>
          <cell r="F1209" t="str">
            <v>SONDA PARA SUCCION N° 6FR</v>
          </cell>
          <cell r="G1209" t="str">
            <v>UNIDAD</v>
          </cell>
          <cell r="H1209" t="str">
            <v>131-2023</v>
          </cell>
          <cell r="I1209" t="str">
            <v>POLIFARMA SAS</v>
          </cell>
          <cell r="J1209" t="str">
            <v>NO</v>
          </cell>
          <cell r="K1209">
            <v>580</v>
          </cell>
          <cell r="L1209">
            <v>0</v>
          </cell>
          <cell r="M1209">
            <v>580</v>
          </cell>
          <cell r="N1209">
            <v>665</v>
          </cell>
        </row>
        <row r="1210">
          <cell r="B1210" t="str">
            <v>MQ0591</v>
          </cell>
          <cell r="C1210" t="str">
            <v>IC-057-2023</v>
          </cell>
          <cell r="D1210">
            <v>769</v>
          </cell>
          <cell r="E1210" t="str">
            <v>MQX</v>
          </cell>
          <cell r="F1210" t="str">
            <v>SONDA PARA SUCCION N° 8FR</v>
          </cell>
          <cell r="G1210" t="str">
            <v>UNIDAD</v>
          </cell>
          <cell r="H1210" t="str">
            <v>131-2023</v>
          </cell>
          <cell r="I1210" t="str">
            <v>POLIFARMA SAS</v>
          </cell>
          <cell r="J1210" t="str">
            <v>NO</v>
          </cell>
          <cell r="K1210">
            <v>580</v>
          </cell>
          <cell r="L1210">
            <v>0</v>
          </cell>
          <cell r="M1210">
            <v>580</v>
          </cell>
          <cell r="N1210">
            <v>941</v>
          </cell>
        </row>
        <row r="1211">
          <cell r="B1211" t="str">
            <v>MQ0606</v>
          </cell>
          <cell r="C1211" t="str">
            <v>IC-057-2023</v>
          </cell>
          <cell r="D1211">
            <v>840</v>
          </cell>
          <cell r="E1211" t="str">
            <v>MQX</v>
          </cell>
          <cell r="F1211" t="str">
            <v>SONDA SUCCION CERRADA N° 14FR MAS TRAQUEOSTOMIA</v>
          </cell>
          <cell r="G1211" t="str">
            <v xml:space="preserve">UNIDAD </v>
          </cell>
          <cell r="H1211" t="str">
            <v>131-2023</v>
          </cell>
          <cell r="I1211" t="str">
            <v>POLIFARMA SAS</v>
          </cell>
          <cell r="J1211" t="str">
            <v>NO</v>
          </cell>
          <cell r="K1211">
            <v>46500</v>
          </cell>
          <cell r="L1211">
            <v>0</v>
          </cell>
          <cell r="M1211">
            <v>46500</v>
          </cell>
          <cell r="N1211">
            <v>33</v>
          </cell>
        </row>
        <row r="1212">
          <cell r="B1212" t="str">
            <v>MQ0592</v>
          </cell>
          <cell r="C1212" t="str">
            <v>IC-057-2023</v>
          </cell>
          <cell r="D1212">
            <v>675</v>
          </cell>
          <cell r="E1212" t="str">
            <v>MQX</v>
          </cell>
          <cell r="F1212" t="str">
            <v>SONDA SUCCION CERRADA N° 6FR</v>
          </cell>
          <cell r="G1212" t="str">
            <v>UNIDAD</v>
          </cell>
          <cell r="H1212" t="str">
            <v>131-2023</v>
          </cell>
          <cell r="I1212" t="str">
            <v>POLIFARMA SAS</v>
          </cell>
          <cell r="J1212" t="str">
            <v>NO</v>
          </cell>
          <cell r="K1212">
            <v>46500</v>
          </cell>
          <cell r="L1212">
            <v>0</v>
          </cell>
          <cell r="M1212">
            <v>46500</v>
          </cell>
          <cell r="N1212">
            <v>21</v>
          </cell>
        </row>
        <row r="1213">
          <cell r="B1213" t="str">
            <v>MQ0593</v>
          </cell>
          <cell r="C1213" t="str">
            <v>IC-057-2023</v>
          </cell>
          <cell r="D1213">
            <v>676</v>
          </cell>
          <cell r="E1213" t="str">
            <v>MQX</v>
          </cell>
          <cell r="F1213" t="str">
            <v>SONDA SUCCION CERRADA N° 8FR</v>
          </cell>
          <cell r="G1213" t="str">
            <v>UNIDAD</v>
          </cell>
          <cell r="H1213" t="str">
            <v>131-2023</v>
          </cell>
          <cell r="I1213" t="str">
            <v>POLIFARMA SAS</v>
          </cell>
          <cell r="J1213" t="str">
            <v>NO</v>
          </cell>
          <cell r="K1213">
            <v>46500</v>
          </cell>
          <cell r="L1213">
            <v>0</v>
          </cell>
          <cell r="M1213">
            <v>46500</v>
          </cell>
          <cell r="N1213">
            <v>16</v>
          </cell>
        </row>
        <row r="1214">
          <cell r="B1214" t="str">
            <v>MQ0607</v>
          </cell>
          <cell r="C1214" t="str">
            <v>IC-057-2023</v>
          </cell>
          <cell r="D1214">
            <v>677</v>
          </cell>
          <cell r="E1214" t="str">
            <v>MQX</v>
          </cell>
          <cell r="F1214" t="str">
            <v>SONDA SUCCION CERRADA N° 12FR</v>
          </cell>
          <cell r="G1214" t="str">
            <v>UNIDAD</v>
          </cell>
          <cell r="H1214" t="str">
            <v>131-2023</v>
          </cell>
          <cell r="I1214" t="str">
            <v>POLIFARMA SAS</v>
          </cell>
          <cell r="J1214" t="str">
            <v>NO</v>
          </cell>
          <cell r="K1214">
            <v>46500</v>
          </cell>
          <cell r="L1214">
            <v>0</v>
          </cell>
          <cell r="M1214">
            <v>46500</v>
          </cell>
          <cell r="N1214">
            <v>3</v>
          </cell>
        </row>
        <row r="1215">
          <cell r="B1215" t="str">
            <v>MQ0608</v>
          </cell>
          <cell r="C1215" t="str">
            <v>IC-057-2023</v>
          </cell>
          <cell r="D1215">
            <v>678</v>
          </cell>
          <cell r="E1215" t="str">
            <v>MQX</v>
          </cell>
          <cell r="F1215" t="str">
            <v>SONDA SUCCION CERRADA N° 16FR</v>
          </cell>
          <cell r="G1215" t="str">
            <v>UNIDAD</v>
          </cell>
          <cell r="H1215" t="str">
            <v>131-2023</v>
          </cell>
          <cell r="I1215" t="str">
            <v>POLIFARMA SAS</v>
          </cell>
          <cell r="J1215" t="str">
            <v>NO</v>
          </cell>
          <cell r="K1215">
            <v>46500</v>
          </cell>
          <cell r="L1215">
            <v>0</v>
          </cell>
          <cell r="M1215">
            <v>46500</v>
          </cell>
          <cell r="N1215">
            <v>2</v>
          </cell>
        </row>
        <row r="1216">
          <cell r="B1216" t="str">
            <v>MQ0612</v>
          </cell>
          <cell r="C1216" t="str">
            <v>IC-057-2023</v>
          </cell>
          <cell r="D1216">
            <v>770</v>
          </cell>
          <cell r="E1216" t="str">
            <v>MQX</v>
          </cell>
          <cell r="F1216" t="str">
            <v>SONDA URETRAL N° 10FR (NELATON)</v>
          </cell>
          <cell r="G1216" t="str">
            <v>UNIDAD</v>
          </cell>
          <cell r="H1216" t="str">
            <v>143-2023</v>
          </cell>
          <cell r="I1216" t="str">
            <v>RAFAEL ANTONIO SALAMANCA</v>
          </cell>
          <cell r="J1216" t="str">
            <v>NO</v>
          </cell>
          <cell r="K1216">
            <v>363</v>
          </cell>
          <cell r="L1216">
            <v>0</v>
          </cell>
          <cell r="M1216">
            <v>363</v>
          </cell>
          <cell r="N1216">
            <v>400</v>
          </cell>
        </row>
        <row r="1217">
          <cell r="B1217" t="str">
            <v>MQ0613</v>
          </cell>
          <cell r="C1217" t="str">
            <v>IC-057-2023</v>
          </cell>
          <cell r="D1217">
            <v>771</v>
          </cell>
          <cell r="E1217" t="str">
            <v>MQX</v>
          </cell>
          <cell r="F1217" t="str">
            <v>SONDA URETRAL N° 12FR (NELATON)</v>
          </cell>
          <cell r="G1217" t="str">
            <v>UNIDAD</v>
          </cell>
          <cell r="H1217" t="str">
            <v>143-2023</v>
          </cell>
          <cell r="I1217" t="str">
            <v>RAFAEL ANTONIO SALAMANCA</v>
          </cell>
          <cell r="J1217" t="str">
            <v>NO</v>
          </cell>
          <cell r="K1217">
            <v>415</v>
          </cell>
          <cell r="L1217">
            <v>0</v>
          </cell>
          <cell r="M1217">
            <v>415</v>
          </cell>
          <cell r="N1217">
            <v>387</v>
          </cell>
        </row>
        <row r="1218">
          <cell r="B1218" t="str">
            <v>MQ1147</v>
          </cell>
          <cell r="C1218" t="str">
            <v>IC-057-2023</v>
          </cell>
          <cell r="D1218">
            <v>335</v>
          </cell>
          <cell r="E1218" t="str">
            <v>MQX</v>
          </cell>
          <cell r="F1218" t="str">
            <v>SONDA URETRAL N° 14FR (NELATON)</v>
          </cell>
          <cell r="G1218" t="str">
            <v>UNIDAD</v>
          </cell>
          <cell r="H1218" t="str">
            <v>143-2023</v>
          </cell>
          <cell r="I1218" t="str">
            <v>RAFAEL ANTONIO SALAMANCA</v>
          </cell>
          <cell r="J1218" t="str">
            <v>NO</v>
          </cell>
          <cell r="K1218">
            <v>449</v>
          </cell>
          <cell r="L1218">
            <v>0</v>
          </cell>
          <cell r="M1218">
            <v>449</v>
          </cell>
          <cell r="N1218">
            <v>1858</v>
          </cell>
        </row>
        <row r="1219">
          <cell r="B1219" t="str">
            <v>MQ0614</v>
          </cell>
          <cell r="C1219" t="str">
            <v>IC-057-2023</v>
          </cell>
          <cell r="D1219">
            <v>772</v>
          </cell>
          <cell r="E1219" t="str">
            <v>MQX</v>
          </cell>
          <cell r="F1219" t="str">
            <v>SONDA URETRAL N° 16FR (NELATON)</v>
          </cell>
          <cell r="G1219" t="str">
            <v>UNIDAD</v>
          </cell>
          <cell r="H1219" t="str">
            <v>144-2023</v>
          </cell>
          <cell r="I1219" t="str">
            <v>COMPANY MEDIQBOY OC S.A.S.</v>
          </cell>
          <cell r="J1219" t="str">
            <v>NO</v>
          </cell>
          <cell r="K1219">
            <v>489</v>
          </cell>
          <cell r="L1219">
            <v>0</v>
          </cell>
          <cell r="M1219">
            <v>489</v>
          </cell>
          <cell r="N1219">
            <v>290</v>
          </cell>
        </row>
        <row r="1220">
          <cell r="B1220" t="str">
            <v>MQ0615</v>
          </cell>
          <cell r="C1220" t="str">
            <v>IC-057-2023</v>
          </cell>
          <cell r="D1220">
            <v>538</v>
          </cell>
          <cell r="E1220" t="str">
            <v>MQX</v>
          </cell>
          <cell r="F1220" t="str">
            <v xml:space="preserve">SONDA URETRAL N° 18FR (NELATON) </v>
          </cell>
          <cell r="G1220" t="str">
            <v>UNIDAD</v>
          </cell>
          <cell r="H1220" t="str">
            <v>139-2023</v>
          </cell>
          <cell r="I1220" t="str">
            <v>DISCOLMEDICA S.A.S.</v>
          </cell>
          <cell r="J1220" t="str">
            <v>NO</v>
          </cell>
          <cell r="K1220">
            <v>549</v>
          </cell>
          <cell r="L1220">
            <v>0</v>
          </cell>
          <cell r="M1220">
            <v>549</v>
          </cell>
          <cell r="N1220">
            <v>76</v>
          </cell>
        </row>
        <row r="1221">
          <cell r="B1221" t="str">
            <v>MQ0616</v>
          </cell>
          <cell r="C1221" t="str">
            <v>IC-057-2023</v>
          </cell>
          <cell r="D1221">
            <v>539</v>
          </cell>
          <cell r="E1221" t="str">
            <v>MQX</v>
          </cell>
          <cell r="F1221" t="str">
            <v xml:space="preserve">SONDA URETRAL N° 20FR (NELATON) </v>
          </cell>
          <cell r="G1221" t="str">
            <v>UNIDAD</v>
          </cell>
          <cell r="H1221" t="str">
            <v>143-2023</v>
          </cell>
          <cell r="I1221" t="str">
            <v>RAFAEL ANTONIO SALAMANCA</v>
          </cell>
          <cell r="J1221" t="str">
            <v>NO</v>
          </cell>
          <cell r="K1221">
            <v>745</v>
          </cell>
          <cell r="L1221">
            <v>0</v>
          </cell>
          <cell r="M1221">
            <v>745</v>
          </cell>
          <cell r="N1221">
            <v>4</v>
          </cell>
        </row>
        <row r="1222">
          <cell r="B1222" t="str">
            <v>MQ0617</v>
          </cell>
          <cell r="C1222" t="str">
            <v>IC-057-2023</v>
          </cell>
          <cell r="D1222">
            <v>630</v>
          </cell>
          <cell r="E1222" t="str">
            <v>MQX</v>
          </cell>
          <cell r="F1222" t="str">
            <v>SONDA URETRAL N° 5FR (NELATON)</v>
          </cell>
          <cell r="G1222" t="str">
            <v>UNIDAD</v>
          </cell>
          <cell r="H1222" t="str">
            <v>131-2023</v>
          </cell>
          <cell r="I1222" t="str">
            <v>POLIFARMA SAS</v>
          </cell>
          <cell r="J1222" t="str">
            <v>NO</v>
          </cell>
          <cell r="K1222">
            <v>574</v>
          </cell>
          <cell r="L1222">
            <v>0</v>
          </cell>
          <cell r="M1222">
            <v>574</v>
          </cell>
          <cell r="N1222">
            <v>171</v>
          </cell>
        </row>
        <row r="1223">
          <cell r="B1223" t="str">
            <v>MQ1148</v>
          </cell>
          <cell r="C1223" t="str">
            <v>IC-057-2023</v>
          </cell>
          <cell r="D1223">
            <v>336</v>
          </cell>
          <cell r="E1223" t="str">
            <v>MQX</v>
          </cell>
          <cell r="F1223" t="str">
            <v>SONDA URETRAL N° 6FR (NELATON)</v>
          </cell>
          <cell r="G1223" t="str">
            <v>UNIDAD</v>
          </cell>
          <cell r="H1223" t="str">
            <v>143-2023</v>
          </cell>
          <cell r="I1223" t="str">
            <v>RAFAEL ANTONIO SALAMANCA</v>
          </cell>
          <cell r="J1223" t="str">
            <v>NO</v>
          </cell>
          <cell r="K1223">
            <v>428</v>
          </cell>
          <cell r="L1223">
            <v>0</v>
          </cell>
          <cell r="M1223">
            <v>428</v>
          </cell>
          <cell r="N1223">
            <v>698</v>
          </cell>
        </row>
        <row r="1224">
          <cell r="B1224" t="str">
            <v>MQ1149</v>
          </cell>
          <cell r="C1224" t="str">
            <v>IC-057-2023</v>
          </cell>
          <cell r="D1224">
            <v>337</v>
          </cell>
          <cell r="E1224" t="str">
            <v>MQX</v>
          </cell>
          <cell r="F1224" t="str">
            <v>SONDA URETRAL  N° 8FR (NELATON)</v>
          </cell>
          <cell r="G1224" t="str">
            <v>UNIDAD</v>
          </cell>
          <cell r="H1224" t="str">
            <v>139-2023</v>
          </cell>
          <cell r="I1224" t="str">
            <v>DISCOLMEDICA S.A.S.</v>
          </cell>
          <cell r="J1224" t="str">
            <v>NO</v>
          </cell>
          <cell r="K1224">
            <v>406</v>
          </cell>
          <cell r="L1224">
            <v>0</v>
          </cell>
          <cell r="M1224">
            <v>406</v>
          </cell>
          <cell r="N1224">
            <v>894</v>
          </cell>
        </row>
        <row r="1225">
          <cell r="B1225" t="str">
            <v>MQ1155</v>
          </cell>
          <cell r="C1225" t="str">
            <v>IC-057-2023</v>
          </cell>
          <cell r="D1225">
            <v>191</v>
          </cell>
          <cell r="E1225" t="str">
            <v>MQX</v>
          </cell>
          <cell r="F1225" t="str">
            <v>SONDA VESICAL FOLEY 2 VIAS N° 10FR LATEX</v>
          </cell>
          <cell r="G1225" t="str">
            <v>UNIDAD</v>
          </cell>
          <cell r="H1225" t="str">
            <v>131-2023</v>
          </cell>
          <cell r="I1225" t="str">
            <v>POLIFARMA SAS</v>
          </cell>
          <cell r="J1225" t="str">
            <v>NO</v>
          </cell>
          <cell r="K1225">
            <v>2818</v>
          </cell>
          <cell r="L1225">
            <v>0</v>
          </cell>
          <cell r="M1225">
            <v>2818</v>
          </cell>
          <cell r="N1225">
            <v>27</v>
          </cell>
        </row>
        <row r="1226">
          <cell r="B1226" t="str">
            <v>MQ0631</v>
          </cell>
          <cell r="C1226" t="str">
            <v>IC-057-2023</v>
          </cell>
          <cell r="D1226">
            <v>192</v>
          </cell>
          <cell r="E1226" t="str">
            <v>MQX</v>
          </cell>
          <cell r="F1226" t="str">
            <v>SONDA VESICAL FOLEY 2 VIAS N° 20FR LATEX</v>
          </cell>
          <cell r="G1226" t="str">
            <v>UNIDAD</v>
          </cell>
          <cell r="H1226" t="str">
            <v>151-2023</v>
          </cell>
          <cell r="I1226" t="str">
            <v>BIOPLAST OC S.A.S.</v>
          </cell>
          <cell r="J1226" t="str">
            <v>NO</v>
          </cell>
          <cell r="K1226">
            <v>2245</v>
          </cell>
          <cell r="L1226">
            <v>0</v>
          </cell>
          <cell r="M1226">
            <v>2245</v>
          </cell>
          <cell r="N1226">
            <v>102</v>
          </cell>
        </row>
        <row r="1227">
          <cell r="B1227" t="str">
            <v>MQ0619</v>
          </cell>
          <cell r="C1227" t="str">
            <v>IC-057-2023</v>
          </cell>
          <cell r="D1227">
            <v>828</v>
          </cell>
          <cell r="E1227" t="str">
            <v>MQX</v>
          </cell>
          <cell r="F1227" t="str">
            <v>SONDA VESICAL FOLEY N° 12FR 2 VIAS C/B SILICONADAS</v>
          </cell>
          <cell r="G1227" t="str">
            <v xml:space="preserve">UNIDAD </v>
          </cell>
          <cell r="H1227" t="str">
            <v>138-2023</v>
          </cell>
          <cell r="I1227" t="str">
            <v>MEDICOX LTDA</v>
          </cell>
          <cell r="J1227" t="str">
            <v>NO</v>
          </cell>
          <cell r="K1227">
            <v>4285</v>
          </cell>
          <cell r="L1227">
            <v>0</v>
          </cell>
          <cell r="M1227">
            <v>4285</v>
          </cell>
          <cell r="N1227">
            <v>1</v>
          </cell>
        </row>
        <row r="1228">
          <cell r="B1228" t="str">
            <v>MQ0620</v>
          </cell>
          <cell r="C1228" t="str">
            <v>IC-057-2023</v>
          </cell>
          <cell r="D1228">
            <v>236</v>
          </cell>
          <cell r="E1228" t="str">
            <v>MQX</v>
          </cell>
          <cell r="F1228" t="str">
            <v>SONDA VESICAL FOLEY  2 VIAS N° 14FR C/B SILICONADA</v>
          </cell>
          <cell r="G1228" t="str">
            <v xml:space="preserve">UNIDAD </v>
          </cell>
          <cell r="H1228" t="str">
            <v>138-2023</v>
          </cell>
          <cell r="I1228" t="str">
            <v>MEDICOX LTDA</v>
          </cell>
          <cell r="J1228" t="str">
            <v>NO</v>
          </cell>
          <cell r="K1228">
            <v>4285</v>
          </cell>
          <cell r="L1228">
            <v>0</v>
          </cell>
          <cell r="M1228">
            <v>4285</v>
          </cell>
          <cell r="N1228">
            <v>59</v>
          </cell>
        </row>
        <row r="1229">
          <cell r="B1229" t="str">
            <v>MQ1153</v>
          </cell>
          <cell r="C1229" t="str">
            <v>IC-057-2023</v>
          </cell>
          <cell r="D1229">
            <v>237</v>
          </cell>
          <cell r="E1229" t="str">
            <v>MQX</v>
          </cell>
          <cell r="F1229" t="str">
            <v>SONDA VESICAL FOLEY 2 VIAS N° 18FR  C/B SILICONADA</v>
          </cell>
          <cell r="G1229" t="str">
            <v xml:space="preserve">UNIDAD </v>
          </cell>
          <cell r="H1229" t="str">
            <v>138-2023</v>
          </cell>
          <cell r="I1229" t="str">
            <v>MEDICOX LTDA</v>
          </cell>
          <cell r="J1229" t="str">
            <v>NO</v>
          </cell>
          <cell r="K1229">
            <v>4285</v>
          </cell>
          <cell r="L1229">
            <v>0</v>
          </cell>
          <cell r="M1229">
            <v>4285</v>
          </cell>
          <cell r="N1229">
            <v>60</v>
          </cell>
        </row>
        <row r="1230">
          <cell r="B1230" t="str">
            <v>MQ1150</v>
          </cell>
          <cell r="C1230" t="str">
            <v>IC-057-2023</v>
          </cell>
          <cell r="D1230">
            <v>553</v>
          </cell>
          <cell r="E1230" t="str">
            <v>MQX</v>
          </cell>
          <cell r="F1230" t="str">
            <v>SONDA VESICAL FOLEY N° 10FR 2 VIAS LATEX</v>
          </cell>
          <cell r="G1230" t="str">
            <v xml:space="preserve">UNIDAD </v>
          </cell>
          <cell r="H1230" t="str">
            <v>131-2023</v>
          </cell>
          <cell r="I1230" t="str">
            <v>POLIFARMA SAS</v>
          </cell>
          <cell r="J1230" t="str">
            <v>NO</v>
          </cell>
          <cell r="K1230">
            <v>2652</v>
          </cell>
          <cell r="L1230">
            <v>0</v>
          </cell>
          <cell r="M1230">
            <v>2652</v>
          </cell>
          <cell r="N1230">
            <v>5</v>
          </cell>
        </row>
        <row r="1231">
          <cell r="B1231" t="str">
            <v>MQ0618</v>
          </cell>
          <cell r="C1231" t="str">
            <v>IC-057-2023</v>
          </cell>
          <cell r="D1231">
            <v>554</v>
          </cell>
          <cell r="E1231" t="str">
            <v>MQX</v>
          </cell>
          <cell r="F1231" t="str">
            <v>SONDA VESICAL FOLEY N° 12FR 2 VIAS LATEX</v>
          </cell>
          <cell r="G1231" t="str">
            <v xml:space="preserve">UNIDAD </v>
          </cell>
          <cell r="H1231" t="str">
            <v>144-2023</v>
          </cell>
          <cell r="I1231" t="str">
            <v>COMPANY MEDIQBOY OC S.A.S.</v>
          </cell>
          <cell r="J1231" t="str">
            <v>NO</v>
          </cell>
          <cell r="K1231">
            <v>2216</v>
          </cell>
          <cell r="L1231">
            <v>0</v>
          </cell>
          <cell r="M1231">
            <v>2216</v>
          </cell>
          <cell r="N1231">
            <v>23</v>
          </cell>
        </row>
        <row r="1232">
          <cell r="B1232" t="str">
            <v>MQ0621</v>
          </cell>
          <cell r="C1232" t="str">
            <v>IC-057-2023</v>
          </cell>
          <cell r="D1232">
            <v>740</v>
          </cell>
          <cell r="E1232" t="str">
            <v>MQX</v>
          </cell>
          <cell r="F1232" t="str">
            <v>SONDA VESICAL FOLEY N°14FR 2 VIAS LATEX</v>
          </cell>
          <cell r="G1232" t="str">
            <v>UNIDAD</v>
          </cell>
          <cell r="H1232" t="str">
            <v>151-2023</v>
          </cell>
          <cell r="I1232" t="str">
            <v>BIOPLAST OC S.A.S.</v>
          </cell>
          <cell r="J1232" t="str">
            <v>NO</v>
          </cell>
          <cell r="K1232">
            <v>2245</v>
          </cell>
          <cell r="L1232">
            <v>0</v>
          </cell>
          <cell r="M1232">
            <v>2245</v>
          </cell>
          <cell r="N1232">
            <v>307</v>
          </cell>
        </row>
        <row r="1233">
          <cell r="B1233" t="str">
            <v>MQ1152</v>
          </cell>
          <cell r="C1233" t="str">
            <v>IC-057-2023</v>
          </cell>
          <cell r="D1233">
            <v>384</v>
          </cell>
          <cell r="E1233" t="str">
            <v>MQX</v>
          </cell>
          <cell r="F1233" t="str">
            <v>SONDA VESICAL FOLEY 2 VIAS N° 16FR LATEX</v>
          </cell>
          <cell r="G1233" t="str">
            <v xml:space="preserve">UNIDAD </v>
          </cell>
          <cell r="H1233" t="str">
            <v>151-2023</v>
          </cell>
          <cell r="I1233" t="str">
            <v>BIOPLAST OC S.A.S.</v>
          </cell>
          <cell r="J1233" t="str">
            <v>NO</v>
          </cell>
          <cell r="K1233">
            <v>2245</v>
          </cell>
          <cell r="L1233">
            <v>0</v>
          </cell>
          <cell r="M1233">
            <v>2245</v>
          </cell>
          <cell r="N1233">
            <v>191</v>
          </cell>
        </row>
        <row r="1234">
          <cell r="B1234" t="str">
            <v>MQ0622</v>
          </cell>
          <cell r="C1234" t="str">
            <v>IC-057-2023</v>
          </cell>
          <cell r="D1234">
            <v>741</v>
          </cell>
          <cell r="E1234" t="str">
            <v>MQX</v>
          </cell>
          <cell r="F1234" t="str">
            <v>SONDA VESICAL FOLEY N°18FR 2 VIAS LATEX</v>
          </cell>
          <cell r="G1234" t="str">
            <v>UNIDAD</v>
          </cell>
          <cell r="H1234" t="str">
            <v>151-2023</v>
          </cell>
          <cell r="I1234" t="str">
            <v>BIOPLAST OC S.A.S.</v>
          </cell>
          <cell r="J1234" t="str">
            <v>NO</v>
          </cell>
          <cell r="K1234">
            <v>2245</v>
          </cell>
          <cell r="L1234">
            <v>0</v>
          </cell>
          <cell r="M1234">
            <v>2245</v>
          </cell>
          <cell r="N1234">
            <v>279</v>
          </cell>
        </row>
        <row r="1235">
          <cell r="B1235" t="str">
            <v>MQ0627</v>
          </cell>
          <cell r="C1235" t="str">
            <v>IC-057-2023</v>
          </cell>
          <cell r="D1235">
            <v>555</v>
          </cell>
          <cell r="E1235" t="str">
            <v>MQX</v>
          </cell>
          <cell r="F1235" t="str">
            <v>SONDA VESICAL FOLEY N° 22FR 2 VIAS LATEX</v>
          </cell>
          <cell r="G1235" t="str">
            <v xml:space="preserve">UNIDAD </v>
          </cell>
          <cell r="H1235" t="str">
            <v>144-2023</v>
          </cell>
          <cell r="I1235" t="str">
            <v>COMPANY MEDIQBOY OC S.A.S.</v>
          </cell>
          <cell r="J1235" t="str">
            <v>NO</v>
          </cell>
          <cell r="K1235">
            <v>2216</v>
          </cell>
          <cell r="L1235">
            <v>0</v>
          </cell>
          <cell r="M1235">
            <v>2216</v>
          </cell>
          <cell r="N1235">
            <v>37</v>
          </cell>
        </row>
        <row r="1236">
          <cell r="B1236" t="str">
            <v>MQ0594</v>
          </cell>
          <cell r="C1236" t="str">
            <v>IC-057-2023</v>
          </cell>
          <cell r="D1236">
            <v>235</v>
          </cell>
          <cell r="E1236" t="str">
            <v>MQX</v>
          </cell>
          <cell r="F1236" t="str">
            <v>SONDA VESICAL FOLEY 2 VIAS N° 24FR DE LATEX</v>
          </cell>
          <cell r="G1236" t="str">
            <v xml:space="preserve">UNIDAD </v>
          </cell>
          <cell r="H1236" t="str">
            <v>151-2023</v>
          </cell>
          <cell r="I1236" t="str">
            <v>BIOPLAST OC S.A.S.</v>
          </cell>
          <cell r="J1236" t="str">
            <v>NO</v>
          </cell>
          <cell r="K1236">
            <v>2340</v>
          </cell>
          <cell r="L1236">
            <v>0</v>
          </cell>
          <cell r="M1236">
            <v>2340</v>
          </cell>
          <cell r="N1236">
            <v>20</v>
          </cell>
        </row>
        <row r="1237">
          <cell r="B1237" t="str">
            <v>MQ0629</v>
          </cell>
          <cell r="C1237" t="str">
            <v>IC-057-2023</v>
          </cell>
          <cell r="D1237">
            <v>234</v>
          </cell>
          <cell r="E1237" t="str">
            <v>MQX</v>
          </cell>
          <cell r="F1237" t="str">
            <v>SONDA VESICAL FOLEY 2 VIAS N° 6FR DE LATEX</v>
          </cell>
          <cell r="G1237" t="str">
            <v xml:space="preserve">UNIDAD </v>
          </cell>
          <cell r="H1237" t="str">
            <v>151-2023</v>
          </cell>
          <cell r="I1237" t="str">
            <v>BIOPLAST OC S.A.S.</v>
          </cell>
          <cell r="J1237" t="str">
            <v>NO</v>
          </cell>
          <cell r="K1237">
            <v>2985</v>
          </cell>
          <cell r="L1237">
            <v>0</v>
          </cell>
          <cell r="M1237">
            <v>2985</v>
          </cell>
          <cell r="N1237">
            <v>12</v>
          </cell>
        </row>
        <row r="1238">
          <cell r="B1238" t="str">
            <v>MQ0630</v>
          </cell>
          <cell r="C1238" t="str">
            <v>IC-057-2023</v>
          </cell>
          <cell r="D1238">
            <v>552</v>
          </cell>
          <cell r="E1238" t="str">
            <v>MQX</v>
          </cell>
          <cell r="F1238" t="str">
            <v>SONDA VESICAL FOLEY N° 8FR 2VIAS LATEX</v>
          </cell>
          <cell r="G1238" t="str">
            <v xml:space="preserve">UNIDAD </v>
          </cell>
          <cell r="H1238" t="str">
            <v>139-2023</v>
          </cell>
          <cell r="I1238" t="str">
            <v>DISCOLMEDICA S.A.S.</v>
          </cell>
          <cell r="J1238" t="str">
            <v>NO</v>
          </cell>
          <cell r="K1238">
            <v>2378</v>
          </cell>
          <cell r="L1238">
            <v>0</v>
          </cell>
          <cell r="M1238">
            <v>2378</v>
          </cell>
          <cell r="N1238">
            <v>19</v>
          </cell>
        </row>
        <row r="1239">
          <cell r="B1239" t="str">
            <v>MQ0624</v>
          </cell>
          <cell r="C1239" t="str">
            <v>IC-057-2023</v>
          </cell>
          <cell r="D1239">
            <v>238</v>
          </cell>
          <cell r="E1239" t="str">
            <v>MQX</v>
          </cell>
          <cell r="F1239" t="str">
            <v>SONDA VESICAL FOLEY  2 VIAS N° 20FR C/B SILICONADA</v>
          </cell>
          <cell r="G1239" t="str">
            <v xml:space="preserve">UNIDAD </v>
          </cell>
          <cell r="H1239" t="str">
            <v>138-2023</v>
          </cell>
          <cell r="I1239" t="str">
            <v>MEDICOX LTDA</v>
          </cell>
          <cell r="J1239" t="str">
            <v>NO</v>
          </cell>
          <cell r="K1239">
            <v>4285</v>
          </cell>
          <cell r="L1239">
            <v>0</v>
          </cell>
          <cell r="M1239">
            <v>4285</v>
          </cell>
          <cell r="N1239">
            <v>6</v>
          </cell>
        </row>
        <row r="1240">
          <cell r="B1240" t="str">
            <v>MQ1154</v>
          </cell>
          <cell r="C1240" t="str">
            <v>IC-057-2023</v>
          </cell>
          <cell r="D1240">
            <v>385</v>
          </cell>
          <cell r="E1240" t="str">
            <v>MQX</v>
          </cell>
          <cell r="F1240" t="str">
            <v>SONDA VESICAL FOLEY 3 VIAS N° 20FR C/B SILICONADAS</v>
          </cell>
          <cell r="G1240" t="str">
            <v xml:space="preserve">UNIDAD </v>
          </cell>
          <cell r="H1240" t="str">
            <v>151-2023</v>
          </cell>
          <cell r="I1240" t="str">
            <v>BIOPLAST OC S.A.S.</v>
          </cell>
          <cell r="J1240" t="str">
            <v>NO</v>
          </cell>
          <cell r="K1240">
            <v>9200</v>
          </cell>
          <cell r="L1240">
            <v>0</v>
          </cell>
          <cell r="M1240">
            <v>9200</v>
          </cell>
          <cell r="N1240">
            <v>13</v>
          </cell>
        </row>
        <row r="1241">
          <cell r="B1241" t="str">
            <v>MQ0625</v>
          </cell>
          <cell r="C1241" t="str">
            <v>IC-057-2023</v>
          </cell>
          <cell r="D1241">
            <v>386</v>
          </cell>
          <cell r="E1241" t="str">
            <v>MQX</v>
          </cell>
          <cell r="F1241" t="str">
            <v>SONDA VESICAL FOLEY 3 VIAS N° 22 FR  C/B SILICONADAS</v>
          </cell>
          <cell r="G1241" t="str">
            <v xml:space="preserve">UNIDAD </v>
          </cell>
          <cell r="H1241" t="str">
            <v>151-2023</v>
          </cell>
          <cell r="I1241" t="str">
            <v>BIOPLAST OC S.A.S.</v>
          </cell>
          <cell r="J1241" t="str">
            <v>NO</v>
          </cell>
          <cell r="K1241">
            <v>9200</v>
          </cell>
          <cell r="L1241">
            <v>0</v>
          </cell>
          <cell r="M1241">
            <v>9200</v>
          </cell>
          <cell r="N1241">
            <v>34</v>
          </cell>
        </row>
        <row r="1242">
          <cell r="B1242" t="str">
            <v>MQ0623</v>
          </cell>
          <cell r="C1242" t="str">
            <v>IC-057-2023</v>
          </cell>
          <cell r="D1242">
            <v>556</v>
          </cell>
          <cell r="E1242" t="str">
            <v>MQX</v>
          </cell>
          <cell r="F1242" t="str">
            <v>SONDA VESICAL FOLEY N° 20FR 3 VIAS LATEX</v>
          </cell>
          <cell r="G1242" t="str">
            <v xml:space="preserve">UNIDAD </v>
          </cell>
          <cell r="H1242" t="str">
            <v>151-2023</v>
          </cell>
          <cell r="I1242" t="str">
            <v>BIOPLAST OC S.A.S.</v>
          </cell>
          <cell r="J1242" t="str">
            <v>NO</v>
          </cell>
          <cell r="K1242">
            <v>3098</v>
          </cell>
          <cell r="L1242">
            <v>0</v>
          </cell>
          <cell r="M1242">
            <v>3098</v>
          </cell>
          <cell r="N1242">
            <v>27</v>
          </cell>
        </row>
        <row r="1243">
          <cell r="B1243" t="str">
            <v>MQ0626</v>
          </cell>
          <cell r="C1243" t="str">
            <v>IC-057-2023</v>
          </cell>
          <cell r="D1243">
            <v>557</v>
          </cell>
          <cell r="E1243" t="str">
            <v>MQX</v>
          </cell>
          <cell r="F1243" t="str">
            <v>SONDA VESICAL FOLEY N° 22FR 3 VIAS LATEX</v>
          </cell>
          <cell r="G1243" t="str">
            <v xml:space="preserve">UNIDAD </v>
          </cell>
          <cell r="H1243" t="str">
            <v>151-2023</v>
          </cell>
          <cell r="I1243" t="str">
            <v>BIOPLAST OC S.A.S.</v>
          </cell>
          <cell r="J1243" t="str">
            <v>NO</v>
          </cell>
          <cell r="K1243">
            <v>3098</v>
          </cell>
          <cell r="L1243">
            <v>0</v>
          </cell>
          <cell r="M1243">
            <v>3098</v>
          </cell>
          <cell r="N1243">
            <v>51</v>
          </cell>
        </row>
        <row r="1244">
          <cell r="B1244" t="str">
            <v>MQ0628</v>
          </cell>
          <cell r="C1244" t="str">
            <v>IC-057-2023</v>
          </cell>
          <cell r="D1244">
            <v>558</v>
          </cell>
          <cell r="E1244" t="str">
            <v>MQX</v>
          </cell>
          <cell r="F1244" t="str">
            <v>SONDA VESICAL FOLEY N° 24FR 3 VIAS LATEX</v>
          </cell>
          <cell r="G1244" t="str">
            <v xml:space="preserve">UNIDAD </v>
          </cell>
          <cell r="H1244" t="str">
            <v>151-2023</v>
          </cell>
          <cell r="I1244" t="str">
            <v>BIOPLAST OC S.A.S.</v>
          </cell>
          <cell r="J1244" t="str">
            <v>NO</v>
          </cell>
          <cell r="K1244">
            <v>3098</v>
          </cell>
          <cell r="L1244">
            <v>0</v>
          </cell>
          <cell r="M1244">
            <v>3098</v>
          </cell>
          <cell r="N1244">
            <v>30</v>
          </cell>
        </row>
        <row r="1245">
          <cell r="B1245" t="str">
            <v>MQXC655</v>
          </cell>
          <cell r="C1245" t="str">
            <v>EM126-2023</v>
          </cell>
          <cell r="D1245" t="str">
            <v>INCLUSIÓN</v>
          </cell>
          <cell r="E1245" t="str">
            <v>MQX</v>
          </cell>
          <cell r="F1245" t="str">
            <v>SONDAS PARA NUTRICION ENTERAL POR YEYUNOSTOMIA N° 16FR C/B 5CC PARA NUTRICION</v>
          </cell>
          <cell r="G1245" t="str">
            <v>UNIDAD</v>
          </cell>
          <cell r="H1245" t="str">
            <v>SIN CONTRATO</v>
          </cell>
          <cell r="I1245" t="str">
            <v>SIN CONTRATO</v>
          </cell>
          <cell r="J1245" t="str">
            <v>NO</v>
          </cell>
          <cell r="K1245">
            <v>76786</v>
          </cell>
          <cell r="L1245">
            <v>0</v>
          </cell>
          <cell r="M1245">
            <v>76786</v>
          </cell>
          <cell r="N1245">
            <v>1</v>
          </cell>
        </row>
        <row r="1246">
          <cell r="B1246" t="str">
            <v>MQ0632</v>
          </cell>
          <cell r="C1246" t="str">
            <v>IC-057-2023</v>
          </cell>
          <cell r="D1246">
            <v>239</v>
          </cell>
          <cell r="E1246" t="str">
            <v>MQX</v>
          </cell>
          <cell r="F1246" t="str">
            <v>SOPORTE PARA RECOLECTOR 1.5 LTS</v>
          </cell>
          <cell r="G1246" t="str">
            <v xml:space="preserve">UNIDAD </v>
          </cell>
          <cell r="H1246" t="str">
            <v>138-2023</v>
          </cell>
          <cell r="I1246" t="str">
            <v>MEDICOX LTDA</v>
          </cell>
          <cell r="J1246" t="str">
            <v>NO</v>
          </cell>
          <cell r="K1246">
            <v>14205</v>
          </cell>
          <cell r="L1246">
            <v>2699</v>
          </cell>
          <cell r="M1246">
            <v>16904</v>
          </cell>
          <cell r="N1246">
            <v>50</v>
          </cell>
        </row>
        <row r="1247">
          <cell r="B1247" t="str">
            <v>MQXC579</v>
          </cell>
          <cell r="C1247" t="str">
            <v>IC-002-2023</v>
          </cell>
          <cell r="D1247">
            <v>228</v>
          </cell>
          <cell r="E1247" t="str">
            <v>MQX</v>
          </cell>
          <cell r="F1247" t="str">
            <v>SPRAY REFRIGERANTE PARA DETECCION DE VITALIDAD PULPAR</v>
          </cell>
          <cell r="G1247" t="str">
            <v>FRASCO  X 200 ML</v>
          </cell>
          <cell r="H1247" t="str">
            <v>009-2023</v>
          </cell>
          <cell r="I1247" t="str">
            <v>ORBIDENTAL SAS</v>
          </cell>
          <cell r="J1247" t="str">
            <v>NO</v>
          </cell>
          <cell r="K1247">
            <v>49800</v>
          </cell>
          <cell r="L1247">
            <v>9462</v>
          </cell>
          <cell r="M1247">
            <v>59262</v>
          </cell>
          <cell r="N1247">
            <v>1</v>
          </cell>
        </row>
        <row r="1248">
          <cell r="B1248" t="str">
            <v>MQXC422</v>
          </cell>
          <cell r="C1248" t="str">
            <v>IC-057-2023</v>
          </cell>
          <cell r="D1248">
            <v>514</v>
          </cell>
          <cell r="E1248" t="str">
            <v>MQX</v>
          </cell>
          <cell r="F1248" t="str">
            <v>STENT BILIAR SIN GUIA N° 10FR PERC BIL DRAIN STENT N° 10FR * 10CM SIN INTRODUCTOR</v>
          </cell>
          <cell r="G1248" t="str">
            <v xml:space="preserve">UNIDAD </v>
          </cell>
          <cell r="H1248" t="str">
            <v>144-2023</v>
          </cell>
          <cell r="I1248" t="str">
            <v>COMPANY MEDIQBOY OC S.A.S.</v>
          </cell>
          <cell r="J1248" t="str">
            <v>NO</v>
          </cell>
          <cell r="K1248">
            <v>179959</v>
          </cell>
          <cell r="L1248">
            <v>0</v>
          </cell>
          <cell r="M1248">
            <v>179959</v>
          </cell>
          <cell r="N1248">
            <v>1</v>
          </cell>
        </row>
        <row r="1249">
          <cell r="B1249" t="str">
            <v>MQXC423</v>
          </cell>
          <cell r="C1249" t="str">
            <v>IC-057-2023</v>
          </cell>
          <cell r="D1249">
            <v>515</v>
          </cell>
          <cell r="E1249" t="str">
            <v>MQX</v>
          </cell>
          <cell r="F1249" t="str">
            <v>STENT ESOFAGICO LONGITUD DEL EXTREMO PROXIMAL 23MM STENANT DE 18 * 10 CM</v>
          </cell>
          <cell r="G1249" t="str">
            <v xml:space="preserve">UNIDAD </v>
          </cell>
          <cell r="H1249" t="str">
            <v>153-2023</v>
          </cell>
          <cell r="I1249" t="str">
            <v>JORGE MACHADO EQUIPOS MEDICOS SAS</v>
          </cell>
          <cell r="J1249" t="str">
            <v>NO</v>
          </cell>
          <cell r="K1249">
            <v>2500000</v>
          </cell>
          <cell r="L1249">
            <v>0</v>
          </cell>
          <cell r="M1249">
            <v>2500000</v>
          </cell>
          <cell r="N1249">
            <v>1</v>
          </cell>
        </row>
        <row r="1250">
          <cell r="B1250" t="str">
            <v>MQ1580</v>
          </cell>
          <cell r="C1250" t="str">
            <v>IC-057-2023</v>
          </cell>
          <cell r="D1250">
            <v>854</v>
          </cell>
          <cell r="E1250" t="str">
            <v>MQX</v>
          </cell>
          <cell r="F1250" t="str">
            <v>CAMISA DE ACCESO UROLOGICO TIPO AMPLAZT, (CAMISA TIPO AMPLATZ N° 26FR)</v>
          </cell>
          <cell r="G1250" t="str">
            <v>UNIDAD</v>
          </cell>
          <cell r="H1250" t="str">
            <v>147-2023</v>
          </cell>
          <cell r="I1250" t="str">
            <v>TECNOLOGIAS MEDICAS DE COLOMBIA SAS</v>
          </cell>
          <cell r="J1250" t="str">
            <v>NO</v>
          </cell>
          <cell r="K1250">
            <v>281784</v>
          </cell>
          <cell r="L1250">
            <v>0</v>
          </cell>
          <cell r="M1250">
            <v>281784</v>
          </cell>
          <cell r="N1250">
            <v>1</v>
          </cell>
        </row>
        <row r="1251">
          <cell r="B1251" t="str">
            <v>MQXC425</v>
          </cell>
          <cell r="C1251" t="str">
            <v>IC-057-2023</v>
          </cell>
          <cell r="D1251">
            <v>517</v>
          </cell>
          <cell r="E1251" t="str">
            <v>MQX</v>
          </cell>
          <cell r="F1251" t="str">
            <v>STENT ESOFAGICO TOTALMENTE RECUBIERTO 12CM * 18MM</v>
          </cell>
          <cell r="G1251" t="str">
            <v xml:space="preserve">UNIDAD </v>
          </cell>
          <cell r="H1251" t="str">
            <v>153-2023</v>
          </cell>
          <cell r="I1251" t="str">
            <v>JORGE MACHADO EQUIPOS MEDICOS SAS</v>
          </cell>
          <cell r="J1251" t="str">
            <v>NO</v>
          </cell>
          <cell r="K1251">
            <v>2500000</v>
          </cell>
          <cell r="L1251">
            <v>0</v>
          </cell>
          <cell r="M1251">
            <v>2500000</v>
          </cell>
          <cell r="N1251">
            <v>1</v>
          </cell>
        </row>
        <row r="1252">
          <cell r="B1252" t="str">
            <v>MQ1223</v>
          </cell>
          <cell r="C1252" t="str">
            <v>029-2021</v>
          </cell>
          <cell r="D1252">
            <v>8</v>
          </cell>
          <cell r="E1252" t="str">
            <v>MQX</v>
          </cell>
          <cell r="F1252" t="str">
            <v>STERRAD® CASSETTE 100NX</v>
          </cell>
          <cell r="G1252" t="str">
            <v>CAJA X 2 UNIDADES</v>
          </cell>
          <cell r="H1252" t="str">
            <v>088-2023</v>
          </cell>
          <cell r="I1252" t="str">
            <v>ADVANCED STERILIZATION PRODUCTS COLOMBIA S.A.S</v>
          </cell>
          <cell r="J1252" t="str">
            <v>SI</v>
          </cell>
          <cell r="K1252">
            <v>1075579</v>
          </cell>
          <cell r="L1252">
            <v>204360</v>
          </cell>
          <cell r="M1252">
            <v>1279939</v>
          </cell>
          <cell r="N1252">
            <v>9</v>
          </cell>
        </row>
        <row r="1253">
          <cell r="B1253" t="str">
            <v>MQ1157</v>
          </cell>
          <cell r="C1253" t="str">
            <v>029-2021</v>
          </cell>
          <cell r="D1253">
            <v>9</v>
          </cell>
          <cell r="E1253" t="str">
            <v>MQX</v>
          </cell>
          <cell r="F1253" t="str">
            <v>STERRAD® INDICADOR STRIP</v>
          </cell>
          <cell r="G1253" t="str">
            <v>CAJA X 1000 TIRAS</v>
          </cell>
          <cell r="H1253" t="str">
            <v>088-2023</v>
          </cell>
          <cell r="I1253" t="str">
            <v>ADVANCED STERILIZATION PRODUCTS COLOMBIA S.A.S</v>
          </cell>
          <cell r="J1253" t="str">
            <v>SI</v>
          </cell>
          <cell r="K1253">
            <v>1326094</v>
          </cell>
          <cell r="L1253">
            <v>251958</v>
          </cell>
          <cell r="M1253">
            <v>1578052</v>
          </cell>
          <cell r="N1253">
            <v>1</v>
          </cell>
        </row>
        <row r="1254">
          <cell r="B1254" t="str">
            <v>MQXC301</v>
          </cell>
          <cell r="C1254" t="str">
            <v>029-2021</v>
          </cell>
          <cell r="D1254">
            <v>10</v>
          </cell>
          <cell r="E1254" t="str">
            <v>MQX</v>
          </cell>
          <cell r="F1254" t="str">
            <v>STERRAD® TYVEK® ROLLO 100X70M</v>
          </cell>
          <cell r="G1254" t="str">
            <v>ROLLO</v>
          </cell>
          <cell r="H1254" t="str">
            <v>088-2023</v>
          </cell>
          <cell r="I1254" t="str">
            <v>ADVANCED STERILIZATION PRODUCTS COLOMBIA S.A.S</v>
          </cell>
          <cell r="J1254" t="str">
            <v>SI</v>
          </cell>
          <cell r="K1254">
            <v>181102</v>
          </cell>
          <cell r="L1254">
            <v>34409</v>
          </cell>
          <cell r="M1254">
            <v>215511</v>
          </cell>
          <cell r="N1254">
            <v>4</v>
          </cell>
        </row>
        <row r="1255">
          <cell r="B1255" t="str">
            <v>MQXC302</v>
          </cell>
          <cell r="C1255" t="str">
            <v>029-2021</v>
          </cell>
          <cell r="D1255">
            <v>11</v>
          </cell>
          <cell r="E1255" t="str">
            <v>MQX</v>
          </cell>
          <cell r="F1255" t="str">
            <v>STERRAD® TYVEK® ROLLO 150X70M</v>
          </cell>
          <cell r="G1255" t="str">
            <v>ROLLO</v>
          </cell>
          <cell r="H1255" t="str">
            <v>088-2023</v>
          </cell>
          <cell r="I1255" t="str">
            <v>ADVANCED STERILIZATION PRODUCTS COLOMBIA S.A.S</v>
          </cell>
          <cell r="J1255" t="str">
            <v>SI</v>
          </cell>
          <cell r="K1255">
            <v>235551</v>
          </cell>
          <cell r="L1255">
            <v>44755</v>
          </cell>
          <cell r="M1255">
            <v>280306</v>
          </cell>
          <cell r="N1255">
            <v>1</v>
          </cell>
        </row>
        <row r="1256">
          <cell r="B1256" t="str">
            <v>MQ1204</v>
          </cell>
          <cell r="C1256" t="str">
            <v>029-2021</v>
          </cell>
          <cell r="D1256">
            <v>12</v>
          </cell>
          <cell r="E1256" t="str">
            <v>MQX</v>
          </cell>
          <cell r="F1256" t="str">
            <v>STERRAD® TYVEK® ROLLO 200X70M</v>
          </cell>
          <cell r="G1256" t="str">
            <v>ROLLO</v>
          </cell>
          <cell r="H1256" t="str">
            <v>088-2023</v>
          </cell>
          <cell r="I1256" t="str">
            <v>ADVANCED STERILIZATION PRODUCTS COLOMBIA S.A.S</v>
          </cell>
          <cell r="J1256" t="str">
            <v>SI</v>
          </cell>
          <cell r="K1256">
            <v>338537</v>
          </cell>
          <cell r="L1256">
            <v>64322</v>
          </cell>
          <cell r="M1256">
            <v>402859</v>
          </cell>
          <cell r="N1256">
            <v>4</v>
          </cell>
        </row>
        <row r="1257">
          <cell r="B1257" t="str">
            <v>MQ1203</v>
          </cell>
          <cell r="C1257" t="str">
            <v>029-2021</v>
          </cell>
          <cell r="D1257">
            <v>13</v>
          </cell>
          <cell r="E1257" t="str">
            <v>MQX</v>
          </cell>
          <cell r="F1257" t="str">
            <v>STERRAD® TYVEK® ROLLO 350X70M</v>
          </cell>
          <cell r="G1257" t="str">
            <v>ROLLO</v>
          </cell>
          <cell r="H1257" t="str">
            <v>088-2023</v>
          </cell>
          <cell r="I1257" t="str">
            <v>ADVANCED STERILIZATION PRODUCTS COLOMBIA S.A.S</v>
          </cell>
          <cell r="J1257" t="str">
            <v>SI</v>
          </cell>
          <cell r="K1257">
            <v>858590</v>
          </cell>
          <cell r="L1257">
            <v>163132</v>
          </cell>
          <cell r="M1257">
            <v>1021722</v>
          </cell>
          <cell r="N1257">
            <v>1</v>
          </cell>
        </row>
        <row r="1258">
          <cell r="B1258" t="str">
            <v>MQ0269</v>
          </cell>
          <cell r="C1258" t="str">
            <v>IC-057-2023</v>
          </cell>
          <cell r="D1258">
            <v>773</v>
          </cell>
          <cell r="E1258" t="str">
            <v>MQX</v>
          </cell>
          <cell r="F1258" t="str">
            <v>ESTOQUINETA ESTERIL TIPO MEDIA DE 6" * 110CM</v>
          </cell>
          <cell r="G1258" t="str">
            <v>UNIDAD</v>
          </cell>
          <cell r="H1258" t="str">
            <v>149-2023</v>
          </cell>
          <cell r="I1258" t="str">
            <v>WINER S.A.S.</v>
          </cell>
          <cell r="J1258" t="str">
            <v>NO</v>
          </cell>
          <cell r="K1258">
            <v>7232</v>
          </cell>
          <cell r="L1258">
            <v>0</v>
          </cell>
          <cell r="M1258">
            <v>7232</v>
          </cell>
          <cell r="N1258">
            <v>1</v>
          </cell>
        </row>
        <row r="1259">
          <cell r="B1259" t="str">
            <v>MQ0633</v>
          </cell>
          <cell r="C1259" t="str">
            <v>IC-057-2023</v>
          </cell>
          <cell r="D1259">
            <v>583</v>
          </cell>
          <cell r="E1259" t="str">
            <v>MQX</v>
          </cell>
          <cell r="F1259" t="str">
            <v>SUJETADOR DE TUBO OROTRAQUEAL</v>
          </cell>
          <cell r="G1259" t="str">
            <v xml:space="preserve">UNIDAD </v>
          </cell>
          <cell r="H1259" t="str">
            <v>138-2023</v>
          </cell>
          <cell r="I1259" t="str">
            <v>MEDICOX LTDA</v>
          </cell>
          <cell r="J1259" t="str">
            <v>NO</v>
          </cell>
          <cell r="K1259">
            <v>74118</v>
          </cell>
          <cell r="L1259">
            <v>14083</v>
          </cell>
          <cell r="M1259">
            <v>88201</v>
          </cell>
          <cell r="N1259">
            <v>155</v>
          </cell>
        </row>
        <row r="1260">
          <cell r="B1260" t="str">
            <v>MQXC355</v>
          </cell>
          <cell r="C1260" t="str">
            <v>IC-057-2023</v>
          </cell>
          <cell r="D1260">
            <v>387</v>
          </cell>
          <cell r="E1260" t="str">
            <v>MQX</v>
          </cell>
          <cell r="F1260" t="str">
            <v xml:space="preserve"> KIT CITOLOGIA (ESPECULO VAGINAL CEPILLO, LAMINILLA ESMERILADA, ESPATULA CAJILLA DE TRANSPORTE.) T: L</v>
          </cell>
          <cell r="G1260" t="str">
            <v xml:space="preserve">KIT </v>
          </cell>
          <cell r="H1260" t="str">
            <v>151-2023</v>
          </cell>
          <cell r="I1260" t="str">
            <v>BIOPLAST OC S.A.S.</v>
          </cell>
          <cell r="J1260" t="str">
            <v>NO</v>
          </cell>
          <cell r="K1260">
            <v>1740</v>
          </cell>
          <cell r="L1260">
            <v>330.6</v>
          </cell>
          <cell r="M1260">
            <v>2070.6</v>
          </cell>
          <cell r="N1260">
            <v>1</v>
          </cell>
        </row>
        <row r="1261">
          <cell r="B1261" t="str">
            <v>MQ1061</v>
          </cell>
          <cell r="C1261" t="str">
            <v>IC-057-2023</v>
          </cell>
          <cell r="D1261">
            <v>117</v>
          </cell>
          <cell r="E1261" t="str">
            <v>MQX</v>
          </cell>
          <cell r="F1261" t="str">
            <v>MEMBRANA DE COPOLIMERO REABSORBIBLE SUSTITUTO ALOPLASTICO DE LA PIEL 18 * 10CM</v>
          </cell>
          <cell r="G1261" t="str">
            <v>UNIDAD</v>
          </cell>
          <cell r="H1261" t="str">
            <v>143-2023</v>
          </cell>
          <cell r="I1261" t="str">
            <v>RAFAEL ANTONIO SALAMANCA</v>
          </cell>
          <cell r="J1261" t="str">
            <v>NO</v>
          </cell>
          <cell r="K1261">
            <v>2328750</v>
          </cell>
          <cell r="L1261">
            <v>0</v>
          </cell>
          <cell r="M1261">
            <v>2328750</v>
          </cell>
          <cell r="N1261">
            <v>4</v>
          </cell>
        </row>
        <row r="1262">
          <cell r="B1262" t="str">
            <v>MQ1062</v>
          </cell>
          <cell r="C1262" t="str">
            <v>IC-057-2023</v>
          </cell>
          <cell r="D1262">
            <v>118</v>
          </cell>
          <cell r="E1262" t="str">
            <v>MQX</v>
          </cell>
          <cell r="F1262" t="str">
            <v>MEMBRANA DE COPOLIMERO REABSORBIBLE SUSTITUTO ALOPLASTICO DE LA PIEL 18 * 23CM</v>
          </cell>
          <cell r="G1262" t="str">
            <v>UNIDAD</v>
          </cell>
          <cell r="H1262" t="str">
            <v>143-2023</v>
          </cell>
          <cell r="I1262" t="str">
            <v>RAFAEL ANTONIO SALAMANCA</v>
          </cell>
          <cell r="J1262" t="str">
            <v>NO</v>
          </cell>
          <cell r="K1262">
            <v>3621250</v>
          </cell>
          <cell r="L1262">
            <v>0</v>
          </cell>
          <cell r="M1262">
            <v>3621250</v>
          </cell>
          <cell r="N1262">
            <v>4</v>
          </cell>
        </row>
        <row r="1263">
          <cell r="B1263" t="str">
            <v>MQ0179</v>
          </cell>
          <cell r="C1263" t="str">
            <v>IC-057-2023</v>
          </cell>
          <cell r="D1263">
            <v>966</v>
          </cell>
          <cell r="E1263" t="str">
            <v>MQX</v>
          </cell>
          <cell r="F1263" t="str">
            <v>MONOFILAMENTO NATURAL/ ABSORBIBLE CON COLAGENO INTESTINAL 0 AGUJA 1/2 REDONDA DE 37 A 38MM HEBRA DE 90CM</v>
          </cell>
          <cell r="G1263" t="str">
            <v xml:space="preserve">SOBRE </v>
          </cell>
          <cell r="H1263" t="str">
            <v>131-2023</v>
          </cell>
          <cell r="I1263" t="str">
            <v>POLIFARMA SAS</v>
          </cell>
          <cell r="J1263" t="str">
            <v>NO</v>
          </cell>
          <cell r="K1263">
            <v>5700</v>
          </cell>
          <cell r="L1263">
            <v>0</v>
          </cell>
          <cell r="M1263">
            <v>5700</v>
          </cell>
          <cell r="N1263">
            <v>33</v>
          </cell>
        </row>
        <row r="1264">
          <cell r="B1264" t="str">
            <v>MQ0181</v>
          </cell>
          <cell r="C1264" t="str">
            <v>IC-057-2023</v>
          </cell>
          <cell r="D1264">
            <v>964</v>
          </cell>
          <cell r="E1264" t="str">
            <v>MQX</v>
          </cell>
          <cell r="F1264" t="str">
            <v>MONOFILAMENTO NATURAL/ ABSORBIBLE CON COLAGENO INTESTINAL 1/0 AGUJA 1/2 REDONDA DE 37 A 38MM HEBRA DE 90CM</v>
          </cell>
          <cell r="G1264" t="str">
            <v xml:space="preserve">SOBRE </v>
          </cell>
          <cell r="H1264" t="str">
            <v>131-2023</v>
          </cell>
          <cell r="I1264" t="str">
            <v>POLIFARMA SAS</v>
          </cell>
          <cell r="J1264" t="str">
            <v>NO</v>
          </cell>
          <cell r="K1264">
            <v>5700</v>
          </cell>
          <cell r="L1264">
            <v>0</v>
          </cell>
          <cell r="M1264">
            <v>5700</v>
          </cell>
          <cell r="N1264">
            <v>147</v>
          </cell>
        </row>
        <row r="1265">
          <cell r="B1265" t="str">
            <v>MQ0182</v>
          </cell>
          <cell r="C1265" t="str">
            <v>IC-057-2023</v>
          </cell>
          <cell r="D1265">
            <v>968</v>
          </cell>
          <cell r="E1265" t="str">
            <v>MQX</v>
          </cell>
          <cell r="F1265" t="str">
            <v>MONOFILAMENTO NATURAL/ ABSORBIBLE CON COLAGENO INTESTINAL 2/0 AGUJA 1/2 REDONDA DE 24 A 27MM HEBRA DE 75CM</v>
          </cell>
          <cell r="G1265" t="str">
            <v xml:space="preserve">SOBRE </v>
          </cell>
          <cell r="H1265" t="str">
            <v>131-2023</v>
          </cell>
          <cell r="I1265" t="str">
            <v>POLIFARMA SAS</v>
          </cell>
          <cell r="J1265" t="str">
            <v>NO</v>
          </cell>
          <cell r="K1265">
            <v>5000</v>
          </cell>
          <cell r="L1265">
            <v>0</v>
          </cell>
          <cell r="M1265">
            <v>5000</v>
          </cell>
          <cell r="N1265">
            <v>35</v>
          </cell>
        </row>
        <row r="1266">
          <cell r="B1266" t="str">
            <v>MQ0185</v>
          </cell>
          <cell r="C1266" t="str">
            <v>IC-057-2023</v>
          </cell>
          <cell r="D1266">
            <v>969</v>
          </cell>
          <cell r="E1266" t="str">
            <v>MQX</v>
          </cell>
          <cell r="F1266" t="str">
            <v>MONOFILAMENTO NATURAL/ ABSORBIBLE CON COLAGENO INTESTINAL 3/0 AGUJA 1/2 REDONDA DE 24 A 27MM HEBRA DE 75CM</v>
          </cell>
          <cell r="G1266" t="str">
            <v xml:space="preserve">SOBRE </v>
          </cell>
          <cell r="H1266" t="str">
            <v>131-2023</v>
          </cell>
          <cell r="I1266" t="str">
            <v>POLIFARMA SAS</v>
          </cell>
          <cell r="J1266" t="str">
            <v>NO</v>
          </cell>
          <cell r="K1266">
            <v>4700</v>
          </cell>
          <cell r="L1266">
            <v>0</v>
          </cell>
          <cell r="M1266">
            <v>4700</v>
          </cell>
          <cell r="N1266">
            <v>9</v>
          </cell>
        </row>
        <row r="1267">
          <cell r="B1267" t="str">
            <v>MQ0187</v>
          </cell>
          <cell r="C1267" t="str">
            <v>IC-057-2023</v>
          </cell>
          <cell r="D1267">
            <v>971</v>
          </cell>
          <cell r="E1267" t="str">
            <v>MQX</v>
          </cell>
          <cell r="F1267" t="str">
            <v>MONOFILAMENTO NATURAL/ ABSORBIBLE CON COLAGENO INTESTINAL 5/0 AGUJA 1/2 REDONDA DE 15 A 17M HEBRA DE 70 A 75CM</v>
          </cell>
          <cell r="G1267" t="str">
            <v xml:space="preserve">UNIDAD </v>
          </cell>
          <cell r="H1267" t="str">
            <v>131-2023</v>
          </cell>
          <cell r="I1267" t="str">
            <v>POLIFARMA SAS</v>
          </cell>
          <cell r="J1267" t="str">
            <v>NO</v>
          </cell>
          <cell r="K1267">
            <v>4700</v>
          </cell>
          <cell r="L1267">
            <v>0</v>
          </cell>
          <cell r="M1267">
            <v>4700</v>
          </cell>
          <cell r="N1267">
            <v>5</v>
          </cell>
        </row>
        <row r="1268">
          <cell r="B1268" t="str">
            <v>MQXC445</v>
          </cell>
          <cell r="C1268" t="str">
            <v>EM 039-2023</v>
          </cell>
          <cell r="D1268" t="str">
            <v>INCLUSIÓN</v>
          </cell>
          <cell r="E1268" t="str">
            <v>MQX</v>
          </cell>
          <cell r="F1268" t="str">
            <v>SUTURA V-LOC 90, 2/0 GS-21 MONOCRYL</v>
          </cell>
          <cell r="G1268" t="str">
            <v>UNIDAD</v>
          </cell>
          <cell r="H1268" t="str">
            <v>SIN CONTRATO</v>
          </cell>
          <cell r="I1268" t="str">
            <v>SIN CONTRATO</v>
          </cell>
          <cell r="J1268" t="str">
            <v>NO</v>
          </cell>
          <cell r="K1268">
            <v>117853</v>
          </cell>
          <cell r="L1268">
            <v>0</v>
          </cell>
          <cell r="M1268">
            <v>117853</v>
          </cell>
          <cell r="N1268">
            <v>1</v>
          </cell>
        </row>
        <row r="1269">
          <cell r="B1269" t="str">
            <v>MQXC446</v>
          </cell>
          <cell r="C1269" t="str">
            <v>EM 039-2023</v>
          </cell>
          <cell r="D1269" t="str">
            <v>INCLUSIÓN</v>
          </cell>
          <cell r="E1269" t="str">
            <v>MQX</v>
          </cell>
          <cell r="F1269" t="str">
            <v>SUTURA V-LOC 90, 2/0 GS-21 PDS</v>
          </cell>
          <cell r="G1269" t="str">
            <v>UNIDAD</v>
          </cell>
          <cell r="H1269" t="str">
            <v>SIN CONTRATO</v>
          </cell>
          <cell r="I1269" t="str">
            <v>SIN CONTRATO</v>
          </cell>
          <cell r="J1269" t="str">
            <v>NO</v>
          </cell>
          <cell r="K1269">
            <v>117853</v>
          </cell>
          <cell r="L1269">
            <v>0</v>
          </cell>
          <cell r="M1269">
            <v>117853</v>
          </cell>
          <cell r="N1269">
            <v>1</v>
          </cell>
        </row>
        <row r="1270">
          <cell r="B1270" t="str">
            <v>MQXC447</v>
          </cell>
          <cell r="C1270" t="str">
            <v>EM 039-2023</v>
          </cell>
          <cell r="D1270" t="str">
            <v>INCLUSIÓN</v>
          </cell>
          <cell r="E1270" t="str">
            <v>MQX</v>
          </cell>
          <cell r="F1270" t="str">
            <v>SUTURA V-LOC 90, 3/0 V20   PDS</v>
          </cell>
          <cell r="G1270" t="str">
            <v>UNIDAD</v>
          </cell>
          <cell r="H1270" t="str">
            <v>SIN CONTRATO</v>
          </cell>
          <cell r="I1270" t="str">
            <v>SIN CONTRATO</v>
          </cell>
          <cell r="J1270" t="str">
            <v>NO</v>
          </cell>
          <cell r="K1270">
            <v>117853</v>
          </cell>
          <cell r="L1270">
            <v>0</v>
          </cell>
          <cell r="M1270">
            <v>117853</v>
          </cell>
          <cell r="N1270">
            <v>1</v>
          </cell>
        </row>
        <row r="1271">
          <cell r="B1271" t="str">
            <v>MQXC448</v>
          </cell>
          <cell r="C1271" t="str">
            <v>EM 039-2023</v>
          </cell>
          <cell r="D1271" t="str">
            <v>INCLUSIÓN</v>
          </cell>
          <cell r="E1271" t="str">
            <v>MQX</v>
          </cell>
          <cell r="F1271" t="str">
            <v>SUTURA V-LOC 90, 3/0 V20   PDS MONOCRYL</v>
          </cell>
          <cell r="G1271" t="str">
            <v>UNIDAD</v>
          </cell>
          <cell r="H1271" t="str">
            <v>SIN CONTRATO</v>
          </cell>
          <cell r="I1271" t="str">
            <v>SIN CONTRATO</v>
          </cell>
          <cell r="J1271" t="str">
            <v>NO</v>
          </cell>
          <cell r="K1271">
            <v>117853</v>
          </cell>
          <cell r="L1271">
            <v>0</v>
          </cell>
          <cell r="M1271">
            <v>117853</v>
          </cell>
          <cell r="N1271">
            <v>1</v>
          </cell>
        </row>
        <row r="1272">
          <cell r="B1272" t="str">
            <v>MQ0643</v>
          </cell>
          <cell r="C1272" t="str">
            <v>IC-057-2023</v>
          </cell>
          <cell r="D1272">
            <v>559</v>
          </cell>
          <cell r="E1272" t="str">
            <v>MQX</v>
          </cell>
          <cell r="F1272" t="str">
            <v>TAPABOCAS ALTA EFICIENCIA N95</v>
          </cell>
          <cell r="G1272" t="str">
            <v xml:space="preserve">UNIDAD </v>
          </cell>
          <cell r="H1272" t="str">
            <v>143-2023</v>
          </cell>
          <cell r="I1272" t="str">
            <v>RAFAEL ANTONIO SALAMANCA</v>
          </cell>
          <cell r="J1272" t="str">
            <v>NO</v>
          </cell>
          <cell r="K1272">
            <v>989</v>
          </cell>
          <cell r="L1272">
            <v>188</v>
          </cell>
          <cell r="M1272">
            <v>1177</v>
          </cell>
          <cell r="N1272">
            <v>15300</v>
          </cell>
        </row>
        <row r="1273">
          <cell r="B1273" t="str">
            <v>MQ0644</v>
          </cell>
          <cell r="C1273" t="str">
            <v>IC-057-2023</v>
          </cell>
          <cell r="D1273">
            <v>795</v>
          </cell>
          <cell r="E1273" t="str">
            <v>MQX</v>
          </cell>
          <cell r="F1273" t="str">
            <v>TAPABOCAS CONVENCIONAL DE TRES (3) CAPAS</v>
          </cell>
          <cell r="G1273" t="str">
            <v>UNIDAD</v>
          </cell>
          <cell r="H1273" t="str">
            <v>143-2023</v>
          </cell>
          <cell r="I1273" t="str">
            <v>RAFAEL ANTONIO SALAMANCA</v>
          </cell>
          <cell r="J1273" t="str">
            <v>NO</v>
          </cell>
          <cell r="K1273">
            <v>88</v>
          </cell>
          <cell r="L1273">
            <v>17</v>
          </cell>
          <cell r="M1273">
            <v>105</v>
          </cell>
          <cell r="N1273">
            <v>98098</v>
          </cell>
        </row>
        <row r="1274">
          <cell r="B1274" t="str">
            <v>MQ1512</v>
          </cell>
          <cell r="C1274" t="str">
            <v>IC-057-2023</v>
          </cell>
          <cell r="D1274">
            <v>55</v>
          </cell>
          <cell r="E1274" t="str">
            <v>MQX</v>
          </cell>
          <cell r="F1274" t="str">
            <v>TAPETE ANTIBACTERIAL CON SUPERFICVIE ADHESIVA PARA ADHERENCIA DE PARTICULAS, MULTILAMINADO 45*115CM +/- 2CM </v>
          </cell>
          <cell r="G1274" t="str">
            <v xml:space="preserve">UNIDAD </v>
          </cell>
          <cell r="H1274" t="str">
            <v>132-2023</v>
          </cell>
          <cell r="I1274" t="str">
            <v>PROKONTROL S.A.S.</v>
          </cell>
          <cell r="J1274" t="str">
            <v>NO</v>
          </cell>
          <cell r="K1274">
            <v>98300</v>
          </cell>
          <cell r="L1274">
            <v>18677</v>
          </cell>
          <cell r="M1274">
            <v>116977</v>
          </cell>
          <cell r="N1274">
            <v>6</v>
          </cell>
        </row>
        <row r="1275">
          <cell r="B1275" t="str">
            <v>MQXC580</v>
          </cell>
          <cell r="C1275" t="str">
            <v>IC-002-2023</v>
          </cell>
          <cell r="D1275">
            <v>229</v>
          </cell>
          <cell r="E1275" t="str">
            <v>MQX</v>
          </cell>
          <cell r="F1275" t="str">
            <v>TELA DE CAUCHO / LATEX DENTAL / DIQUE DE GOMA
5*5</v>
          </cell>
          <cell r="G1275" t="str">
            <v>CAJA X 52 UNIDADES</v>
          </cell>
          <cell r="H1275" t="str">
            <v>009-2023</v>
          </cell>
          <cell r="I1275" t="str">
            <v>ORBIDENTAL SAS</v>
          </cell>
          <cell r="J1275" t="str">
            <v>NO</v>
          </cell>
          <cell r="K1275">
            <v>34000</v>
          </cell>
          <cell r="L1275">
            <v>6460</v>
          </cell>
          <cell r="M1275">
            <v>40460</v>
          </cell>
          <cell r="N1275">
            <v>3</v>
          </cell>
        </row>
        <row r="1276">
          <cell r="B1276" t="str">
            <v>MQXC581</v>
          </cell>
          <cell r="C1276" t="str">
            <v>IC-002-2023</v>
          </cell>
          <cell r="D1276">
            <v>230</v>
          </cell>
          <cell r="E1276" t="str">
            <v>MQX</v>
          </cell>
          <cell r="F1276" t="str">
            <v>TELA DE CAUCHO / LATEX DENTAL / DIQUE DE GOMA
6*6</v>
          </cell>
          <cell r="G1276" t="str">
            <v>CAJA*36 UNIDADES</v>
          </cell>
          <cell r="H1276" t="str">
            <v>009-2023</v>
          </cell>
          <cell r="I1276" t="str">
            <v>ORBIDENTAL SAS</v>
          </cell>
          <cell r="J1276" t="str">
            <v>NO</v>
          </cell>
          <cell r="K1276">
            <v>34000</v>
          </cell>
          <cell r="L1276">
            <v>6460</v>
          </cell>
          <cell r="M1276">
            <v>40460</v>
          </cell>
          <cell r="N1276">
            <v>3</v>
          </cell>
        </row>
        <row r="1277">
          <cell r="B1277" t="str">
            <v>MQ0647</v>
          </cell>
          <cell r="C1277" t="str">
            <v>IC-057-2023</v>
          </cell>
          <cell r="D1277">
            <v>388</v>
          </cell>
          <cell r="E1277" t="str">
            <v>MQX</v>
          </cell>
          <cell r="F1277" t="str">
            <v>TERMOMETRO DIGITAL</v>
          </cell>
          <cell r="G1277" t="str">
            <v xml:space="preserve">UNIDAD </v>
          </cell>
          <cell r="H1277" t="str">
            <v>135-2023</v>
          </cell>
          <cell r="I1277" t="str">
            <v>ALFA TRADING S.A.S.</v>
          </cell>
          <cell r="J1277" t="str">
            <v>NO</v>
          </cell>
          <cell r="K1277">
            <v>6100</v>
          </cell>
          <cell r="L1277">
            <v>1159</v>
          </cell>
          <cell r="M1277">
            <v>7259</v>
          </cell>
          <cell r="N1277">
            <v>401</v>
          </cell>
        </row>
        <row r="1278">
          <cell r="B1278" t="str">
            <v>MQ0649</v>
          </cell>
          <cell r="C1278" t="str">
            <v>IC-057-2023</v>
          </cell>
          <cell r="D1278">
            <v>23</v>
          </cell>
          <cell r="E1278" t="str">
            <v>MQX</v>
          </cell>
          <cell r="F1278" t="str">
            <v>PAQUETE PRE-ENSAMBLADO TEST DE BOWIE-DICK</v>
          </cell>
          <cell r="G1278" t="str">
            <v>UNIDAD</v>
          </cell>
          <cell r="H1278" t="str">
            <v>151-2023</v>
          </cell>
          <cell r="I1278" t="str">
            <v>BIOPLAST OC S.A.S.</v>
          </cell>
          <cell r="J1278" t="str">
            <v>NO</v>
          </cell>
          <cell r="K1278">
            <v>8290</v>
          </cell>
          <cell r="L1278">
            <v>1575.1</v>
          </cell>
          <cell r="M1278">
            <v>9865.1</v>
          </cell>
          <cell r="N1278">
            <v>181</v>
          </cell>
        </row>
        <row r="1279">
          <cell r="B1279" t="str">
            <v>MQ0967</v>
          </cell>
          <cell r="C1279" t="str">
            <v>069-2022</v>
          </cell>
          <cell r="D1279">
            <v>13</v>
          </cell>
          <cell r="E1279" t="str">
            <v>MQX</v>
          </cell>
          <cell r="F1279" t="str">
            <v>THERAHONEY GEL. MIEL DE MANUKA THERAHONEY GEL 1.5 ONZAS (42.5GR)</v>
          </cell>
          <cell r="G1279" t="str">
            <v>UNIDAD</v>
          </cell>
          <cell r="H1279" t="str">
            <v>232-2022</v>
          </cell>
          <cell r="I1279" t="str">
            <v>RAFAEL ANTONIO SALAMANCA</v>
          </cell>
          <cell r="J1279" t="str">
            <v>NO</v>
          </cell>
          <cell r="K1279">
            <v>112727</v>
          </cell>
          <cell r="L1279">
            <v>0</v>
          </cell>
          <cell r="M1279">
            <v>112727</v>
          </cell>
          <cell r="N1279">
            <v>48</v>
          </cell>
        </row>
        <row r="1280">
          <cell r="B1280" t="str">
            <v>MQ0652</v>
          </cell>
          <cell r="C1280" t="str">
            <v>029-2021</v>
          </cell>
          <cell r="D1280">
            <v>14</v>
          </cell>
          <cell r="E1280" t="str">
            <v>MQX</v>
          </cell>
          <cell r="F1280" t="str">
            <v>TIRA INDICADORA PARA CONTROL DE CONCENTRACION DE GLUTARALDEHIDO Y /0 ORTOFTALDEHIDO COMPATIBLE CON ITEM 874</v>
          </cell>
          <cell r="G1280" t="str">
            <v>UNIDAD</v>
          </cell>
          <cell r="H1280" t="str">
            <v>088-2023</v>
          </cell>
          <cell r="I1280" t="str">
            <v>ADVANCED STERILIZATION PRODUCTS COLOMBIA S.A.S</v>
          </cell>
          <cell r="J1280" t="str">
            <v>NO</v>
          </cell>
          <cell r="K1280">
            <v>3579</v>
          </cell>
          <cell r="L1280">
            <v>680</v>
          </cell>
          <cell r="M1280">
            <v>4259</v>
          </cell>
          <cell r="N1280">
            <v>360</v>
          </cell>
        </row>
        <row r="1281">
          <cell r="B1281" t="str">
            <v>MQ1311</v>
          </cell>
          <cell r="C1281" t="str">
            <v>IC-057-2023</v>
          </cell>
          <cell r="D1281">
            <v>879</v>
          </cell>
          <cell r="E1281" t="str">
            <v>MQX</v>
          </cell>
          <cell r="F1281" t="str">
            <v xml:space="preserve">TIRA QUIMICA DE CONTROL DE EFECTIVIDAD DE LIMPIEZA DE TERMODESINFECTORA </v>
          </cell>
          <cell r="G1281" t="str">
            <v>UNIDAD</v>
          </cell>
          <cell r="H1281" t="str">
            <v>150-2023</v>
          </cell>
          <cell r="I1281" t="str">
            <v>LABORATORIOS GOTHAPLAST LTDA.</v>
          </cell>
          <cell r="J1281" t="str">
            <v>NO</v>
          </cell>
          <cell r="K1281">
            <v>2141.1</v>
          </cell>
          <cell r="L1281">
            <v>406.80899999999997</v>
          </cell>
          <cell r="M1281">
            <v>2547.9089999999997</v>
          </cell>
          <cell r="N1281">
            <v>1</v>
          </cell>
        </row>
        <row r="1282">
          <cell r="B1282" t="str">
            <v>MQXC582</v>
          </cell>
          <cell r="C1282" t="str">
            <v>IC-002-2023</v>
          </cell>
          <cell r="D1282">
            <v>231</v>
          </cell>
          <cell r="E1282" t="str">
            <v>MQX</v>
          </cell>
          <cell r="F1282" t="str">
            <v>TIRANERVIOS ESTANDARIZADOS SURTIDOS</v>
          </cell>
          <cell r="G1282" t="str">
            <v>BLISTER  O CAJA X 10
UNIDADES O 6 UNIDADES</v>
          </cell>
          <cell r="H1282" t="str">
            <v>009-2023</v>
          </cell>
          <cell r="I1282" t="str">
            <v>ORBIDENTAL SAS</v>
          </cell>
          <cell r="J1282" t="str">
            <v>NO</v>
          </cell>
          <cell r="K1282">
            <v>35000</v>
          </cell>
          <cell r="L1282">
            <v>6650</v>
          </cell>
          <cell r="M1282">
            <v>41650</v>
          </cell>
          <cell r="N1282">
            <v>15</v>
          </cell>
        </row>
        <row r="1283">
          <cell r="B1283" t="str">
            <v>MQ0653</v>
          </cell>
          <cell r="C1283" t="str">
            <v>IC-107-2023</v>
          </cell>
          <cell r="D1283">
            <v>2</v>
          </cell>
          <cell r="E1283" t="str">
            <v>MQX</v>
          </cell>
          <cell r="F1283" t="str">
            <v>TIRAS DE GLUCOMETRIA PEDIATRICA / ADULTO  EMPAQUE INDIVIDUAL + LANCETA</v>
          </cell>
          <cell r="G1283" t="str">
            <v>UNIDAD</v>
          </cell>
          <cell r="H1283" t="str">
            <v>181-2023</v>
          </cell>
          <cell r="I1283" t="str">
            <v>LIFE SUMINISTROS MEDICOS S.A.S.</v>
          </cell>
          <cell r="J1283" t="str">
            <v>SI</v>
          </cell>
          <cell r="K1283">
            <v>390</v>
          </cell>
          <cell r="L1283">
            <v>0</v>
          </cell>
          <cell r="M1283">
            <v>390</v>
          </cell>
          <cell r="N1283">
            <v>33164</v>
          </cell>
        </row>
        <row r="1284">
          <cell r="B1284" t="str">
            <v>MQ0655</v>
          </cell>
          <cell r="C1284" t="str">
            <v>057-2022</v>
          </cell>
          <cell r="D1284">
            <v>3</v>
          </cell>
          <cell r="E1284" t="str">
            <v>MQX</v>
          </cell>
          <cell r="F1284" t="str">
            <v>TIRAS DE GLUCOMETRIA HOSPITALARIA RX01000</v>
          </cell>
          <cell r="G1284" t="str">
            <v>UNIDAD</v>
          </cell>
          <cell r="H1284" t="str">
            <v>SIN CONTRATO</v>
          </cell>
          <cell r="I1284" t="str">
            <v>SIN CONTRATO</v>
          </cell>
          <cell r="J1284" t="str">
            <v>SI</v>
          </cell>
          <cell r="K1284">
            <v>390</v>
          </cell>
          <cell r="L1284">
            <v>0</v>
          </cell>
          <cell r="M1284">
            <v>390</v>
          </cell>
          <cell r="N1284">
            <v>17000</v>
          </cell>
        </row>
        <row r="1285">
          <cell r="B1285" t="str">
            <v>MQ0654</v>
          </cell>
          <cell r="C1285" t="str">
            <v>IC-107-2023</v>
          </cell>
          <cell r="D1285">
            <v>1</v>
          </cell>
          <cell r="E1285" t="str">
            <v>MQX</v>
          </cell>
          <cell r="F1285" t="str">
            <v>TIRAS DE GLUCOMETRIA PREMATURO /  NEONATAL / RECIEN NACIDO</v>
          </cell>
          <cell r="G1285" t="str">
            <v>UNIDAD</v>
          </cell>
          <cell r="H1285" t="str">
            <v>181-2023</v>
          </cell>
          <cell r="I1285" t="str">
            <v>LIFE SUMINISTROS MEDICOS S.A.S.</v>
          </cell>
          <cell r="J1285" t="str">
            <v>SI</v>
          </cell>
          <cell r="K1285">
            <v>620</v>
          </cell>
          <cell r="L1285">
            <v>0</v>
          </cell>
          <cell r="M1285">
            <v>620</v>
          </cell>
          <cell r="N1285">
            <v>2032</v>
          </cell>
        </row>
        <row r="1286">
          <cell r="B1286" t="str">
            <v>MQXC583</v>
          </cell>
          <cell r="C1286" t="str">
            <v>IC-002-2023</v>
          </cell>
          <cell r="D1286">
            <v>232</v>
          </cell>
          <cell r="E1286" t="str">
            <v>MQX</v>
          </cell>
          <cell r="F1286" t="str">
            <v>TIRAS DE MYLAR</v>
          </cell>
          <cell r="G1286" t="str">
            <v>SOBRE X 50 UNIDADES</v>
          </cell>
          <cell r="H1286" t="str">
            <v>009-2023</v>
          </cell>
          <cell r="I1286" t="str">
            <v>ORBIDENTAL SAS</v>
          </cell>
          <cell r="J1286" t="str">
            <v>NO</v>
          </cell>
          <cell r="K1286">
            <v>7500</v>
          </cell>
          <cell r="L1286">
            <v>1425</v>
          </cell>
          <cell r="M1286">
            <v>8925</v>
          </cell>
          <cell r="N1286">
            <v>20</v>
          </cell>
        </row>
        <row r="1287">
          <cell r="B1287" t="str">
            <v>MQ0656</v>
          </cell>
          <cell r="C1287" t="str">
            <v>IC-057-2023</v>
          </cell>
          <cell r="D1287">
            <v>20</v>
          </cell>
          <cell r="E1287" t="str">
            <v>MQX</v>
          </cell>
          <cell r="F1287" t="str">
            <v>TIRAS INDICADOR QUIMICO A VAPOR POR UNIDAD TIPO 4 LARGAS</v>
          </cell>
          <cell r="G1287" t="str">
            <v xml:space="preserve">UNIDAD </v>
          </cell>
          <cell r="H1287" t="str">
            <v>150-2023</v>
          </cell>
          <cell r="I1287" t="str">
            <v>LABORATORIOS GOTHAPLAST LTDA.</v>
          </cell>
          <cell r="J1287" t="str">
            <v>NO</v>
          </cell>
          <cell r="K1287">
            <v>248</v>
          </cell>
          <cell r="L1287">
            <v>47.12</v>
          </cell>
          <cell r="M1287">
            <v>295.12</v>
          </cell>
          <cell r="N1287">
            <v>4067</v>
          </cell>
        </row>
        <row r="1288">
          <cell r="B1288" t="str">
            <v>MQXC584</v>
          </cell>
          <cell r="C1288" t="str">
            <v>IC-002-2023</v>
          </cell>
          <cell r="D1288">
            <v>233</v>
          </cell>
          <cell r="E1288" t="str">
            <v>MQX</v>
          </cell>
          <cell r="F1288" t="str">
            <v>TIRAS METALICAS ABRASIVAS</v>
          </cell>
          <cell r="G1288" t="str">
            <v>SOBRE X 12 UNIDADES</v>
          </cell>
          <cell r="H1288" t="str">
            <v>009-2023</v>
          </cell>
          <cell r="I1288" t="str">
            <v>ORBIDENTAL SAS</v>
          </cell>
          <cell r="J1288" t="str">
            <v>NO</v>
          </cell>
          <cell r="K1288">
            <v>15400</v>
          </cell>
          <cell r="L1288">
            <v>2926</v>
          </cell>
          <cell r="M1288">
            <v>18326</v>
          </cell>
          <cell r="N1288">
            <v>30</v>
          </cell>
        </row>
        <row r="1289">
          <cell r="B1289" t="str">
            <v>MQXC585</v>
          </cell>
          <cell r="C1289" t="str">
            <v>IC-002-2023</v>
          </cell>
          <cell r="D1289">
            <v>234</v>
          </cell>
          <cell r="E1289" t="str">
            <v>MQX</v>
          </cell>
          <cell r="F1289" t="str">
            <v>TIRAS PARA PULIR RESINA</v>
          </cell>
          <cell r="G1289" t="str">
            <v>PAQ X 100 UNIDADES</v>
          </cell>
          <cell r="H1289" t="str">
            <v>009-2023</v>
          </cell>
          <cell r="I1289" t="str">
            <v>ORBIDENTAL SAS</v>
          </cell>
          <cell r="J1289" t="str">
            <v>NO</v>
          </cell>
          <cell r="K1289">
            <v>15375</v>
          </cell>
          <cell r="L1289">
            <v>2921</v>
          </cell>
          <cell r="M1289">
            <v>18296</v>
          </cell>
          <cell r="N1289">
            <v>10</v>
          </cell>
        </row>
        <row r="1290">
          <cell r="B1290" t="str">
            <v>MQ0658</v>
          </cell>
          <cell r="C1290" t="str">
            <v>IC-057-2023</v>
          </cell>
          <cell r="D1290">
            <v>692</v>
          </cell>
          <cell r="E1290" t="str">
            <v>MQX</v>
          </cell>
          <cell r="F1290" t="str">
            <v>TOALLA IMPREGNADA CON ALCOHOL ISOPROPILICO AL 70%</v>
          </cell>
          <cell r="G1290" t="str">
            <v>SACHET</v>
          </cell>
          <cell r="H1290" t="str">
            <v>144-2023</v>
          </cell>
          <cell r="I1290" t="str">
            <v>COMPANY MEDIQBOY OC S.A.S.</v>
          </cell>
          <cell r="J1290" t="str">
            <v>NO</v>
          </cell>
          <cell r="K1290">
            <v>50</v>
          </cell>
          <cell r="L1290">
            <v>0</v>
          </cell>
          <cell r="M1290">
            <v>50</v>
          </cell>
          <cell r="N1290">
            <v>35640</v>
          </cell>
        </row>
        <row r="1291">
          <cell r="B1291" t="str">
            <v>MQ0659</v>
          </cell>
          <cell r="C1291" t="str">
            <v>IC-057-2023</v>
          </cell>
          <cell r="D1291">
            <v>608</v>
          </cell>
          <cell r="E1291" t="str">
            <v>MQX</v>
          </cell>
          <cell r="F1291" t="str">
            <v>TOALLA REMOVEDORA DE ADHESIVOS (SOLVENTE ALCOHOL ETILICO, ETILEN GLICOL MONOBUTIL ETHER )</v>
          </cell>
          <cell r="G1291" t="str">
            <v xml:space="preserve">UNIDAD </v>
          </cell>
          <cell r="H1291" t="str">
            <v>143-2023</v>
          </cell>
          <cell r="I1291" t="str">
            <v>RAFAEL ANTONIO SALAMANCA</v>
          </cell>
          <cell r="J1291" t="str">
            <v>NO</v>
          </cell>
          <cell r="K1291">
            <v>2741</v>
          </cell>
          <cell r="L1291">
            <v>521</v>
          </cell>
          <cell r="M1291">
            <v>3262</v>
          </cell>
          <cell r="N1291">
            <v>1100</v>
          </cell>
        </row>
        <row r="1292">
          <cell r="B1292" t="str">
            <v>MQXC586</v>
          </cell>
          <cell r="C1292" t="str">
            <v>IC-002-2023</v>
          </cell>
          <cell r="D1292">
            <v>235</v>
          </cell>
          <cell r="E1292" t="str">
            <v>MQX</v>
          </cell>
          <cell r="F1292" t="str">
            <v>TOPES DE CAUCHO DE DIFERENTES COLORES</v>
          </cell>
          <cell r="G1292" t="str">
            <v>CAJA x 60 UNIDADES</v>
          </cell>
          <cell r="H1292" t="str">
            <v>009-2023</v>
          </cell>
          <cell r="I1292" t="str">
            <v>ORBIDENTAL SAS</v>
          </cell>
          <cell r="J1292" t="str">
            <v>NO</v>
          </cell>
          <cell r="K1292">
            <v>12700</v>
          </cell>
          <cell r="L1292">
            <v>2413</v>
          </cell>
          <cell r="M1292">
            <v>15113</v>
          </cell>
          <cell r="N1292">
            <v>40</v>
          </cell>
        </row>
        <row r="1293">
          <cell r="B1293" t="str">
            <v>MQXC356</v>
          </cell>
          <cell r="C1293" t="str">
            <v>IC-057-2023</v>
          </cell>
          <cell r="D1293">
            <v>389</v>
          </cell>
          <cell r="E1293" t="str">
            <v>MQX</v>
          </cell>
          <cell r="F1293" t="str">
            <v>TORNIQUETE DE HEMORRAGIAS</v>
          </cell>
          <cell r="G1293" t="str">
            <v xml:space="preserve">UNIDAD </v>
          </cell>
          <cell r="H1293" t="str">
            <v>151-2023</v>
          </cell>
          <cell r="I1293" t="str">
            <v>BIOPLAST OC S.A.S.</v>
          </cell>
          <cell r="J1293" t="str">
            <v>NO</v>
          </cell>
          <cell r="K1293">
            <v>3190</v>
          </cell>
          <cell r="L1293">
            <v>606.1</v>
          </cell>
          <cell r="M1293">
            <v>3796.1</v>
          </cell>
          <cell r="N1293">
            <v>1</v>
          </cell>
        </row>
        <row r="1294">
          <cell r="B1294" t="str">
            <v>MQXC623</v>
          </cell>
          <cell r="C1294" t="str">
            <v>069-2022</v>
          </cell>
          <cell r="D1294">
            <v>9</v>
          </cell>
          <cell r="E1294" t="str">
            <v>MQX</v>
          </cell>
          <cell r="F1294" t="str">
            <v xml:space="preserve">TORUNDA EN ESFERA PRECORTADA ESTERIL ELABORADO EN GASA TEJIDA Y 100% ALGODON CON ELEMENTO RADIOPACO
</v>
          </cell>
          <cell r="G1294" t="str">
            <v>UNIDAD</v>
          </cell>
          <cell r="H1294" t="str">
            <v>SIN CONTRATO</v>
          </cell>
          <cell r="I1294" t="str">
            <v>SIN CONTRATO</v>
          </cell>
          <cell r="J1294" t="str">
            <v>NO</v>
          </cell>
          <cell r="K1294">
            <v>1290</v>
          </cell>
          <cell r="L1294">
            <v>0</v>
          </cell>
          <cell r="M1294">
            <v>1290</v>
          </cell>
          <cell r="N1294">
            <v>1</v>
          </cell>
        </row>
        <row r="1295">
          <cell r="B1295" t="str">
            <v>MQ1372</v>
          </cell>
          <cell r="C1295" t="str">
            <v>IC-057-2023</v>
          </cell>
          <cell r="D1295">
            <v>943</v>
          </cell>
          <cell r="E1295" t="str">
            <v>MQX</v>
          </cell>
          <cell r="F1295" t="str">
            <v>TRAJE ANTICHOQUE NO NEUMATICO</v>
          </cell>
          <cell r="G1295" t="str">
            <v>UNIDAD</v>
          </cell>
          <cell r="H1295" t="str">
            <v>144-2023</v>
          </cell>
          <cell r="I1295" t="str">
            <v>COMPANY MEDIQBOY OC S.A.S.</v>
          </cell>
          <cell r="J1295" t="str">
            <v>NO</v>
          </cell>
          <cell r="K1295">
            <v>1727273</v>
          </cell>
          <cell r="L1295">
            <v>328182</v>
          </cell>
          <cell r="M1295">
            <v>2055455</v>
          </cell>
          <cell r="N1295">
            <v>2</v>
          </cell>
        </row>
        <row r="1296">
          <cell r="B1296" t="str">
            <v>MQ0661</v>
          </cell>
          <cell r="C1296" t="str">
            <v>069-2022</v>
          </cell>
          <cell r="D1296">
            <v>23</v>
          </cell>
          <cell r="E1296" t="str">
            <v>MQX</v>
          </cell>
          <cell r="F1296" t="str">
            <v>TRAMPA DE CAPNOGRAFIA PARA MONITOR MULTIPARAMETRO</v>
          </cell>
          <cell r="G1296" t="str">
            <v xml:space="preserve">UNIDAD </v>
          </cell>
          <cell r="H1296" t="str">
            <v>SIN CONTRATO</v>
          </cell>
          <cell r="I1296" t="str">
            <v>SIN CONTRATO</v>
          </cell>
          <cell r="J1296" t="str">
            <v>NO</v>
          </cell>
          <cell r="K1296">
            <v>90100</v>
          </cell>
          <cell r="L1296">
            <v>17119</v>
          </cell>
          <cell r="M1296">
            <v>107219</v>
          </cell>
          <cell r="N1296">
            <v>10</v>
          </cell>
        </row>
        <row r="1297">
          <cell r="B1297" t="str">
            <v>MQ0662</v>
          </cell>
          <cell r="C1297" t="str">
            <v>IC-057-2023</v>
          </cell>
          <cell r="D1297">
            <v>457</v>
          </cell>
          <cell r="E1297" t="str">
            <v>MQX</v>
          </cell>
          <cell r="F1297" t="str">
            <v>TRANSDUCTOR DE PRESION INVASIVA DESECHABLE – DOBLE</v>
          </cell>
          <cell r="G1297" t="str">
            <v xml:space="preserve">UNIDAD </v>
          </cell>
          <cell r="H1297" t="str">
            <v>154-2023</v>
          </cell>
          <cell r="I1297" t="str">
            <v>LM INSTRUMENTS SAS</v>
          </cell>
          <cell r="J1297" t="str">
            <v>NO</v>
          </cell>
          <cell r="K1297">
            <v>127430</v>
          </cell>
          <cell r="L1297">
            <v>24212</v>
          </cell>
          <cell r="M1297">
            <v>151642</v>
          </cell>
          <cell r="N1297">
            <v>2</v>
          </cell>
        </row>
        <row r="1298">
          <cell r="B1298" t="str">
            <v>MQ0378</v>
          </cell>
          <cell r="C1298" t="str">
            <v>IC-057-2023</v>
          </cell>
          <cell r="D1298">
            <v>458</v>
          </cell>
          <cell r="E1298" t="str">
            <v>MQX</v>
          </cell>
          <cell r="F1298" t="str">
            <v>TRANSDUCTOR DE PRESION UNA SOLA VIA MEDEX ABBOTT</v>
          </cell>
          <cell r="G1298" t="str">
            <v xml:space="preserve">UNIDAD </v>
          </cell>
          <cell r="H1298" t="str">
            <v>150-2023</v>
          </cell>
          <cell r="I1298" t="str">
            <v>LABORATORIOS GOTHAPLAST LTDA.</v>
          </cell>
          <cell r="J1298" t="str">
            <v>NO</v>
          </cell>
          <cell r="K1298">
            <v>59000</v>
          </cell>
          <cell r="L1298">
            <v>11210</v>
          </cell>
          <cell r="M1298">
            <v>70210</v>
          </cell>
          <cell r="N1298">
            <v>140</v>
          </cell>
        </row>
        <row r="1299">
          <cell r="B1299" t="str">
            <v>MQ1023</v>
          </cell>
          <cell r="C1299" t="str">
            <v>EM 037-2023</v>
          </cell>
          <cell r="D1299" t="str">
            <v>INCLUSIÓN</v>
          </cell>
          <cell r="E1299" t="str">
            <v>MQX</v>
          </cell>
          <cell r="F1299" t="str">
            <v>TRANSDUCTOR DE PRESION UNA SOLA VIA NEONATAL ABBOTT</v>
          </cell>
          <cell r="G1299" t="str">
            <v>UNIDAD</v>
          </cell>
          <cell r="H1299" t="str">
            <v>SIN CONTRATO</v>
          </cell>
          <cell r="I1299" t="str">
            <v>SIN CONTRATO</v>
          </cell>
          <cell r="J1299" t="str">
            <v>NO</v>
          </cell>
          <cell r="K1299">
            <v>71705</v>
          </cell>
          <cell r="L1299">
            <v>13623.95</v>
          </cell>
          <cell r="M1299">
            <v>85328.95</v>
          </cell>
          <cell r="N1299">
            <v>5</v>
          </cell>
        </row>
        <row r="1300">
          <cell r="B1300" t="str">
            <v>MQXC742</v>
          </cell>
          <cell r="C1300" t="str">
            <v>IC-057-2023</v>
          </cell>
          <cell r="D1300">
            <v>460</v>
          </cell>
          <cell r="E1300" t="str">
            <v>MQX</v>
          </cell>
          <cell r="F1300" t="str">
            <v>TRANSDUCTOR DE PRESION UNA SOLA VIA
EDWARD</v>
          </cell>
          <cell r="G1300" t="str">
            <v>UNIDAD</v>
          </cell>
          <cell r="H1300" t="str">
            <v>137-2023</v>
          </cell>
          <cell r="I1300" t="str">
            <v>HOSPITECNICA S.A.S.</v>
          </cell>
          <cell r="J1300" t="str">
            <v>NO</v>
          </cell>
          <cell r="K1300">
            <v>55575</v>
          </cell>
          <cell r="L1300">
            <v>10559</v>
          </cell>
          <cell r="M1300">
            <v>66134</v>
          </cell>
          <cell r="N1300">
            <v>18</v>
          </cell>
        </row>
        <row r="1301">
          <cell r="B1301" t="str">
            <v>MQXC718</v>
          </cell>
          <cell r="C1301" t="str">
            <v>IC-057-2023</v>
          </cell>
          <cell r="D1301">
            <v>459</v>
          </cell>
          <cell r="E1301" t="str">
            <v>MQX</v>
          </cell>
          <cell r="F1301" t="str">
            <v>TRANSDUCTOR DE PRESION UNA SOLA VIA
UTAH</v>
          </cell>
          <cell r="G1301" t="str">
            <v xml:space="preserve">UNIDAD </v>
          </cell>
          <cell r="H1301" t="str">
            <v>134-2023</v>
          </cell>
          <cell r="I1301" t="str">
            <v>TECNICA ELECTROMEDICA S.A.</v>
          </cell>
          <cell r="J1301" t="str">
            <v>NO</v>
          </cell>
          <cell r="K1301">
            <v>45000</v>
          </cell>
          <cell r="L1301">
            <v>8550</v>
          </cell>
          <cell r="M1301">
            <v>53550</v>
          </cell>
          <cell r="N1301">
            <v>20</v>
          </cell>
        </row>
        <row r="1302">
          <cell r="B1302" t="str">
            <v>MQ1181</v>
          </cell>
          <cell r="C1302" t="str">
            <v>042-2022</v>
          </cell>
          <cell r="D1302">
            <v>19</v>
          </cell>
          <cell r="E1302" t="str">
            <v>MQX</v>
          </cell>
          <cell r="F1302" t="str">
            <v>TUBERIA CONECTOR EN Y EN PLASTICO PARA PRESION NEGATIVA ESTERIL</v>
          </cell>
          <cell r="G1302" t="str">
            <v>UNIDAD</v>
          </cell>
          <cell r="H1302" t="str">
            <v>SIN CONTRATO</v>
          </cell>
          <cell r="I1302" t="str">
            <v>SIN CONTRATO</v>
          </cell>
          <cell r="J1302" t="str">
            <v>SI</v>
          </cell>
          <cell r="K1302">
            <v>49613</v>
          </cell>
          <cell r="L1302">
            <v>9426</v>
          </cell>
          <cell r="M1302">
            <v>59039</v>
          </cell>
          <cell r="N1302">
            <v>1</v>
          </cell>
        </row>
        <row r="1303">
          <cell r="B1303" t="str">
            <v>MQ1290</v>
          </cell>
          <cell r="C1303" t="str">
            <v>042-2022</v>
          </cell>
          <cell r="D1303">
            <v>14</v>
          </cell>
          <cell r="E1303" t="str">
            <v>MQX</v>
          </cell>
          <cell r="F1303" t="str">
            <v xml:space="preserve">TUBERIA PARA MONITOREAR LA PRESION NEGATIVA EN LA HERIDA (CON CONECTOR) </v>
          </cell>
          <cell r="G1303" t="str">
            <v>UNIDAD</v>
          </cell>
          <cell r="H1303" t="str">
            <v>SIN CONTRATO</v>
          </cell>
          <cell r="I1303" t="str">
            <v>SIN CONTRATO</v>
          </cell>
          <cell r="J1303" t="str">
            <v>SI</v>
          </cell>
          <cell r="K1303">
            <v>76668</v>
          </cell>
          <cell r="L1303">
            <v>14567</v>
          </cell>
          <cell r="M1303">
            <v>91235</v>
          </cell>
          <cell r="N1303">
            <v>1</v>
          </cell>
        </row>
        <row r="1304">
          <cell r="B1304" t="str">
            <v>MQXC350</v>
          </cell>
          <cell r="C1304" t="str">
            <v>IC-057-2023</v>
          </cell>
          <cell r="D1304">
            <v>367</v>
          </cell>
          <cell r="E1304" t="str">
            <v>MQX</v>
          </cell>
          <cell r="F1304" t="str">
            <v xml:space="preserve">TUBO DE DRENAJE TORAXICO N° 18FR </v>
          </cell>
          <cell r="G1304" t="str">
            <v xml:space="preserve">UNIDAD </v>
          </cell>
          <cell r="H1304" t="str">
            <v>138-2023</v>
          </cell>
          <cell r="I1304" t="str">
            <v>MEDICOX LTDA</v>
          </cell>
          <cell r="J1304" t="str">
            <v>NO</v>
          </cell>
          <cell r="K1304">
            <v>2629</v>
          </cell>
          <cell r="L1304">
            <v>0</v>
          </cell>
          <cell r="M1304">
            <v>2629</v>
          </cell>
          <cell r="N1304">
            <v>1</v>
          </cell>
        </row>
        <row r="1305">
          <cell r="B1305" t="str">
            <v>MQ0665</v>
          </cell>
          <cell r="C1305" t="str">
            <v>IC-057-2023</v>
          </cell>
          <cell r="D1305">
            <v>368</v>
          </cell>
          <cell r="E1305" t="str">
            <v>MQX</v>
          </cell>
          <cell r="F1305" t="str">
            <v>TUBO DE DRENAJE TORAXICO N° 20FR</v>
          </cell>
          <cell r="G1305" t="str">
            <v xml:space="preserve">UNIDAD </v>
          </cell>
          <cell r="H1305" t="str">
            <v>138-2023</v>
          </cell>
          <cell r="I1305" t="str">
            <v>MEDICOX LTDA</v>
          </cell>
          <cell r="J1305" t="str">
            <v>NO</v>
          </cell>
          <cell r="K1305">
            <v>2691</v>
          </cell>
          <cell r="L1305">
            <v>0</v>
          </cell>
          <cell r="M1305">
            <v>2691</v>
          </cell>
          <cell r="N1305">
            <v>6</v>
          </cell>
        </row>
        <row r="1306">
          <cell r="B1306" t="str">
            <v>MQ0668</v>
          </cell>
          <cell r="C1306" t="str">
            <v>IC-057-2023</v>
          </cell>
          <cell r="D1306">
            <v>796</v>
          </cell>
          <cell r="E1306" t="str">
            <v>MQX</v>
          </cell>
          <cell r="F1306" t="str">
            <v>TUBO DE DRENAJE TORAXICO N° 30FR</v>
          </cell>
          <cell r="G1306" t="str">
            <v>UNIDAD</v>
          </cell>
          <cell r="H1306" t="str">
            <v>138-2023</v>
          </cell>
          <cell r="I1306" t="str">
            <v>MEDICOX LTDA</v>
          </cell>
          <cell r="J1306" t="str">
            <v>NO</v>
          </cell>
          <cell r="K1306">
            <v>3157</v>
          </cell>
          <cell r="L1306">
            <v>0</v>
          </cell>
          <cell r="M1306">
            <v>3157</v>
          </cell>
          <cell r="N1306">
            <v>16</v>
          </cell>
        </row>
        <row r="1307">
          <cell r="B1307" t="str">
            <v>MQ0669</v>
          </cell>
          <cell r="C1307" t="str">
            <v>IC-057-2023</v>
          </cell>
          <cell r="D1307">
            <v>797</v>
          </cell>
          <cell r="E1307" t="str">
            <v>MQX</v>
          </cell>
          <cell r="F1307" t="str">
            <v>TUBO DE DRENAJE TORAXICO N° 32FR</v>
          </cell>
          <cell r="G1307" t="str">
            <v>UNIDAD</v>
          </cell>
          <cell r="H1307" t="str">
            <v>138-2023</v>
          </cell>
          <cell r="I1307" t="str">
            <v>MEDICOX LTDA</v>
          </cell>
          <cell r="J1307" t="str">
            <v>NO</v>
          </cell>
          <cell r="K1307">
            <v>3227</v>
          </cell>
          <cell r="L1307">
            <v>0</v>
          </cell>
          <cell r="M1307">
            <v>3227</v>
          </cell>
          <cell r="N1307">
            <v>25</v>
          </cell>
        </row>
        <row r="1308">
          <cell r="B1308" t="str">
            <v>MQ0670</v>
          </cell>
          <cell r="C1308" t="str">
            <v>IC-057-2023</v>
          </cell>
          <cell r="D1308">
            <v>798</v>
          </cell>
          <cell r="E1308" t="str">
            <v>MQX</v>
          </cell>
          <cell r="F1308" t="str">
            <v>TUBO DE DRENAJE TORAXICO N° 34FR</v>
          </cell>
          <cell r="G1308" t="str">
            <v>UNIDAD</v>
          </cell>
          <cell r="H1308" t="str">
            <v>138-2023</v>
          </cell>
          <cell r="I1308" t="str">
            <v>MEDICOX LTDA</v>
          </cell>
          <cell r="J1308" t="str">
            <v>NO</v>
          </cell>
          <cell r="K1308">
            <v>3399</v>
          </cell>
          <cell r="L1308">
            <v>0</v>
          </cell>
          <cell r="M1308">
            <v>3399</v>
          </cell>
          <cell r="N1308">
            <v>39</v>
          </cell>
        </row>
        <row r="1309">
          <cell r="B1309" t="str">
            <v>MQXC409</v>
          </cell>
          <cell r="C1309" t="str">
            <v>IC-057-2023</v>
          </cell>
          <cell r="D1309">
            <v>484</v>
          </cell>
          <cell r="E1309" t="str">
            <v>MQX</v>
          </cell>
          <cell r="F1309" t="str">
            <v>TUBO DE DRENAJE TORAXICO N° 38FR</v>
          </cell>
          <cell r="G1309" t="str">
            <v xml:space="preserve">UNIDAD </v>
          </cell>
          <cell r="H1309" t="str">
            <v>138-2023</v>
          </cell>
          <cell r="I1309" t="str">
            <v>MEDICOX LTDA</v>
          </cell>
          <cell r="J1309" t="str">
            <v>NO</v>
          </cell>
          <cell r="K1309">
            <v>3602</v>
          </cell>
          <cell r="L1309">
            <v>0</v>
          </cell>
          <cell r="M1309">
            <v>3602</v>
          </cell>
          <cell r="N1309">
            <v>1</v>
          </cell>
        </row>
        <row r="1310">
          <cell r="B1310" t="str">
            <v>MQ0116</v>
          </cell>
          <cell r="C1310" t="str">
            <v>IC-057-2023</v>
          </cell>
          <cell r="D1310">
            <v>958</v>
          </cell>
          <cell r="E1310" t="str">
            <v>MQX</v>
          </cell>
          <cell r="F1310" t="str">
            <v>TUBO DE IRRIGACION SUCCION CON ELECTRODO TIPO GANCHO DE 5MM COMPATIBLE CON MANGO IRRIGACION SUCCION</v>
          </cell>
          <cell r="G1310" t="str">
            <v>UNIDAD</v>
          </cell>
          <cell r="H1310" t="str">
            <v>142-2023</v>
          </cell>
          <cell r="I1310" t="str">
            <v xml:space="preserve">JOHNSON &amp; JOHNSON DE COLOMBIA </v>
          </cell>
          <cell r="J1310" t="str">
            <v>NO</v>
          </cell>
          <cell r="K1310">
            <v>282800</v>
          </cell>
          <cell r="L1310">
            <v>53732</v>
          </cell>
          <cell r="M1310">
            <v>336532</v>
          </cell>
          <cell r="N1310">
            <v>1</v>
          </cell>
        </row>
        <row r="1311">
          <cell r="B1311" t="str">
            <v>MQXC633</v>
          </cell>
          <cell r="C1311" t="str">
            <v>IC-057-2023</v>
          </cell>
          <cell r="D1311">
            <v>819</v>
          </cell>
          <cell r="E1311" t="str">
            <v>MQX</v>
          </cell>
          <cell r="F1311" t="str">
            <v>TUBO DE SUCCION DE SILICONADO PARA SUCCIONADOR * 15MT</v>
          </cell>
          <cell r="G1311" t="str">
            <v xml:space="preserve">ROLLO </v>
          </cell>
          <cell r="H1311" t="str">
            <v>151-2023</v>
          </cell>
          <cell r="I1311" t="str">
            <v>BIOPLAST OC S.A.S.</v>
          </cell>
          <cell r="J1311" t="str">
            <v>NO</v>
          </cell>
          <cell r="K1311">
            <v>119800</v>
          </cell>
          <cell r="L1311">
            <v>22762</v>
          </cell>
          <cell r="M1311">
            <v>142562</v>
          </cell>
          <cell r="N1311">
            <v>1</v>
          </cell>
        </row>
        <row r="1312">
          <cell r="B1312" t="str">
            <v>MQ1168</v>
          </cell>
          <cell r="C1312" t="str">
            <v>IC-057-2023</v>
          </cell>
          <cell r="D1312">
            <v>338</v>
          </cell>
          <cell r="E1312" t="str">
            <v>MQX</v>
          </cell>
          <cell r="F1312" t="str">
            <v>TUBO DE TORAX N° 22FR</v>
          </cell>
          <cell r="G1312" t="str">
            <v>UNIDAD</v>
          </cell>
          <cell r="H1312" t="str">
            <v>138-2023</v>
          </cell>
          <cell r="I1312" t="str">
            <v>MEDICOX LTDA</v>
          </cell>
          <cell r="J1312" t="str">
            <v>NO</v>
          </cell>
          <cell r="K1312">
            <v>2760</v>
          </cell>
          <cell r="L1312">
            <v>0</v>
          </cell>
          <cell r="M1312">
            <v>2760</v>
          </cell>
          <cell r="N1312">
            <v>1</v>
          </cell>
        </row>
        <row r="1313">
          <cell r="B1313" t="str">
            <v>MQ0666</v>
          </cell>
          <cell r="C1313" t="str">
            <v>IC-057-2023</v>
          </cell>
          <cell r="D1313">
            <v>339</v>
          </cell>
          <cell r="E1313" t="str">
            <v>MQX</v>
          </cell>
          <cell r="F1313" t="str">
            <v>TUBO DE TORAX N° 24FR</v>
          </cell>
          <cell r="G1313" t="str">
            <v>UNIDAD</v>
          </cell>
          <cell r="H1313" t="str">
            <v>138-2023</v>
          </cell>
          <cell r="I1313" t="str">
            <v>MEDICOX LTDA</v>
          </cell>
          <cell r="J1313" t="str">
            <v>NO</v>
          </cell>
          <cell r="K1313">
            <v>2863</v>
          </cell>
          <cell r="L1313">
            <v>0</v>
          </cell>
          <cell r="M1313">
            <v>2863</v>
          </cell>
          <cell r="N1313">
            <v>1</v>
          </cell>
        </row>
        <row r="1314">
          <cell r="B1314" t="str">
            <v>MQ0667</v>
          </cell>
          <cell r="C1314" t="str">
            <v>IC-057-2023</v>
          </cell>
          <cell r="D1314">
            <v>340</v>
          </cell>
          <cell r="E1314" t="str">
            <v>MQX</v>
          </cell>
          <cell r="F1314" t="str">
            <v>TUBO DE TORAX N° 28FR</v>
          </cell>
          <cell r="G1314" t="str">
            <v>UNIDAD</v>
          </cell>
          <cell r="H1314" t="str">
            <v>138-2023</v>
          </cell>
          <cell r="I1314" t="str">
            <v>MEDICOX LTDA</v>
          </cell>
          <cell r="J1314" t="str">
            <v>NO</v>
          </cell>
          <cell r="K1314">
            <v>3035</v>
          </cell>
          <cell r="L1314">
            <v>0</v>
          </cell>
          <cell r="M1314">
            <v>3035</v>
          </cell>
          <cell r="N1314">
            <v>4</v>
          </cell>
        </row>
        <row r="1315">
          <cell r="B1315" t="str">
            <v>MQ0671</v>
          </cell>
          <cell r="C1315" t="str">
            <v>IC-057-2023</v>
          </cell>
          <cell r="D1315">
            <v>323</v>
          </cell>
          <cell r="E1315" t="str">
            <v>MQX</v>
          </cell>
          <cell r="F1315" t="str">
            <v>TUBO DE TORAX N° 36FR</v>
          </cell>
          <cell r="G1315" t="str">
            <v>UNIDAD</v>
          </cell>
          <cell r="H1315" t="str">
            <v>138-2023</v>
          </cell>
          <cell r="I1315" t="str">
            <v>MEDICOX LTDA</v>
          </cell>
          <cell r="J1315" t="str">
            <v>NO</v>
          </cell>
          <cell r="K1315">
            <v>3520</v>
          </cell>
          <cell r="L1315">
            <v>0</v>
          </cell>
          <cell r="M1315">
            <v>3520</v>
          </cell>
          <cell r="N1315">
            <v>7</v>
          </cell>
        </row>
        <row r="1316">
          <cell r="B1316" t="str">
            <v>MQ0673</v>
          </cell>
          <cell r="C1316" t="str">
            <v>IC-057-2023</v>
          </cell>
          <cell r="D1316">
            <v>640</v>
          </cell>
          <cell r="E1316" t="str">
            <v>MQX</v>
          </cell>
          <cell r="F1316" t="str">
            <v>TUBO DE TORAX N° 10FR</v>
          </cell>
          <cell r="G1316" t="str">
            <v>UNIDAD</v>
          </cell>
          <cell r="H1316" t="str">
            <v>138-2023</v>
          </cell>
          <cell r="I1316" t="str">
            <v>MEDICOX LTDA</v>
          </cell>
          <cell r="J1316" t="str">
            <v>NO</v>
          </cell>
          <cell r="K1316">
            <v>2404</v>
          </cell>
          <cell r="L1316">
            <v>0</v>
          </cell>
          <cell r="M1316">
            <v>2404</v>
          </cell>
          <cell r="N1316">
            <v>1</v>
          </cell>
        </row>
        <row r="1317">
          <cell r="B1317" t="str">
            <v>MQ0676</v>
          </cell>
          <cell r="C1317" t="str">
            <v>IC-057-2023</v>
          </cell>
          <cell r="D1317">
            <v>641</v>
          </cell>
          <cell r="E1317" t="str">
            <v>MQX</v>
          </cell>
          <cell r="F1317" t="str">
            <v>TUBO EN T  N° 20FR DE LATEX</v>
          </cell>
          <cell r="G1317" t="str">
            <v>UNIDAD</v>
          </cell>
          <cell r="H1317" t="str">
            <v>138-2023</v>
          </cell>
          <cell r="I1317" t="str">
            <v>MEDICOX LTDA</v>
          </cell>
          <cell r="J1317" t="str">
            <v>NO</v>
          </cell>
          <cell r="K1317">
            <v>4921</v>
          </cell>
          <cell r="L1317">
            <v>935</v>
          </cell>
          <cell r="M1317">
            <v>5856</v>
          </cell>
          <cell r="N1317">
            <v>1</v>
          </cell>
        </row>
        <row r="1318">
          <cell r="B1318" t="str">
            <v>MQXC351</v>
          </cell>
          <cell r="C1318" t="str">
            <v>IC-057-2023</v>
          </cell>
          <cell r="D1318">
            <v>369</v>
          </cell>
          <cell r="E1318" t="str">
            <v>MQX</v>
          </cell>
          <cell r="F1318" t="str">
            <v>TUBO EN T DE LATEX N° 8FR</v>
          </cell>
          <cell r="G1318" t="str">
            <v xml:space="preserve">UNIDAD </v>
          </cell>
          <cell r="H1318" t="str">
            <v>138-2023</v>
          </cell>
          <cell r="I1318" t="str">
            <v>MEDICOX LTDA</v>
          </cell>
          <cell r="J1318" t="str">
            <v>NO</v>
          </cell>
          <cell r="K1318">
            <v>4921</v>
          </cell>
          <cell r="L1318">
            <v>935</v>
          </cell>
          <cell r="M1318">
            <v>5856</v>
          </cell>
          <cell r="N1318">
            <v>1</v>
          </cell>
        </row>
        <row r="1319">
          <cell r="B1319" t="str">
            <v>MQ1171</v>
          </cell>
          <cell r="C1319" t="str">
            <v>IC-057-2023</v>
          </cell>
          <cell r="D1319">
            <v>631</v>
          </cell>
          <cell r="E1319" t="str">
            <v>MQX</v>
          </cell>
          <cell r="F1319" t="str">
            <v>TUBO EN T N° 16FR EN LATEX</v>
          </cell>
          <cell r="G1319" t="str">
            <v>UNIDAD</v>
          </cell>
          <cell r="H1319" t="str">
            <v>138-2023</v>
          </cell>
          <cell r="I1319" t="str">
            <v>MEDICOX LTDA</v>
          </cell>
          <cell r="J1319" t="str">
            <v>NO</v>
          </cell>
          <cell r="K1319">
            <v>3681</v>
          </cell>
          <cell r="L1319">
            <v>700</v>
          </cell>
          <cell r="M1319">
            <v>4381</v>
          </cell>
          <cell r="N1319">
            <v>1</v>
          </cell>
        </row>
        <row r="1320">
          <cell r="B1320" t="str">
            <v>MQ0674</v>
          </cell>
          <cell r="C1320" t="str">
            <v>IC-057-2023</v>
          </cell>
          <cell r="D1320">
            <v>818</v>
          </cell>
          <cell r="E1320" t="str">
            <v>MQX</v>
          </cell>
          <cell r="F1320" t="str">
            <v>TUBO EN T N° 10 EN LATEX</v>
          </cell>
          <cell r="G1320" t="str">
            <v xml:space="preserve">UNIDAD </v>
          </cell>
          <cell r="H1320" t="str">
            <v>138-2023</v>
          </cell>
          <cell r="I1320" t="str">
            <v>MEDICOX LTDA</v>
          </cell>
          <cell r="J1320" t="str">
            <v>NO</v>
          </cell>
          <cell r="K1320">
            <v>4921</v>
          </cell>
          <cell r="L1320">
            <v>935</v>
          </cell>
          <cell r="M1320">
            <v>5856</v>
          </cell>
          <cell r="N1320">
            <v>1</v>
          </cell>
        </row>
        <row r="1321">
          <cell r="B1321" t="str">
            <v>MQ1170</v>
          </cell>
          <cell r="C1321" t="str">
            <v>IC-057-2023</v>
          </cell>
          <cell r="D1321">
            <v>632</v>
          </cell>
          <cell r="E1321" t="str">
            <v>MQX</v>
          </cell>
          <cell r="F1321" t="str">
            <v>TUBO EN T N° 12FR EN LATEX</v>
          </cell>
          <cell r="G1321" t="str">
            <v>UNIDAD</v>
          </cell>
          <cell r="H1321" t="str">
            <v>138-2023</v>
          </cell>
          <cell r="I1321" t="str">
            <v>MEDICOX LTDA</v>
          </cell>
          <cell r="J1321" t="str">
            <v>NO</v>
          </cell>
          <cell r="K1321">
            <v>3681</v>
          </cell>
          <cell r="L1321">
            <v>700</v>
          </cell>
          <cell r="M1321">
            <v>4381</v>
          </cell>
          <cell r="N1321">
            <v>2</v>
          </cell>
        </row>
        <row r="1322">
          <cell r="B1322" t="str">
            <v>MQ0675</v>
          </cell>
          <cell r="C1322" t="str">
            <v>IC-057-2023</v>
          </cell>
          <cell r="D1322">
            <v>633</v>
          </cell>
          <cell r="E1322" t="str">
            <v>MQX</v>
          </cell>
          <cell r="F1322" t="str">
            <v>TUBO EN T N° 14FR EN LATEX</v>
          </cell>
          <cell r="G1322" t="str">
            <v>UNIDAD</v>
          </cell>
          <cell r="H1322" t="str">
            <v>138-2023</v>
          </cell>
          <cell r="I1322" t="str">
            <v>MEDICOX LTDA</v>
          </cell>
          <cell r="J1322" t="str">
            <v>NO</v>
          </cell>
          <cell r="K1322">
            <v>3611</v>
          </cell>
          <cell r="L1322">
            <v>687</v>
          </cell>
          <cell r="M1322">
            <v>4298</v>
          </cell>
          <cell r="N1322">
            <v>2</v>
          </cell>
        </row>
        <row r="1323">
          <cell r="B1323" t="str">
            <v>MQ1172</v>
          </cell>
          <cell r="C1323" t="str">
            <v>IC-057-2023</v>
          </cell>
          <cell r="D1323">
            <v>634</v>
          </cell>
          <cell r="E1323" t="str">
            <v>MQX</v>
          </cell>
          <cell r="F1323" t="str">
            <v>TUBO EN T N° 18FR EN LATEX</v>
          </cell>
          <cell r="G1323" t="str">
            <v>UNIDAD</v>
          </cell>
          <cell r="H1323" t="str">
            <v>138-2023</v>
          </cell>
          <cell r="I1323" t="str">
            <v>MEDICOX LTDA</v>
          </cell>
          <cell r="J1323" t="str">
            <v>NO</v>
          </cell>
          <cell r="K1323">
            <v>3643</v>
          </cell>
          <cell r="L1323">
            <v>693</v>
          </cell>
          <cell r="M1323">
            <v>4336</v>
          </cell>
          <cell r="N1323">
            <v>6</v>
          </cell>
        </row>
        <row r="1324">
          <cell r="B1324" t="str">
            <v>MQXC434</v>
          </cell>
          <cell r="C1324" t="str">
            <v>IC-057-2023</v>
          </cell>
          <cell r="D1324">
            <v>577</v>
          </cell>
          <cell r="E1324" t="str">
            <v>MQX</v>
          </cell>
          <cell r="F1324" t="str">
            <v>TUBO ENDOBRONQUEAL DOBLE LUZ N° 39FR IZQUIERDO</v>
          </cell>
          <cell r="G1324" t="str">
            <v xml:space="preserve">UNIDAD </v>
          </cell>
          <cell r="H1324" t="str">
            <v>145-2023</v>
          </cell>
          <cell r="I1324" t="str">
            <v>MEDTRONIC COLOMBIA S.A.</v>
          </cell>
          <cell r="J1324" t="str">
            <v>NO</v>
          </cell>
          <cell r="K1324">
            <v>130122</v>
          </cell>
          <cell r="L1324">
            <v>24723</v>
          </cell>
          <cell r="M1324">
            <v>154845</v>
          </cell>
          <cell r="N1324">
            <v>1</v>
          </cell>
        </row>
        <row r="1325">
          <cell r="B1325" t="str">
            <v>MQ0677</v>
          </cell>
          <cell r="C1325" t="str">
            <v>IC-057-2023</v>
          </cell>
          <cell r="D1325">
            <v>578</v>
          </cell>
          <cell r="E1325" t="str">
            <v>MQX</v>
          </cell>
          <cell r="F1325" t="str">
            <v>TUBO ENDOBRONQUIAL DOBLE LUZ N° 35FR DERECHO</v>
          </cell>
          <cell r="G1325" t="str">
            <v xml:space="preserve">UNIDAD </v>
          </cell>
          <cell r="H1325" t="str">
            <v>145-2023</v>
          </cell>
          <cell r="I1325" t="str">
            <v>MEDTRONIC COLOMBIA S.A.</v>
          </cell>
          <cell r="J1325" t="str">
            <v>NO</v>
          </cell>
          <cell r="K1325">
            <v>130122</v>
          </cell>
          <cell r="L1325">
            <v>24723</v>
          </cell>
          <cell r="M1325">
            <v>154845</v>
          </cell>
          <cell r="N1325">
            <v>1</v>
          </cell>
        </row>
        <row r="1326">
          <cell r="B1326" t="str">
            <v>MQ0678</v>
          </cell>
          <cell r="C1326" t="str">
            <v>IC-057-2023</v>
          </cell>
          <cell r="D1326">
            <v>579</v>
          </cell>
          <cell r="E1326" t="str">
            <v>MQX</v>
          </cell>
          <cell r="F1326" t="str">
            <v>TUBO ENDOBRONQUIAL DOBLE LUZ N° 37FR DERECHO</v>
          </cell>
          <cell r="G1326" t="str">
            <v xml:space="preserve">UNIDAD </v>
          </cell>
          <cell r="H1326" t="str">
            <v>145-2023</v>
          </cell>
          <cell r="I1326" t="str">
            <v>MEDTRONIC COLOMBIA S.A.</v>
          </cell>
          <cell r="J1326" t="str">
            <v>NO</v>
          </cell>
          <cell r="K1326">
            <v>130122</v>
          </cell>
          <cell r="L1326">
            <v>24723</v>
          </cell>
          <cell r="M1326">
            <v>154845</v>
          </cell>
          <cell r="N1326">
            <v>1</v>
          </cell>
        </row>
        <row r="1327">
          <cell r="B1327" t="str">
            <v>MQ0679</v>
          </cell>
          <cell r="C1327" t="str">
            <v>IC-057-2023</v>
          </cell>
          <cell r="D1327">
            <v>580</v>
          </cell>
          <cell r="E1327" t="str">
            <v>MQX</v>
          </cell>
          <cell r="F1327" t="str">
            <v>TUBO ENDOBRONQUIAL DOBLE LUZ N° 35FR IZQUIERDO</v>
          </cell>
          <cell r="G1327" t="str">
            <v xml:space="preserve">UNIDAD </v>
          </cell>
          <cell r="H1327" t="str">
            <v>145-2023</v>
          </cell>
          <cell r="I1327" t="str">
            <v>MEDTRONIC COLOMBIA S.A.</v>
          </cell>
          <cell r="J1327" t="str">
            <v>NO</v>
          </cell>
          <cell r="K1327">
            <v>130122</v>
          </cell>
          <cell r="L1327">
            <v>24723</v>
          </cell>
          <cell r="M1327">
            <v>154845</v>
          </cell>
          <cell r="N1327">
            <v>3</v>
          </cell>
        </row>
        <row r="1328">
          <cell r="B1328" t="str">
            <v>MQ0680</v>
          </cell>
          <cell r="C1328" t="str">
            <v>IC-057-2023</v>
          </cell>
          <cell r="D1328">
            <v>581</v>
          </cell>
          <cell r="E1328" t="str">
            <v>MQX</v>
          </cell>
          <cell r="F1328" t="str">
            <v>TUBO ENDOBRONQUIAL DOBLE LUZ N° 37FR IZQUIERDO</v>
          </cell>
          <cell r="G1328" t="str">
            <v xml:space="preserve">UNIDAD </v>
          </cell>
          <cell r="H1328" t="str">
            <v>145-2023</v>
          </cell>
          <cell r="I1328" t="str">
            <v>MEDTRONIC COLOMBIA S.A.</v>
          </cell>
          <cell r="J1328" t="str">
            <v>NO</v>
          </cell>
          <cell r="K1328">
            <v>130122</v>
          </cell>
          <cell r="L1328">
            <v>24723</v>
          </cell>
          <cell r="M1328">
            <v>154845</v>
          </cell>
          <cell r="N1328">
            <v>3</v>
          </cell>
        </row>
        <row r="1329">
          <cell r="B1329" t="str">
            <v>MQXC452</v>
          </cell>
          <cell r="C1329" t="str">
            <v>IC-057-2023</v>
          </cell>
          <cell r="D1329">
            <v>623</v>
          </cell>
          <cell r="E1329" t="str">
            <v>MQX</v>
          </cell>
          <cell r="F1329" t="str">
            <v>TUBO ENDOBROQUEAL DOBLE LUZ Nº 32 FR IZQUIERDO</v>
          </cell>
          <cell r="G1329" t="str">
            <v>UNIDAD</v>
          </cell>
          <cell r="H1329" t="str">
            <v>145-2023</v>
          </cell>
          <cell r="I1329" t="str">
            <v>MEDTRONIC COLOMBIA S.A.</v>
          </cell>
          <cell r="J1329" t="str">
            <v>NO</v>
          </cell>
          <cell r="K1329">
            <v>133500</v>
          </cell>
          <cell r="L1329">
            <v>25365</v>
          </cell>
          <cell r="M1329">
            <v>158865</v>
          </cell>
          <cell r="N1329">
            <v>1</v>
          </cell>
        </row>
        <row r="1330">
          <cell r="B1330" t="str">
            <v>MQXC435</v>
          </cell>
          <cell r="C1330" t="str">
            <v>IC-057-2023</v>
          </cell>
          <cell r="D1330">
            <v>582</v>
          </cell>
          <cell r="E1330" t="str">
            <v>MQX</v>
          </cell>
          <cell r="F1330" t="str">
            <v>TUBO ENDOBROQUEAL DOBLE LUZ N° 39FR DERECHO</v>
          </cell>
          <cell r="G1330" t="str">
            <v xml:space="preserve">UNIDAD </v>
          </cell>
          <cell r="H1330" t="str">
            <v>145-2023</v>
          </cell>
          <cell r="I1330" t="str">
            <v>MEDTRONIC COLOMBIA S.A.</v>
          </cell>
          <cell r="J1330" t="str">
            <v>NO</v>
          </cell>
          <cell r="K1330">
            <v>130122</v>
          </cell>
          <cell r="L1330">
            <v>24723</v>
          </cell>
          <cell r="M1330">
            <v>154845</v>
          </cell>
          <cell r="N1330">
            <v>1</v>
          </cell>
        </row>
        <row r="1331">
          <cell r="B1331" t="str">
            <v>MQ0682</v>
          </cell>
          <cell r="C1331" t="str">
            <v>IC-057-2023</v>
          </cell>
          <cell r="D1331">
            <v>396</v>
          </cell>
          <cell r="E1331" t="str">
            <v>MQX</v>
          </cell>
          <cell r="F1331" t="str">
            <v>TUBO ENDOTRAQUEAL N° 2.0MM S/B</v>
          </cell>
          <cell r="G1331" t="str">
            <v xml:space="preserve">UNIDAD </v>
          </cell>
          <cell r="H1331" t="str">
            <v>151-2023</v>
          </cell>
          <cell r="I1331" t="str">
            <v>BIOPLAST OC S.A.S.</v>
          </cell>
          <cell r="J1331" t="str">
            <v>NO</v>
          </cell>
          <cell r="K1331">
            <v>2045</v>
          </cell>
          <cell r="L1331">
            <v>388.55</v>
          </cell>
          <cell r="M1331">
            <v>2433.5500000000002</v>
          </cell>
          <cell r="N1331">
            <v>3</v>
          </cell>
        </row>
        <row r="1332">
          <cell r="B1332" t="str">
            <v>MQ0681</v>
          </cell>
          <cell r="C1332" t="str">
            <v>IC-057-2023</v>
          </cell>
          <cell r="D1332">
            <v>493</v>
          </cell>
          <cell r="E1332" t="str">
            <v>MQX</v>
          </cell>
          <cell r="F1332" t="str">
            <v>TUBO ENDOTRAQUEAL N° 2.5MM C/B</v>
          </cell>
          <cell r="G1332" t="str">
            <v xml:space="preserve">UNIDAD </v>
          </cell>
          <cell r="H1332" t="str">
            <v>131-2023</v>
          </cell>
          <cell r="I1332" t="str">
            <v>POLIFARMA SAS</v>
          </cell>
          <cell r="J1332" t="str">
            <v>NO</v>
          </cell>
          <cell r="K1332">
            <v>4479</v>
          </cell>
          <cell r="L1332">
            <v>851.01</v>
          </cell>
          <cell r="M1332">
            <v>5330.01</v>
          </cell>
          <cell r="N1332">
            <v>1</v>
          </cell>
        </row>
        <row r="1333">
          <cell r="B1333" t="str">
            <v>MQ0683</v>
          </cell>
          <cell r="C1333" t="str">
            <v>IC-057-2023</v>
          </cell>
          <cell r="D1333">
            <v>670</v>
          </cell>
          <cell r="E1333" t="str">
            <v>MQX</v>
          </cell>
          <cell r="F1333" t="str">
            <v>TUBO ENDOTRAQUEAL N° 2.5 S/B</v>
          </cell>
          <cell r="G1333" t="str">
            <v>UNIDAD</v>
          </cell>
          <cell r="H1333" t="str">
            <v>143-2023</v>
          </cell>
          <cell r="I1333" t="str">
            <v>RAFAEL ANTONIO SALAMANCA</v>
          </cell>
          <cell r="J1333" t="str">
            <v>NO</v>
          </cell>
          <cell r="K1333">
            <v>1691</v>
          </cell>
          <cell r="L1333">
            <v>321</v>
          </cell>
          <cell r="M1333">
            <v>2012</v>
          </cell>
          <cell r="N1333">
            <v>1</v>
          </cell>
        </row>
        <row r="1334">
          <cell r="B1334" t="str">
            <v>MQ0684</v>
          </cell>
          <cell r="C1334" t="str">
            <v>IC-057-2023</v>
          </cell>
          <cell r="D1334">
            <v>743</v>
          </cell>
          <cell r="E1334" t="str">
            <v>MQX</v>
          </cell>
          <cell r="F1334" t="str">
            <v>TUBO ENDOTRAQUEAL N° 3.0MM C/B</v>
          </cell>
          <cell r="G1334" t="str">
            <v>UNIDAD</v>
          </cell>
          <cell r="H1334" t="str">
            <v>143-2023</v>
          </cell>
          <cell r="I1334" t="str">
            <v>RAFAEL ANTONIO SALAMANCA</v>
          </cell>
          <cell r="J1334" t="str">
            <v>NO</v>
          </cell>
          <cell r="K1334">
            <v>2557</v>
          </cell>
          <cell r="L1334">
            <v>486</v>
          </cell>
          <cell r="M1334">
            <v>3043</v>
          </cell>
          <cell r="N1334">
            <v>6</v>
          </cell>
        </row>
        <row r="1335">
          <cell r="B1335" t="str">
            <v>MQ0685</v>
          </cell>
          <cell r="C1335" t="str">
            <v>IC-057-2023</v>
          </cell>
          <cell r="D1335">
            <v>397</v>
          </cell>
          <cell r="E1335" t="str">
            <v>MQX</v>
          </cell>
          <cell r="F1335" t="str">
            <v>TUBO ENDOTRAQUEAL N° 3.0MM S/B</v>
          </cell>
          <cell r="G1335" t="str">
            <v xml:space="preserve">UNIDAD </v>
          </cell>
          <cell r="H1335" t="str">
            <v>143-2023</v>
          </cell>
          <cell r="I1335" t="str">
            <v>RAFAEL ANTONIO SALAMANCA</v>
          </cell>
          <cell r="J1335" t="str">
            <v>NO</v>
          </cell>
          <cell r="K1335">
            <v>1705</v>
          </cell>
          <cell r="L1335">
            <v>324</v>
          </cell>
          <cell r="M1335">
            <v>2029</v>
          </cell>
          <cell r="N1335">
            <v>18</v>
          </cell>
        </row>
        <row r="1336">
          <cell r="B1336" t="str">
            <v>MQ0686</v>
          </cell>
          <cell r="C1336" t="str">
            <v>IC-057-2023</v>
          </cell>
          <cell r="D1336">
            <v>398</v>
          </cell>
          <cell r="E1336" t="str">
            <v>MQX</v>
          </cell>
          <cell r="F1336" t="str">
            <v>TUBO ENDOTRAQUEAL N° 3.5MM C/B</v>
          </cell>
          <cell r="G1336" t="str">
            <v xml:space="preserve">UNIDAD </v>
          </cell>
          <cell r="H1336" t="str">
            <v>143-2023</v>
          </cell>
          <cell r="I1336" t="str">
            <v>RAFAEL ANTONIO SALAMANCA</v>
          </cell>
          <cell r="J1336" t="str">
            <v>NO</v>
          </cell>
          <cell r="K1336">
            <v>2545</v>
          </cell>
          <cell r="L1336">
            <v>484</v>
          </cell>
          <cell r="M1336">
            <v>3029</v>
          </cell>
          <cell r="N1336">
            <v>11</v>
          </cell>
        </row>
        <row r="1337">
          <cell r="B1337" t="str">
            <v>MQ1173</v>
          </cell>
          <cell r="C1337" t="str">
            <v>IC-057-2023</v>
          </cell>
          <cell r="D1337">
            <v>830</v>
          </cell>
          <cell r="E1337" t="str">
            <v>MQX</v>
          </cell>
          <cell r="F1337" t="str">
            <v>TUBO ENDOTRAQUEAL N°3.5MM S/B</v>
          </cell>
          <cell r="G1337" t="str">
            <v xml:space="preserve">UNIDAD </v>
          </cell>
          <cell r="H1337" t="str">
            <v>143-2023</v>
          </cell>
          <cell r="I1337" t="str">
            <v>RAFAEL ANTONIO SALAMANCA</v>
          </cell>
          <cell r="J1337" t="str">
            <v>NO</v>
          </cell>
          <cell r="K1337">
            <v>1691</v>
          </cell>
          <cell r="L1337">
            <v>321</v>
          </cell>
          <cell r="M1337">
            <v>2012</v>
          </cell>
          <cell r="N1337">
            <v>13</v>
          </cell>
        </row>
        <row r="1338">
          <cell r="B1338" t="str">
            <v>MQ0687</v>
          </cell>
          <cell r="C1338" t="str">
            <v>IC-057-2023</v>
          </cell>
          <cell r="D1338">
            <v>399</v>
          </cell>
          <cell r="E1338" t="str">
            <v>MQX</v>
          </cell>
          <cell r="F1338" t="str">
            <v>TUBO ENDOTRAQUEAL N° 4.0MM C/B</v>
          </cell>
          <cell r="G1338" t="str">
            <v xml:space="preserve">UNIDAD </v>
          </cell>
          <cell r="H1338" t="str">
            <v>143-2023</v>
          </cell>
          <cell r="I1338" t="str">
            <v>RAFAEL ANTONIO SALAMANCA</v>
          </cell>
          <cell r="J1338" t="str">
            <v>NO</v>
          </cell>
          <cell r="K1338">
            <v>2545</v>
          </cell>
          <cell r="L1338">
            <v>484</v>
          </cell>
          <cell r="M1338">
            <v>3029</v>
          </cell>
          <cell r="N1338">
            <v>20</v>
          </cell>
        </row>
        <row r="1339">
          <cell r="B1339" t="str">
            <v>MQ0688</v>
          </cell>
          <cell r="C1339" t="str">
            <v>IC-057-2023</v>
          </cell>
          <cell r="D1339">
            <v>831</v>
          </cell>
          <cell r="E1339" t="str">
            <v>MQX</v>
          </cell>
          <cell r="F1339" t="str">
            <v>TUBO ENDOTRAQUEAL N° 4.0MM S/B</v>
          </cell>
          <cell r="G1339" t="str">
            <v xml:space="preserve">UNIDAD </v>
          </cell>
          <cell r="H1339" t="str">
            <v>143-2023</v>
          </cell>
          <cell r="I1339" t="str">
            <v>RAFAEL ANTONIO SALAMANCA</v>
          </cell>
          <cell r="J1339" t="str">
            <v>NO</v>
          </cell>
          <cell r="K1339">
            <v>1691</v>
          </cell>
          <cell r="L1339">
            <v>321</v>
          </cell>
          <cell r="M1339">
            <v>2012</v>
          </cell>
          <cell r="N1339">
            <v>20</v>
          </cell>
        </row>
        <row r="1340">
          <cell r="B1340" t="str">
            <v>MQ0689</v>
          </cell>
          <cell r="C1340" t="str">
            <v>IC-057-2023</v>
          </cell>
          <cell r="D1340">
            <v>400</v>
          </cell>
          <cell r="E1340" t="str">
            <v>MQX</v>
          </cell>
          <cell r="F1340" t="str">
            <v>TUBO ENDOTRAQUEAL N° 4.5MM C/B</v>
          </cell>
          <cell r="G1340" t="str">
            <v xml:space="preserve">UNIDAD </v>
          </cell>
          <cell r="H1340" t="str">
            <v>143-2023</v>
          </cell>
          <cell r="I1340" t="str">
            <v>RAFAEL ANTONIO SALAMANCA</v>
          </cell>
          <cell r="J1340" t="str">
            <v>NO</v>
          </cell>
          <cell r="K1340">
            <v>2545</v>
          </cell>
          <cell r="L1340">
            <v>484</v>
          </cell>
          <cell r="M1340">
            <v>3029</v>
          </cell>
          <cell r="N1340">
            <v>21</v>
          </cell>
        </row>
        <row r="1341">
          <cell r="B1341" t="str">
            <v>MQ0690</v>
          </cell>
          <cell r="C1341" t="str">
            <v>IC-057-2023</v>
          </cell>
          <cell r="D1341">
            <v>401</v>
          </cell>
          <cell r="E1341" t="str">
            <v>MQX</v>
          </cell>
          <cell r="F1341" t="str">
            <v>TUBO ENDOTRAQUEAL N° 4.5 MM S/B</v>
          </cell>
          <cell r="G1341" t="str">
            <v xml:space="preserve">UNIDAD </v>
          </cell>
          <cell r="H1341" t="str">
            <v>143-2023</v>
          </cell>
          <cell r="I1341" t="str">
            <v>RAFAEL ANTONIO SALAMANCA</v>
          </cell>
          <cell r="J1341" t="str">
            <v>NO</v>
          </cell>
          <cell r="K1341">
            <v>1691</v>
          </cell>
          <cell r="L1341">
            <v>321</v>
          </cell>
          <cell r="M1341">
            <v>2012</v>
          </cell>
          <cell r="N1341">
            <v>17</v>
          </cell>
        </row>
        <row r="1342">
          <cell r="B1342" t="str">
            <v>MQ0691</v>
          </cell>
          <cell r="C1342" t="str">
            <v>IC-057-2023</v>
          </cell>
          <cell r="D1342">
            <v>402</v>
          </cell>
          <cell r="E1342" t="str">
            <v>MQX</v>
          </cell>
          <cell r="F1342" t="str">
            <v>TUBO ENDOTRAQUEAL N° 5.0MM C/B</v>
          </cell>
          <cell r="G1342" t="str">
            <v xml:space="preserve">UNIDAD </v>
          </cell>
          <cell r="H1342" t="str">
            <v>143-2023</v>
          </cell>
          <cell r="I1342" t="str">
            <v>RAFAEL ANTONIO SALAMANCA</v>
          </cell>
          <cell r="J1342" t="str">
            <v>NO</v>
          </cell>
          <cell r="K1342">
            <v>2545</v>
          </cell>
          <cell r="L1342">
            <v>484</v>
          </cell>
          <cell r="M1342">
            <v>3029</v>
          </cell>
          <cell r="N1342">
            <v>17</v>
          </cell>
        </row>
        <row r="1343">
          <cell r="B1343" t="str">
            <v>MQ0692</v>
          </cell>
          <cell r="C1343" t="str">
            <v>IC-057-2023</v>
          </cell>
          <cell r="D1343">
            <v>832</v>
          </cell>
          <cell r="E1343" t="str">
            <v>MQX</v>
          </cell>
          <cell r="F1343" t="str">
            <v>TUBO ENDOTRAQUEAL N° 5.0MM S/B</v>
          </cell>
          <cell r="G1343" t="str">
            <v xml:space="preserve">UNIDAD </v>
          </cell>
          <cell r="H1343" t="str">
            <v>143-2023</v>
          </cell>
          <cell r="I1343" t="str">
            <v>RAFAEL ANTONIO SALAMANCA</v>
          </cell>
          <cell r="J1343" t="str">
            <v>NO</v>
          </cell>
          <cell r="K1343">
            <v>1691</v>
          </cell>
          <cell r="L1343">
            <v>321</v>
          </cell>
          <cell r="M1343">
            <v>2012</v>
          </cell>
          <cell r="N1343">
            <v>5</v>
          </cell>
        </row>
        <row r="1344">
          <cell r="B1344" t="str">
            <v>MQ0693</v>
          </cell>
          <cell r="C1344" t="str">
            <v>IC-057-2023</v>
          </cell>
          <cell r="D1344">
            <v>403</v>
          </cell>
          <cell r="E1344" t="str">
            <v>MQX</v>
          </cell>
          <cell r="F1344" t="str">
            <v>TUBO ENDOTRAQUEAL N° 5.5MM C/B</v>
          </cell>
          <cell r="G1344" t="str">
            <v xml:space="preserve">UNIDAD </v>
          </cell>
          <cell r="H1344" t="str">
            <v>143-2023</v>
          </cell>
          <cell r="I1344" t="str">
            <v>RAFAEL ANTONIO SALAMANCA</v>
          </cell>
          <cell r="J1344" t="str">
            <v>NO</v>
          </cell>
          <cell r="K1344">
            <v>2545</v>
          </cell>
          <cell r="L1344">
            <v>484</v>
          </cell>
          <cell r="M1344">
            <v>3029</v>
          </cell>
          <cell r="N1344">
            <v>18</v>
          </cell>
        </row>
        <row r="1345">
          <cell r="B1345" t="str">
            <v>MQ0694</v>
          </cell>
          <cell r="C1345" t="str">
            <v>IC-057-2023</v>
          </cell>
          <cell r="D1345">
            <v>404</v>
          </cell>
          <cell r="E1345" t="str">
            <v>MQX</v>
          </cell>
          <cell r="F1345" t="str">
            <v>TUBO ENDOTRAQUEAL N° 5.5MM S/B</v>
          </cell>
          <cell r="G1345" t="str">
            <v xml:space="preserve">UNIDAD </v>
          </cell>
          <cell r="H1345" t="str">
            <v>143-2023</v>
          </cell>
          <cell r="I1345" t="str">
            <v>RAFAEL ANTONIO SALAMANCA</v>
          </cell>
          <cell r="J1345" t="str">
            <v>NO</v>
          </cell>
          <cell r="K1345">
            <v>1691</v>
          </cell>
          <cell r="L1345">
            <v>321</v>
          </cell>
          <cell r="M1345">
            <v>2012</v>
          </cell>
          <cell r="N1345">
            <v>4</v>
          </cell>
        </row>
        <row r="1346">
          <cell r="B1346" t="str">
            <v>MQ0695</v>
          </cell>
          <cell r="C1346" t="str">
            <v>IC-057-2023</v>
          </cell>
          <cell r="D1346">
            <v>744</v>
          </cell>
          <cell r="E1346" t="str">
            <v>MQX</v>
          </cell>
          <cell r="F1346" t="str">
            <v>TUBO ENDOTRAQUEAL N° 6.0MM C/B</v>
          </cell>
          <cell r="G1346" t="str">
            <v>UNIDAD</v>
          </cell>
          <cell r="H1346" t="str">
            <v>143-2023</v>
          </cell>
          <cell r="I1346" t="str">
            <v>RAFAEL ANTONIO SALAMANCA</v>
          </cell>
          <cell r="J1346" t="str">
            <v>NO</v>
          </cell>
          <cell r="K1346">
            <v>2557</v>
          </cell>
          <cell r="L1346">
            <v>486</v>
          </cell>
          <cell r="M1346">
            <v>3043</v>
          </cell>
          <cell r="N1346">
            <v>27</v>
          </cell>
        </row>
        <row r="1347">
          <cell r="B1347" t="str">
            <v>MQ0696</v>
          </cell>
          <cell r="C1347" t="str">
            <v>IC-057-2023</v>
          </cell>
          <cell r="D1347">
            <v>833</v>
          </cell>
          <cell r="E1347" t="str">
            <v>MQX</v>
          </cell>
          <cell r="F1347" t="str">
            <v>TUBO ENDOTRAQUEAL N° 6.0MM S/B</v>
          </cell>
          <cell r="G1347" t="str">
            <v xml:space="preserve">UNIDAD </v>
          </cell>
          <cell r="H1347" t="str">
            <v>131-2023</v>
          </cell>
          <cell r="I1347" t="str">
            <v>POLIFARMA SAS</v>
          </cell>
          <cell r="J1347" t="str">
            <v>NO</v>
          </cell>
          <cell r="K1347">
            <v>2171</v>
          </cell>
          <cell r="L1347">
            <v>0</v>
          </cell>
          <cell r="M1347">
            <v>2171</v>
          </cell>
          <cell r="N1347">
            <v>6</v>
          </cell>
        </row>
        <row r="1348">
          <cell r="B1348" t="str">
            <v>MQ0697</v>
          </cell>
          <cell r="C1348" t="str">
            <v>IC-057-2023</v>
          </cell>
          <cell r="D1348">
            <v>405</v>
          </cell>
          <cell r="E1348" t="str">
            <v>MQX</v>
          </cell>
          <cell r="F1348" t="str">
            <v>TUBO ENDOTRAQUEAL N° 6.5MM C/B</v>
          </cell>
          <cell r="G1348" t="str">
            <v xml:space="preserve">UNIDAD </v>
          </cell>
          <cell r="H1348" t="str">
            <v>143-2023</v>
          </cell>
          <cell r="I1348" t="str">
            <v>RAFAEL ANTONIO SALAMANCA</v>
          </cell>
          <cell r="J1348" t="str">
            <v>NO</v>
          </cell>
          <cell r="K1348">
            <v>2545</v>
          </cell>
          <cell r="L1348">
            <v>484</v>
          </cell>
          <cell r="M1348">
            <v>3029</v>
          </cell>
          <cell r="N1348">
            <v>40</v>
          </cell>
        </row>
        <row r="1349">
          <cell r="B1349" t="str">
            <v>MQ0699</v>
          </cell>
          <cell r="C1349" t="str">
            <v>IC-057-2023</v>
          </cell>
          <cell r="D1349">
            <v>834</v>
          </cell>
          <cell r="E1349" t="str">
            <v>MQX</v>
          </cell>
          <cell r="F1349" t="str">
            <v>TUBO ENDOTRAQUEAL N° 7.0MM C/B</v>
          </cell>
          <cell r="G1349" t="str">
            <v xml:space="preserve">UNIDAD </v>
          </cell>
          <cell r="H1349" t="str">
            <v>143-2023</v>
          </cell>
          <cell r="I1349" t="str">
            <v>RAFAEL ANTONIO SALAMANCA</v>
          </cell>
          <cell r="J1349" t="str">
            <v>NO</v>
          </cell>
          <cell r="K1349">
            <v>2545</v>
          </cell>
          <cell r="L1349">
            <v>484</v>
          </cell>
          <cell r="M1349">
            <v>3029</v>
          </cell>
          <cell r="N1349">
            <v>196</v>
          </cell>
        </row>
        <row r="1350">
          <cell r="B1350" t="str">
            <v>MQ1174</v>
          </cell>
          <cell r="C1350" t="str">
            <v>IC-057-2023</v>
          </cell>
          <cell r="D1350">
            <v>189</v>
          </cell>
          <cell r="E1350" t="str">
            <v>MQX</v>
          </cell>
          <cell r="F1350" t="str">
            <v>TUBO ENDOTRAQUEAL N° 8.0 MM C/B</v>
          </cell>
          <cell r="G1350" t="str">
            <v>UNIDAD</v>
          </cell>
          <cell r="H1350" t="str">
            <v>151-2023</v>
          </cell>
          <cell r="I1350" t="str">
            <v>BIOPLAST OC S.A.S.</v>
          </cell>
          <cell r="J1350" t="str">
            <v>NO</v>
          </cell>
          <cell r="K1350">
            <v>2740</v>
          </cell>
          <cell r="L1350">
            <v>520.6</v>
          </cell>
          <cell r="M1350">
            <v>3260.6</v>
          </cell>
          <cell r="N1350">
            <v>119</v>
          </cell>
        </row>
        <row r="1351">
          <cell r="B1351" t="str">
            <v>MQXC410</v>
          </cell>
          <cell r="C1351" t="str">
            <v>069-2022</v>
          </cell>
          <cell r="D1351">
            <v>18</v>
          </cell>
          <cell r="E1351" t="str">
            <v>MQX</v>
          </cell>
          <cell r="F1351" t="str">
            <v>TUBO ENDOTRAQUEAL N° 8.0MM S/B</v>
          </cell>
          <cell r="G1351" t="str">
            <v xml:space="preserve">UNIDAD </v>
          </cell>
          <cell r="H1351" t="str">
            <v>230-2022</v>
          </cell>
          <cell r="I1351" t="str">
            <v>INTERCOMERCIAL MEDICA</v>
          </cell>
          <cell r="J1351" t="str">
            <v>NO</v>
          </cell>
          <cell r="K1351">
            <v>3432</v>
          </cell>
          <cell r="L1351">
            <v>652</v>
          </cell>
          <cell r="M1351">
            <v>4084</v>
          </cell>
          <cell r="N1351">
            <v>1</v>
          </cell>
        </row>
        <row r="1352">
          <cell r="B1352" t="str">
            <v>MQ0701</v>
          </cell>
          <cell r="C1352" t="str">
            <v>IC-057-2023</v>
          </cell>
          <cell r="D1352">
            <v>406</v>
          </cell>
          <cell r="E1352" t="str">
            <v>MQX</v>
          </cell>
          <cell r="F1352" t="str">
            <v>TUBO ENDOTRAQUEAL N° 8.5MM C/B</v>
          </cell>
          <cell r="G1352" t="str">
            <v xml:space="preserve">UNIDAD </v>
          </cell>
          <cell r="H1352" t="str">
            <v>143-2023</v>
          </cell>
          <cell r="I1352" t="str">
            <v>RAFAEL ANTONIO SALAMANCA</v>
          </cell>
          <cell r="J1352" t="str">
            <v>NO</v>
          </cell>
          <cell r="K1352">
            <v>2545</v>
          </cell>
          <cell r="L1352">
            <v>484</v>
          </cell>
          <cell r="M1352">
            <v>3029</v>
          </cell>
          <cell r="N1352">
            <v>14</v>
          </cell>
        </row>
        <row r="1353">
          <cell r="B1353" t="str">
            <v>MQXC616</v>
          </cell>
          <cell r="C1353" t="str">
            <v>IC-057-2023</v>
          </cell>
          <cell r="D1353">
            <v>745</v>
          </cell>
          <cell r="E1353" t="str">
            <v>MQX</v>
          </cell>
          <cell r="F1353" t="str">
            <v>TUBO ENDOTRAQUEAL N° 9.0MM C/B</v>
          </cell>
          <cell r="G1353" t="str">
            <v>UNIDAD</v>
          </cell>
          <cell r="H1353" t="str">
            <v>143-2023</v>
          </cell>
          <cell r="I1353" t="str">
            <v>RAFAEL ANTONIO SALAMANCA</v>
          </cell>
          <cell r="J1353" t="str">
            <v>NO</v>
          </cell>
          <cell r="K1353">
            <v>2557</v>
          </cell>
          <cell r="L1353">
            <v>486</v>
          </cell>
          <cell r="M1353">
            <v>3043</v>
          </cell>
          <cell r="N1353">
            <v>1</v>
          </cell>
        </row>
        <row r="1354">
          <cell r="B1354" t="str">
            <v>MQXC617</v>
          </cell>
          <cell r="C1354" t="str">
            <v>IC-057-2023</v>
          </cell>
          <cell r="D1354">
            <v>746</v>
          </cell>
          <cell r="E1354" t="str">
            <v>MQX</v>
          </cell>
          <cell r="F1354" t="str">
            <v>TUBO ENDOTRAQUEAL N° 9.5MM C/B</v>
          </cell>
          <cell r="G1354" t="str">
            <v>UNIDAD</v>
          </cell>
          <cell r="H1354" t="str">
            <v>143-2023</v>
          </cell>
          <cell r="I1354" t="str">
            <v>RAFAEL ANTONIO SALAMANCA</v>
          </cell>
          <cell r="J1354" t="str">
            <v>NO</v>
          </cell>
          <cell r="K1354">
            <v>2557</v>
          </cell>
          <cell r="L1354">
            <v>486</v>
          </cell>
          <cell r="M1354">
            <v>3043</v>
          </cell>
          <cell r="N1354">
            <v>1</v>
          </cell>
        </row>
        <row r="1355">
          <cell r="B1355" t="str">
            <v>MQXC360</v>
          </cell>
          <cell r="C1355" t="str">
            <v>IC-057-2023</v>
          </cell>
          <cell r="D1355">
            <v>408</v>
          </cell>
          <cell r="E1355" t="str">
            <v>MQX</v>
          </cell>
          <cell r="F1355" t="str">
            <v>TUBO ENDOTRAQUEAL ESPIRALADO METALICO N° 6.0 C/B</v>
          </cell>
          <cell r="G1355" t="str">
            <v xml:space="preserve">UNIDAD </v>
          </cell>
          <cell r="H1355" t="str">
            <v>151-2023</v>
          </cell>
          <cell r="I1355" t="str">
            <v>BIOPLAST OC S.A.S.</v>
          </cell>
          <cell r="J1355" t="str">
            <v>NO</v>
          </cell>
          <cell r="K1355">
            <v>16150</v>
          </cell>
          <cell r="L1355">
            <v>3068.5</v>
          </cell>
          <cell r="M1355">
            <v>19218.5</v>
          </cell>
          <cell r="N1355">
            <v>1</v>
          </cell>
        </row>
        <row r="1356">
          <cell r="B1356" t="str">
            <v>MQ1175</v>
          </cell>
          <cell r="C1356" t="str">
            <v>IC-057-2023</v>
          </cell>
          <cell r="D1356">
            <v>409</v>
          </cell>
          <cell r="E1356" t="str">
            <v>MQX</v>
          </cell>
          <cell r="F1356" t="str">
            <v>TUBO ENDOTRAQUEAL ESPIRALADO METALICO N° 6.5 C/B</v>
          </cell>
          <cell r="G1356" t="str">
            <v xml:space="preserve">UNIDAD </v>
          </cell>
          <cell r="H1356" t="str">
            <v>138-2023</v>
          </cell>
          <cell r="I1356" t="str">
            <v>MEDICOX LTDA</v>
          </cell>
          <cell r="J1356" t="str">
            <v>NO</v>
          </cell>
          <cell r="K1356">
            <v>2832</v>
          </cell>
          <cell r="L1356">
            <v>539</v>
          </cell>
          <cell r="M1356">
            <v>3371</v>
          </cell>
          <cell r="N1356">
            <v>2</v>
          </cell>
        </row>
        <row r="1357">
          <cell r="B1357" t="str">
            <v>MQXC359</v>
          </cell>
          <cell r="C1357" t="str">
            <v>IC-057-2023</v>
          </cell>
          <cell r="D1357">
            <v>407</v>
          </cell>
          <cell r="E1357" t="str">
            <v>MQX</v>
          </cell>
          <cell r="F1357" t="str">
            <v>TUBO ENDOTRAQUEAL ESPIRALADO METALICO N° 7.5 C/B</v>
          </cell>
          <cell r="G1357" t="str">
            <v xml:space="preserve">UNIDAD </v>
          </cell>
          <cell r="H1357" t="str">
            <v>151-2023</v>
          </cell>
          <cell r="I1357" t="str">
            <v>BIOPLAST OC S.A.S.</v>
          </cell>
          <cell r="J1357" t="str">
            <v>NO</v>
          </cell>
          <cell r="K1357">
            <v>16150</v>
          </cell>
          <cell r="L1357">
            <v>3068.5</v>
          </cell>
          <cell r="M1357">
            <v>19218.5</v>
          </cell>
          <cell r="N1357">
            <v>1</v>
          </cell>
        </row>
        <row r="1358">
          <cell r="B1358" t="str">
            <v>MQXC618</v>
          </cell>
          <cell r="C1358" t="str">
            <v>IC-057-2023</v>
          </cell>
          <cell r="D1358">
            <v>747</v>
          </cell>
          <cell r="E1358" t="str">
            <v>MQX</v>
          </cell>
          <cell r="F1358" t="str">
            <v>TUBO ENDOTRAQUEAL ESPIRALADO METALICO N° 8.5 C/B</v>
          </cell>
          <cell r="G1358" t="str">
            <v>UNIDAD</v>
          </cell>
          <cell r="H1358" t="str">
            <v>151-2023</v>
          </cell>
          <cell r="I1358" t="str">
            <v>BIOPLAST OC S.A.S.</v>
          </cell>
          <cell r="J1358" t="str">
            <v>NO</v>
          </cell>
          <cell r="K1358">
            <v>16150</v>
          </cell>
          <cell r="L1358">
            <v>3068.5</v>
          </cell>
          <cell r="M1358">
            <v>19218.5</v>
          </cell>
          <cell r="N1358">
            <v>1</v>
          </cell>
        </row>
        <row r="1359">
          <cell r="B1359" t="str">
            <v>MQ0700</v>
          </cell>
          <cell r="C1359" t="str">
            <v>IC-057-2023</v>
          </cell>
          <cell r="D1359">
            <v>341</v>
          </cell>
          <cell r="E1359" t="str">
            <v>MQX</v>
          </cell>
          <cell r="F1359" t="str">
            <v>TUBO ENDOTRAQUEAL N° 7.5MM C/BALON</v>
          </cell>
          <cell r="G1359" t="str">
            <v>UNIDAD</v>
          </cell>
          <cell r="H1359" t="str">
            <v>143-2023</v>
          </cell>
          <cell r="I1359" t="str">
            <v>RAFAEL ANTONIO SALAMANCA</v>
          </cell>
          <cell r="J1359" t="str">
            <v>NO</v>
          </cell>
          <cell r="K1359">
            <v>2557</v>
          </cell>
          <cell r="L1359">
            <v>486</v>
          </cell>
          <cell r="M1359">
            <v>3043</v>
          </cell>
          <cell r="N1359">
            <v>298</v>
          </cell>
        </row>
        <row r="1360">
          <cell r="B1360" t="str">
            <v>MQ0698</v>
          </cell>
          <cell r="C1360" t="str">
            <v>IC-057-2023</v>
          </cell>
          <cell r="D1360">
            <v>573</v>
          </cell>
          <cell r="E1360" t="str">
            <v>MQX</v>
          </cell>
          <cell r="F1360" t="str">
            <v>TUBO ENDOTRAQUEAL N° 6.5 S/B</v>
          </cell>
          <cell r="G1360" t="str">
            <v>UNIDAD</v>
          </cell>
          <cell r="H1360" t="str">
            <v>143-2023</v>
          </cell>
          <cell r="I1360" t="str">
            <v>RAFAEL ANTONIO SALAMANCA</v>
          </cell>
          <cell r="J1360" t="str">
            <v>NO</v>
          </cell>
          <cell r="K1360">
            <v>1691</v>
          </cell>
          <cell r="L1360">
            <v>321</v>
          </cell>
          <cell r="M1360">
            <v>2012</v>
          </cell>
          <cell r="N1360">
            <v>4</v>
          </cell>
        </row>
        <row r="1361">
          <cell r="B1361" t="str">
            <v>MQ1176</v>
          </cell>
          <cell r="C1361" t="str">
            <v>IC-057-2023</v>
          </cell>
          <cell r="D1361">
            <v>748</v>
          </cell>
          <cell r="E1361" t="str">
            <v>MQX</v>
          </cell>
          <cell r="F1361" t="str">
            <v>TUBO ENDOTRAQUEAL REFORZADO N° 8.0 C/B</v>
          </cell>
          <cell r="G1361" t="str">
            <v>UNIDAD</v>
          </cell>
          <cell r="H1361" t="str">
            <v>151-2023</v>
          </cell>
          <cell r="I1361" t="str">
            <v>BIOPLAST OC S.A.S.</v>
          </cell>
          <cell r="J1361" t="str">
            <v>NO</v>
          </cell>
          <cell r="K1361">
            <v>16150</v>
          </cell>
          <cell r="L1361">
            <v>3068.5</v>
          </cell>
          <cell r="M1361">
            <v>19218.5</v>
          </cell>
          <cell r="N1361">
            <v>2</v>
          </cell>
        </row>
        <row r="1362">
          <cell r="B1362" t="str">
            <v>MQ0704</v>
          </cell>
          <cell r="C1362" t="str">
            <v>IC-057-2023</v>
          </cell>
          <cell r="D1362">
            <v>212</v>
          </cell>
          <cell r="E1362" t="str">
            <v>MQX</v>
          </cell>
          <cell r="F1362" t="str">
            <v>CAUCHO DE SUCCION PVC POR 3 METROS ESTERIL</v>
          </cell>
          <cell r="G1362" t="str">
            <v xml:space="preserve">UNIDAD </v>
          </cell>
          <cell r="H1362" t="str">
            <v>151-2023</v>
          </cell>
          <cell r="I1362" t="str">
            <v>BIOPLAST OC S.A.S.</v>
          </cell>
          <cell r="J1362" t="str">
            <v>NO</v>
          </cell>
          <cell r="K1362">
            <v>3340</v>
          </cell>
          <cell r="L1362">
            <v>634.6</v>
          </cell>
          <cell r="M1362">
            <v>3974.6</v>
          </cell>
          <cell r="N1362">
            <v>630</v>
          </cell>
        </row>
        <row r="1363">
          <cell r="B1363" t="str">
            <v>MQ0705</v>
          </cell>
          <cell r="C1363" t="str">
            <v>009-2022 EGAT</v>
          </cell>
          <cell r="D1363">
            <v>379</v>
          </cell>
          <cell r="E1363" t="str">
            <v>MQX</v>
          </cell>
          <cell r="F1363" t="str">
            <v>TUBO SUCCION SILICO 3MTS +CANULA YANKAWE</v>
          </cell>
          <cell r="G1363" t="str">
            <v>UNIDAD</v>
          </cell>
          <cell r="H1363" t="str">
            <v>SIN CONTRATO</v>
          </cell>
          <cell r="I1363" t="str">
            <v>SIN CONTRATO</v>
          </cell>
          <cell r="J1363" t="str">
            <v>NO</v>
          </cell>
          <cell r="K1363">
            <v>5245.3781512605046</v>
          </cell>
          <cell r="L1363">
            <v>996.62184873949536</v>
          </cell>
          <cell r="M1363">
            <v>6242</v>
          </cell>
          <cell r="N1363">
            <v>310</v>
          </cell>
        </row>
        <row r="1364">
          <cell r="B1364" t="str">
            <v>MQ1180</v>
          </cell>
          <cell r="C1364" t="str">
            <v>IC-057-2023</v>
          </cell>
          <cell r="D1364">
            <v>592</v>
          </cell>
          <cell r="E1364" t="str">
            <v>MQX</v>
          </cell>
          <cell r="F1364" t="str">
            <v>SONDA DE GASTROSTOMIA N° 12FR PARA REEMPLZAO CON 2 PUERTOS</v>
          </cell>
          <cell r="G1364" t="str">
            <v xml:space="preserve">UNIDAD </v>
          </cell>
          <cell r="H1364" t="str">
            <v>138-2023</v>
          </cell>
          <cell r="I1364" t="str">
            <v>MEDICOX LTDA</v>
          </cell>
          <cell r="J1364" t="str">
            <v>NO</v>
          </cell>
          <cell r="K1364">
            <v>139286</v>
          </cell>
          <cell r="L1364">
            <v>0</v>
          </cell>
          <cell r="M1364">
            <v>139286</v>
          </cell>
          <cell r="N1364">
            <v>1</v>
          </cell>
        </row>
        <row r="1365">
          <cell r="B1365" t="str">
            <v>MQ0709</v>
          </cell>
          <cell r="C1365" t="str">
            <v>IC-057-2023</v>
          </cell>
          <cell r="D1365">
            <v>593</v>
          </cell>
          <cell r="E1365" t="str">
            <v>MQX</v>
          </cell>
          <cell r="F1365" t="str">
            <v>SONDA DE GASTROSTOMIA N° 16FR PARA REEMPLZAO CON 2 PUERTOS</v>
          </cell>
          <cell r="G1365" t="str">
            <v xml:space="preserve">UNIDAD </v>
          </cell>
          <cell r="H1365" t="str">
            <v>138-2023</v>
          </cell>
          <cell r="I1365" t="str">
            <v>MEDICOX LTDA</v>
          </cell>
          <cell r="J1365" t="str">
            <v>NO</v>
          </cell>
          <cell r="K1365">
            <v>139286</v>
          </cell>
          <cell r="L1365">
            <v>0</v>
          </cell>
          <cell r="M1365">
            <v>139286</v>
          </cell>
          <cell r="N1365">
            <v>2</v>
          </cell>
        </row>
        <row r="1366">
          <cell r="B1366" t="str">
            <v>MQXC438</v>
          </cell>
          <cell r="C1366" t="str">
            <v>IC-057-2023</v>
          </cell>
          <cell r="D1366">
            <v>594</v>
          </cell>
          <cell r="E1366" t="str">
            <v>MQX</v>
          </cell>
          <cell r="F1366" t="str">
            <v>SONDAS DE ALIMENTACION ENTERAL POR GASTROSTOMIA N° 14FR C/B DESDE 3 HASTA 10 ML</v>
          </cell>
          <cell r="G1366" t="str">
            <v xml:space="preserve">UNIDAD </v>
          </cell>
          <cell r="H1366" t="str">
            <v>138-2023</v>
          </cell>
          <cell r="I1366" t="str">
            <v>MEDICOX LTDA</v>
          </cell>
          <cell r="J1366" t="str">
            <v>NO</v>
          </cell>
          <cell r="K1366">
            <v>139286</v>
          </cell>
          <cell r="L1366">
            <v>0</v>
          </cell>
          <cell r="M1366">
            <v>139286</v>
          </cell>
          <cell r="N1366">
            <v>1</v>
          </cell>
        </row>
        <row r="1367">
          <cell r="B1367" t="str">
            <v>MQXC439</v>
          </cell>
          <cell r="C1367" t="str">
            <v>IC-057-2023</v>
          </cell>
          <cell r="D1367">
            <v>595</v>
          </cell>
          <cell r="E1367" t="str">
            <v>MQX</v>
          </cell>
          <cell r="F1367" t="str">
            <v>SONDAS DE ALIMENTACION ENTERAL POR GASTROSTOMIA N° 16FR C/B DESDE 3 HASTA 10 ML</v>
          </cell>
          <cell r="G1367" t="str">
            <v xml:space="preserve">UNIDAD </v>
          </cell>
          <cell r="H1367" t="str">
            <v>138-2023</v>
          </cell>
          <cell r="I1367" t="str">
            <v>MEDICOX LTDA</v>
          </cell>
          <cell r="J1367" t="str">
            <v>NO</v>
          </cell>
          <cell r="K1367">
            <v>139286</v>
          </cell>
          <cell r="L1367">
            <v>0</v>
          </cell>
          <cell r="M1367">
            <v>139286</v>
          </cell>
          <cell r="N1367">
            <v>1</v>
          </cell>
        </row>
        <row r="1368">
          <cell r="B1368" t="str">
            <v>MQXC440</v>
          </cell>
          <cell r="C1368" t="str">
            <v>IC-057-2023</v>
          </cell>
          <cell r="D1368">
            <v>596</v>
          </cell>
          <cell r="E1368" t="str">
            <v>MQX</v>
          </cell>
          <cell r="F1368" t="str">
            <v>SONDAS DE ALIMENTACION ENTERAL POR GASTROSTOMIA N° 22FR C/B DESDE 3 HASTA 10 ML</v>
          </cell>
          <cell r="G1368" t="str">
            <v xml:space="preserve">UNIDAD </v>
          </cell>
          <cell r="H1368" t="str">
            <v>138-2023</v>
          </cell>
          <cell r="I1368" t="str">
            <v>MEDICOX LTDA</v>
          </cell>
          <cell r="J1368" t="str">
            <v>NO</v>
          </cell>
          <cell r="K1368">
            <v>139286</v>
          </cell>
          <cell r="L1368">
            <v>0</v>
          </cell>
          <cell r="M1368">
            <v>139286</v>
          </cell>
          <cell r="N1368">
            <v>1</v>
          </cell>
        </row>
        <row r="1369">
          <cell r="B1369" t="str">
            <v>MQXC386</v>
          </cell>
          <cell r="C1369" t="str">
            <v>IC-005-2023</v>
          </cell>
          <cell r="D1369">
            <v>26</v>
          </cell>
          <cell r="E1369" t="str">
            <v>MQX</v>
          </cell>
          <cell r="F1369" t="str">
            <v>ULTRASET BOLSA PARA DRENAJE CAPD</v>
          </cell>
          <cell r="G1369" t="str">
            <v>UNIDAD</v>
          </cell>
          <cell r="H1369" t="str">
            <v>004-2023</v>
          </cell>
          <cell r="I1369" t="str">
            <v>EMERGENCIAS CLINICAS SAS</v>
          </cell>
          <cell r="J1369" t="str">
            <v>SI</v>
          </cell>
          <cell r="K1369">
            <v>11500</v>
          </cell>
          <cell r="L1369">
            <v>0</v>
          </cell>
          <cell r="M1369">
            <v>11500</v>
          </cell>
          <cell r="N1369">
            <v>300</v>
          </cell>
        </row>
        <row r="1370">
          <cell r="B1370" t="str">
            <v>MQ1395</v>
          </cell>
          <cell r="C1370" t="str">
            <v>IC-057-2023</v>
          </cell>
          <cell r="D1370">
            <v>60</v>
          </cell>
          <cell r="E1370" t="str">
            <v>MQX</v>
          </cell>
          <cell r="F1370" t="str">
            <v xml:space="preserve">VALVULA DE BIOPSIA DESCARTABLE COMPATIBLE CON FIBROBRONCOSCOPIO  OLYMPUS </v>
          </cell>
          <cell r="G1370" t="str">
            <v xml:space="preserve">UNIDAD </v>
          </cell>
          <cell r="H1370" t="str">
            <v>154-2023</v>
          </cell>
          <cell r="I1370" t="str">
            <v>LM INSTRUMENTS SAS</v>
          </cell>
          <cell r="J1370" t="str">
            <v>NO</v>
          </cell>
          <cell r="K1370">
            <v>559865</v>
          </cell>
          <cell r="L1370">
            <v>106374</v>
          </cell>
          <cell r="M1370">
            <v>666239</v>
          </cell>
          <cell r="N1370">
            <v>5</v>
          </cell>
        </row>
        <row r="1371">
          <cell r="B1371" t="str">
            <v>MQXC414</v>
          </cell>
          <cell r="C1371" t="str">
            <v>IC-057-2023</v>
          </cell>
          <cell r="D1371">
            <v>503</v>
          </cell>
          <cell r="E1371" t="str">
            <v>MQX</v>
          </cell>
          <cell r="F1371" t="str">
            <v xml:space="preserve">VALVULA DE BIOPSIA DE UN SOLO USO </v>
          </cell>
          <cell r="G1371" t="str">
            <v xml:space="preserve">UNIDAD </v>
          </cell>
          <cell r="H1371" t="str">
            <v>153-2023</v>
          </cell>
          <cell r="I1371" t="str">
            <v>JORGE MACHADO EQUIPOS MEDICOS SAS</v>
          </cell>
          <cell r="J1371" t="str">
            <v>NO</v>
          </cell>
          <cell r="K1371">
            <v>9000</v>
          </cell>
          <cell r="L1371">
            <v>1710</v>
          </cell>
          <cell r="M1371">
            <v>10710</v>
          </cell>
          <cell r="N1371">
            <v>1</v>
          </cell>
        </row>
        <row r="1372">
          <cell r="B1372" t="str">
            <v>MQ0711</v>
          </cell>
          <cell r="C1372" t="str">
            <v>IC-057-2023</v>
          </cell>
          <cell r="D1372">
            <v>875</v>
          </cell>
          <cell r="E1372" t="str">
            <v>MQX</v>
          </cell>
          <cell r="F1372" t="str">
            <v>VALVULA FONATORIA CON PUERTO DE OXIGENO</v>
          </cell>
          <cell r="G1372" t="str">
            <v xml:space="preserve">UNIDAD </v>
          </cell>
          <cell r="H1372" t="str">
            <v>144-2023</v>
          </cell>
          <cell r="I1372" t="str">
            <v>COMPANY MEDIQBOY OC S.A.S.</v>
          </cell>
          <cell r="J1372" t="str">
            <v>NO</v>
          </cell>
          <cell r="K1372">
            <v>74289</v>
          </cell>
          <cell r="L1372">
            <v>0</v>
          </cell>
          <cell r="M1372">
            <v>74289</v>
          </cell>
          <cell r="N1372">
            <v>1</v>
          </cell>
        </row>
        <row r="1373">
          <cell r="B1373" t="str">
            <v>MQXC634</v>
          </cell>
          <cell r="C1373" t="str">
            <v>EM-096-2023</v>
          </cell>
          <cell r="D1373">
            <v>159</v>
          </cell>
          <cell r="E1373" t="str">
            <v>MQX</v>
          </cell>
          <cell r="F1373" t="str">
            <v>VALVULOTOMO EXPANDIBLE 1.5 MM.</v>
          </cell>
          <cell r="G1373" t="str">
            <v xml:space="preserve">UNIDAD </v>
          </cell>
          <cell r="H1373" t="str">
            <v>040-2023</v>
          </cell>
          <cell r="I1373" t="str">
            <v>COMPANY MEDIQBOY</v>
          </cell>
          <cell r="J1373" t="str">
            <v>NO</v>
          </cell>
          <cell r="K1373">
            <v>5207143</v>
          </cell>
          <cell r="L1373">
            <v>0</v>
          </cell>
          <cell r="M1373">
            <v>5207143</v>
          </cell>
          <cell r="N1373">
            <v>1</v>
          </cell>
        </row>
        <row r="1374">
          <cell r="B1374" t="str">
            <v>MQ0712</v>
          </cell>
          <cell r="C1374" t="str">
            <v>IC-057-2023</v>
          </cell>
          <cell r="D1374">
            <v>574</v>
          </cell>
          <cell r="E1374" t="str">
            <v>MQX</v>
          </cell>
          <cell r="F1374" t="str">
            <v>VASELINA PURA 1 LIBRA</v>
          </cell>
          <cell r="G1374" t="str">
            <v>UNIDAD</v>
          </cell>
          <cell r="H1374" t="str">
            <v>143-2023</v>
          </cell>
          <cell r="I1374" t="str">
            <v>RAFAEL ANTONIO SALAMANCA</v>
          </cell>
          <cell r="J1374" t="str">
            <v>NO</v>
          </cell>
          <cell r="K1374">
            <v>9691</v>
          </cell>
          <cell r="L1374">
            <v>1841</v>
          </cell>
          <cell r="M1374">
            <v>11532</v>
          </cell>
          <cell r="N1374">
            <v>695</v>
          </cell>
        </row>
        <row r="1375">
          <cell r="B1375" t="str">
            <v>MQXC587</v>
          </cell>
          <cell r="C1375" t="str">
            <v>IC-002-2023</v>
          </cell>
          <cell r="D1375">
            <v>236</v>
          </cell>
          <cell r="E1375" t="str">
            <v>MQX</v>
          </cell>
          <cell r="F1375" t="str">
            <v>VASOS DAPEN</v>
          </cell>
          <cell r="G1375" t="str">
            <v>UNIDAD</v>
          </cell>
          <cell r="H1375" t="str">
            <v>009-2023</v>
          </cell>
          <cell r="I1375" t="str">
            <v>ORBIDENTAL SAS</v>
          </cell>
          <cell r="J1375" t="str">
            <v>NO</v>
          </cell>
          <cell r="K1375">
            <v>3400</v>
          </cell>
          <cell r="L1375">
            <v>646</v>
          </cell>
          <cell r="M1375">
            <v>4046</v>
          </cell>
          <cell r="N1375">
            <v>1</v>
          </cell>
        </row>
        <row r="1376">
          <cell r="B1376" t="str">
            <v>MQ0715</v>
          </cell>
          <cell r="C1376" t="str">
            <v>IC-057-2023</v>
          </cell>
          <cell r="D1376">
            <v>194</v>
          </cell>
          <cell r="E1376" t="str">
            <v>MQX</v>
          </cell>
          <cell r="F1376" t="str">
            <v>VENDA DE ALGODON LAMINADO NO ESTERIL.5*5 YARDAS</v>
          </cell>
          <cell r="G1376" t="str">
            <v>UNIDAD</v>
          </cell>
          <cell r="H1376" t="str">
            <v>131-2023</v>
          </cell>
          <cell r="I1376" t="str">
            <v>POLIFARMA SAS</v>
          </cell>
          <cell r="J1376" t="str">
            <v>NO</v>
          </cell>
          <cell r="K1376">
            <v>1296</v>
          </cell>
          <cell r="L1376">
            <v>0</v>
          </cell>
          <cell r="M1376">
            <v>1296</v>
          </cell>
          <cell r="N1376">
            <v>1</v>
          </cell>
        </row>
        <row r="1377">
          <cell r="B1377" t="str">
            <v>MQ0716</v>
          </cell>
          <cell r="C1377" t="str">
            <v>IC-057-2023</v>
          </cell>
          <cell r="D1377">
            <v>195</v>
          </cell>
          <cell r="E1377" t="str">
            <v>MQX</v>
          </cell>
          <cell r="F1377" t="str">
            <v>VENDA DE ALGODON LAMINADO NO ESTERIL.6*5 YARDAS</v>
          </cell>
          <cell r="G1377" t="str">
            <v>UNIDAD</v>
          </cell>
          <cell r="H1377" t="str">
            <v>131-2023</v>
          </cell>
          <cell r="I1377" t="str">
            <v>POLIFARMA SAS</v>
          </cell>
          <cell r="J1377" t="str">
            <v>NO</v>
          </cell>
          <cell r="K1377">
            <v>1620</v>
          </cell>
          <cell r="L1377">
            <v>0</v>
          </cell>
          <cell r="M1377">
            <v>1620</v>
          </cell>
          <cell r="N1377">
            <v>1</v>
          </cell>
        </row>
        <row r="1378">
          <cell r="B1378" t="str">
            <v>MQ1183</v>
          </cell>
          <cell r="C1378" t="str">
            <v>IC-057-2023</v>
          </cell>
          <cell r="D1378">
            <v>841</v>
          </cell>
          <cell r="E1378" t="str">
            <v>MQX</v>
          </cell>
          <cell r="F1378" t="str">
            <v>VENDA DE ALGODON 3 * 5 YARDAS ESTERIL</v>
          </cell>
          <cell r="G1378" t="str">
            <v xml:space="preserve">UNIDAD </v>
          </cell>
          <cell r="H1378" t="str">
            <v>144-2023</v>
          </cell>
          <cell r="I1378" t="str">
            <v>COMPANY MEDIQBOY OC S.A.S.</v>
          </cell>
          <cell r="J1378" t="str">
            <v>NO</v>
          </cell>
          <cell r="K1378">
            <v>1425</v>
          </cell>
          <cell r="L1378">
            <v>0</v>
          </cell>
          <cell r="M1378">
            <v>1425</v>
          </cell>
          <cell r="N1378">
            <v>288</v>
          </cell>
        </row>
        <row r="1379">
          <cell r="B1379" t="str">
            <v>MQ1367</v>
          </cell>
          <cell r="C1379" t="str">
            <v>IC-057-2023</v>
          </cell>
          <cell r="D1379">
            <v>421</v>
          </cell>
          <cell r="E1379" t="str">
            <v>MQX</v>
          </cell>
          <cell r="F1379" t="str">
            <v>VENDA DE ALGODON 4 * 5 YARDAS ESTERIL</v>
          </cell>
          <cell r="G1379" t="str">
            <v xml:space="preserve">UNIDAD </v>
          </cell>
          <cell r="H1379" t="str">
            <v>143-2023</v>
          </cell>
          <cell r="I1379" t="str">
            <v>RAFAEL ANTONIO SALAMANCA</v>
          </cell>
          <cell r="J1379" t="str">
            <v>NO</v>
          </cell>
          <cell r="K1379">
            <v>2334</v>
          </cell>
          <cell r="L1379">
            <v>0</v>
          </cell>
          <cell r="M1379">
            <v>2334</v>
          </cell>
          <cell r="N1379">
            <v>733</v>
          </cell>
        </row>
        <row r="1380">
          <cell r="B1380" t="str">
            <v>MQ1184</v>
          </cell>
          <cell r="C1380" t="str">
            <v>IC-057-2023</v>
          </cell>
          <cell r="D1380">
            <v>81</v>
          </cell>
          <cell r="E1380" t="str">
            <v>MQX</v>
          </cell>
          <cell r="F1380" t="str">
            <v>VENDA DE ALGODON 5 X 5 YARDAS ESTERIL</v>
          </cell>
          <cell r="G1380" t="str">
            <v xml:space="preserve">UNIDAD </v>
          </cell>
          <cell r="H1380" t="str">
            <v>143-2023</v>
          </cell>
          <cell r="I1380" t="str">
            <v>RAFAEL ANTONIO SALAMANCA</v>
          </cell>
          <cell r="J1380" t="str">
            <v>NO</v>
          </cell>
          <cell r="K1380">
            <v>2858</v>
          </cell>
          <cell r="L1380">
            <v>0</v>
          </cell>
          <cell r="M1380">
            <v>2858</v>
          </cell>
          <cell r="N1380">
            <v>366</v>
          </cell>
        </row>
        <row r="1381">
          <cell r="B1381" t="str">
            <v>MQ1185</v>
          </cell>
          <cell r="C1381" t="str">
            <v>IC-057-2023</v>
          </cell>
          <cell r="D1381">
            <v>842</v>
          </cell>
          <cell r="E1381" t="str">
            <v>MQX</v>
          </cell>
          <cell r="F1381" t="str">
            <v>VENDA DE ALGODON 6 * 5 YARDAS ESTERIL</v>
          </cell>
          <cell r="G1381" t="str">
            <v xml:space="preserve">UNIDAD </v>
          </cell>
          <cell r="H1381" t="str">
            <v>143-2023</v>
          </cell>
          <cell r="I1381" t="str">
            <v>RAFAEL ANTONIO SALAMANCA</v>
          </cell>
          <cell r="J1381" t="str">
            <v>NO</v>
          </cell>
          <cell r="K1381">
            <v>3450</v>
          </cell>
          <cell r="L1381">
            <v>0</v>
          </cell>
          <cell r="M1381">
            <v>3450</v>
          </cell>
          <cell r="N1381">
            <v>506</v>
          </cell>
        </row>
        <row r="1382">
          <cell r="B1382" t="str">
            <v>MQ0714</v>
          </cell>
          <cell r="C1382" t="str">
            <v>IC-057-2023</v>
          </cell>
          <cell r="D1382">
            <v>196</v>
          </cell>
          <cell r="E1382" t="str">
            <v>MQX</v>
          </cell>
          <cell r="F1382" t="str">
            <v>VENDA DE ALGODON LAMINADO NO ESTERIL. 4*5 YARDAS</v>
          </cell>
          <cell r="G1382" t="str">
            <v>UNIDAD</v>
          </cell>
          <cell r="H1382" t="str">
            <v>131-2023</v>
          </cell>
          <cell r="I1382" t="str">
            <v>POLIFARMA SAS</v>
          </cell>
          <cell r="J1382" t="str">
            <v>NO</v>
          </cell>
          <cell r="K1382">
            <v>1044</v>
          </cell>
          <cell r="L1382">
            <v>0</v>
          </cell>
          <cell r="M1382">
            <v>1044</v>
          </cell>
          <cell r="N1382">
            <v>1</v>
          </cell>
        </row>
        <row r="1383">
          <cell r="B1383" t="str">
            <v>MQ0713</v>
          </cell>
          <cell r="C1383" t="str">
            <v>IC-057-2023</v>
          </cell>
          <cell r="D1383">
            <v>197</v>
          </cell>
          <cell r="E1383" t="str">
            <v>MQX</v>
          </cell>
          <cell r="F1383" t="str">
            <v>VENDA DE ALGODON LAMINADO NO ESTERIL.3*5 YARDAS</v>
          </cell>
          <cell r="G1383" t="str">
            <v>UNIDAD</v>
          </cell>
          <cell r="H1383" t="str">
            <v>131-2023</v>
          </cell>
          <cell r="I1383" t="str">
            <v>POLIFARMA SAS</v>
          </cell>
          <cell r="J1383" t="str">
            <v>NO</v>
          </cell>
          <cell r="K1383">
            <v>842</v>
          </cell>
          <cell r="L1383">
            <v>0</v>
          </cell>
          <cell r="M1383">
            <v>842</v>
          </cell>
          <cell r="N1383">
            <v>1</v>
          </cell>
        </row>
        <row r="1384">
          <cell r="B1384" t="str">
            <v>MQ0717</v>
          </cell>
          <cell r="C1384" t="str">
            <v>IC-057-2023</v>
          </cell>
          <cell r="D1384">
            <v>342</v>
          </cell>
          <cell r="E1384" t="str">
            <v>MQX</v>
          </cell>
          <cell r="F1384" t="str">
            <v>VENDA DE GASA 5" * 5"</v>
          </cell>
          <cell r="G1384" t="str">
            <v>UNIDAD</v>
          </cell>
          <cell r="H1384" t="str">
            <v>143-2023</v>
          </cell>
          <cell r="I1384" t="str">
            <v>RAFAEL ANTONIO SALAMANCA</v>
          </cell>
          <cell r="J1384" t="str">
            <v>NO</v>
          </cell>
          <cell r="K1384">
            <v>3009</v>
          </cell>
          <cell r="L1384">
            <v>0</v>
          </cell>
          <cell r="M1384">
            <v>3009</v>
          </cell>
          <cell r="N1384">
            <v>50</v>
          </cell>
        </row>
        <row r="1385">
          <cell r="B1385" t="str">
            <v>MQ1236</v>
          </cell>
          <cell r="C1385" t="str">
            <v>IC-057-2023</v>
          </cell>
          <cell r="D1385">
            <v>343</v>
          </cell>
          <cell r="E1385" t="str">
            <v>MQX</v>
          </cell>
          <cell r="F1385" t="str">
            <v>VENDA DE GASA 6" * 5"</v>
          </cell>
          <cell r="G1385" t="str">
            <v>UNIDAD</v>
          </cell>
          <cell r="H1385" t="str">
            <v>143-2023</v>
          </cell>
          <cell r="I1385" t="str">
            <v>RAFAEL ANTONIO SALAMANCA</v>
          </cell>
          <cell r="J1385" t="str">
            <v>NO</v>
          </cell>
          <cell r="K1385">
            <v>3605</v>
          </cell>
          <cell r="L1385">
            <v>0</v>
          </cell>
          <cell r="M1385">
            <v>3605</v>
          </cell>
          <cell r="N1385">
            <v>8</v>
          </cell>
        </row>
        <row r="1386">
          <cell r="B1386" t="str">
            <v>MQ0718</v>
          </cell>
          <cell r="C1386" t="str">
            <v>IC-057-2023</v>
          </cell>
          <cell r="D1386">
            <v>416</v>
          </cell>
          <cell r="E1386" t="str">
            <v>MQX</v>
          </cell>
          <cell r="F1386" t="str">
            <v>VENDA DE YESO 3 * 5 YARDAS</v>
          </cell>
          <cell r="G1386" t="str">
            <v xml:space="preserve">UNIDAD </v>
          </cell>
          <cell r="H1386" t="str">
            <v>139-2023</v>
          </cell>
          <cell r="I1386" t="str">
            <v>DISCOLMEDICA S.A.S.</v>
          </cell>
          <cell r="J1386" t="str">
            <v>NO</v>
          </cell>
          <cell r="K1386">
            <v>2991</v>
          </cell>
          <cell r="L1386">
            <v>0</v>
          </cell>
          <cell r="M1386">
            <v>2991</v>
          </cell>
          <cell r="N1386">
            <v>164</v>
          </cell>
        </row>
        <row r="1387">
          <cell r="B1387" t="str">
            <v>MQ1187</v>
          </cell>
          <cell r="C1387" t="str">
            <v>IC-057-2023</v>
          </cell>
          <cell r="D1387">
            <v>417</v>
          </cell>
          <cell r="E1387" t="str">
            <v>MQX</v>
          </cell>
          <cell r="F1387" t="str">
            <v>VENDA DE YESO 4 * 5 YARDAS</v>
          </cell>
          <cell r="G1387" t="str">
            <v xml:space="preserve">UNIDAD </v>
          </cell>
          <cell r="H1387" t="str">
            <v>135-2023</v>
          </cell>
          <cell r="I1387" t="str">
            <v>ALFA TRADING S.A.S.</v>
          </cell>
          <cell r="J1387" t="str">
            <v>NO</v>
          </cell>
          <cell r="K1387">
            <v>3630</v>
          </cell>
          <cell r="L1387">
            <v>0</v>
          </cell>
          <cell r="M1387">
            <v>3630</v>
          </cell>
          <cell r="N1387">
            <v>495</v>
          </cell>
        </row>
        <row r="1388">
          <cell r="B1388" t="str">
            <v>MQ0719</v>
          </cell>
          <cell r="C1388" t="str">
            <v>IC-057-2023</v>
          </cell>
          <cell r="D1388">
            <v>568</v>
          </cell>
          <cell r="E1388" t="str">
            <v>MQX</v>
          </cell>
          <cell r="F1388" t="str">
            <v>VENDA DE YESO 5 X 5 YARDAS</v>
          </cell>
          <cell r="G1388" t="str">
            <v xml:space="preserve">UNIDAD </v>
          </cell>
          <cell r="H1388" t="str">
            <v>135-2023</v>
          </cell>
          <cell r="I1388" t="str">
            <v>ALFA TRADING S.A.S.</v>
          </cell>
          <cell r="J1388" t="str">
            <v>NO</v>
          </cell>
          <cell r="K1388">
            <v>4477</v>
          </cell>
          <cell r="L1388">
            <v>0</v>
          </cell>
          <cell r="M1388">
            <v>4477</v>
          </cell>
          <cell r="N1388">
            <v>300</v>
          </cell>
        </row>
        <row r="1389">
          <cell r="B1389" t="str">
            <v>MQ0720</v>
          </cell>
          <cell r="C1389" t="str">
            <v>IC-057-2023</v>
          </cell>
          <cell r="D1389">
            <v>198</v>
          </cell>
          <cell r="E1389" t="str">
            <v>MQX</v>
          </cell>
          <cell r="F1389" t="str">
            <v>VENDA DE YESO 6 * 5 YARDAS</v>
          </cell>
          <cell r="G1389" t="str">
            <v>UNIDAD</v>
          </cell>
          <cell r="H1389" t="str">
            <v>139-2023</v>
          </cell>
          <cell r="I1389" t="str">
            <v>DISCOLMEDICA S.A.S.</v>
          </cell>
          <cell r="J1389" t="str">
            <v>NO</v>
          </cell>
          <cell r="K1389">
            <v>4427</v>
          </cell>
          <cell r="L1389">
            <v>0</v>
          </cell>
          <cell r="M1389">
            <v>4427</v>
          </cell>
          <cell r="N1389">
            <v>239</v>
          </cell>
        </row>
        <row r="1390">
          <cell r="B1390" t="str">
            <v>MQ0721</v>
          </cell>
          <cell r="C1390" t="str">
            <v>IC-057-2023</v>
          </cell>
          <cell r="D1390">
            <v>199</v>
          </cell>
          <cell r="E1390" t="str">
            <v>MQX</v>
          </cell>
          <cell r="F1390" t="str">
            <v>VENDA ELASTICA 3 * 5 YARDAS</v>
          </cell>
          <cell r="G1390" t="str">
            <v>UNIDAD</v>
          </cell>
          <cell r="H1390" t="str">
            <v>131-2023</v>
          </cell>
          <cell r="I1390" t="str">
            <v>POLIFARMA SAS</v>
          </cell>
          <cell r="J1390" t="str">
            <v>NO</v>
          </cell>
          <cell r="K1390">
            <v>1177</v>
          </cell>
          <cell r="L1390">
            <v>0</v>
          </cell>
          <cell r="M1390">
            <v>1177</v>
          </cell>
          <cell r="N1390">
            <v>1</v>
          </cell>
        </row>
        <row r="1391">
          <cell r="B1391" t="str">
            <v>MQ1191</v>
          </cell>
          <cell r="C1391" t="str">
            <v>IC-057-2023</v>
          </cell>
          <cell r="D1391">
            <v>672</v>
          </cell>
          <cell r="E1391" t="str">
            <v>MQX</v>
          </cell>
          <cell r="F1391" t="str">
            <v>VENDA ELASTICA 3 * 5 YARDAS ESTERIL</v>
          </cell>
          <cell r="G1391" t="str">
            <v>UNIDAD</v>
          </cell>
          <cell r="H1391" t="str">
            <v>131-2023</v>
          </cell>
          <cell r="I1391" t="str">
            <v>POLIFARMA SAS</v>
          </cell>
          <cell r="J1391" t="str">
            <v>NO</v>
          </cell>
          <cell r="K1391">
            <v>1867</v>
          </cell>
          <cell r="L1391">
            <v>0</v>
          </cell>
          <cell r="M1391">
            <v>1867</v>
          </cell>
          <cell r="N1391">
            <v>488</v>
          </cell>
        </row>
        <row r="1392">
          <cell r="B1392" t="str">
            <v>MQ1188</v>
          </cell>
          <cell r="C1392" t="str">
            <v>IC-057-2023</v>
          </cell>
          <cell r="D1392">
            <v>540</v>
          </cell>
          <cell r="E1392" t="str">
            <v>MQX</v>
          </cell>
          <cell r="F1392" t="str">
            <v>VENDA ELASTICA 4 * 5 YARDAS</v>
          </cell>
          <cell r="G1392" t="str">
            <v>UNIDAD</v>
          </cell>
          <cell r="H1392" t="str">
            <v>143-2023</v>
          </cell>
          <cell r="I1392" t="str">
            <v>RAFAEL ANTONIO SALAMANCA</v>
          </cell>
          <cell r="J1392" t="str">
            <v>NO</v>
          </cell>
          <cell r="K1392">
            <v>1444</v>
          </cell>
          <cell r="L1392">
            <v>0</v>
          </cell>
          <cell r="M1392">
            <v>1444</v>
          </cell>
          <cell r="N1392">
            <v>1</v>
          </cell>
        </row>
        <row r="1393">
          <cell r="B1393" t="str">
            <v>MQ1252</v>
          </cell>
          <cell r="C1393" t="str">
            <v>IC-057-2023</v>
          </cell>
          <cell r="D1393">
            <v>82</v>
          </cell>
          <cell r="E1393" t="str">
            <v>MQX</v>
          </cell>
          <cell r="F1393" t="str">
            <v>VENDA ELASTICA 4 X 5 YARDAS ESTERIL</v>
          </cell>
          <cell r="G1393" t="str">
            <v>UNIDAD</v>
          </cell>
          <cell r="H1393" t="str">
            <v>143-2023</v>
          </cell>
          <cell r="I1393" t="str">
            <v>RAFAEL ANTONIO SALAMANCA</v>
          </cell>
          <cell r="J1393" t="str">
            <v>NO</v>
          </cell>
          <cell r="K1393">
            <v>2389</v>
          </cell>
          <cell r="L1393">
            <v>0</v>
          </cell>
          <cell r="M1393">
            <v>2389</v>
          </cell>
          <cell r="N1393">
            <v>1260</v>
          </cell>
        </row>
        <row r="1394">
          <cell r="B1394" t="str">
            <v>MQ1253</v>
          </cell>
          <cell r="C1394" t="str">
            <v>IC-057-2023</v>
          </cell>
          <cell r="D1394">
            <v>83</v>
          </cell>
          <cell r="E1394" t="str">
            <v>MQX</v>
          </cell>
          <cell r="F1394" t="str">
            <v>VENDA ELASTICA 5 X 5 YARDAS ESTERIL</v>
          </cell>
          <cell r="G1394" t="str">
            <v>UNIDAD</v>
          </cell>
          <cell r="H1394" t="str">
            <v>143-2023</v>
          </cell>
          <cell r="I1394" t="str">
            <v>RAFAEL ANTONIO SALAMANCA</v>
          </cell>
          <cell r="J1394" t="str">
            <v>NO</v>
          </cell>
          <cell r="K1394">
            <v>2989</v>
          </cell>
          <cell r="L1394">
            <v>0</v>
          </cell>
          <cell r="M1394">
            <v>2989</v>
          </cell>
          <cell r="N1394">
            <v>469</v>
          </cell>
        </row>
        <row r="1395">
          <cell r="B1395" t="str">
            <v>MQ1189</v>
          </cell>
          <cell r="C1395" t="str">
            <v>IC-057-2023</v>
          </cell>
          <cell r="D1395">
            <v>541</v>
          </cell>
          <cell r="E1395" t="str">
            <v>MQX</v>
          </cell>
          <cell r="F1395" t="str">
            <v>VENDA ELASTICA 5 * 5 YARDAS</v>
          </cell>
          <cell r="G1395" t="str">
            <v>UNIDAD</v>
          </cell>
          <cell r="H1395" t="str">
            <v>143-2023</v>
          </cell>
          <cell r="I1395" t="str">
            <v>RAFAEL ANTONIO SALAMANCA</v>
          </cell>
          <cell r="J1395" t="str">
            <v>NO</v>
          </cell>
          <cell r="K1395">
            <v>1773</v>
          </cell>
          <cell r="L1395">
            <v>0</v>
          </cell>
          <cell r="M1395">
            <v>1773</v>
          </cell>
          <cell r="N1395">
            <v>1</v>
          </cell>
        </row>
        <row r="1396">
          <cell r="B1396" t="str">
            <v>MQ1190</v>
          </cell>
          <cell r="C1396" t="str">
            <v>IC-057-2023</v>
          </cell>
          <cell r="D1396">
            <v>774</v>
          </cell>
          <cell r="E1396" t="str">
            <v>MQX</v>
          </cell>
          <cell r="F1396" t="str">
            <v>VENDA ELASTICA 6 * 5 YARDAS</v>
          </cell>
          <cell r="G1396" t="str">
            <v>UNIDAD</v>
          </cell>
          <cell r="H1396" t="str">
            <v>143-2023</v>
          </cell>
          <cell r="I1396" t="str">
            <v>RAFAEL ANTONIO SALAMANCA</v>
          </cell>
          <cell r="J1396" t="str">
            <v>NO</v>
          </cell>
          <cell r="K1396">
            <v>2057</v>
          </cell>
          <cell r="L1396">
            <v>0</v>
          </cell>
          <cell r="M1396">
            <v>2057</v>
          </cell>
          <cell r="N1396">
            <v>1</v>
          </cell>
        </row>
        <row r="1397">
          <cell r="B1397" t="str">
            <v>MQ1254</v>
          </cell>
          <cell r="C1397" t="str">
            <v>IC-057-2023</v>
          </cell>
          <cell r="D1397">
            <v>84</v>
          </cell>
          <cell r="E1397" t="str">
            <v>MQX</v>
          </cell>
          <cell r="F1397" t="str">
            <v>VENDA ELASTICA 6 X 5 YARDAS ESTERIL</v>
          </cell>
          <cell r="G1397" t="str">
            <v>UNIDAD</v>
          </cell>
          <cell r="H1397" t="str">
            <v>143-2023</v>
          </cell>
          <cell r="I1397" t="str">
            <v>RAFAEL ANTONIO SALAMANCA</v>
          </cell>
          <cell r="J1397" t="str">
            <v>NO</v>
          </cell>
          <cell r="K1397">
            <v>3584</v>
          </cell>
          <cell r="L1397">
            <v>0</v>
          </cell>
          <cell r="M1397">
            <v>3584</v>
          </cell>
          <cell r="N1397">
            <v>1053</v>
          </cell>
        </row>
        <row r="1398">
          <cell r="B1398" t="str">
            <v>MQXC638</v>
          </cell>
          <cell r="C1398" t="str">
            <v>IC-057-2023</v>
          </cell>
          <cell r="D1398">
            <v>85</v>
          </cell>
          <cell r="E1398" t="str">
            <v>MQX</v>
          </cell>
          <cell r="F1398" t="str">
            <v>VENDA ESTERIL DE GASA 3 X 5</v>
          </cell>
          <cell r="G1398" t="str">
            <v xml:space="preserve">UNIDAD </v>
          </cell>
          <cell r="H1398" t="str">
            <v>151-2023</v>
          </cell>
          <cell r="I1398" t="str">
            <v>BIOPLAST OC S.A.S.</v>
          </cell>
          <cell r="J1398" t="str">
            <v>NO</v>
          </cell>
          <cell r="K1398">
            <v>1940</v>
          </cell>
          <cell r="L1398">
            <v>0</v>
          </cell>
          <cell r="M1398">
            <v>1940</v>
          </cell>
          <cell r="N1398">
            <v>1</v>
          </cell>
        </row>
        <row r="1399">
          <cell r="B1399" t="str">
            <v>MQXC822</v>
          </cell>
          <cell r="C1399" t="str">
            <v>IC-057-2023</v>
          </cell>
          <cell r="D1399">
            <v>85</v>
          </cell>
          <cell r="E1399" t="str">
            <v>MQX</v>
          </cell>
          <cell r="F1399" t="str">
            <v xml:space="preserve">VENDA ESTÈRIL DE GASA 3 X 5                                                                                 </v>
          </cell>
          <cell r="G1399" t="str">
            <v>UNIDAD</v>
          </cell>
          <cell r="H1399" t="str">
            <v>144-2023</v>
          </cell>
          <cell r="I1399" t="str">
            <v>COMPANY MEDIQBOY OC S.A.S.</v>
          </cell>
          <cell r="J1399" t="str">
            <v>NO</v>
          </cell>
          <cell r="K1399">
            <v>1940</v>
          </cell>
          <cell r="L1399">
            <v>0</v>
          </cell>
          <cell r="M1399">
            <v>1940</v>
          </cell>
          <cell r="N1399">
            <v>1</v>
          </cell>
        </row>
        <row r="1400">
          <cell r="B1400" t="str">
            <v>MQ1186</v>
          </cell>
          <cell r="C1400" t="str">
            <v>IC-057-2023</v>
          </cell>
          <cell r="D1400">
            <v>86</v>
          </cell>
          <cell r="E1400" t="str">
            <v>MQX</v>
          </cell>
          <cell r="F1400" t="str">
            <v>VENDA ESTÈRIL DE GASA 4"X5</v>
          </cell>
          <cell r="G1400" t="str">
            <v xml:space="preserve">UNIDAD </v>
          </cell>
          <cell r="H1400" t="str">
            <v>144-2023</v>
          </cell>
          <cell r="I1400" t="str">
            <v>COMPANY MEDIQBOY OC S.A.S.</v>
          </cell>
          <cell r="J1400" t="str">
            <v>NO</v>
          </cell>
          <cell r="K1400">
            <v>2586</v>
          </cell>
          <cell r="L1400">
            <v>0</v>
          </cell>
          <cell r="M1400">
            <v>2586</v>
          </cell>
          <cell r="N1400">
            <v>1</v>
          </cell>
        </row>
        <row r="1401">
          <cell r="B1401" t="str">
            <v>MQXC823</v>
          </cell>
          <cell r="C1401" t="str">
            <v>IC-057-2023</v>
          </cell>
          <cell r="D1401">
            <v>87</v>
          </cell>
          <cell r="E1401" t="str">
            <v>MQX</v>
          </cell>
          <cell r="F1401" t="str">
            <v>VENDA ESTÈRIL DE GASA 5"X5</v>
          </cell>
          <cell r="G1401" t="str">
            <v>UNIDAD</v>
          </cell>
          <cell r="H1401" t="str">
            <v>144-2023</v>
          </cell>
          <cell r="I1401" t="str">
            <v>COMPANY MEDIQBOY OC S.A.S.</v>
          </cell>
          <cell r="J1401" t="str">
            <v>NO</v>
          </cell>
          <cell r="K1401">
            <v>3233</v>
          </cell>
          <cell r="L1401">
            <v>0</v>
          </cell>
          <cell r="M1401">
            <v>3233</v>
          </cell>
          <cell r="N1401">
            <v>1</v>
          </cell>
        </row>
        <row r="1402">
          <cell r="B1402" t="str">
            <v>MQXC824</v>
          </cell>
          <cell r="C1402" t="str">
            <v>IC-057-2023</v>
          </cell>
          <cell r="D1402">
            <v>88</v>
          </cell>
          <cell r="E1402" t="str">
            <v>MQX</v>
          </cell>
          <cell r="F1402" t="str">
            <v xml:space="preserve">VENDA ESTÈRIL DE GASA 6"X 5                                                                              </v>
          </cell>
          <cell r="G1402" t="str">
            <v>UNIDAD</v>
          </cell>
          <cell r="H1402" t="str">
            <v>144-2023</v>
          </cell>
          <cell r="I1402" t="str">
            <v>COMPANY MEDIQBOY OC S.A.S.</v>
          </cell>
          <cell r="J1402" t="str">
            <v>NO</v>
          </cell>
          <cell r="K1402">
            <v>3880</v>
          </cell>
          <cell r="L1402">
            <v>0</v>
          </cell>
          <cell r="M1402">
            <v>3880</v>
          </cell>
          <cell r="N1402">
            <v>1</v>
          </cell>
        </row>
        <row r="1403">
          <cell r="B1403" t="str">
            <v>MQXC606</v>
          </cell>
          <cell r="C1403" t="str">
            <v>IC-057-2023</v>
          </cell>
          <cell r="D1403">
            <v>686</v>
          </cell>
          <cell r="E1403" t="str">
            <v>MQX</v>
          </cell>
          <cell r="F1403" t="str">
            <v>VENDA TUBULAR DE MALLA ELASTICA PARA CABEZA</v>
          </cell>
          <cell r="G1403" t="str">
            <v>UNIDAD</v>
          </cell>
          <cell r="H1403" t="str">
            <v>150-2023</v>
          </cell>
          <cell r="I1403" t="str">
            <v>LABORATORIOS GOTHAPLAST LTDA.</v>
          </cell>
          <cell r="J1403" t="str">
            <v>NO</v>
          </cell>
          <cell r="K1403">
            <v>60000</v>
          </cell>
          <cell r="L1403">
            <v>0</v>
          </cell>
          <cell r="M1403">
            <v>60000</v>
          </cell>
          <cell r="N1403">
            <v>1</v>
          </cell>
        </row>
        <row r="1404">
          <cell r="B1404" t="str">
            <v>MQ1192</v>
          </cell>
          <cell r="C1404" t="str">
            <v>IC-057-2023</v>
          </cell>
          <cell r="D1404">
            <v>687</v>
          </cell>
          <cell r="E1404" t="str">
            <v>MQX</v>
          </cell>
          <cell r="F1404" t="str">
            <v>VENDA TUBULAR DE MALLA ELASTICA PARA MANO ADULTO</v>
          </cell>
          <cell r="G1404" t="str">
            <v>UNIDAD</v>
          </cell>
          <cell r="H1404" t="str">
            <v>150-2023</v>
          </cell>
          <cell r="I1404" t="str">
            <v>LABORATORIOS GOTHAPLAST LTDA.</v>
          </cell>
          <cell r="J1404" t="str">
            <v>NO</v>
          </cell>
          <cell r="K1404">
            <v>38500</v>
          </cell>
          <cell r="L1404">
            <v>0</v>
          </cell>
          <cell r="M1404">
            <v>38500</v>
          </cell>
          <cell r="N1404">
            <v>2</v>
          </cell>
        </row>
        <row r="1405">
          <cell r="B1405" t="str">
            <v>MQ1480</v>
          </cell>
          <cell r="C1405" t="str">
            <v>IC-057-2023</v>
          </cell>
          <cell r="D1405">
            <v>688</v>
          </cell>
          <cell r="E1405" t="str">
            <v>MQX</v>
          </cell>
          <cell r="F1405" t="str">
            <v>VENDA TUBULAR DE MALLA ELASTICA PARA MANO PEDIATRIO</v>
          </cell>
          <cell r="G1405" t="str">
            <v>UNIDAD</v>
          </cell>
          <cell r="H1405" t="str">
            <v>150-2023</v>
          </cell>
          <cell r="I1405" t="str">
            <v>LABORATORIOS GOTHAPLAST LTDA.</v>
          </cell>
          <cell r="J1405" t="str">
            <v>NO</v>
          </cell>
          <cell r="K1405">
            <v>25500</v>
          </cell>
          <cell r="L1405">
            <v>0</v>
          </cell>
          <cell r="M1405">
            <v>25500</v>
          </cell>
          <cell r="N1405">
            <v>1</v>
          </cell>
        </row>
        <row r="1406">
          <cell r="B1406" t="str">
            <v>MQ1193</v>
          </cell>
          <cell r="C1406" t="str">
            <v>IC-057-2023</v>
          </cell>
          <cell r="D1406">
            <v>689</v>
          </cell>
          <cell r="E1406" t="str">
            <v>MQX</v>
          </cell>
          <cell r="F1406" t="str">
            <v>VENDA TUBULAR DE MALLA ELASTICA PARA PIERNA ADULTO</v>
          </cell>
          <cell r="G1406" t="str">
            <v>UNIDAD</v>
          </cell>
          <cell r="H1406" t="str">
            <v>150-2023</v>
          </cell>
          <cell r="I1406" t="str">
            <v>LABORATORIOS GOTHAPLAST LTDA.</v>
          </cell>
          <cell r="J1406" t="str">
            <v>NO</v>
          </cell>
          <cell r="K1406">
            <v>77000</v>
          </cell>
          <cell r="L1406">
            <v>0</v>
          </cell>
          <cell r="M1406">
            <v>77000</v>
          </cell>
          <cell r="N1406">
            <v>20</v>
          </cell>
        </row>
        <row r="1407">
          <cell r="B1407" t="str">
            <v>MQ1194</v>
          </cell>
          <cell r="C1407" t="str">
            <v>IC-057-2023</v>
          </cell>
          <cell r="D1407">
            <v>876</v>
          </cell>
          <cell r="E1407" t="str">
            <v>MQX</v>
          </cell>
          <cell r="F1407" t="str">
            <v>VENDA TUBULAR DE MALLA ELASTICA PARA PIERNA PEDIATRICO</v>
          </cell>
          <cell r="G1407" t="str">
            <v>UNIDAD</v>
          </cell>
          <cell r="H1407" t="str">
            <v>150-2023</v>
          </cell>
          <cell r="I1407" t="str">
            <v>LABORATORIOS GOTHAPLAST LTDA.</v>
          </cell>
          <cell r="J1407" t="str">
            <v>NO</v>
          </cell>
          <cell r="K1407">
            <v>38500</v>
          </cell>
          <cell r="L1407">
            <v>0</v>
          </cell>
          <cell r="M1407">
            <v>38500</v>
          </cell>
          <cell r="N1407">
            <v>1</v>
          </cell>
        </row>
        <row r="1408">
          <cell r="B1408" t="str">
            <v>MQXC588</v>
          </cell>
          <cell r="C1408" t="str">
            <v>IC-002-2023</v>
          </cell>
          <cell r="D1408">
            <v>237</v>
          </cell>
          <cell r="E1408" t="str">
            <v>MQX</v>
          </cell>
          <cell r="F1408" t="str">
            <v>XILODENT SOLVENTE DE GUTAPERCHA</v>
          </cell>
          <cell r="G1408" t="str">
            <v>FRASCO X 15 – 20 ML</v>
          </cell>
          <cell r="H1408" t="str">
            <v>009-2023</v>
          </cell>
          <cell r="I1408" t="str">
            <v>ORBIDENTAL SAS</v>
          </cell>
          <cell r="J1408" t="str">
            <v>NO</v>
          </cell>
          <cell r="K1408">
            <v>7780</v>
          </cell>
          <cell r="L1408">
            <v>0</v>
          </cell>
          <cell r="M1408">
            <v>7780</v>
          </cell>
          <cell r="N1408">
            <v>1</v>
          </cell>
        </row>
        <row r="1409">
          <cell r="B1409" t="str">
            <v>MQXC589</v>
          </cell>
          <cell r="C1409" t="str">
            <v>IC-002-2023</v>
          </cell>
          <cell r="D1409">
            <v>238</v>
          </cell>
          <cell r="E1409" t="str">
            <v>MQX</v>
          </cell>
          <cell r="F1409" t="str">
            <v>YESO TIPO III</v>
          </cell>
          <cell r="G1409" t="str">
            <v>LIBRA</v>
          </cell>
          <cell r="H1409" t="str">
            <v>009-2023</v>
          </cell>
          <cell r="I1409" t="str">
            <v>ORBIDENTAL SAS</v>
          </cell>
          <cell r="J1409" t="str">
            <v>NO</v>
          </cell>
          <cell r="K1409">
            <v>6200</v>
          </cell>
          <cell r="L1409">
            <v>1178</v>
          </cell>
          <cell r="M1409">
            <v>7378</v>
          </cell>
          <cell r="N1409">
            <v>2</v>
          </cell>
        </row>
        <row r="1410">
          <cell r="B1410" t="str">
            <v>MQ0725</v>
          </cell>
          <cell r="C1410" t="str">
            <v>IC-057-2023</v>
          </cell>
          <cell r="D1410">
            <v>344</v>
          </cell>
          <cell r="E1410" t="str">
            <v>MQX</v>
          </cell>
          <cell r="F1410" t="str">
            <v>YODOPOVIDONA ESPUMA</v>
          </cell>
          <cell r="G1410" t="str">
            <v>FRASCO</v>
          </cell>
          <cell r="H1410" t="str">
            <v>144-2023</v>
          </cell>
          <cell r="I1410" t="str">
            <v>COMPANY MEDIQBOY OC S.A.S.</v>
          </cell>
          <cell r="J1410" t="str">
            <v>NO</v>
          </cell>
          <cell r="K1410">
            <v>3917</v>
          </cell>
          <cell r="L1410">
            <v>0</v>
          </cell>
          <cell r="M1410">
            <v>3917</v>
          </cell>
          <cell r="N1410">
            <v>46</v>
          </cell>
        </row>
        <row r="1411">
          <cell r="B1411" t="str">
            <v>MQ1198</v>
          </cell>
          <cell r="C1411" t="str">
            <v>IC-057-2023</v>
          </cell>
          <cell r="D1411">
            <v>345</v>
          </cell>
          <cell r="E1411" t="str">
            <v>MQX</v>
          </cell>
          <cell r="F1411" t="str">
            <v xml:space="preserve">YODOPOVIDONA ESPUMA </v>
          </cell>
          <cell r="G1411" t="str">
            <v>FRASCO</v>
          </cell>
          <cell r="H1411" t="str">
            <v>144-2023</v>
          </cell>
          <cell r="I1411" t="str">
            <v>COMPANY MEDIQBOY OC S.A.S.</v>
          </cell>
          <cell r="J1411" t="str">
            <v>NO</v>
          </cell>
          <cell r="K1411">
            <v>3438</v>
          </cell>
          <cell r="L1411">
            <v>0</v>
          </cell>
          <cell r="M1411">
            <v>3438</v>
          </cell>
          <cell r="N1411">
            <v>269</v>
          </cell>
        </row>
        <row r="1412">
          <cell r="B1412" t="str">
            <v>MQ0726</v>
          </cell>
          <cell r="C1412" t="str">
            <v>IC-057-2023</v>
          </cell>
          <cell r="D1412">
            <v>709</v>
          </cell>
          <cell r="E1412" t="str">
            <v>MQX</v>
          </cell>
          <cell r="F1412" t="str">
            <v>YODOPOVIDONA SOLUCION</v>
          </cell>
          <cell r="G1412" t="str">
            <v>FRASCO</v>
          </cell>
          <cell r="H1412" t="str">
            <v>138-2023</v>
          </cell>
          <cell r="I1412" t="str">
            <v>MEDICOX LTDA</v>
          </cell>
          <cell r="J1412" t="str">
            <v>NO</v>
          </cell>
          <cell r="K1412">
            <v>3872</v>
          </cell>
          <cell r="L1412">
            <v>0</v>
          </cell>
          <cell r="M1412">
            <v>3872</v>
          </cell>
          <cell r="N1412">
            <v>149</v>
          </cell>
        </row>
        <row r="1413">
          <cell r="B1413" t="str">
            <v>MQ0727</v>
          </cell>
          <cell r="C1413" t="str">
            <v>IC-057-2023</v>
          </cell>
          <cell r="D1413">
            <v>567</v>
          </cell>
          <cell r="E1413" t="str">
            <v>MQX</v>
          </cell>
          <cell r="F1413" t="str">
            <v xml:space="preserve">YODOPOVIDONA SOLUCION </v>
          </cell>
          <cell r="G1413" t="str">
            <v>FRASCO</v>
          </cell>
          <cell r="H1413" t="str">
            <v>138-2023</v>
          </cell>
          <cell r="I1413" t="str">
            <v>MEDICOX LTDA</v>
          </cell>
          <cell r="J1413" t="str">
            <v>NO</v>
          </cell>
          <cell r="K1413">
            <v>2993</v>
          </cell>
          <cell r="L1413">
            <v>0</v>
          </cell>
          <cell r="M1413">
            <v>2993</v>
          </cell>
          <cell r="N1413">
            <v>240</v>
          </cell>
        </row>
        <row r="1414">
          <cell r="B1414" t="str">
            <v>MQ1304</v>
          </cell>
          <cell r="C1414" t="str">
            <v>OC-062-2023</v>
          </cell>
          <cell r="D1414">
            <v>1</v>
          </cell>
          <cell r="E1414" t="str">
            <v>MQX</v>
          </cell>
          <cell r="F1414" t="str">
            <v>BOQUILLA Y TRUBINAS DESECHABLES PARA ESPIROMETRO</v>
          </cell>
          <cell r="G1414" t="str">
            <v>UNIDAD</v>
          </cell>
          <cell r="H1414" t="str">
            <v>122-2023</v>
          </cell>
          <cell r="I1414" t="str">
            <v>IMCOLMEDICA S.A.</v>
          </cell>
          <cell r="J1414" t="str">
            <v>NO</v>
          </cell>
          <cell r="K1414">
            <v>8392</v>
          </cell>
          <cell r="L1414">
            <v>1594.48</v>
          </cell>
          <cell r="M1414">
            <v>9986.48</v>
          </cell>
          <cell r="N1414">
            <v>100</v>
          </cell>
        </row>
        <row r="1415">
          <cell r="B1415" t="str">
            <v>MQXC881</v>
          </cell>
          <cell r="C1415" t="str">
            <v>OC-062-2023</v>
          </cell>
          <cell r="D1415">
            <v>2</v>
          </cell>
          <cell r="E1415" t="str">
            <v>MQX</v>
          </cell>
          <cell r="F1415" t="str">
            <v>PINZAS NASALES CON SOPORTE</v>
          </cell>
          <cell r="G1415" t="str">
            <v>UNIDAD</v>
          </cell>
          <cell r="H1415" t="str">
            <v>122-2023</v>
          </cell>
          <cell r="I1415" t="str">
            <v>IMCOLMEDICA S.A.</v>
          </cell>
          <cell r="J1415" t="str">
            <v>NO</v>
          </cell>
          <cell r="K1415">
            <v>7342</v>
          </cell>
          <cell r="L1415">
            <v>1394.98</v>
          </cell>
          <cell r="M1415">
            <v>8736.98</v>
          </cell>
          <cell r="N1415">
            <v>100</v>
          </cell>
        </row>
        <row r="1416">
          <cell r="B1416" t="str">
            <v>MQXC882</v>
          </cell>
          <cell r="C1416" t="str">
            <v>OC-062-2023</v>
          </cell>
          <cell r="D1416">
            <v>3</v>
          </cell>
          <cell r="E1416" t="str">
            <v>MQX</v>
          </cell>
          <cell r="F1416" t="str">
            <v>ACCESORIOS NARINAS PARA PINZAS NASALES</v>
          </cell>
          <cell r="G1416" t="str">
            <v>UNIDAD</v>
          </cell>
          <cell r="H1416" t="str">
            <v>122-2023</v>
          </cell>
          <cell r="I1416" t="str">
            <v>IMCOLMEDICA S.A.</v>
          </cell>
          <cell r="J1416" t="str">
            <v>NO</v>
          </cell>
          <cell r="K1416">
            <v>6868</v>
          </cell>
          <cell r="L1416">
            <v>1304.92</v>
          </cell>
          <cell r="M1416">
            <v>8172.92</v>
          </cell>
          <cell r="N1416">
            <v>100</v>
          </cell>
        </row>
        <row r="1417">
          <cell r="B1417" t="str">
            <v>MQXC883</v>
          </cell>
          <cell r="C1417" t="str">
            <v>OC-062-2023</v>
          </cell>
          <cell r="D1417">
            <v>4</v>
          </cell>
          <cell r="E1417" t="str">
            <v>MQX</v>
          </cell>
          <cell r="F1417" t="str">
            <v>PAPEL IMPRESORA ESPIROMETRO</v>
          </cell>
          <cell r="G1417" t="str">
            <v>UNIDAD</v>
          </cell>
          <cell r="H1417" t="str">
            <v>122-2023</v>
          </cell>
          <cell r="I1417" t="str">
            <v>IMCOLMEDICA S.A.</v>
          </cell>
          <cell r="J1417" t="str">
            <v>NO</v>
          </cell>
          <cell r="K1417">
            <v>16000</v>
          </cell>
          <cell r="L1417">
            <v>3040</v>
          </cell>
          <cell r="M1417">
            <v>19040</v>
          </cell>
          <cell r="N1417">
            <v>100</v>
          </cell>
        </row>
        <row r="1418">
          <cell r="B1418" t="str">
            <v>MQ0981</v>
          </cell>
          <cell r="C1418" t="str">
            <v>NR</v>
          </cell>
          <cell r="E1418" t="str">
            <v>MQX</v>
          </cell>
          <cell r="F1418" t="str">
            <v>GUANTES DE CIRUGIA ESTERIL # 6</v>
          </cell>
          <cell r="G1418" t="str">
            <v>UNIDAD</v>
          </cell>
          <cell r="H1418" t="str">
            <v>SIN CONTRATO</v>
          </cell>
          <cell r="I1418" t="str">
            <v>SIN CONTRATO</v>
          </cell>
          <cell r="J1418" t="str">
            <v>NO</v>
          </cell>
          <cell r="K1418">
            <v>0</v>
          </cell>
          <cell r="L1418">
            <v>0</v>
          </cell>
          <cell r="M1418">
            <v>0</v>
          </cell>
          <cell r="N1418">
            <v>1200</v>
          </cell>
        </row>
        <row r="1419">
          <cell r="B1419" t="str">
            <v>MQXC853</v>
          </cell>
          <cell r="C1419" t="str">
            <v>EM-134-2023</v>
          </cell>
          <cell r="D1419">
            <v>1</v>
          </cell>
          <cell r="E1419" t="str">
            <v>MQX</v>
          </cell>
          <cell r="F1419" t="str">
            <v xml:space="preserve">INDICADOR BIOLOGICO DE LECTURA RAPIDA PARA MONITOREO, ESTERILIZADORES GRAVITACIONALES MAX DE 24 MINUTOS  </v>
          </cell>
          <cell r="G1419" t="str">
            <v>UNIDAD</v>
          </cell>
          <cell r="H1419" t="str">
            <v>143-2023</v>
          </cell>
          <cell r="I1419" t="str">
            <v>RAFAEL ANTONIO SALAMANCA</v>
          </cell>
          <cell r="J1419" t="str">
            <v>SI</v>
          </cell>
          <cell r="K1419">
            <v>20250</v>
          </cell>
          <cell r="L1419">
            <v>3848</v>
          </cell>
          <cell r="M1419">
            <v>24098</v>
          </cell>
          <cell r="N1419">
            <v>100</v>
          </cell>
        </row>
        <row r="1420">
          <cell r="B1420" t="str">
            <v>MQXC854</v>
          </cell>
          <cell r="C1420" t="str">
            <v>EM-134-2023</v>
          </cell>
          <cell r="D1420">
            <v>2</v>
          </cell>
          <cell r="E1420" t="str">
            <v>MQX</v>
          </cell>
          <cell r="F1420" t="str">
            <v xml:space="preserve">INDICADOR BIOLOGICO DE LECTURA RAPIDA PARA MONITOREO, AUTOCLAVES DE PREVACIO MAX DE 24 MINUTOS  </v>
          </cell>
          <cell r="G1420" t="str">
            <v>UNIDAD</v>
          </cell>
          <cell r="H1420" t="str">
            <v>143-2023</v>
          </cell>
          <cell r="I1420" t="str">
            <v>RAFAEL ANTONIO SALAMANCA</v>
          </cell>
          <cell r="J1420" t="str">
            <v>SI</v>
          </cell>
          <cell r="K1420">
            <v>19545</v>
          </cell>
          <cell r="L1420">
            <v>3714</v>
          </cell>
          <cell r="M1420">
            <v>23259</v>
          </cell>
          <cell r="N1420">
            <v>6</v>
          </cell>
        </row>
        <row r="1421">
          <cell r="B1421" t="str">
            <v>MQXC855</v>
          </cell>
          <cell r="C1421" t="str">
            <v>EM-134-2023</v>
          </cell>
          <cell r="D1421">
            <v>3</v>
          </cell>
          <cell r="E1421" t="str">
            <v>MQX</v>
          </cell>
          <cell r="F1421">
            <v>23</v>
          </cell>
          <cell r="G1421" t="str">
            <v>UNIDAD</v>
          </cell>
          <cell r="H1421" t="str">
            <v>143-2023</v>
          </cell>
          <cell r="I1421" t="str">
            <v>RAFAEL ANTONIO SALAMANCA</v>
          </cell>
          <cell r="J1421" t="str">
            <v>SI</v>
          </cell>
          <cell r="K1421">
            <v>57292</v>
          </cell>
          <cell r="L1421">
            <v>10885</v>
          </cell>
          <cell r="M1421">
            <v>68177</v>
          </cell>
          <cell r="N1421">
            <v>60</v>
          </cell>
        </row>
        <row r="1422">
          <cell r="B1422" t="str">
            <v>MQ0299</v>
          </cell>
          <cell r="C1422" t="str">
            <v>IC-107-2023</v>
          </cell>
          <cell r="D1422">
            <v>68</v>
          </cell>
          <cell r="E1422" t="str">
            <v>MQX</v>
          </cell>
          <cell r="F1422" t="str">
            <v xml:space="preserve"> GRAPADORA PARA CIRUGIA ABIERTA CIRCULAR  18 A 21 MM</v>
          </cell>
          <cell r="G1422" t="str">
            <v>UNIDAD</v>
          </cell>
          <cell r="H1422" t="str">
            <v>179-2023</v>
          </cell>
          <cell r="I1422" t="str">
            <v xml:space="preserve">JOHNSON &amp; JOHNSON DE COLOMBIA </v>
          </cell>
          <cell r="J1422" t="str">
            <v>SI</v>
          </cell>
          <cell r="K1422">
            <v>1074640</v>
          </cell>
          <cell r="L1422">
            <v>204181.6</v>
          </cell>
          <cell r="M1422">
            <v>1278821.6000000001</v>
          </cell>
          <cell r="N1422">
            <v>10</v>
          </cell>
        </row>
        <row r="1423">
          <cell r="B1423" t="str">
            <v>MQ0301</v>
          </cell>
          <cell r="C1423" t="str">
            <v>IC-107-2023</v>
          </cell>
          <cell r="D1423">
            <v>12</v>
          </cell>
          <cell r="E1423" t="str">
            <v>MQX</v>
          </cell>
          <cell r="F1423" t="str">
            <v>GRAPADORA LINEAL CORTANTE DE 6 FILAS DE GRAPAS CON 3 SELECCION DE ALTURA DE GRAPADO *58 MM LONG. DE CORTE * 55MM LONG. DE LINEA</v>
          </cell>
          <cell r="G1423" t="str">
            <v>UNIDAD</v>
          </cell>
          <cell r="H1423" t="str">
            <v>179-2023</v>
          </cell>
          <cell r="I1423" t="str">
            <v xml:space="preserve">JOHNSON &amp; JOHNSON DE COLOMBIA </v>
          </cell>
          <cell r="J1423" t="str">
            <v>SI</v>
          </cell>
          <cell r="K1423">
            <v>231604</v>
          </cell>
          <cell r="L1423">
            <v>44004.76</v>
          </cell>
          <cell r="M1423">
            <v>275608.76</v>
          </cell>
          <cell r="N1423">
            <v>15</v>
          </cell>
        </row>
        <row r="1424">
          <cell r="B1424" t="str">
            <v>MQ0302</v>
          </cell>
          <cell r="C1424" t="str">
            <v>IC-107-2023</v>
          </cell>
          <cell r="D1424">
            <v>10</v>
          </cell>
          <cell r="E1424" t="str">
            <v>MQX</v>
          </cell>
          <cell r="F1424" t="str">
            <v>GRAPADORA LINEAL CORTANTE DE 6 FILAS DE GRAPAS CON 3 DE SELECCION DE ALTURA DE GRAPADO *78 MM LONG. DE CORTE * 75MM LONG. DE LINEA</v>
          </cell>
          <cell r="G1424" t="str">
            <v>UNIDAD</v>
          </cell>
          <cell r="H1424" t="str">
            <v>179-2023</v>
          </cell>
          <cell r="I1424" t="str">
            <v xml:space="preserve">JOHNSON &amp; JOHNSON DE COLOMBIA </v>
          </cell>
          <cell r="J1424" t="str">
            <v>SI</v>
          </cell>
          <cell r="K1424">
            <v>232450</v>
          </cell>
          <cell r="L1424">
            <v>44165.5</v>
          </cell>
          <cell r="M1424">
            <v>276615.5</v>
          </cell>
          <cell r="N1424">
            <v>1</v>
          </cell>
        </row>
        <row r="1425">
          <cell r="B1425" t="str">
            <v>MQ0485</v>
          </cell>
          <cell r="C1425" t="str">
            <v>IC-107-2023</v>
          </cell>
          <cell r="D1425">
            <v>57</v>
          </cell>
          <cell r="E1425" t="str">
            <v>MQX</v>
          </cell>
          <cell r="F1425" t="str">
            <v>PIEZA DE MANO  PARA ELEMENTOS CORTOS COMPATIBLE CON ENERGIA ULTROASONICA</v>
          </cell>
          <cell r="G1425" t="str">
            <v>UNIDAD</v>
          </cell>
          <cell r="H1425" t="str">
            <v>179-2023</v>
          </cell>
          <cell r="I1425" t="str">
            <v xml:space="preserve">JOHNSON &amp; JOHNSON DE COLOMBIA </v>
          </cell>
          <cell r="J1425" t="str">
            <v>SI</v>
          </cell>
          <cell r="K1425">
            <v>4225866</v>
          </cell>
          <cell r="L1425">
            <v>802914.54</v>
          </cell>
          <cell r="M1425">
            <v>5028780.54</v>
          </cell>
          <cell r="N1425">
            <v>10</v>
          </cell>
        </row>
        <row r="1426">
          <cell r="B1426" t="str">
            <v>MQ0488</v>
          </cell>
          <cell r="C1426" t="str">
            <v>IC-107-2023</v>
          </cell>
          <cell r="D1426">
            <v>58</v>
          </cell>
          <cell r="E1426" t="str">
            <v>MQX</v>
          </cell>
          <cell r="F1426" t="str">
            <v>PIEZA DE MANO  COMPATIBLE CON ENERGIA ULTROASONICA</v>
          </cell>
          <cell r="G1426" t="str">
            <v>UNIDAD</v>
          </cell>
          <cell r="H1426" t="str">
            <v>179-2023</v>
          </cell>
          <cell r="I1426" t="str">
            <v xml:space="preserve">JOHNSON &amp; JOHNSON DE COLOMBIA </v>
          </cell>
          <cell r="J1426" t="str">
            <v>SI</v>
          </cell>
          <cell r="K1426">
            <v>3478212</v>
          </cell>
          <cell r="L1426">
            <v>660860.28</v>
          </cell>
          <cell r="M1426">
            <v>4139072.28</v>
          </cell>
          <cell r="N1426">
            <v>10</v>
          </cell>
        </row>
        <row r="1427">
          <cell r="B1427" t="str">
            <v>MQ0489</v>
          </cell>
          <cell r="C1427" t="str">
            <v>IC-107-2023</v>
          </cell>
          <cell r="D1427">
            <v>42</v>
          </cell>
          <cell r="E1427" t="str">
            <v>MQX</v>
          </cell>
          <cell r="F1427" t="str">
            <v>PINZA BIPOLAR AVANZADO PUNTA CURVA 3 MM DIAMETRO 5 MM LONGITUD 35 A 37 CM PARA LAPAROSCOPIA CON ARTICULACION DE 110 GRADOS</v>
          </cell>
          <cell r="G1427" t="str">
            <v>UNIDAD</v>
          </cell>
          <cell r="H1427" t="str">
            <v>179-2023</v>
          </cell>
          <cell r="I1427" t="str">
            <v xml:space="preserve">JOHNSON &amp; JOHNSON DE COLOMBIA </v>
          </cell>
          <cell r="J1427" t="str">
            <v>SI</v>
          </cell>
          <cell r="K1427">
            <v>1837465</v>
          </cell>
          <cell r="L1427">
            <v>349118.35</v>
          </cell>
          <cell r="M1427">
            <v>2186583.35</v>
          </cell>
          <cell r="N1427">
            <v>10</v>
          </cell>
        </row>
        <row r="1428">
          <cell r="B1428" t="str">
            <v>MQ0490</v>
          </cell>
          <cell r="C1428" t="str">
            <v>IC-107-2023</v>
          </cell>
          <cell r="D1428">
            <v>43</v>
          </cell>
          <cell r="E1428" t="str">
            <v>MQX</v>
          </cell>
          <cell r="F1428" t="str">
            <v>PINZA BIPOLAR AVANZADO PUNTA RECTA  DIAMETRO 5MM LONGITUD 25CM  PARA LAPAROSCOPIA</v>
          </cell>
          <cell r="G1428" t="str">
            <v>UNIDAD</v>
          </cell>
          <cell r="H1428" t="str">
            <v>179-2023</v>
          </cell>
          <cell r="I1428" t="str">
            <v xml:space="preserve">JOHNSON &amp; JOHNSON DE COLOMBIA </v>
          </cell>
          <cell r="J1428" t="str">
            <v>SI</v>
          </cell>
          <cell r="K1428">
            <v>1193190</v>
          </cell>
          <cell r="L1428">
            <v>226706.1</v>
          </cell>
          <cell r="M1428">
            <v>1419896.1</v>
          </cell>
          <cell r="N1428">
            <v>10</v>
          </cell>
        </row>
        <row r="1429">
          <cell r="B1429" t="str">
            <v>MQ0491</v>
          </cell>
          <cell r="C1429" t="str">
            <v>IC-107-2023</v>
          </cell>
          <cell r="D1429">
            <v>44</v>
          </cell>
          <cell r="E1429" t="str">
            <v>MQX</v>
          </cell>
          <cell r="F1429" t="str">
            <v>PINZA BIPOLAR AVANZADO PUNTA RECTA  DIAMETRO 5MM LONGITUD 35CM  PARA LAPAROSCOPIA  CON ARTICULACION DE 110 GRADOS</v>
          </cell>
          <cell r="G1429" t="str">
            <v>UNIDAD</v>
          </cell>
          <cell r="H1429" t="str">
            <v>179-2023</v>
          </cell>
          <cell r="I1429" t="str">
            <v xml:space="preserve">JOHNSON &amp; JOHNSON DE COLOMBIA </v>
          </cell>
          <cell r="J1429" t="str">
            <v>SI</v>
          </cell>
          <cell r="K1429">
            <v>1837465</v>
          </cell>
          <cell r="L1429">
            <v>349118.35</v>
          </cell>
          <cell r="M1429">
            <v>2186583.35</v>
          </cell>
          <cell r="N1429">
            <v>10</v>
          </cell>
        </row>
        <row r="1430">
          <cell r="B1430" t="str">
            <v>MQ0493</v>
          </cell>
          <cell r="C1430" t="str">
            <v>IC-107-2023</v>
          </cell>
          <cell r="D1430">
            <v>38</v>
          </cell>
          <cell r="E1430" t="str">
            <v>MQX</v>
          </cell>
          <cell r="F1430" t="str">
            <v>PINZA GRASPER LAPAROSCOPICA 5 mm* 35 cm ATRAMAUMATICA DESECHABLE</v>
          </cell>
          <cell r="G1430" t="str">
            <v>UNIDAD</v>
          </cell>
          <cell r="H1430" t="str">
            <v>179-2023</v>
          </cell>
          <cell r="I1430" t="str">
            <v xml:space="preserve">JOHNSON &amp; JOHNSON DE COLOMBIA </v>
          </cell>
          <cell r="J1430" t="str">
            <v>SI</v>
          </cell>
          <cell r="K1430">
            <v>237463</v>
          </cell>
          <cell r="L1430">
            <v>45117.97</v>
          </cell>
          <cell r="M1430">
            <v>282580.96999999997</v>
          </cell>
          <cell r="N1430">
            <v>10</v>
          </cell>
        </row>
        <row r="1431">
          <cell r="B1431" t="str">
            <v>MQ0493</v>
          </cell>
          <cell r="C1431" t="str">
            <v>IC-107-2023</v>
          </cell>
          <cell r="D1431">
            <v>69</v>
          </cell>
          <cell r="E1431" t="str">
            <v>MQX</v>
          </cell>
          <cell r="F1431" t="str">
            <v xml:space="preserve">GRASPER DE 5 MM COMPUESTO POR INSERTO PINZA DE AGARRE FUERTE  5MM + MANGO  CON CREMALLERA DE 5 MM DESCARTABLE </v>
          </cell>
          <cell r="G1431" t="str">
            <v>UNIDAD</v>
          </cell>
          <cell r="H1431" t="str">
            <v>179-2023</v>
          </cell>
          <cell r="I1431" t="str">
            <v xml:space="preserve">JOHNSON &amp; JOHNSON DE COLOMBIA </v>
          </cell>
          <cell r="J1431" t="str">
            <v>SI</v>
          </cell>
          <cell r="K1431">
            <v>237463</v>
          </cell>
          <cell r="L1431">
            <v>45117.97</v>
          </cell>
          <cell r="M1431">
            <v>282580.96999999997</v>
          </cell>
          <cell r="N1431">
            <v>10</v>
          </cell>
        </row>
        <row r="1432">
          <cell r="B1432" t="str">
            <v>MQ0493</v>
          </cell>
          <cell r="C1432" t="str">
            <v>IC-107-2023</v>
          </cell>
          <cell r="D1432">
            <v>66</v>
          </cell>
          <cell r="E1432" t="str">
            <v>MQX</v>
          </cell>
          <cell r="F1432" t="str">
            <v>PINZA DE AGARRE TIPO GRASPER DE 33CM DESCARTABLE</v>
          </cell>
          <cell r="G1432" t="str">
            <v>UNIDAD</v>
          </cell>
          <cell r="H1432" t="str">
            <v>179-2023</v>
          </cell>
          <cell r="I1432" t="str">
            <v xml:space="preserve">JOHNSON &amp; JOHNSON DE COLOMBIA </v>
          </cell>
          <cell r="J1432" t="str">
            <v>SI</v>
          </cell>
          <cell r="K1432">
            <v>237463</v>
          </cell>
          <cell r="L1432">
            <v>45117.97</v>
          </cell>
          <cell r="M1432">
            <v>282580.96999999997</v>
          </cell>
          <cell r="N1432">
            <v>10</v>
          </cell>
        </row>
        <row r="1433">
          <cell r="B1433" t="str">
            <v>MQ0494</v>
          </cell>
          <cell r="C1433" t="str">
            <v>IC-107-2023</v>
          </cell>
          <cell r="D1433">
            <v>37</v>
          </cell>
          <cell r="E1433" t="str">
            <v>MQX</v>
          </cell>
          <cell r="F1433" t="str">
            <v>PINZA DISECTOR LAPARISCOPICO  5 mm* 35 cm DESECHABLE</v>
          </cell>
          <cell r="G1433" t="str">
            <v>UNIDAD</v>
          </cell>
          <cell r="H1433" t="str">
            <v>179-2023</v>
          </cell>
          <cell r="I1433" t="str">
            <v xml:space="preserve">JOHNSON &amp; JOHNSON DE COLOMBIA </v>
          </cell>
          <cell r="J1433" t="str">
            <v>SI</v>
          </cell>
          <cell r="K1433">
            <v>350000</v>
          </cell>
          <cell r="L1433">
            <v>66500</v>
          </cell>
          <cell r="M1433">
            <v>416500</v>
          </cell>
          <cell r="N1433">
            <v>10</v>
          </cell>
        </row>
        <row r="1434">
          <cell r="B1434" t="str">
            <v>MQ0496</v>
          </cell>
          <cell r="C1434" t="str">
            <v>IC-107-2023</v>
          </cell>
          <cell r="D1434">
            <v>65</v>
          </cell>
          <cell r="E1434" t="str">
            <v>MQX</v>
          </cell>
          <cell r="F1434" t="str">
            <v xml:space="preserve">PISTOLA PARA CIRUGIA LAPAROSCOPICA ARTICULADA UNIVERSAL CON O SIN BATERIA    </v>
          </cell>
          <cell r="G1434" t="str">
            <v>UNIDAD</v>
          </cell>
          <cell r="H1434" t="str">
            <v>179-2023</v>
          </cell>
          <cell r="I1434" t="str">
            <v xml:space="preserve">JOHNSON &amp; JOHNSON DE COLOMBIA </v>
          </cell>
          <cell r="J1434" t="str">
            <v>SI</v>
          </cell>
          <cell r="K1434">
            <v>1160250</v>
          </cell>
          <cell r="L1434">
            <v>220447.5</v>
          </cell>
          <cell r="M1434">
            <v>1380697.5</v>
          </cell>
          <cell r="N1434">
            <v>10</v>
          </cell>
        </row>
        <row r="1435">
          <cell r="B1435" t="str">
            <v>MQ0497</v>
          </cell>
          <cell r="C1435" t="str">
            <v>IC-107-2023</v>
          </cell>
          <cell r="D1435">
            <v>64</v>
          </cell>
          <cell r="E1435" t="str">
            <v>MQX</v>
          </cell>
          <cell r="F1435" t="str">
            <v>PISTOLA PARA CIRUGIA LAPAROSCOPICA ARTICULADA 60 MM CON O SIN BATERIA  DE LITIO</v>
          </cell>
          <cell r="G1435" t="str">
            <v>UNIDAD</v>
          </cell>
          <cell r="H1435" t="str">
            <v>179-2023</v>
          </cell>
          <cell r="I1435" t="str">
            <v xml:space="preserve">JOHNSON &amp; JOHNSON DE COLOMBIA </v>
          </cell>
          <cell r="J1435" t="str">
            <v>SI</v>
          </cell>
          <cell r="K1435">
            <v>1498468</v>
          </cell>
          <cell r="L1435">
            <v>284708.92</v>
          </cell>
          <cell r="M1435">
            <v>1783176.92</v>
          </cell>
          <cell r="N1435">
            <v>10</v>
          </cell>
        </row>
        <row r="1436">
          <cell r="B1436" t="str">
            <v>MQ0532</v>
          </cell>
          <cell r="C1436" t="str">
            <v>IC-107-2023</v>
          </cell>
          <cell r="D1436">
            <v>22</v>
          </cell>
          <cell r="E1436" t="str">
            <v>MQX</v>
          </cell>
          <cell r="F1436" t="str">
            <v>RECARGA ENDOGRAPADORA LINEAL, ALTURA DE GRAPAS ABIERTAS 3.6 mm CON ALTURA DE GRAPADO DE 1.5MM * ALTURA DE GRAPADO DE 1.5MM * 45MM LONG. DE LINEA</v>
          </cell>
          <cell r="G1436" t="str">
            <v>UNIDAD</v>
          </cell>
          <cell r="H1436" t="str">
            <v>179-2023</v>
          </cell>
          <cell r="I1436" t="str">
            <v xml:space="preserve">JOHNSON &amp; JOHNSON DE COLOMBIA </v>
          </cell>
          <cell r="J1436" t="str">
            <v>SI</v>
          </cell>
          <cell r="K1436">
            <v>309795</v>
          </cell>
          <cell r="L1436">
            <v>58861.05</v>
          </cell>
          <cell r="M1436">
            <v>368656.05</v>
          </cell>
          <cell r="N1436">
            <v>10</v>
          </cell>
        </row>
        <row r="1437">
          <cell r="B1437" t="str">
            <v>MQ0532</v>
          </cell>
          <cell r="C1437" t="str">
            <v>IC-107-2023</v>
          </cell>
          <cell r="D1437">
            <v>47</v>
          </cell>
          <cell r="E1437" t="str">
            <v>MQX</v>
          </cell>
          <cell r="F1437" t="str">
            <v>RECARGA ENDOGRAPADORA LINEAL CORTANTE  DE  6 FILAS ALTURAS DE GRAPAS ABIERTAS DE  3,5 A 3.6MM CON ALTURA DE GRAPADO DE 1,5MM 45MM LOG. LINEA</v>
          </cell>
          <cell r="G1437" t="str">
            <v>UNIDAD</v>
          </cell>
          <cell r="H1437" t="str">
            <v>179-2023</v>
          </cell>
          <cell r="I1437" t="str">
            <v xml:space="preserve">JOHNSON &amp; JOHNSON DE COLOMBIA </v>
          </cell>
          <cell r="J1437" t="str">
            <v>SI</v>
          </cell>
          <cell r="K1437">
            <v>309795</v>
          </cell>
          <cell r="L1437">
            <v>58861.05</v>
          </cell>
          <cell r="M1437">
            <v>368656.05</v>
          </cell>
          <cell r="N1437">
            <v>10</v>
          </cell>
        </row>
        <row r="1438">
          <cell r="B1438" t="str">
            <v>MQ0536</v>
          </cell>
          <cell r="C1438" t="str">
            <v>IC-107-2023</v>
          </cell>
          <cell r="D1438">
            <v>13</v>
          </cell>
          <cell r="E1438" t="str">
            <v>MQX</v>
          </cell>
          <cell r="F1438" t="str">
            <v>RECARGA LINEAL, ALTURA DE GRAPAS ABIERTAS 4.4MM CON ALTURA DE GRAPADO DE 1.5 -1.8 -2.0 mm, GRAPAS EN 6 FILAS * 55 mm LONG. DE LINEA</v>
          </cell>
          <cell r="G1438" t="str">
            <v>UNIDAD</v>
          </cell>
          <cell r="H1438" t="str">
            <v>179-2023</v>
          </cell>
          <cell r="I1438" t="str">
            <v xml:space="preserve">JOHNSON &amp; JOHNSON DE COLOMBIA </v>
          </cell>
          <cell r="J1438" t="str">
            <v>SI</v>
          </cell>
          <cell r="K1438">
            <v>251821</v>
          </cell>
          <cell r="L1438">
            <v>47845.99</v>
          </cell>
          <cell r="M1438">
            <v>299666.99</v>
          </cell>
          <cell r="N1438">
            <v>10</v>
          </cell>
        </row>
        <row r="1439">
          <cell r="B1439" t="str">
            <v>MQ0536</v>
          </cell>
          <cell r="C1439" t="str">
            <v>IC-107-2023</v>
          </cell>
          <cell r="D1439">
            <v>45</v>
          </cell>
          <cell r="E1439" t="str">
            <v>MQX</v>
          </cell>
          <cell r="F1439" t="str">
            <v>RECARGA  GRAPADORA LINEAL CORTANTE  DE  6 FILAS ALTURAS DE GRAPAS ABIERTAS DE  3,5 A 3.6MM VCON ALTURA DE GRAPADO DE 1,5, 1.8 Y 2.0MM * 55 A 60MM LOG. LINEA</v>
          </cell>
          <cell r="G1439" t="str">
            <v>UNIDAD</v>
          </cell>
          <cell r="H1439" t="str">
            <v>179-2023</v>
          </cell>
          <cell r="I1439" t="str">
            <v xml:space="preserve">JOHNSON &amp; JOHNSON DE COLOMBIA </v>
          </cell>
          <cell r="J1439" t="str">
            <v>SI</v>
          </cell>
          <cell r="K1439">
            <v>251821</v>
          </cell>
          <cell r="L1439">
            <v>47845.99</v>
          </cell>
          <cell r="M1439">
            <v>299666.99</v>
          </cell>
          <cell r="N1439">
            <v>10</v>
          </cell>
        </row>
        <row r="1440">
          <cell r="B1440" t="str">
            <v>MQ0537</v>
          </cell>
          <cell r="C1440" t="str">
            <v>IC-107-2023</v>
          </cell>
          <cell r="D1440">
            <v>11</v>
          </cell>
          <cell r="E1440" t="str">
            <v>MQX</v>
          </cell>
          <cell r="F1440" t="str">
            <v>RECARGA LINEAL, ALTURA DE GRAPAS ABIERTAS 4.4MM CON ALTURA DE GRAPADO DE 1.5 -1.8 -2.0 mm, GRAPAS EN 6 FILAS * 75 mm LONG. DE LINEA</v>
          </cell>
          <cell r="G1440" t="str">
            <v>UNIDAD</v>
          </cell>
          <cell r="H1440" t="str">
            <v>179-2023</v>
          </cell>
          <cell r="I1440" t="str">
            <v xml:space="preserve">JOHNSON &amp; JOHNSON DE COLOMBIA </v>
          </cell>
          <cell r="J1440" t="str">
            <v>SI</v>
          </cell>
          <cell r="K1440">
            <v>251821</v>
          </cell>
          <cell r="L1440">
            <v>47845.99</v>
          </cell>
          <cell r="M1440">
            <v>299666.99</v>
          </cell>
          <cell r="N1440">
            <v>14</v>
          </cell>
        </row>
        <row r="1441">
          <cell r="B1441" t="str">
            <v>MQ0537</v>
          </cell>
          <cell r="C1441" t="str">
            <v>IC-107-2023</v>
          </cell>
          <cell r="D1441">
            <v>46</v>
          </cell>
          <cell r="E1441" t="str">
            <v>MQX</v>
          </cell>
          <cell r="F1441" t="str">
            <v>RECARGA  GRAPADORA LINEAL CORTANTE  DE  6 FILAS ALTURAS DE GRAPAS ABIERTAS DE  3,5 A 3.6MM VCON ALTURA DE GRAPADO DE 1,5, 1.8 Y 2.0MM * 75 A 80MM LOG. LINEA</v>
          </cell>
          <cell r="G1441" t="str">
            <v>UNIDAD</v>
          </cell>
          <cell r="H1441" t="str">
            <v>179-2023</v>
          </cell>
          <cell r="I1441" t="str">
            <v xml:space="preserve">JOHNSON &amp; JOHNSON DE COLOMBIA </v>
          </cell>
          <cell r="J1441" t="str">
            <v>SI</v>
          </cell>
          <cell r="K1441">
            <v>251821</v>
          </cell>
          <cell r="L1441">
            <v>47845.99</v>
          </cell>
          <cell r="M1441">
            <v>299666.99</v>
          </cell>
          <cell r="N1441">
            <v>10</v>
          </cell>
        </row>
        <row r="1442">
          <cell r="B1442" t="str">
            <v>MQ0582</v>
          </cell>
          <cell r="C1442" t="str">
            <v>IC-107-2023</v>
          </cell>
          <cell r="D1442">
            <v>31</v>
          </cell>
          <cell r="E1442" t="str">
            <v>MQX</v>
          </cell>
          <cell r="F1442" t="str">
            <v>KIT TROCAR DE FIJACION AVANZADA 12*100 mm (2 CAMISA 1 PUNZON CON CUCHILLA)</v>
          </cell>
          <cell r="G1442" t="str">
            <v>UNIDAD</v>
          </cell>
          <cell r="H1442" t="str">
            <v>179-2023</v>
          </cell>
          <cell r="I1442" t="str">
            <v xml:space="preserve">JOHNSON &amp; JOHNSON DE COLOMBIA </v>
          </cell>
          <cell r="J1442" t="str">
            <v>SI</v>
          </cell>
          <cell r="K1442">
            <v>184000</v>
          </cell>
          <cell r="L1442">
            <v>34960</v>
          </cell>
          <cell r="M1442">
            <v>218960</v>
          </cell>
          <cell r="N1442">
            <v>10</v>
          </cell>
        </row>
        <row r="1443">
          <cell r="B1443" t="str">
            <v>MQ0583</v>
          </cell>
          <cell r="C1443" t="str">
            <v>IC-107-2023</v>
          </cell>
          <cell r="D1443">
            <v>33</v>
          </cell>
          <cell r="E1443" t="str">
            <v>MQX</v>
          </cell>
          <cell r="F1443" t="str">
            <v>KIT TROCAR DE FIJACION AVANZADA 5*100 mm (2 CAMISA 1 PUNZON CON CUCHILLA)</v>
          </cell>
          <cell r="G1443" t="str">
            <v>UNIDAD</v>
          </cell>
          <cell r="H1443" t="str">
            <v>179-2023</v>
          </cell>
          <cell r="I1443" t="str">
            <v xml:space="preserve">JOHNSON &amp; JOHNSON DE COLOMBIA </v>
          </cell>
          <cell r="J1443" t="str">
            <v>SI</v>
          </cell>
          <cell r="K1443">
            <v>184000</v>
          </cell>
          <cell r="L1443">
            <v>34960</v>
          </cell>
          <cell r="M1443">
            <v>218960</v>
          </cell>
          <cell r="N1443">
            <v>10</v>
          </cell>
        </row>
        <row r="1444">
          <cell r="B1444" t="str">
            <v>MQ0650</v>
          </cell>
          <cell r="C1444" t="str">
            <v>IC-107-2023</v>
          </cell>
          <cell r="D1444">
            <v>52</v>
          </cell>
          <cell r="E1444" t="str">
            <v>MQX</v>
          </cell>
          <cell r="F1444" t="str">
            <v>TIJERA TECNOLOGIA ULTRASONICO PARA CABEZA Y CUELLO DE 9 CM CON MANDIBULA DE 17 A 19MM</v>
          </cell>
          <cell r="G1444" t="str">
            <v>UNIDAD</v>
          </cell>
          <cell r="H1444" t="str">
            <v>179-2023</v>
          </cell>
          <cell r="I1444" t="str">
            <v xml:space="preserve">JOHNSON &amp; JOHNSON DE COLOMBIA </v>
          </cell>
          <cell r="J1444" t="str">
            <v>SI</v>
          </cell>
          <cell r="K1444">
            <v>1062180</v>
          </cell>
          <cell r="L1444">
            <v>201814.2</v>
          </cell>
          <cell r="M1444">
            <v>1263994.2</v>
          </cell>
          <cell r="N1444">
            <v>10</v>
          </cell>
        </row>
        <row r="1445">
          <cell r="B1445" t="str">
            <v>MQ0730</v>
          </cell>
          <cell r="C1445" t="str">
            <v>IC-107-2023</v>
          </cell>
          <cell r="D1445">
            <v>34</v>
          </cell>
          <cell r="E1445" t="str">
            <v>MQX</v>
          </cell>
          <cell r="F1445" t="str">
            <v>KIT TROCAR PARA LAPAROSCOPIA DOS TROCAR DE
5*100 mm UN TROCAR DE 12*100 mm CON O SIN  CUCHILLA (2 PUNZONES)</v>
          </cell>
          <cell r="G1445" t="str">
            <v>UNIDAD</v>
          </cell>
          <cell r="H1445" t="str">
            <v>179-2023</v>
          </cell>
          <cell r="I1445" t="str">
            <v xml:space="preserve">JOHNSON &amp; JOHNSON DE COLOMBIA </v>
          </cell>
          <cell r="J1445" t="str">
            <v>SI</v>
          </cell>
          <cell r="K1445">
            <v>499800</v>
          </cell>
          <cell r="L1445">
            <v>94962</v>
          </cell>
          <cell r="M1445">
            <v>594762</v>
          </cell>
          <cell r="N1445">
            <v>10</v>
          </cell>
        </row>
        <row r="1446">
          <cell r="B1446" t="str">
            <v>MQ0731</v>
          </cell>
          <cell r="C1446" t="str">
            <v>IC-107-2023</v>
          </cell>
          <cell r="D1446">
            <v>35</v>
          </cell>
          <cell r="E1446" t="str">
            <v>MQX</v>
          </cell>
          <cell r="F1446" t="str">
            <v>KIT TROCAR PARA LAPAROSCOPIA UN TROCAR DE 5*100 mm DOS TROCAR DE 12*100 mm CON O SIN  CUCHILLA (2 PUNZONES)</v>
          </cell>
          <cell r="G1446" t="str">
            <v>UNIDAD</v>
          </cell>
          <cell r="H1446" t="str">
            <v>179-2023</v>
          </cell>
          <cell r="I1446" t="str">
            <v xml:space="preserve">JOHNSON &amp; JOHNSON DE COLOMBIA </v>
          </cell>
          <cell r="J1446" t="str">
            <v>SI</v>
          </cell>
          <cell r="K1446">
            <v>499800</v>
          </cell>
          <cell r="L1446">
            <v>94962</v>
          </cell>
          <cell r="M1446">
            <v>594762</v>
          </cell>
          <cell r="N1446">
            <v>10</v>
          </cell>
        </row>
        <row r="1447">
          <cell r="B1447" t="str">
            <v>MQ0743</v>
          </cell>
          <cell r="C1447" t="str">
            <v>IC-107-2023</v>
          </cell>
          <cell r="D1447">
            <v>40</v>
          </cell>
          <cell r="E1447" t="str">
            <v>MQX</v>
          </cell>
          <cell r="F1447" t="str">
            <v>TROCAR DE FIJACION AVANZADA 12*100 mm CUCHILLA PROTEGIDA (1 CAMISA 1 PUNZON)</v>
          </cell>
          <cell r="G1447" t="str">
            <v>UNIDAD</v>
          </cell>
          <cell r="H1447" t="str">
            <v>179-2023</v>
          </cell>
          <cell r="I1447" t="str">
            <v xml:space="preserve">JOHNSON &amp; JOHNSON DE COLOMBIA </v>
          </cell>
          <cell r="J1447" t="str">
            <v>SI</v>
          </cell>
          <cell r="K1447">
            <v>200000</v>
          </cell>
          <cell r="L1447">
            <v>38000</v>
          </cell>
          <cell r="M1447">
            <v>238000</v>
          </cell>
          <cell r="N1447">
            <v>10</v>
          </cell>
        </row>
        <row r="1448">
          <cell r="B1448" t="str">
            <v>MQ0972</v>
          </cell>
          <cell r="C1448" t="str">
            <v>IC-107-2023</v>
          </cell>
          <cell r="D1448">
            <v>27</v>
          </cell>
          <cell r="E1448" t="str">
            <v>MQX</v>
          </cell>
          <cell r="F1448" t="str">
            <v xml:space="preserve">GRAPADORA CIRCULAR 28 MM </v>
          </cell>
          <cell r="G1448" t="str">
            <v>UNIDAD</v>
          </cell>
          <cell r="H1448" t="str">
            <v>179-2023</v>
          </cell>
          <cell r="I1448" t="str">
            <v xml:space="preserve">JOHNSON &amp; JOHNSON DE COLOMBIA </v>
          </cell>
          <cell r="J1448" t="str">
            <v>SI</v>
          </cell>
          <cell r="K1448">
            <v>1279285</v>
          </cell>
          <cell r="L1448">
            <v>243064.15</v>
          </cell>
          <cell r="M1448">
            <v>1522349.15</v>
          </cell>
          <cell r="N1448">
            <v>10</v>
          </cell>
        </row>
        <row r="1449">
          <cell r="B1449" t="str">
            <v>MQ1615</v>
          </cell>
          <cell r="C1449" t="str">
            <v>IC-107-2023</v>
          </cell>
          <cell r="D1449">
            <v>70</v>
          </cell>
          <cell r="E1449" t="str">
            <v>MQX</v>
          </cell>
          <cell r="F1449" t="str">
            <v>ENDOGRAPADORA LINELA PARA RECARGAS DE 4 FILAS CON ALTURA DE GRAPAS ABIERTAS DE 2.5 A 2.6MM CON ALTURA DE GRAPADO DE 1.0 MM * 35MM DE LONG. DE LINEA</v>
          </cell>
          <cell r="G1449" t="str">
            <v>UNIDAD</v>
          </cell>
          <cell r="H1449" t="str">
            <v>179-2023</v>
          </cell>
          <cell r="I1449" t="str">
            <v xml:space="preserve">JOHNSON &amp; JOHNSON DE COLOMBIA </v>
          </cell>
          <cell r="J1449" t="str">
            <v>SI</v>
          </cell>
          <cell r="K1449">
            <v>3710000</v>
          </cell>
          <cell r="L1449">
            <v>704900</v>
          </cell>
          <cell r="M1449">
            <v>4414900</v>
          </cell>
          <cell r="N1449">
            <v>10</v>
          </cell>
        </row>
        <row r="1450">
          <cell r="B1450" t="str">
            <v>MQ1110</v>
          </cell>
          <cell r="C1450" t="str">
            <v>IC-107-2023</v>
          </cell>
          <cell r="D1450">
            <v>16</v>
          </cell>
          <cell r="E1450" t="str">
            <v>MQX</v>
          </cell>
          <cell r="F1450" t="str">
            <v>RECARGA ENDOGRAPADORA LINEAL, ALTURA DE GRAPAS ABIERTAS 3.5 A 3.6MM CON ALTURA DE GRAPADO DE 1.5MM 88 # GRAPAS EN 6 FILAS * 60MM LONG. DE LINEA</v>
          </cell>
          <cell r="G1450" t="str">
            <v>UNIDAD</v>
          </cell>
          <cell r="H1450" t="str">
            <v>179-2023</v>
          </cell>
          <cell r="I1450" t="str">
            <v xml:space="preserve">JOHNSON &amp; JOHNSON DE COLOMBIA </v>
          </cell>
          <cell r="J1450" t="str">
            <v>SI</v>
          </cell>
          <cell r="K1450">
            <v>382537</v>
          </cell>
          <cell r="L1450">
            <v>72682.03</v>
          </cell>
          <cell r="M1450">
            <v>455219.03</v>
          </cell>
          <cell r="N1450">
            <v>10</v>
          </cell>
        </row>
        <row r="1451">
          <cell r="B1451" t="str">
            <v>MQ1110</v>
          </cell>
          <cell r="C1451" t="str">
            <v>IC-107-2023</v>
          </cell>
          <cell r="D1451">
            <v>48</v>
          </cell>
          <cell r="E1451" t="str">
            <v>MQX</v>
          </cell>
          <cell r="F1451" t="str">
            <v>RECARGA ENDOGRAPADORA LINEAL CORTANTE  DE  6 FILAS ALTURAS DE GRAPAS ABIERTAS DE  3,5 A 3.6MM VCON ALTURA DE GRAPADO DE 1,5MM 60MM LOG. LINEA</v>
          </cell>
          <cell r="G1451" t="str">
            <v>UNIDAD</v>
          </cell>
          <cell r="H1451" t="str">
            <v>179-2023</v>
          </cell>
          <cell r="I1451" t="str">
            <v xml:space="preserve">JOHNSON &amp; JOHNSON DE COLOMBIA </v>
          </cell>
          <cell r="J1451" t="str">
            <v>SI</v>
          </cell>
          <cell r="K1451">
            <v>382537</v>
          </cell>
          <cell r="L1451">
            <v>72682.03</v>
          </cell>
          <cell r="M1451">
            <v>455219.03</v>
          </cell>
          <cell r="N1451">
            <v>10</v>
          </cell>
        </row>
        <row r="1452">
          <cell r="B1452" t="str">
            <v>MQ1112</v>
          </cell>
          <cell r="C1452" t="str">
            <v>IC-107-2023</v>
          </cell>
          <cell r="D1452">
            <v>18</v>
          </cell>
          <cell r="E1452" t="str">
            <v>MQX</v>
          </cell>
          <cell r="F1452" t="str">
            <v>RECARGA ENDOGRAPADORA LINEAL, ALTURA DE GRAPAS ABIERTAS 4.1MM CON ALTURA DE GRAPADO DE 2.0MM, GRAPAS EN 6 FILAS * 60MM LONG. DE LINEA</v>
          </cell>
          <cell r="G1452" t="str">
            <v>UNIDAD</v>
          </cell>
          <cell r="H1452" t="str">
            <v>179-2023</v>
          </cell>
          <cell r="I1452" t="str">
            <v xml:space="preserve">JOHNSON &amp; JOHNSON DE COLOMBIA </v>
          </cell>
          <cell r="J1452" t="str">
            <v>SI</v>
          </cell>
          <cell r="K1452">
            <v>367000</v>
          </cell>
          <cell r="L1452">
            <v>69730</v>
          </cell>
          <cell r="M1452">
            <v>436730</v>
          </cell>
          <cell r="N1452">
            <v>10</v>
          </cell>
        </row>
        <row r="1453">
          <cell r="B1453" t="str">
            <v>MQ1161</v>
          </cell>
          <cell r="C1453" t="str">
            <v>IC-107-2023</v>
          </cell>
          <cell r="D1453">
            <v>39</v>
          </cell>
          <cell r="E1453" t="str">
            <v>MQX</v>
          </cell>
          <cell r="F1453" t="str">
            <v>TIJERA LAPAROSCOPICA 5 mm * 35 cm DESECHABLE</v>
          </cell>
          <cell r="G1453" t="str">
            <v>UNIDAD</v>
          </cell>
          <cell r="H1453" t="str">
            <v>179-2023</v>
          </cell>
          <cell r="I1453" t="str">
            <v xml:space="preserve">JOHNSON &amp; JOHNSON DE COLOMBIA </v>
          </cell>
          <cell r="J1453" t="str">
            <v>SI</v>
          </cell>
          <cell r="K1453">
            <v>332450</v>
          </cell>
          <cell r="L1453">
            <v>63165.5</v>
          </cell>
          <cell r="M1453">
            <v>395615.5</v>
          </cell>
          <cell r="N1453">
            <v>10</v>
          </cell>
        </row>
        <row r="1454">
          <cell r="B1454" t="str">
            <v>MQ1162</v>
          </cell>
          <cell r="C1454" t="str">
            <v>IC-107-2023</v>
          </cell>
          <cell r="D1454">
            <v>55</v>
          </cell>
          <cell r="E1454" t="str">
            <v>MQX</v>
          </cell>
          <cell r="F1454" t="str">
            <v>TIJERA TECNOLOGIA ULTRASONICO PARA CIRUGÍA LAPAROSCOPICA  DE 5CM *36CM  CON MANDIBULA DE 17 A 19MM</v>
          </cell>
          <cell r="G1454" t="str">
            <v>UNIDAD</v>
          </cell>
          <cell r="H1454" t="str">
            <v>179-2023</v>
          </cell>
          <cell r="I1454" t="str">
            <v xml:space="preserve">JOHNSON &amp; JOHNSON DE COLOMBIA </v>
          </cell>
          <cell r="J1454" t="str">
            <v>SI</v>
          </cell>
          <cell r="K1454">
            <v>1187760</v>
          </cell>
          <cell r="L1454">
            <v>225674.4</v>
          </cell>
          <cell r="M1454">
            <v>1413434.4</v>
          </cell>
          <cell r="N1454">
            <v>10</v>
          </cell>
        </row>
        <row r="1455">
          <cell r="B1455" t="str">
            <v>MQ1224</v>
          </cell>
          <cell r="C1455" t="str">
            <v>IC-107-2023</v>
          </cell>
          <cell r="D1455">
            <v>28</v>
          </cell>
          <cell r="E1455" t="str">
            <v>MQX</v>
          </cell>
          <cell r="F1455" t="str">
            <v xml:space="preserve">GRAPADORA CIRCULAR 29 MM </v>
          </cell>
          <cell r="G1455" t="str">
            <v>UNIDAD</v>
          </cell>
          <cell r="H1455" t="str">
            <v>179-2023</v>
          </cell>
          <cell r="I1455" t="str">
            <v xml:space="preserve">JOHNSON &amp; JOHNSON DE COLOMBIA </v>
          </cell>
          <cell r="J1455" t="str">
            <v>SI</v>
          </cell>
          <cell r="K1455">
            <v>1279285</v>
          </cell>
          <cell r="L1455">
            <v>243064.15</v>
          </cell>
          <cell r="M1455">
            <v>1522349.15</v>
          </cell>
          <cell r="N1455">
            <v>10</v>
          </cell>
        </row>
        <row r="1456">
          <cell r="B1456" t="str">
            <v>MQ1235</v>
          </cell>
          <cell r="C1456" t="str">
            <v>IC-107-2023</v>
          </cell>
          <cell r="D1456">
            <v>36</v>
          </cell>
          <cell r="E1456" t="str">
            <v>MQX</v>
          </cell>
          <cell r="F1456" t="str">
            <v>PINZA APLICADORA DE LIGACLIP PARA LAPAROSCOPIA CLIP MEDIUM- LARG CON 20 HEMOCLIP DE 10 mm DESCARTABLE</v>
          </cell>
          <cell r="G1456" t="str">
            <v>UNIDAD</v>
          </cell>
          <cell r="H1456" t="str">
            <v>179-2023</v>
          </cell>
          <cell r="I1456" t="str">
            <v xml:space="preserve">JOHNSON &amp; JOHNSON DE COLOMBIA </v>
          </cell>
          <cell r="J1456" t="str">
            <v>SI</v>
          </cell>
          <cell r="K1456">
            <v>420000</v>
          </cell>
          <cell r="L1456">
            <v>79800</v>
          </cell>
          <cell r="M1456">
            <v>499800</v>
          </cell>
          <cell r="N1456">
            <v>10</v>
          </cell>
        </row>
        <row r="1457">
          <cell r="B1457" t="str">
            <v>MQ1240</v>
          </cell>
          <cell r="C1457" t="str">
            <v>IC-107-2023</v>
          </cell>
          <cell r="D1457">
            <v>30</v>
          </cell>
          <cell r="E1457" t="str">
            <v>MQX</v>
          </cell>
          <cell r="F1457" t="str">
            <v>KIT TROCAR CAMISA ROSCADA 5*100 mm (2 CAMISA 1 PUNZON CON CUCHILLA)</v>
          </cell>
          <cell r="G1457" t="str">
            <v>UNIDAD</v>
          </cell>
          <cell r="H1457" t="str">
            <v>179-2023</v>
          </cell>
          <cell r="I1457" t="str">
            <v xml:space="preserve">JOHNSON &amp; JOHNSON DE COLOMBIA </v>
          </cell>
          <cell r="J1457" t="str">
            <v>SI</v>
          </cell>
          <cell r="K1457">
            <v>184000</v>
          </cell>
          <cell r="L1457">
            <v>34960</v>
          </cell>
          <cell r="M1457">
            <v>218960</v>
          </cell>
          <cell r="N1457">
            <v>10</v>
          </cell>
        </row>
        <row r="1458">
          <cell r="B1458" t="str">
            <v>MQ1283</v>
          </cell>
          <cell r="C1458" t="str">
            <v>IC-107-2023</v>
          </cell>
          <cell r="D1458">
            <v>54</v>
          </cell>
          <cell r="E1458" t="str">
            <v>MQX</v>
          </cell>
          <cell r="F1458" t="str">
            <v>TIJERA TECNOLOGIA ULTRASONICO PARA CIRUGÍA ABIERTA DE 5CM *23CM  CON MANDIBULA DE 17 A 19MM</v>
          </cell>
          <cell r="G1458" t="str">
            <v>UNIDAD</v>
          </cell>
          <cell r="H1458" t="str">
            <v>179-2023</v>
          </cell>
          <cell r="I1458" t="str">
            <v xml:space="preserve">JOHNSON &amp; JOHNSON DE COLOMBIA </v>
          </cell>
          <cell r="J1458" t="str">
            <v>SI</v>
          </cell>
          <cell r="K1458">
            <v>1648790</v>
          </cell>
          <cell r="L1458">
            <v>313270.09999999998</v>
          </cell>
          <cell r="M1458">
            <v>1962060.1</v>
          </cell>
          <cell r="N1458">
            <v>10</v>
          </cell>
        </row>
        <row r="1459">
          <cell r="B1459" t="str">
            <v>MQ1550</v>
          </cell>
          <cell r="C1459" t="str">
            <v>IC-107-2023</v>
          </cell>
          <cell r="D1459">
            <v>41</v>
          </cell>
          <cell r="E1459" t="str">
            <v>MQX</v>
          </cell>
          <cell r="F1459" t="str">
            <v>PINZA BIPOLAR AVANZADO PARA CIRUGIA ABIIERTA DE 20 CM   MANDIBULA CURVA DE DOBLE ACCION ROTACION 180° A 360° LONG SELLADO 40MM Y CORTE 38MM</v>
          </cell>
          <cell r="G1459" t="str">
            <v>UNIDAD</v>
          </cell>
          <cell r="H1459" t="str">
            <v>179-2023</v>
          </cell>
          <cell r="I1459" t="str">
            <v xml:space="preserve">JOHNSON &amp; JOHNSON DE COLOMBIA </v>
          </cell>
          <cell r="J1459" t="str">
            <v>SI</v>
          </cell>
          <cell r="K1459">
            <v>1845865</v>
          </cell>
          <cell r="L1459">
            <v>350714.35</v>
          </cell>
          <cell r="M1459">
            <v>2196579.35</v>
          </cell>
          <cell r="N1459">
            <v>10</v>
          </cell>
        </row>
        <row r="1460">
          <cell r="B1460" t="str">
            <v>MQ1551</v>
          </cell>
          <cell r="C1460" t="str">
            <v>IC-107-2023</v>
          </cell>
          <cell r="D1460">
            <v>19</v>
          </cell>
          <cell r="E1460" t="str">
            <v>MQX</v>
          </cell>
          <cell r="F1460" t="str">
            <v>RECARGA ENDOGRAPADORA LINEAL, ALTURA DE GRAPAS ABIERTAS 4.2MM CON ALTURA DE GRAPADO DE 2.3MM * 88 # GRAPAS EN 6 FILAS * 60MM LONG. DE LINEA</v>
          </cell>
          <cell r="G1460" t="str">
            <v>UNIDAD</v>
          </cell>
          <cell r="H1460" t="str">
            <v>179-2023</v>
          </cell>
          <cell r="I1460" t="str">
            <v xml:space="preserve">JOHNSON &amp; JOHNSON DE COLOMBIA </v>
          </cell>
          <cell r="J1460" t="str">
            <v>SI</v>
          </cell>
          <cell r="K1460">
            <v>415150</v>
          </cell>
          <cell r="L1460">
            <v>78878.5</v>
          </cell>
          <cell r="M1460">
            <v>494028.5</v>
          </cell>
          <cell r="N1460">
            <v>10</v>
          </cell>
        </row>
        <row r="1461">
          <cell r="B1461" t="str">
            <v>MQ1551</v>
          </cell>
          <cell r="C1461" t="str">
            <v>IC-107-2023</v>
          </cell>
          <cell r="D1461">
            <v>49</v>
          </cell>
          <cell r="E1461" t="str">
            <v>MQX</v>
          </cell>
          <cell r="F1461" t="str">
            <v>RECARGA ENDOGRAPADORA LINEAL CORTANTE  DE  6 FILAS ALTURAS DE GRAPAS ABIERTAS DE  4.2MM CON ALTURA DE GRAPADO DE 2.3MM 60MM LOG. LINEA</v>
          </cell>
          <cell r="G1461" t="str">
            <v>UNIDAD</v>
          </cell>
          <cell r="H1461" t="str">
            <v>179-2023</v>
          </cell>
          <cell r="I1461" t="str">
            <v xml:space="preserve">JOHNSON &amp; JOHNSON DE COLOMBIA </v>
          </cell>
          <cell r="J1461" t="str">
            <v>SI</v>
          </cell>
          <cell r="K1461">
            <v>415150</v>
          </cell>
          <cell r="L1461">
            <v>78878.5</v>
          </cell>
          <cell r="M1461">
            <v>494028.5</v>
          </cell>
          <cell r="N1461">
            <v>10</v>
          </cell>
        </row>
        <row r="1462">
          <cell r="B1462" t="str">
            <v>MQ1552</v>
          </cell>
          <cell r="C1462" t="str">
            <v>IC-107-2023</v>
          </cell>
          <cell r="D1462">
            <v>21</v>
          </cell>
          <cell r="E1462" t="str">
            <v>MQX</v>
          </cell>
          <cell r="F1462" t="str">
            <v>RECARGA ENDOGRAPADORA LINEAL, ALTURA DE GRAPAS ABIERTAS 2.6MM CON ALTURA DE GRAPADO DE 1.0MM * ALTURA DE GRAPADO DE 1.0MM * 45MM LONG. DE LINEA</v>
          </cell>
          <cell r="G1462" t="str">
            <v>UNIDAD</v>
          </cell>
          <cell r="H1462" t="str">
            <v>179-2023</v>
          </cell>
          <cell r="I1462" t="str">
            <v xml:space="preserve">JOHNSON &amp; JOHNSON DE COLOMBIA </v>
          </cell>
          <cell r="J1462" t="str">
            <v>SI</v>
          </cell>
          <cell r="K1462">
            <v>350440</v>
          </cell>
          <cell r="L1462">
            <v>66583.600000000006</v>
          </cell>
          <cell r="M1462">
            <v>417023.6</v>
          </cell>
          <cell r="N1462">
            <v>10</v>
          </cell>
        </row>
        <row r="1463">
          <cell r="B1463" t="str">
            <v>MQ1552</v>
          </cell>
          <cell r="C1463" t="str">
            <v>IC-107-2023</v>
          </cell>
          <cell r="D1463">
            <v>50</v>
          </cell>
          <cell r="E1463" t="str">
            <v>MQX</v>
          </cell>
          <cell r="F1463" t="str">
            <v>RECARGA ENDOGRAPADORA LINEAL CORTANTE  DE  6 FILAS ALTURAS DE GRAPAS ABIERTAS DE  2,5 A 2.6MM CON ALTURA DE GRAPADO DE 1,0MM 45MM LOG. LINEA</v>
          </cell>
          <cell r="G1463" t="str">
            <v>UNIDAD</v>
          </cell>
          <cell r="H1463" t="str">
            <v>179-2023</v>
          </cell>
          <cell r="I1463" t="str">
            <v xml:space="preserve">JOHNSON &amp; JOHNSON DE COLOMBIA </v>
          </cell>
          <cell r="J1463" t="str">
            <v>SI</v>
          </cell>
          <cell r="K1463">
            <v>350440</v>
          </cell>
          <cell r="L1463">
            <v>66583.600000000006</v>
          </cell>
          <cell r="M1463">
            <v>417023.6</v>
          </cell>
          <cell r="N1463">
            <v>10</v>
          </cell>
        </row>
        <row r="1464">
          <cell r="B1464" t="str">
            <v>MQ1553</v>
          </cell>
          <cell r="C1464" t="str">
            <v>IC-107-2023</v>
          </cell>
          <cell r="D1464">
            <v>51</v>
          </cell>
          <cell r="E1464" t="str">
            <v>MQX</v>
          </cell>
          <cell r="F1464" t="str">
            <v>RECARGA ENDOGRAPADORA LINEAL CORTANTE  DE  6 FILAS ALTURAS DE GRAPAS ABIERTAS DE  2,5 A 2.6MM CON ALTURA DE GRAPADO DE 1,0MM 60MM LOG. LINEA</v>
          </cell>
          <cell r="G1464" t="str">
            <v>UNIDAD</v>
          </cell>
          <cell r="H1464" t="str">
            <v>179-2023</v>
          </cell>
          <cell r="I1464" t="str">
            <v xml:space="preserve">JOHNSON &amp; JOHNSON DE COLOMBIA </v>
          </cell>
          <cell r="J1464" t="str">
            <v>SI</v>
          </cell>
          <cell r="K1464">
            <v>423110</v>
          </cell>
          <cell r="L1464">
            <v>80390.899999999994</v>
          </cell>
          <cell r="M1464">
            <v>503500.9</v>
          </cell>
          <cell r="N1464">
            <v>10</v>
          </cell>
        </row>
        <row r="1465">
          <cell r="B1465" t="str">
            <v>MQ1554</v>
          </cell>
          <cell r="C1465" t="str">
            <v>IC-107-2023</v>
          </cell>
          <cell r="D1465">
            <v>63</v>
          </cell>
          <cell r="E1465" t="str">
            <v>MQX</v>
          </cell>
          <cell r="F1465" t="str">
            <v xml:space="preserve">GRAPADORA CURVA CORTANTE 40 MM PARA CIRUGIA RECTAL </v>
          </cell>
          <cell r="G1465" t="str">
            <v>UNIDAD</v>
          </cell>
          <cell r="H1465" t="str">
            <v>179-2023</v>
          </cell>
          <cell r="I1465" t="str">
            <v xml:space="preserve">JOHNSON &amp; JOHNSON DE COLOMBIA </v>
          </cell>
          <cell r="J1465" t="str">
            <v>SI</v>
          </cell>
          <cell r="K1465">
            <v>993538</v>
          </cell>
          <cell r="L1465">
            <v>188772.22</v>
          </cell>
          <cell r="M1465">
            <v>1182310.22</v>
          </cell>
          <cell r="N1465">
            <v>10</v>
          </cell>
        </row>
        <row r="1466">
          <cell r="B1466" t="str">
            <v>MQ1562</v>
          </cell>
          <cell r="C1466" t="str">
            <v>IC-107-2023</v>
          </cell>
          <cell r="D1466">
            <v>14</v>
          </cell>
          <cell r="E1466" t="str">
            <v>MQX</v>
          </cell>
          <cell r="F1466" t="str">
            <v>ENDOGRAPADORA LINEA CON 6 FILAS DE GRAPAS CON 60MM LINEA DE CORTE * LARGO 44CM, FLEXIBLE 60MM LONG. DE LINEA</v>
          </cell>
          <cell r="G1466" t="str">
            <v>UNIDAD</v>
          </cell>
          <cell r="H1466" t="str">
            <v>179-2023</v>
          </cell>
          <cell r="I1466" t="str">
            <v xml:space="preserve">JOHNSON &amp; JOHNSON DE COLOMBIA </v>
          </cell>
          <cell r="J1466" t="str">
            <v>SI</v>
          </cell>
          <cell r="K1466">
            <v>1309000</v>
          </cell>
          <cell r="L1466">
            <v>248710</v>
          </cell>
          <cell r="M1466">
            <v>1557710</v>
          </cell>
          <cell r="N1466">
            <v>10</v>
          </cell>
        </row>
        <row r="1467">
          <cell r="B1467" t="str">
            <v>MQ1563</v>
          </cell>
          <cell r="C1467" t="str">
            <v>IC-107-2023</v>
          </cell>
          <cell r="D1467">
            <v>17</v>
          </cell>
          <cell r="E1467" t="str">
            <v>MQX</v>
          </cell>
          <cell r="F1467" t="str">
            <v>RECARGA ENDOGRAPADORA LINEAL, ALTURA DE GRAPAS ABIERTAS 3.8MM CON ALTURA DE GRAPADO DE 1.8MM,  GRAPAS EN 6 FILAS *60MM LONG. DE LINEA</v>
          </cell>
          <cell r="G1467" t="str">
            <v>UNIDAD</v>
          </cell>
          <cell r="H1467" t="str">
            <v>179-2023</v>
          </cell>
          <cell r="I1467" t="str">
            <v xml:space="preserve">JOHNSON &amp; JOHNSON DE COLOMBIA </v>
          </cell>
          <cell r="J1467" t="str">
            <v>SI</v>
          </cell>
          <cell r="K1467">
            <v>392585</v>
          </cell>
          <cell r="L1467">
            <v>74591.149999999994</v>
          </cell>
          <cell r="M1467">
            <v>467176.15</v>
          </cell>
          <cell r="N1467">
            <v>10</v>
          </cell>
        </row>
        <row r="1468">
          <cell r="B1468" t="str">
            <v>MQ1564</v>
          </cell>
          <cell r="C1468" t="str">
            <v>IC-107-2023</v>
          </cell>
          <cell r="D1468">
            <v>20</v>
          </cell>
          <cell r="E1468" t="str">
            <v>MQX</v>
          </cell>
          <cell r="F1468" t="str">
            <v>ENDOGRAPADORA LINEAL CON 6 FILAS DE GRAPAS CON 45MM LINEA DE CORTE * LARGO 44CM  FLEXIBLE * 45. mm LONG. DE LINEA</v>
          </cell>
          <cell r="G1468" t="str">
            <v>UNIDAD</v>
          </cell>
          <cell r="H1468" t="str">
            <v>179-2023</v>
          </cell>
          <cell r="I1468" t="str">
            <v xml:space="preserve">JOHNSON &amp; JOHNSON DE COLOMBIA </v>
          </cell>
          <cell r="J1468" t="str">
            <v>SI</v>
          </cell>
          <cell r="K1468">
            <v>940100</v>
          </cell>
          <cell r="L1468">
            <v>178619</v>
          </cell>
          <cell r="M1468">
            <v>1118719</v>
          </cell>
          <cell r="N1468">
            <v>10</v>
          </cell>
        </row>
        <row r="1469">
          <cell r="B1469" t="str">
            <v>MQ1565</v>
          </cell>
          <cell r="C1469" t="str">
            <v>IC-107-2023</v>
          </cell>
          <cell r="D1469">
            <v>24</v>
          </cell>
          <cell r="E1469" t="str">
            <v>MQX</v>
          </cell>
          <cell r="F1469" t="str">
            <v>RECARGA ENDOGRAPADORA LINEAL, ALTURA DE GRAPAS ABIERTAS 4.1 mm CON ALTURA DE GRAPADO DE 2.0 mm * ALTURA DE GRAPADO DE 2.0 mm *45. mm LONG. DE LINEA</v>
          </cell>
          <cell r="G1469" t="str">
            <v>UNIDAD</v>
          </cell>
          <cell r="H1469" t="str">
            <v>179-2023</v>
          </cell>
          <cell r="I1469" t="str">
            <v xml:space="preserve">JOHNSON &amp; JOHNSON DE COLOMBIA </v>
          </cell>
          <cell r="J1469" t="str">
            <v>SI</v>
          </cell>
          <cell r="K1469">
            <v>309795</v>
          </cell>
          <cell r="L1469">
            <v>58861.05</v>
          </cell>
          <cell r="M1469">
            <v>368656.05</v>
          </cell>
          <cell r="N1469">
            <v>10</v>
          </cell>
        </row>
        <row r="1470">
          <cell r="B1470" t="str">
            <v>MQ1566</v>
          </cell>
          <cell r="C1470" t="str">
            <v>IC-107-2023</v>
          </cell>
          <cell r="D1470">
            <v>56</v>
          </cell>
          <cell r="E1470" t="str">
            <v>MQX</v>
          </cell>
          <cell r="F1470" t="str">
            <v>TIJERA TECNOLOGIA ULTRASONICO PARA CIRUGÍA LAPAROSCOPICA  DE 5CM *36CM  CON MANDIBULA DE 17 A 19MM CON SELLO DE VASOS HASTA 7MM</v>
          </cell>
          <cell r="G1470" t="str">
            <v>UNIDAD</v>
          </cell>
          <cell r="H1470" t="str">
            <v>179-2023</v>
          </cell>
          <cell r="I1470" t="str">
            <v xml:space="preserve">JOHNSON &amp; JOHNSON DE COLOMBIA </v>
          </cell>
          <cell r="J1470" t="str">
            <v>SI</v>
          </cell>
          <cell r="K1470">
            <v>1306535</v>
          </cell>
          <cell r="L1470">
            <v>248241.65</v>
          </cell>
          <cell r="M1470">
            <v>1554776.65</v>
          </cell>
          <cell r="N1470">
            <v>10</v>
          </cell>
        </row>
        <row r="1471">
          <cell r="B1471" t="str">
            <v>MQ1568</v>
          </cell>
          <cell r="C1471" t="str">
            <v>IC-107-2023</v>
          </cell>
          <cell r="D1471">
            <v>23</v>
          </cell>
          <cell r="E1471" t="str">
            <v>MQX</v>
          </cell>
          <cell r="F1471" t="str">
            <v>RECARGA ENDOGRAPADORA LINEAL, ALTURA DE GRAPAS ABIERTAS 3.8 mm CON ALTURA DE GRAPADO DE 1.8 mm * ALTURA DE GRAPADO DE 1.8 mm * 45. mm LONG. DE LINEA</v>
          </cell>
          <cell r="G1471" t="str">
            <v>UNIDAD</v>
          </cell>
          <cell r="H1471" t="str">
            <v>179-2023</v>
          </cell>
          <cell r="I1471" t="str">
            <v xml:space="preserve">JOHNSON &amp; JOHNSON DE COLOMBIA </v>
          </cell>
          <cell r="J1471" t="str">
            <v>SI</v>
          </cell>
          <cell r="K1471">
            <v>309795</v>
          </cell>
          <cell r="L1471">
            <v>58861.05</v>
          </cell>
          <cell r="M1471">
            <v>368656.05</v>
          </cell>
          <cell r="N1471">
            <v>10</v>
          </cell>
        </row>
        <row r="1472">
          <cell r="B1472" t="str">
            <v>MQ1569</v>
          </cell>
          <cell r="C1472" t="str">
            <v>IC-107-2023</v>
          </cell>
          <cell r="D1472">
            <v>25</v>
          </cell>
          <cell r="E1472" t="str">
            <v>MQX</v>
          </cell>
          <cell r="F1472" t="str">
            <v>RECARGA ENDOGRAPADORA LINEAL, ALTURA DE GRAPAS ABIERTAS 4.2 mm CON ALTURA DE GRAPADO DE 2.3 mm * ALTURA DE GRAPADO DE 2.3 mm * 45. mm LONG. DE LINEA</v>
          </cell>
          <cell r="G1472" t="str">
            <v>UNIDAD</v>
          </cell>
          <cell r="H1472" t="str">
            <v>179-2023</v>
          </cell>
          <cell r="I1472" t="str">
            <v xml:space="preserve">JOHNSON &amp; JOHNSON DE COLOMBIA </v>
          </cell>
          <cell r="J1472" t="str">
            <v>SI</v>
          </cell>
          <cell r="K1472">
            <v>309795</v>
          </cell>
          <cell r="L1472">
            <v>58861.05</v>
          </cell>
          <cell r="M1472">
            <v>368656.05</v>
          </cell>
          <cell r="N1472">
            <v>10</v>
          </cell>
        </row>
        <row r="1473">
          <cell r="B1473" t="str">
            <v>MQ1570</v>
          </cell>
          <cell r="C1473" t="str">
            <v>IC-107-2023</v>
          </cell>
          <cell r="D1473">
            <v>26</v>
          </cell>
          <cell r="E1473" t="str">
            <v>MQX</v>
          </cell>
          <cell r="F1473" t="str">
            <v xml:space="preserve">GRAPADORA CIRCULAR 25 MM </v>
          </cell>
          <cell r="G1473" t="str">
            <v>UNIDAD</v>
          </cell>
          <cell r="H1473" t="str">
            <v>179-2023</v>
          </cell>
          <cell r="I1473" t="str">
            <v xml:space="preserve">JOHNSON &amp; JOHNSON DE COLOMBIA </v>
          </cell>
          <cell r="J1473" t="str">
            <v>SI</v>
          </cell>
          <cell r="K1473">
            <v>1074640</v>
          </cell>
          <cell r="L1473">
            <v>204181.6</v>
          </cell>
          <cell r="M1473">
            <v>1278821.6000000001</v>
          </cell>
          <cell r="N1473">
            <v>10</v>
          </cell>
        </row>
        <row r="1474">
          <cell r="B1474" t="str">
            <v>MQ1571</v>
          </cell>
          <cell r="C1474" t="str">
            <v>IC-107-2023</v>
          </cell>
          <cell r="D1474">
            <v>29</v>
          </cell>
          <cell r="E1474" t="str">
            <v>MQX</v>
          </cell>
          <cell r="F1474" t="str">
            <v>RECARGA ENDOGRAPADORA  LINEAL CORTANTE DE 4 FILAS CON SELECCIÓN DE ALTURA DE GRAPADO 1.0 CON ALTURA DE GRAPAS ABIERTAS DE 2.5 A 2.6MM *35MM LONG. LINEAL</v>
          </cell>
          <cell r="G1474" t="str">
            <v>UNIDAD</v>
          </cell>
          <cell r="H1474" t="str">
            <v>179-2023</v>
          </cell>
          <cell r="I1474" t="str">
            <v xml:space="preserve">JOHNSON &amp; JOHNSON DE COLOMBIA </v>
          </cell>
          <cell r="J1474" t="str">
            <v>SI</v>
          </cell>
          <cell r="K1474">
            <v>493867</v>
          </cell>
          <cell r="L1474">
            <v>93834.73</v>
          </cell>
          <cell r="M1474">
            <v>587701.73</v>
          </cell>
          <cell r="N1474">
            <v>10</v>
          </cell>
        </row>
        <row r="1475">
          <cell r="B1475" t="str">
            <v>MQ1572</v>
          </cell>
          <cell r="C1475" t="str">
            <v>IC-107-2023</v>
          </cell>
          <cell r="D1475">
            <v>53</v>
          </cell>
          <cell r="E1475" t="str">
            <v>MQX</v>
          </cell>
          <cell r="F1475" t="str">
            <v>TIJERA TECNOLOGIA ULTRASONICO PARA CIRUGÍA ABIERTA DE 17CM CON MANDIBULA DE 17 A 19MM</v>
          </cell>
          <cell r="G1475" t="str">
            <v>UNIDAD</v>
          </cell>
          <cell r="H1475" t="str">
            <v>179-2023</v>
          </cell>
          <cell r="I1475" t="str">
            <v xml:space="preserve">JOHNSON &amp; JOHNSON DE COLOMBIA </v>
          </cell>
          <cell r="J1475" t="str">
            <v>SI</v>
          </cell>
          <cell r="K1475">
            <v>1262870</v>
          </cell>
          <cell r="L1475">
            <v>239945.3</v>
          </cell>
          <cell r="M1475">
            <v>1502815.3</v>
          </cell>
          <cell r="N1475">
            <v>10</v>
          </cell>
        </row>
        <row r="1476">
          <cell r="B1476" t="str">
            <v>MQ1573</v>
          </cell>
          <cell r="C1476" t="str">
            <v>IC-107-2023</v>
          </cell>
          <cell r="D1476">
            <v>59</v>
          </cell>
          <cell r="E1476" t="str">
            <v>MQX</v>
          </cell>
          <cell r="F1476" t="str">
            <v>PINZA BABCOCK ATRAUMATICA ROTACION 360°, LONGITUD DE 330 A 350MM, MANGO ERGONOMICO 5MM DESCARTABLE</v>
          </cell>
          <cell r="G1476" t="str">
            <v>UNIDAD</v>
          </cell>
          <cell r="H1476" t="str">
            <v>179-2023</v>
          </cell>
          <cell r="I1476" t="str">
            <v xml:space="preserve">JOHNSON &amp; JOHNSON DE COLOMBIA </v>
          </cell>
          <cell r="J1476" t="str">
            <v>SI</v>
          </cell>
          <cell r="K1476">
            <v>325412</v>
          </cell>
          <cell r="L1476">
            <v>61828.28</v>
          </cell>
          <cell r="M1476">
            <v>387240.28</v>
          </cell>
          <cell r="N1476">
            <v>10</v>
          </cell>
        </row>
        <row r="1477">
          <cell r="B1477" t="str">
            <v>MQ1574</v>
          </cell>
          <cell r="C1477" t="str">
            <v>IC-107-2023</v>
          </cell>
          <cell r="D1477">
            <v>60</v>
          </cell>
          <cell r="E1477" t="str">
            <v>MQX</v>
          </cell>
          <cell r="F1477" t="str">
            <v xml:space="preserve">PINZA BIPOLAR AVANZADA PUNTA CURVA CON VASTAGO DE  5 * 23 A 25 ROTACION 360° LONG DE SELLADO DE 24MM </v>
          </cell>
          <cell r="G1477" t="str">
            <v>UNIDAD</v>
          </cell>
          <cell r="H1477" t="str">
            <v>179-2023</v>
          </cell>
          <cell r="I1477" t="str">
            <v xml:space="preserve">JOHNSON &amp; JOHNSON DE COLOMBIA </v>
          </cell>
          <cell r="J1477" t="str">
            <v>SI</v>
          </cell>
          <cell r="K1477">
            <v>1845865</v>
          </cell>
          <cell r="L1477">
            <v>350714.35</v>
          </cell>
          <cell r="M1477">
            <v>2196579.35</v>
          </cell>
          <cell r="N1477">
            <v>10</v>
          </cell>
        </row>
        <row r="1478">
          <cell r="B1478" t="str">
            <v>MQ1575</v>
          </cell>
          <cell r="C1478" t="str">
            <v>IC-107-2023</v>
          </cell>
          <cell r="D1478">
            <v>61</v>
          </cell>
          <cell r="E1478" t="str">
            <v>MQX</v>
          </cell>
          <cell r="F1478" t="str">
            <v xml:space="preserve">PINZA BIPOLAR AVANZADA PUNTA CURVA CON VASTAGO DE  5 * 37  ROTACION 360° LONG DE SELLADO DE 24MM </v>
          </cell>
          <cell r="G1478" t="str">
            <v>UNIDAD</v>
          </cell>
          <cell r="H1478" t="str">
            <v>179-2023</v>
          </cell>
          <cell r="I1478" t="str">
            <v xml:space="preserve">JOHNSON &amp; JOHNSON DE COLOMBIA </v>
          </cell>
          <cell r="J1478" t="str">
            <v>SI</v>
          </cell>
          <cell r="K1478">
            <v>1845865</v>
          </cell>
          <cell r="L1478">
            <v>350714.35</v>
          </cell>
          <cell r="M1478">
            <v>2196579.35</v>
          </cell>
          <cell r="N1478">
            <v>10</v>
          </cell>
        </row>
        <row r="1479">
          <cell r="B1479" t="str">
            <v>MQ1576</v>
          </cell>
          <cell r="C1479" t="str">
            <v>IC-107-2023</v>
          </cell>
          <cell r="D1479">
            <v>62</v>
          </cell>
          <cell r="E1479" t="str">
            <v>MQX</v>
          </cell>
          <cell r="F1479" t="str">
            <v>PINZA BIPOLAR AVANZADA PUNTA RECTA CON VASTAGO DE  5 * 35  A 37 ROTACION 360° LONG DE SELLADO DE 20MM Y CORTE DE 18MM</v>
          </cell>
          <cell r="G1479" t="str">
            <v>UNIDAD</v>
          </cell>
          <cell r="H1479" t="str">
            <v>179-2023</v>
          </cell>
          <cell r="I1479" t="str">
            <v xml:space="preserve">JOHNSON &amp; JOHNSON DE COLOMBIA </v>
          </cell>
          <cell r="J1479" t="str">
            <v>SI</v>
          </cell>
          <cell r="K1479">
            <v>1837465</v>
          </cell>
          <cell r="L1479">
            <v>349118.35</v>
          </cell>
          <cell r="M1479">
            <v>2186583.35</v>
          </cell>
          <cell r="N1479">
            <v>10</v>
          </cell>
        </row>
        <row r="1480">
          <cell r="B1480" t="str">
            <v>MQ1577</v>
          </cell>
          <cell r="C1480" t="str">
            <v>IC-107-2023</v>
          </cell>
          <cell r="D1480">
            <v>67</v>
          </cell>
          <cell r="E1480" t="str">
            <v>MQX</v>
          </cell>
          <cell r="F1480" t="str">
            <v>GANCHO HOOK PARA LAPAROSCOPIA DE 33CM CONTROL LAPIZ DE ELECTROBISTURY</v>
          </cell>
          <cell r="G1480" t="str">
            <v>UNIDAD</v>
          </cell>
          <cell r="H1480" t="str">
            <v>179-2023</v>
          </cell>
          <cell r="I1480" t="str">
            <v xml:space="preserve">JOHNSON &amp; JOHNSON DE COLOMBIA </v>
          </cell>
          <cell r="J1480" t="str">
            <v>SI</v>
          </cell>
          <cell r="K1480">
            <v>141000</v>
          </cell>
          <cell r="L1480">
            <v>26790</v>
          </cell>
          <cell r="M1480">
            <v>167790</v>
          </cell>
          <cell r="N1480">
            <v>10</v>
          </cell>
        </row>
        <row r="1481">
          <cell r="B1481" t="str">
            <v>MQXC857</v>
          </cell>
          <cell r="C1481" t="str">
            <v>IC-107-2023</v>
          </cell>
          <cell r="D1481">
            <v>15</v>
          </cell>
          <cell r="E1481" t="str">
            <v>MQX</v>
          </cell>
          <cell r="F1481" t="str">
            <v>RECARGA ENDOGRAPADORA LINEAL, ALTURA DE GRAPAS ABIERTAS 2.5 A 2.6MM CON ALTURA DE GRAPADO DE 1.0MM,  GRAPAS EN 6 FILAS * 60MM LONG. DE LINEA</v>
          </cell>
          <cell r="G1481" t="str">
            <v>UNIDAD</v>
          </cell>
          <cell r="H1481" t="str">
            <v>179-2023</v>
          </cell>
          <cell r="I1481" t="str">
            <v xml:space="preserve">JOHNSON &amp; JOHNSON DE COLOMBIA </v>
          </cell>
          <cell r="J1481" t="str">
            <v>SI</v>
          </cell>
          <cell r="K1481">
            <v>423110</v>
          </cell>
          <cell r="L1481">
            <v>80390.899999999994</v>
          </cell>
          <cell r="M1481">
            <v>503500.9</v>
          </cell>
          <cell r="N1481">
            <v>10</v>
          </cell>
        </row>
        <row r="1482">
          <cell r="B1482" t="str">
            <v>MQ1518</v>
          </cell>
          <cell r="C1482" t="str">
            <v>INCLUSIÓN</v>
          </cell>
          <cell r="D1482">
            <v>1</v>
          </cell>
          <cell r="E1482" t="str">
            <v>MQX</v>
          </cell>
          <cell r="F1482" t="str">
            <v>MANTA ALUMINIZADA</v>
          </cell>
          <cell r="G1482" t="str">
            <v>UNIDAD</v>
          </cell>
          <cell r="H1482" t="str">
            <v>SIN CONTRATO</v>
          </cell>
          <cell r="I1482" t="str">
            <v>SIN CONTRATO</v>
          </cell>
          <cell r="J1482" t="str">
            <v>NO</v>
          </cell>
          <cell r="K1482">
            <v>24632.773109243699</v>
          </cell>
          <cell r="L1482">
            <v>4680.2268907563011</v>
          </cell>
          <cell r="M1482">
            <v>29313</v>
          </cell>
          <cell r="N1482">
            <v>3</v>
          </cell>
        </row>
        <row r="1483">
          <cell r="B1483" t="str">
            <v>MQ1535</v>
          </cell>
          <cell r="C1483" t="str">
            <v>INCLUSIÓN</v>
          </cell>
          <cell r="D1483">
            <v>1</v>
          </cell>
          <cell r="E1483" t="str">
            <v>MQX</v>
          </cell>
          <cell r="F1483" t="str">
            <v>INDICADOR BIOLOGICO DE LECTURA RAPIDA PARA MONITOREO, ESTERILIZADORES GRAVITACIONALES MAX DE 24 MINUTOS  (1491)</v>
          </cell>
          <cell r="G1483" t="str">
            <v>UNIDAD</v>
          </cell>
          <cell r="H1483" t="str">
            <v>143-2023</v>
          </cell>
          <cell r="I1483" t="str">
            <v>RAFAEL ANTONIO SALAMANCA</v>
          </cell>
          <cell r="J1483" t="str">
            <v>SI</v>
          </cell>
          <cell r="K1483">
            <v>20250</v>
          </cell>
          <cell r="L1483">
            <v>3848</v>
          </cell>
          <cell r="M1483">
            <v>24098</v>
          </cell>
          <cell r="N1483">
            <v>300</v>
          </cell>
        </row>
        <row r="1484">
          <cell r="B1484" t="str">
            <v>MQ1536</v>
          </cell>
          <cell r="C1484" t="str">
            <v>INCLUSIÓN</v>
          </cell>
          <cell r="D1484">
            <v>2</v>
          </cell>
          <cell r="E1484" t="str">
            <v>MQX</v>
          </cell>
          <cell r="F1484" t="str">
            <v>INDICADOR BIOLOGICO DE LECTURA RAPIDA PARA MONITOREO, AUTOCLAVES DE PREVACIO MAX DE 24 MINUTOS  (1492)</v>
          </cell>
          <cell r="G1484" t="str">
            <v>UNIDAD</v>
          </cell>
          <cell r="H1484" t="str">
            <v>143-2023</v>
          </cell>
          <cell r="I1484" t="str">
            <v>RAFAEL ANTONIO SALAMANCA</v>
          </cell>
          <cell r="J1484" t="str">
            <v>SI</v>
          </cell>
          <cell r="K1484">
            <v>19545.378151260506</v>
          </cell>
          <cell r="L1484">
            <v>3713.6218487394945</v>
          </cell>
          <cell r="M1484">
            <v>23259</v>
          </cell>
          <cell r="N1484">
            <v>300</v>
          </cell>
        </row>
        <row r="1485">
          <cell r="B1485" t="str">
            <v>MQ1537</v>
          </cell>
          <cell r="C1485" t="str">
            <v>INCLUSIÓN</v>
          </cell>
          <cell r="D1485">
            <v>3</v>
          </cell>
          <cell r="E1485" t="str">
            <v>MQX</v>
          </cell>
          <cell r="F1485" t="str">
            <v>PAQUETE DE DESAFIO CON INDICADOR BIOLÓGICO LECTURA RÁPIDA MAX DE 24 MINUTOS CON INCLUSIÓN DE INDICADOR QUÍMICO (41482)</v>
          </cell>
          <cell r="G1485" t="str">
            <v>UNIDAD</v>
          </cell>
          <cell r="H1485" t="str">
            <v>143-2023</v>
          </cell>
          <cell r="I1485" t="str">
            <v>RAFAEL ANTONIO SALAMANCA</v>
          </cell>
          <cell r="J1485" t="str">
            <v>SI</v>
          </cell>
          <cell r="K1485">
            <v>57292</v>
          </cell>
          <cell r="L1485">
            <v>10885</v>
          </cell>
          <cell r="M1485">
            <v>68177</v>
          </cell>
          <cell r="N1485">
            <v>144</v>
          </cell>
        </row>
        <row r="1486">
          <cell r="B1486" t="str">
            <v>MQ1608</v>
          </cell>
          <cell r="C1486" t="str">
            <v>IC-160-2023</v>
          </cell>
          <cell r="D1486">
            <v>1</v>
          </cell>
          <cell r="E1486" t="str">
            <v>MQX</v>
          </cell>
          <cell r="F1486" t="str">
            <v>OPTIVANTAGE CT MULTIPACK - 2 JERINGAS DE 200 ML CON TUBO EN Y</v>
          </cell>
          <cell r="G1486" t="str">
            <v>UNIDAD</v>
          </cell>
          <cell r="H1486" t="str">
            <v>195-2023</v>
          </cell>
          <cell r="I1486" t="str">
            <v>RX S.A.</v>
          </cell>
          <cell r="J1486" t="str">
            <v>NO</v>
          </cell>
          <cell r="K1486">
            <v>108610</v>
          </cell>
          <cell r="L1486">
            <v>20636</v>
          </cell>
          <cell r="M1486">
            <v>129246</v>
          </cell>
          <cell r="N1486">
            <v>2</v>
          </cell>
        </row>
        <row r="1487">
          <cell r="B1487" t="str">
            <v>MQ1609</v>
          </cell>
          <cell r="C1487" t="str">
            <v>IC-160-2023</v>
          </cell>
          <cell r="D1487">
            <v>2</v>
          </cell>
          <cell r="E1487" t="str">
            <v>MQX</v>
          </cell>
          <cell r="F1487" t="str">
            <v>TUBO EN Y CON VÁLVULA DE RETENCION DOBLE</v>
          </cell>
          <cell r="G1487" t="str">
            <v>UNIDAD</v>
          </cell>
          <cell r="H1487" t="str">
            <v>195-2023</v>
          </cell>
          <cell r="I1487" t="str">
            <v>RX S.A.</v>
          </cell>
          <cell r="J1487" t="str">
            <v>NO</v>
          </cell>
          <cell r="K1487">
            <v>16900</v>
          </cell>
          <cell r="L1487">
            <v>0</v>
          </cell>
          <cell r="M1487">
            <v>16900</v>
          </cell>
          <cell r="N1487">
            <v>2</v>
          </cell>
        </row>
        <row r="1488">
          <cell r="B1488" t="str">
            <v>MQ1610</v>
          </cell>
          <cell r="C1488" t="str">
            <v>IC-160-2023</v>
          </cell>
          <cell r="D1488">
            <v>3</v>
          </cell>
          <cell r="E1488" t="str">
            <v>MQX</v>
          </cell>
          <cell r="F1488" t="str">
            <v>CT MULTIPACK CON HANDI-FIL Y TUBO FLEXIBLE</v>
          </cell>
          <cell r="G1488" t="str">
            <v>UNIDAD</v>
          </cell>
          <cell r="H1488" t="str">
            <v>195-2023</v>
          </cell>
          <cell r="I1488" t="str">
            <v>RX S.A.</v>
          </cell>
          <cell r="J1488" t="str">
            <v>NO</v>
          </cell>
          <cell r="K1488">
            <v>64058</v>
          </cell>
          <cell r="L1488">
            <v>12171</v>
          </cell>
          <cell r="M1488">
            <v>76229</v>
          </cell>
          <cell r="N1488">
            <v>2</v>
          </cell>
        </row>
        <row r="1489">
          <cell r="B1489" t="str">
            <v>MQ1611</v>
          </cell>
          <cell r="C1489" t="str">
            <v>IC-160-2023</v>
          </cell>
          <cell r="D1489">
            <v>4</v>
          </cell>
          <cell r="E1489" t="str">
            <v>MQX</v>
          </cell>
          <cell r="F1489" t="str">
            <v>Y-TUBING ADAPTER FOR CT9000™ADV- OPTISTAT</v>
          </cell>
          <cell r="G1489" t="str">
            <v>UNIDAD</v>
          </cell>
          <cell r="H1489" t="str">
            <v>195-2023</v>
          </cell>
          <cell r="I1489" t="str">
            <v>RX S.A.</v>
          </cell>
          <cell r="J1489" t="str">
            <v>NO</v>
          </cell>
          <cell r="K1489">
            <v>30000</v>
          </cell>
          <cell r="L1489">
            <v>5700</v>
          </cell>
          <cell r="M1489">
            <v>35700</v>
          </cell>
          <cell r="N1489">
            <v>2</v>
          </cell>
        </row>
        <row r="1490">
          <cell r="B1490" t="str">
            <v>MQ0514</v>
          </cell>
          <cell r="E1490" t="str">
            <v>MQX</v>
          </cell>
          <cell r="F1490" t="str">
            <v>SUTURA NO ABSORBIBLE DE POLIPROPILENO 3/0 AGUJA RECTA X 75CM</v>
          </cell>
          <cell r="G1490" t="str">
            <v>UNIDAD</v>
          </cell>
          <cell r="H1490" t="str">
            <v>SIN CONTRATO</v>
          </cell>
          <cell r="I1490" t="str">
            <v>SIN CONTRATO</v>
          </cell>
          <cell r="J1490" t="str">
            <v>NO</v>
          </cell>
          <cell r="K1490">
            <v>4100</v>
          </cell>
          <cell r="L1490">
            <v>0</v>
          </cell>
          <cell r="M1490">
            <v>4100</v>
          </cell>
          <cell r="N1490">
            <v>260</v>
          </cell>
        </row>
        <row r="1491">
          <cell r="F1491" t="str">
            <v>LAMINA TERMOPLASTICA DE SILICONA, MEZCLA DE SILICONA Y PTFE. MEDIDA 16x21x1/16" (41x53x0,3 cm)</v>
          </cell>
          <cell r="G1491" t="str">
            <v>CAJA*10 UNIDADES</v>
          </cell>
          <cell r="H1491" t="str">
            <v>086-2023</v>
          </cell>
          <cell r="I1491" t="str">
            <v>CQ HOSPITAL SERVICE S.A.S.</v>
          </cell>
          <cell r="J1491" t="str">
            <v>NO</v>
          </cell>
          <cell r="K1491">
            <v>853900</v>
          </cell>
          <cell r="L1491">
            <v>162241</v>
          </cell>
          <cell r="M1491">
            <v>1016141</v>
          </cell>
          <cell r="N1491">
            <v>1</v>
          </cell>
        </row>
        <row r="1492">
          <cell r="F1492" t="str">
            <v>LAMINA TERMOPLÁSTICA DE SILICONA, MEZCLA DE SILICONA Y PTFE. MEDIDA 12x18" (30x46 cm)</v>
          </cell>
          <cell r="G1492" t="str">
            <v>CAJA*10 UNIDADES</v>
          </cell>
          <cell r="H1492" t="str">
            <v>086-2023</v>
          </cell>
          <cell r="I1492" t="str">
            <v>CQ HOSPITAL SERVICE S.A.S.</v>
          </cell>
          <cell r="J1492" t="str">
            <v>NO</v>
          </cell>
          <cell r="K1492">
            <v>767700</v>
          </cell>
          <cell r="L1492">
            <v>145863</v>
          </cell>
          <cell r="M1492">
            <v>913563</v>
          </cell>
          <cell r="N1492">
            <v>1</v>
          </cell>
        </row>
        <row r="1493">
          <cell r="F1493" t="str">
            <v>LAMINA DE SILICONA CON RELLENO DE ESPUMA, MEZCLA DE SILICONA Y PTFE. MEDIDA 8x12" (20x30
cm)</v>
          </cell>
          <cell r="G1493" t="str">
            <v>CAJA*10 UNIDADES</v>
          </cell>
          <cell r="H1493" t="str">
            <v>086-2023</v>
          </cell>
          <cell r="I1493" t="str">
            <v>CQ HOSPITAL SERVICE S.A.S.</v>
          </cell>
          <cell r="J1493" t="str">
            <v>NO</v>
          </cell>
          <cell r="K1493">
            <v>1017000</v>
          </cell>
          <cell r="L1493">
            <v>193230</v>
          </cell>
          <cell r="M1493">
            <v>1210230</v>
          </cell>
          <cell r="N1493">
            <v>1</v>
          </cell>
        </row>
        <row r="1494">
          <cell r="F1494" t="str">
            <v>LAMINA TERMOPLÁSTICA PARA FÉRULAS MEZCLA DE MALLA Y ESPUMA, HOJA SOLIDA, LAMINA. MEDIDA 18x24"x 1/8"</v>
          </cell>
          <cell r="G1494" t="str">
            <v>CAJA*4 UNIDADES</v>
          </cell>
          <cell r="H1494" t="str">
            <v>086-2023</v>
          </cell>
          <cell r="I1494" t="str">
            <v>CQ HOSPITAL SERVICE S.A.S.</v>
          </cell>
          <cell r="J1494" t="str">
            <v>NO</v>
          </cell>
          <cell r="K1494">
            <v>713250</v>
          </cell>
          <cell r="L1494">
            <v>135518</v>
          </cell>
          <cell r="M1494">
            <v>848768</v>
          </cell>
          <cell r="N1494">
            <v>8</v>
          </cell>
        </row>
        <row r="1495">
          <cell r="F1495" t="str">
            <v>LAMINA TERMOPLÁSTICA PARA FÉRULAS, MEZCLA DE MALLA Y ESPUMA, HOJA SOLIDA. MEDIDA 24x36"x1/8"</v>
          </cell>
          <cell r="G1495" t="str">
            <v>CAJA*1 UNIDAD</v>
          </cell>
          <cell r="H1495" t="str">
            <v>086-2023</v>
          </cell>
          <cell r="I1495" t="str">
            <v>CQ HOSPITAL SERVICE S.A.S.</v>
          </cell>
          <cell r="J1495" t="str">
            <v>NO</v>
          </cell>
          <cell r="K1495">
            <v>1304500</v>
          </cell>
          <cell r="L1495">
            <v>247855</v>
          </cell>
          <cell r="M1495">
            <v>1552355</v>
          </cell>
          <cell r="N1495">
            <v>30</v>
          </cell>
        </row>
        <row r="1496">
          <cell r="F1496" t="str">
            <v>LAMINA TERMOPLÁSTICA PARA FÉRULAS. MEZCLA DE MALLA Y ESPUMA, HOJA PERFORADA. MEDIDA 18x24"x1/8"</v>
          </cell>
          <cell r="G1496" t="str">
            <v>CAJA*4 UNIDADES</v>
          </cell>
          <cell r="H1496" t="str">
            <v>086-2023</v>
          </cell>
          <cell r="I1496" t="str">
            <v>CQ HOSPITAL SERVICE S.A.S.</v>
          </cell>
          <cell r="J1496" t="str">
            <v>NO</v>
          </cell>
          <cell r="K1496">
            <v>653800</v>
          </cell>
          <cell r="L1496">
            <v>124222</v>
          </cell>
          <cell r="M1496">
            <v>778022</v>
          </cell>
          <cell r="N1496">
            <v>8</v>
          </cell>
        </row>
        <row r="1497">
          <cell r="F1497" t="str">
            <v>LAMINA TERMOPLÁSTICA PARA FÉRULA. MEZCLA DE MALLA Y ESPUMA, HOJA PERFORADA. MEDIDA 24x36”x1/8"</v>
          </cell>
          <cell r="G1497" t="str">
            <v>CAJA*1 UNIDAD</v>
          </cell>
          <cell r="H1497" t="str">
            <v>086-2023</v>
          </cell>
          <cell r="I1497" t="str">
            <v>CQ HOSPITAL SERVICE S.A.S.</v>
          </cell>
          <cell r="J1497" t="str">
            <v>NO</v>
          </cell>
          <cell r="K1497">
            <v>1361500</v>
          </cell>
          <cell r="L1497">
            <v>258685</v>
          </cell>
          <cell r="M1497">
            <v>1620185</v>
          </cell>
          <cell r="N1497">
            <v>30</v>
          </cell>
        </row>
        <row r="1498">
          <cell r="F1498" t="str">
            <v>ACOLCHONAMIENTO PARA FÉRULAS. MEZCLA DE MALLA Y ESPUMA DE FÉRULA ABIERTA. MEDIDA 9"x4 Yds (22,86 cm x 3,65 M)</v>
          </cell>
          <cell r="G1498" t="str">
            <v>UN ROLLO/ CAJA</v>
          </cell>
          <cell r="H1498" t="str">
            <v>086-2023</v>
          </cell>
          <cell r="I1498" t="str">
            <v>CQ HOSPITAL SERVICE S.A.S.</v>
          </cell>
          <cell r="J1498" t="str">
            <v>NO</v>
          </cell>
          <cell r="K1498">
            <v>1313700</v>
          </cell>
          <cell r="L1498">
            <v>249603</v>
          </cell>
          <cell r="M1498">
            <v>1563303</v>
          </cell>
          <cell r="N1498">
            <v>6</v>
          </cell>
        </row>
        <row r="1499">
          <cell r="F1499" t="str">
            <v>ACOLCHONAMIENTO PARA FÉRULAS. PAÑO DE ALGODÓN SUAVE Y GRUESO. MEDIDA  9"x4 Yds x1/16" (22,86 cm x 3,65M)</v>
          </cell>
          <cell r="G1499" t="str">
            <v>UN ROLLO/ CAJA</v>
          </cell>
          <cell r="H1499" t="str">
            <v>086-2023</v>
          </cell>
          <cell r="I1499" t="str">
            <v>CQ HOSPITAL SERVICE S.A.S.</v>
          </cell>
          <cell r="J1499" t="str">
            <v>NO</v>
          </cell>
          <cell r="K1499">
            <v>1019000</v>
          </cell>
          <cell r="L1499">
            <v>193610</v>
          </cell>
          <cell r="M1499">
            <v>1212610</v>
          </cell>
          <cell r="N1499">
            <v>6</v>
          </cell>
        </row>
        <row r="1500">
          <cell r="B1500" t="str">
            <v>MQ1578</v>
          </cell>
          <cell r="F1500" t="str">
            <v xml:space="preserve">MANILLA BLANCA PARA LA IDENTIFICACION DE PACIENTE ADULT0 </v>
          </cell>
          <cell r="G1500" t="str">
            <v>UNIDAD</v>
          </cell>
          <cell r="H1500" t="str">
            <v>209-2023</v>
          </cell>
          <cell r="I1500" t="str">
            <v>DISCOLMEDICA S.A.S.</v>
          </cell>
          <cell r="J1500" t="str">
            <v>NO</v>
          </cell>
          <cell r="K1500">
            <v>220</v>
          </cell>
          <cell r="L1500">
            <v>42</v>
          </cell>
          <cell r="M1500">
            <v>262</v>
          </cell>
          <cell r="N1500">
            <v>30000</v>
          </cell>
        </row>
        <row r="1501">
          <cell r="B1501" t="str">
            <v>MQ1579</v>
          </cell>
          <cell r="F1501" t="str">
            <v>MANILLA AMARILLAS PARA LA IDENTIFICACION PEDIATRICA EN AMBULATORIOS</v>
          </cell>
          <cell r="G1501" t="str">
            <v>UNIDAD</v>
          </cell>
          <cell r="H1501" t="str">
            <v>209-2023</v>
          </cell>
          <cell r="I1501" t="str">
            <v>DISCOLMEDICA S.A.S.</v>
          </cell>
          <cell r="J1501" t="str">
            <v>NO</v>
          </cell>
          <cell r="K1501">
            <v>217</v>
          </cell>
          <cell r="L1501">
            <v>41</v>
          </cell>
          <cell r="M1501">
            <v>258</v>
          </cell>
          <cell r="N1501">
            <v>5000</v>
          </cell>
        </row>
        <row r="1502">
          <cell r="B1502" t="str">
            <v>MQ1485</v>
          </cell>
          <cell r="E1502" t="str">
            <v>MQX</v>
          </cell>
          <cell r="F1502" t="str">
            <v>BOLSA DE COLOSTOMIA NEONATAL 1 PIEZA REF:411633</v>
          </cell>
          <cell r="G1502" t="str">
            <v>UNIDAD</v>
          </cell>
          <cell r="H1502" t="str">
            <v>SIN CONTRATO</v>
          </cell>
          <cell r="I1502" t="str">
            <v>SIN CONTRATO</v>
          </cell>
          <cell r="J1502" t="str">
            <v>NO</v>
          </cell>
          <cell r="K1502">
            <v>44500</v>
          </cell>
          <cell r="L1502">
            <v>0</v>
          </cell>
          <cell r="M1502">
            <v>44500</v>
          </cell>
          <cell r="N1502">
            <v>5</v>
          </cell>
        </row>
        <row r="1503">
          <cell r="B1503" t="str">
            <v>MQ1361</v>
          </cell>
          <cell r="E1503" t="str">
            <v>MQX</v>
          </cell>
          <cell r="F1503" t="str">
            <v>OLIVAS DE AUDIOLOGIA 14 MM</v>
          </cell>
          <cell r="G1503" t="str">
            <v>UNIDAD</v>
          </cell>
          <cell r="H1503" t="str">
            <v>SIN CONTRATO</v>
          </cell>
          <cell r="I1503" t="str">
            <v>SIN CONTRATO</v>
          </cell>
          <cell r="J1503" t="str">
            <v>NO</v>
          </cell>
        </row>
        <row r="1504">
          <cell r="B1504" t="str">
            <v>MQ2358</v>
          </cell>
          <cell r="E1504" t="str">
            <v>MQX</v>
          </cell>
          <cell r="F1504" t="str">
            <v>OLIVAS DE AUDIOLOGIA  12 MM</v>
          </cell>
          <cell r="G1504" t="str">
            <v>UNIDAD</v>
          </cell>
          <cell r="H1504" t="str">
            <v>SIN CONTRATO</v>
          </cell>
          <cell r="I1504" t="str">
            <v>SIN CONTRATO</v>
          </cell>
          <cell r="J1504" t="str">
            <v>NO</v>
          </cell>
        </row>
        <row r="1505">
          <cell r="B1505" t="str">
            <v>NO REGISTRA</v>
          </cell>
          <cell r="E1505" t="str">
            <v>MQX</v>
          </cell>
          <cell r="F1505" t="str">
            <v>OLIVAS DE AUDIOLOGIA 11MM</v>
          </cell>
          <cell r="G1505" t="str">
            <v>UNIDAD</v>
          </cell>
          <cell r="H1505" t="str">
            <v>SIN CONTRATO</v>
          </cell>
          <cell r="I1505" t="str">
            <v>SIN CONTRATO</v>
          </cell>
          <cell r="J1505" t="str">
            <v>NO</v>
          </cell>
        </row>
        <row r="1506">
          <cell r="B1506" t="str">
            <v>MQ1478</v>
          </cell>
          <cell r="C1506" t="str">
            <v>NR</v>
          </cell>
          <cell r="D1506" t="str">
            <v>NA</v>
          </cell>
          <cell r="E1506" t="str">
            <v>MQX</v>
          </cell>
          <cell r="F1506" t="str">
            <v>ENVOLVEDERA DOBLE CAPA SMS CH400 121CM * 121CM / 96 PLIEGOS SENCILLOS TERMOSELLADOS PARA UN TOTAL DE 48 PLIEGOS DOBLES</v>
          </cell>
          <cell r="G1506" t="str">
            <v>UNIDAD</v>
          </cell>
          <cell r="H1506" t="str">
            <v>SIN CONTRATO</v>
          </cell>
          <cell r="I1506" t="str">
            <v>SIN CONTRATO</v>
          </cell>
          <cell r="J1506" t="str">
            <v>NO</v>
          </cell>
          <cell r="K1506">
            <v>8910</v>
          </cell>
          <cell r="L1506">
            <v>1693</v>
          </cell>
          <cell r="M1506">
            <v>10603</v>
          </cell>
          <cell r="N1506">
            <v>1900</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 val="Resumen_criticidad"/>
      <sheetName val="PréstamoSuturas"/>
      <sheetName val="Gestionar_Préstamos"/>
      <sheetName val="Hoja1 rpte (2)"/>
      <sheetName val="Hoja2"/>
      <sheetName val="Para Presentación"/>
      <sheetName val="Para presentar 2"/>
      <sheetName val="Hoja1"/>
      <sheetName val="Hoja4"/>
    </sheetNames>
    <sheetDataSet>
      <sheetData sheetId="0"/>
      <sheetData sheetId="1"/>
      <sheetData sheetId="2"/>
      <sheetData sheetId="3"/>
      <sheetData sheetId="4"/>
      <sheetData sheetId="5"/>
      <sheetData sheetId="6">
        <row r="1">
          <cell r="B1" t="str">
            <v>CODIGO DINAMICA</v>
          </cell>
          <cell r="C1" t="str">
            <v>DESCRIPCIÓN</v>
          </cell>
          <cell r="D1" t="str">
            <v>NECESIDAD  REPORTADA</v>
          </cell>
          <cell r="E1" t="str">
            <v>AL10 SIMON</v>
          </cell>
          <cell r="F1" t="str">
            <v>AL13 FRAY</v>
          </cell>
          <cell r="G1" t="str">
            <v>AL20 SUBA</v>
          </cell>
          <cell r="H1" t="str">
            <v>AL30 ENGAT</v>
          </cell>
          <cell r="I1" t="str">
            <v>TOTAL EXISTENCIAS
ALMACENES</v>
          </cell>
          <cell r="J1" t="str">
            <v>FA12</v>
          </cell>
          <cell r="K1" t="str">
            <v>FA13</v>
          </cell>
          <cell r="L1" t="str">
            <v>FA14</v>
          </cell>
          <cell r="M1" t="str">
            <v>FA22</v>
          </cell>
          <cell r="N1" t="str">
            <v>FA23</v>
          </cell>
          <cell r="O1" t="str">
            <v>FA24</v>
          </cell>
          <cell r="P1" t="str">
            <v>FA25</v>
          </cell>
          <cell r="Q1" t="str">
            <v>FA30</v>
          </cell>
          <cell r="R1" t="str">
            <v>FA31</v>
          </cell>
          <cell r="S1" t="str">
            <v>FA32</v>
          </cell>
          <cell r="T1" t="str">
            <v>FA33</v>
          </cell>
          <cell r="U1" t="str">
            <v>FA40</v>
          </cell>
          <cell r="V1" t="str">
            <v>FA50</v>
          </cell>
          <cell r="W1" t="str">
            <v>FA51</v>
          </cell>
          <cell r="X1" t="str">
            <v>TOTAL EXISTENCIAS FARMACIAS</v>
          </cell>
          <cell r="Y1" t="str">
            <v>CPM</v>
          </cell>
          <cell r="Z1" t="str">
            <v>DIAS
INVENTARIO
ALMACENES</v>
          </cell>
          <cell r="AA1" t="str">
            <v>DIAS INVENTARIO
ALMACENES + FARMACIAS</v>
          </cell>
          <cell r="AB1" t="str">
            <v>SOLICITUD PEDIDO MES</v>
          </cell>
          <cell r="AC1" t="str">
            <v>SOLICITUD ENTREGADA</v>
          </cell>
          <cell r="AD1" t="str">
            <v>CANTIDADES PENDIENTES</v>
          </cell>
          <cell r="AE1" t="str">
            <v>NRO CTO</v>
          </cell>
          <cell r="AF1" t="str">
            <v>PROVEEDOR</v>
          </cell>
          <cell r="AG1" t="str">
            <v>VALOR UNITARIO</v>
          </cell>
          <cell r="AH1" t="str">
            <v>VALOR IVA</v>
          </cell>
          <cell r="AI1" t="str">
            <v>VALOR TOTAL</v>
          </cell>
          <cell r="AJ1" t="str">
            <v>OBSERVACIÓN PARA ALMACENES</v>
          </cell>
          <cell r="AK1" t="str">
            <v>MUY CRÍTICO</v>
          </cell>
        </row>
        <row r="2">
          <cell r="B2" t="str">
            <v>MQ0011</v>
          </cell>
          <cell r="C2" t="str">
            <v>ACIDO POLIGLICOLICO 4/0 AGUJA MEDIO CIRCULO REDONDA 17-19mm *70 - 75cm*ASSUCRYL*</v>
          </cell>
          <cell r="D2">
            <v>120</v>
          </cell>
          <cell r="E2">
            <v>0</v>
          </cell>
          <cell r="F2">
            <v>0</v>
          </cell>
          <cell r="G2">
            <v>0</v>
          </cell>
          <cell r="H2">
            <v>0</v>
          </cell>
          <cell r="I2">
            <v>0</v>
          </cell>
          <cell r="J2">
            <v>0</v>
          </cell>
          <cell r="K2">
            <v>0</v>
          </cell>
          <cell r="L2">
            <v>0</v>
          </cell>
          <cell r="M2">
            <v>0</v>
          </cell>
          <cell r="N2">
            <v>0</v>
          </cell>
          <cell r="O2">
            <v>0</v>
          </cell>
          <cell r="P2">
            <v>0</v>
          </cell>
          <cell r="Q2">
            <v>0</v>
          </cell>
          <cell r="R2">
            <v>0</v>
          </cell>
          <cell r="S2">
            <v>0</v>
          </cell>
          <cell r="T2">
            <v>0</v>
          </cell>
          <cell r="U2">
            <v>0</v>
          </cell>
          <cell r="V2">
            <v>0</v>
          </cell>
          <cell r="W2">
            <v>0</v>
          </cell>
          <cell r="X2">
            <v>0</v>
          </cell>
          <cell r="Y2">
            <v>0.1</v>
          </cell>
          <cell r="Z2">
            <v>0</v>
          </cell>
          <cell r="AA2">
            <v>0</v>
          </cell>
          <cell r="AE2" t="str">
            <v>SIN CONTRATO</v>
          </cell>
          <cell r="AF2" t="str">
            <v>SIN CONTRATO</v>
          </cell>
          <cell r="AJ2" t="str">
            <v>VALIDAR CÓDIGOS</v>
          </cell>
        </row>
        <row r="3">
          <cell r="B3" t="str">
            <v>MQ0031</v>
          </cell>
          <cell r="C3" t="str">
            <v xml:space="preserve">AGUJA HIPODERMICA 18G*1 1/2” DESECHABLE  </v>
          </cell>
          <cell r="D3">
            <v>1000</v>
          </cell>
          <cell r="E3">
            <v>0</v>
          </cell>
          <cell r="F3">
            <v>0</v>
          </cell>
          <cell r="G3">
            <v>0</v>
          </cell>
          <cell r="H3">
            <v>0</v>
          </cell>
          <cell r="I3">
            <v>0</v>
          </cell>
          <cell r="J3">
            <v>0</v>
          </cell>
          <cell r="K3">
            <v>128</v>
          </cell>
          <cell r="L3">
            <v>6</v>
          </cell>
          <cell r="M3">
            <v>41</v>
          </cell>
          <cell r="N3">
            <v>0</v>
          </cell>
          <cell r="O3">
            <v>0</v>
          </cell>
          <cell r="P3">
            <v>0</v>
          </cell>
          <cell r="Q3">
            <v>279</v>
          </cell>
          <cell r="R3">
            <v>0</v>
          </cell>
          <cell r="S3">
            <v>0</v>
          </cell>
          <cell r="T3">
            <v>0</v>
          </cell>
          <cell r="U3">
            <v>32</v>
          </cell>
          <cell r="V3">
            <v>0</v>
          </cell>
          <cell r="W3">
            <v>0</v>
          </cell>
          <cell r="X3">
            <v>486</v>
          </cell>
          <cell r="Y3">
            <v>3200</v>
          </cell>
          <cell r="Z3">
            <v>0</v>
          </cell>
          <cell r="AA3">
            <v>4.5562500000000004</v>
          </cell>
          <cell r="AE3" t="str">
            <v>SIN CONTRATO</v>
          </cell>
          <cell r="AF3" t="str">
            <v>SIN CONTRATO</v>
          </cell>
          <cell r="AJ3" t="str">
            <v>EN TRÁMITE DE CONTRATACIÓN</v>
          </cell>
          <cell r="AK3" t="str">
            <v>X</v>
          </cell>
        </row>
        <row r="4">
          <cell r="B4" t="str">
            <v>MQ0045</v>
          </cell>
          <cell r="C4" t="str">
            <v>AGUJA PARA BLOQUEO DE NERVIO # 21 G * 90-110 mm</v>
          </cell>
          <cell r="D4">
            <v>100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60</v>
          </cell>
          <cell r="Z4">
            <v>0</v>
          </cell>
          <cell r="AA4">
            <v>0</v>
          </cell>
          <cell r="AE4" t="str">
            <v>138-2023</v>
          </cell>
          <cell r="AF4" t="str">
            <v>MEDICOX LTDA</v>
          </cell>
          <cell r="AJ4" t="str">
            <v>PEDIDO RETENIDO</v>
          </cell>
          <cell r="AK4" t="str">
            <v>X</v>
          </cell>
        </row>
        <row r="5">
          <cell r="B5" t="str">
            <v>MQ0045</v>
          </cell>
          <cell r="C5" t="str">
            <v>AGUJA  BLOQUEO DE NERVIO N° 21G * 90 A 110MM  UNIDAD</v>
          </cell>
          <cell r="D5">
            <v>5</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60</v>
          </cell>
          <cell r="Z5">
            <v>0</v>
          </cell>
          <cell r="AA5">
            <v>0</v>
          </cell>
          <cell r="AE5" t="str">
            <v>138-2023</v>
          </cell>
          <cell r="AF5" t="str">
            <v>MEDICOX LTDA</v>
          </cell>
          <cell r="AJ5" t="str">
            <v>PEDIDO RETENIDO</v>
          </cell>
        </row>
        <row r="6">
          <cell r="B6" t="str">
            <v>MQ0053</v>
          </cell>
          <cell r="C6" t="str">
            <v>ALGODON NO ESTERIL TIPO HOSPITALARIO ROLLO 0.90 * 90 MTR ANCHO 45CM * 500GR   ROLLO</v>
          </cell>
          <cell r="D6">
            <v>100</v>
          </cell>
          <cell r="E6">
            <v>0</v>
          </cell>
          <cell r="F6">
            <v>0</v>
          </cell>
          <cell r="G6">
            <v>29</v>
          </cell>
          <cell r="H6">
            <v>65</v>
          </cell>
          <cell r="I6">
            <v>94</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700</v>
          </cell>
          <cell r="Z6">
            <v>4.0285714285714285</v>
          </cell>
          <cell r="AA6">
            <v>4.0285714285714285</v>
          </cell>
          <cell r="AE6" t="str">
            <v>139-2023</v>
          </cell>
          <cell r="AF6" t="str">
            <v>DISCOLMEDICA S.A.S.</v>
          </cell>
          <cell r="AJ6" t="str">
            <v>PEDIDO RETENIDO</v>
          </cell>
        </row>
        <row r="7">
          <cell r="B7" t="str">
            <v>MQ0065</v>
          </cell>
          <cell r="C7" t="str">
            <v>APOSITO CON HIDROCOLOIDE DELGADO 15CM * 15CM ESTERIL (ELECT HYDRO THIN 15 X 15 CM-53HYT1515)</v>
          </cell>
          <cell r="D7">
            <v>10</v>
          </cell>
          <cell r="E7">
            <v>0</v>
          </cell>
          <cell r="F7">
            <v>0</v>
          </cell>
          <cell r="G7">
            <v>0</v>
          </cell>
          <cell r="H7">
            <v>0</v>
          </cell>
          <cell r="I7">
            <v>0</v>
          </cell>
          <cell r="J7">
            <v>0</v>
          </cell>
          <cell r="K7">
            <v>52</v>
          </cell>
          <cell r="L7">
            <v>0</v>
          </cell>
          <cell r="M7">
            <v>0</v>
          </cell>
          <cell r="N7">
            <v>3</v>
          </cell>
          <cell r="O7">
            <v>0</v>
          </cell>
          <cell r="P7">
            <v>1</v>
          </cell>
          <cell r="Q7">
            <v>0</v>
          </cell>
          <cell r="R7">
            <v>0</v>
          </cell>
          <cell r="S7">
            <v>0</v>
          </cell>
          <cell r="T7">
            <v>0</v>
          </cell>
          <cell r="U7">
            <v>0</v>
          </cell>
          <cell r="V7">
            <v>0</v>
          </cell>
          <cell r="W7">
            <v>0</v>
          </cell>
          <cell r="X7">
            <v>56</v>
          </cell>
          <cell r="Y7">
            <v>250</v>
          </cell>
          <cell r="Z7">
            <v>0</v>
          </cell>
          <cell r="AA7">
            <v>6.72</v>
          </cell>
          <cell r="AE7" t="str">
            <v>SIN CONTRATO</v>
          </cell>
          <cell r="AF7" t="str">
            <v>SIN CONTRATO</v>
          </cell>
          <cell r="AJ7" t="str">
            <v>EN TRÁMITE DE CONTRATACIÓN</v>
          </cell>
          <cell r="AK7" t="str">
            <v>X</v>
          </cell>
        </row>
        <row r="8">
          <cell r="B8" t="str">
            <v>MQ0072</v>
          </cell>
          <cell r="C8" t="str">
            <v>APOSITO TRANSPARENTE 15 * 25CM (+/-) POSQUIRURGICO CON ALMOHADILLA ABSORBENTE (OPSITE POST OP 10 X 20 CM 66000714)</v>
          </cell>
          <cell r="D8">
            <v>40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34</v>
          </cell>
          <cell r="Z8">
            <v>0</v>
          </cell>
          <cell r="AA8">
            <v>0</v>
          </cell>
          <cell r="AE8" t="str">
            <v>SIN CONTRATO</v>
          </cell>
          <cell r="AF8" t="str">
            <v>SIN CONTRATO</v>
          </cell>
          <cell r="AJ8" t="str">
            <v>EN TRÁMITE DE CONTRATACIÓN</v>
          </cell>
          <cell r="AK8" t="str">
            <v>X</v>
          </cell>
        </row>
        <row r="9">
          <cell r="B9" t="str">
            <v>MQ0082</v>
          </cell>
          <cell r="C9" t="str">
            <v>BARRERA CUTANEA NO IRRITANTE EN SPRAY</v>
          </cell>
          <cell r="D9">
            <v>20</v>
          </cell>
          <cell r="E9">
            <v>0</v>
          </cell>
          <cell r="F9">
            <v>0</v>
          </cell>
          <cell r="G9">
            <v>1</v>
          </cell>
          <cell r="H9">
            <v>0</v>
          </cell>
          <cell r="I9">
            <v>1</v>
          </cell>
          <cell r="J9">
            <v>10</v>
          </cell>
          <cell r="K9">
            <v>0</v>
          </cell>
          <cell r="L9">
            <v>0</v>
          </cell>
          <cell r="M9">
            <v>0</v>
          </cell>
          <cell r="N9">
            <v>0</v>
          </cell>
          <cell r="O9">
            <v>0</v>
          </cell>
          <cell r="P9">
            <v>0</v>
          </cell>
          <cell r="Q9">
            <v>0</v>
          </cell>
          <cell r="R9">
            <v>0</v>
          </cell>
          <cell r="S9">
            <v>0</v>
          </cell>
          <cell r="T9">
            <v>0</v>
          </cell>
          <cell r="U9">
            <v>0</v>
          </cell>
          <cell r="V9">
            <v>0</v>
          </cell>
          <cell r="W9">
            <v>0</v>
          </cell>
          <cell r="X9">
            <v>10</v>
          </cell>
          <cell r="Y9">
            <v>1000</v>
          </cell>
          <cell r="Z9">
            <v>0.03</v>
          </cell>
          <cell r="AA9">
            <v>0.33</v>
          </cell>
          <cell r="AE9" t="str">
            <v>SIN CONTRATO</v>
          </cell>
          <cell r="AF9" t="str">
            <v>SIN CONTRATO</v>
          </cell>
          <cell r="AJ9" t="str">
            <v>EN TRÁMITE DE CONTRATACIÓN</v>
          </cell>
        </row>
        <row r="10">
          <cell r="B10" t="str">
            <v>MQ0085</v>
          </cell>
          <cell r="C10" t="str">
            <v xml:space="preserve">BATA DESECHABLE MANGA LARGA PUÑO RESORTADO  </v>
          </cell>
          <cell r="D10">
            <v>3000</v>
          </cell>
          <cell r="E10">
            <v>0</v>
          </cell>
          <cell r="F10">
            <v>430</v>
          </cell>
          <cell r="G10">
            <v>0</v>
          </cell>
          <cell r="H10">
            <v>0</v>
          </cell>
          <cell r="I10">
            <v>430</v>
          </cell>
          <cell r="J10">
            <v>0</v>
          </cell>
          <cell r="K10">
            <v>0</v>
          </cell>
          <cell r="L10">
            <v>0</v>
          </cell>
          <cell r="M10">
            <v>0</v>
          </cell>
          <cell r="N10">
            <v>0</v>
          </cell>
          <cell r="O10">
            <v>0</v>
          </cell>
          <cell r="P10">
            <v>0</v>
          </cell>
          <cell r="Q10">
            <v>15</v>
          </cell>
          <cell r="R10">
            <v>0</v>
          </cell>
          <cell r="S10">
            <v>0</v>
          </cell>
          <cell r="T10">
            <v>0</v>
          </cell>
          <cell r="U10">
            <v>0</v>
          </cell>
          <cell r="V10">
            <v>0</v>
          </cell>
          <cell r="W10">
            <v>0</v>
          </cell>
          <cell r="X10">
            <v>15</v>
          </cell>
          <cell r="Y10">
            <v>12000</v>
          </cell>
          <cell r="Z10">
            <v>1.075</v>
          </cell>
          <cell r="AA10">
            <v>1.1125</v>
          </cell>
          <cell r="AE10" t="str">
            <v>SIN CONTRATO</v>
          </cell>
          <cell r="AF10" t="str">
            <v>SIN CONTRATO</v>
          </cell>
          <cell r="AJ10" t="str">
            <v>EN TRÁMITE DE CONTRATACIÓN</v>
          </cell>
          <cell r="AK10" t="str">
            <v>X</v>
          </cell>
        </row>
        <row r="11">
          <cell r="B11" t="str">
            <v>MQ0085</v>
          </cell>
          <cell r="C11" t="str">
            <v xml:space="preserve">BATA MANGA LARGA DESECHABLE </v>
          </cell>
          <cell r="D11">
            <v>1500</v>
          </cell>
          <cell r="E11">
            <v>0</v>
          </cell>
          <cell r="F11">
            <v>430</v>
          </cell>
          <cell r="G11">
            <v>0</v>
          </cell>
          <cell r="H11">
            <v>0</v>
          </cell>
          <cell r="I11">
            <v>430</v>
          </cell>
          <cell r="J11">
            <v>0</v>
          </cell>
          <cell r="K11">
            <v>0</v>
          </cell>
          <cell r="L11">
            <v>0</v>
          </cell>
          <cell r="M11">
            <v>0</v>
          </cell>
          <cell r="N11">
            <v>0</v>
          </cell>
          <cell r="O11">
            <v>0</v>
          </cell>
          <cell r="P11">
            <v>0</v>
          </cell>
          <cell r="Q11">
            <v>15</v>
          </cell>
          <cell r="R11">
            <v>0</v>
          </cell>
          <cell r="S11">
            <v>0</v>
          </cell>
          <cell r="T11">
            <v>0</v>
          </cell>
          <cell r="U11">
            <v>0</v>
          </cell>
          <cell r="V11">
            <v>0</v>
          </cell>
          <cell r="W11">
            <v>0</v>
          </cell>
          <cell r="X11">
            <v>15</v>
          </cell>
          <cell r="Y11">
            <v>12000</v>
          </cell>
          <cell r="Z11">
            <v>1.075</v>
          </cell>
          <cell r="AA11">
            <v>1.1125</v>
          </cell>
          <cell r="AE11" t="str">
            <v>SIN CONTRATO</v>
          </cell>
          <cell r="AF11" t="str">
            <v>SIN CONTRATO</v>
          </cell>
          <cell r="AJ11" t="str">
            <v>EN TRÁMITE DE CONTRATACIÓN</v>
          </cell>
        </row>
        <row r="12">
          <cell r="B12" t="str">
            <v>MQ0086</v>
          </cell>
          <cell r="C12" t="str">
            <v>BATA DESECHABLE PARA PACIENTE ADULTO MANGA CORTA</v>
          </cell>
          <cell r="D12">
            <v>600</v>
          </cell>
          <cell r="E12">
            <v>0</v>
          </cell>
          <cell r="F12">
            <v>20</v>
          </cell>
          <cell r="G12">
            <v>0</v>
          </cell>
          <cell r="H12">
            <v>0</v>
          </cell>
          <cell r="I12">
            <v>20</v>
          </cell>
          <cell r="J12">
            <v>150</v>
          </cell>
          <cell r="K12">
            <v>0</v>
          </cell>
          <cell r="L12">
            <v>0</v>
          </cell>
          <cell r="M12">
            <v>0</v>
          </cell>
          <cell r="N12">
            <v>0</v>
          </cell>
          <cell r="O12">
            <v>0</v>
          </cell>
          <cell r="P12">
            <v>0</v>
          </cell>
          <cell r="Q12">
            <v>0</v>
          </cell>
          <cell r="R12">
            <v>0</v>
          </cell>
          <cell r="S12">
            <v>0</v>
          </cell>
          <cell r="T12">
            <v>0</v>
          </cell>
          <cell r="U12">
            <v>0</v>
          </cell>
          <cell r="V12">
            <v>0</v>
          </cell>
          <cell r="W12">
            <v>0</v>
          </cell>
          <cell r="X12">
            <v>150</v>
          </cell>
          <cell r="Y12">
            <v>6000</v>
          </cell>
          <cell r="Z12">
            <v>0.1</v>
          </cell>
          <cell r="AA12">
            <v>0.85</v>
          </cell>
          <cell r="AE12" t="str">
            <v>SIN CONTRATO</v>
          </cell>
          <cell r="AF12" t="str">
            <v>SIN CONTRATO</v>
          </cell>
          <cell r="AJ12" t="str">
            <v>EN TRÁMITE DE CONTRATACIÓN</v>
          </cell>
        </row>
        <row r="13">
          <cell r="B13" t="str">
            <v>MQ0086</v>
          </cell>
          <cell r="C13" t="str">
            <v>BATA DESECHABLE PARA PACIENTE ADULTO MANGA CORTA</v>
          </cell>
          <cell r="D13">
            <v>300</v>
          </cell>
          <cell r="E13">
            <v>0</v>
          </cell>
          <cell r="F13">
            <v>20</v>
          </cell>
          <cell r="G13">
            <v>0</v>
          </cell>
          <cell r="H13">
            <v>0</v>
          </cell>
          <cell r="I13">
            <v>20</v>
          </cell>
          <cell r="J13">
            <v>150</v>
          </cell>
          <cell r="K13">
            <v>0</v>
          </cell>
          <cell r="L13">
            <v>0</v>
          </cell>
          <cell r="M13">
            <v>0</v>
          </cell>
          <cell r="N13">
            <v>0</v>
          </cell>
          <cell r="O13">
            <v>0</v>
          </cell>
          <cell r="P13">
            <v>0</v>
          </cell>
          <cell r="Q13">
            <v>0</v>
          </cell>
          <cell r="R13">
            <v>0</v>
          </cell>
          <cell r="S13">
            <v>0</v>
          </cell>
          <cell r="T13">
            <v>0</v>
          </cell>
          <cell r="U13">
            <v>0</v>
          </cell>
          <cell r="V13">
            <v>0</v>
          </cell>
          <cell r="W13">
            <v>0</v>
          </cell>
          <cell r="X13">
            <v>150</v>
          </cell>
          <cell r="Y13">
            <v>6000</v>
          </cell>
          <cell r="Z13">
            <v>0.1</v>
          </cell>
          <cell r="AA13">
            <v>0.85</v>
          </cell>
          <cell r="AE13" t="str">
            <v>SIN CONTRATO</v>
          </cell>
          <cell r="AF13" t="str">
            <v>SIN CONTRATO</v>
          </cell>
          <cell r="AJ13" t="str">
            <v>EN TRÁMITE DE CONTRATACIÓN</v>
          </cell>
        </row>
        <row r="14">
          <cell r="B14" t="str">
            <v>MQ0086</v>
          </cell>
          <cell r="C14" t="str">
            <v xml:space="preserve">BATA DESECHABLE  MANGA CORTA </v>
          </cell>
          <cell r="D14">
            <v>300</v>
          </cell>
          <cell r="E14">
            <v>0</v>
          </cell>
          <cell r="F14">
            <v>20</v>
          </cell>
          <cell r="G14">
            <v>0</v>
          </cell>
          <cell r="H14">
            <v>0</v>
          </cell>
          <cell r="I14">
            <v>20</v>
          </cell>
          <cell r="J14">
            <v>150</v>
          </cell>
          <cell r="K14">
            <v>0</v>
          </cell>
          <cell r="L14">
            <v>0</v>
          </cell>
          <cell r="M14">
            <v>0</v>
          </cell>
          <cell r="N14">
            <v>0</v>
          </cell>
          <cell r="O14">
            <v>0</v>
          </cell>
          <cell r="P14">
            <v>0</v>
          </cell>
          <cell r="Q14">
            <v>0</v>
          </cell>
          <cell r="R14">
            <v>0</v>
          </cell>
          <cell r="S14">
            <v>0</v>
          </cell>
          <cell r="T14">
            <v>0</v>
          </cell>
          <cell r="U14">
            <v>0</v>
          </cell>
          <cell r="V14">
            <v>0</v>
          </cell>
          <cell r="W14">
            <v>0</v>
          </cell>
          <cell r="X14">
            <v>150</v>
          </cell>
          <cell r="Y14">
            <v>6000</v>
          </cell>
          <cell r="Z14">
            <v>0.1</v>
          </cell>
          <cell r="AA14">
            <v>0.85</v>
          </cell>
          <cell r="AE14" t="str">
            <v>SIN CONTRATO</v>
          </cell>
          <cell r="AF14" t="str">
            <v>SIN CONTRATO</v>
          </cell>
          <cell r="AJ14" t="str">
            <v>EN TRÁMITE DE CONTRATACIÓN</v>
          </cell>
        </row>
        <row r="15">
          <cell r="B15" t="str">
            <v>MQ0087</v>
          </cell>
          <cell r="C15" t="str">
            <v>BOLSA AUTOSELLABLE PARA ESTERILIZACION DE 70 MM X 260 MM +/- 1 cm CON INDICADOR PARA VAPOR</v>
          </cell>
          <cell r="D15">
            <v>20</v>
          </cell>
          <cell r="E15">
            <v>6</v>
          </cell>
          <cell r="F15">
            <v>1</v>
          </cell>
          <cell r="G15">
            <v>28</v>
          </cell>
          <cell r="H15">
            <v>0</v>
          </cell>
          <cell r="I15">
            <v>35</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12000</v>
          </cell>
          <cell r="Z15">
            <v>8.7499999999999994E-2</v>
          </cell>
          <cell r="AA15">
            <v>8.7499999999999994E-2</v>
          </cell>
          <cell r="AE15" t="str">
            <v>151-2023</v>
          </cell>
          <cell r="AF15" t="str">
            <v>BIOPLAST OC S.A.S.</v>
          </cell>
          <cell r="AJ15" t="str">
            <v xml:space="preserve">CON SALDOS EN ALMACENES   </v>
          </cell>
        </row>
        <row r="16">
          <cell r="B16" t="str">
            <v>MQ0088</v>
          </cell>
          <cell r="C16" t="str">
            <v>BOLSA AUTOSELLABLE PARA ESTERILIZACION DE 90 MM X 260 MM +/- 1 cm CON INDICADOR PARA VAPOR</v>
          </cell>
          <cell r="D16">
            <v>15</v>
          </cell>
          <cell r="E16">
            <v>6</v>
          </cell>
          <cell r="F16">
            <v>0</v>
          </cell>
          <cell r="G16">
            <v>14</v>
          </cell>
          <cell r="H16">
            <v>12</v>
          </cell>
          <cell r="I16">
            <v>32</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4000</v>
          </cell>
          <cell r="Z16">
            <v>0.24</v>
          </cell>
          <cell r="AA16">
            <v>0.24</v>
          </cell>
          <cell r="AE16" t="str">
            <v>139-2023</v>
          </cell>
          <cell r="AF16" t="str">
            <v>DISCOLMEDICA S.A.S.</v>
          </cell>
          <cell r="AJ16" t="str">
            <v>PEDIDO RETENIDO</v>
          </cell>
        </row>
        <row r="17">
          <cell r="B17" t="str">
            <v>MQ0154</v>
          </cell>
          <cell r="C17" t="str">
            <v>CATETER INTRAVENOSO 16 G</v>
          </cell>
          <cell r="D17">
            <v>100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0.1</v>
          </cell>
          <cell r="Z17">
            <v>0</v>
          </cell>
          <cell r="AA17">
            <v>0</v>
          </cell>
          <cell r="AE17" t="str">
            <v>SIN CONTRATO</v>
          </cell>
          <cell r="AF17" t="str">
            <v>SIN CONTRATO</v>
          </cell>
          <cell r="AJ17" t="str">
            <v>SIN CONTRATO</v>
          </cell>
        </row>
        <row r="18">
          <cell r="B18" t="str">
            <v>MQ0158</v>
          </cell>
          <cell r="C18" t="str">
            <v>CATETER INTRAVENOSO SEGURIDAD No.18G</v>
          </cell>
          <cell r="D18">
            <v>30</v>
          </cell>
          <cell r="E18">
            <v>0</v>
          </cell>
          <cell r="F18">
            <v>0</v>
          </cell>
          <cell r="G18">
            <v>0</v>
          </cell>
          <cell r="H18">
            <v>0</v>
          </cell>
          <cell r="I18">
            <v>0</v>
          </cell>
          <cell r="J18">
            <v>0</v>
          </cell>
          <cell r="K18">
            <v>0</v>
          </cell>
          <cell r="L18">
            <v>16</v>
          </cell>
          <cell r="M18">
            <v>7</v>
          </cell>
          <cell r="N18">
            <v>0</v>
          </cell>
          <cell r="O18">
            <v>0</v>
          </cell>
          <cell r="P18">
            <v>0</v>
          </cell>
          <cell r="Q18">
            <v>0</v>
          </cell>
          <cell r="R18">
            <v>0</v>
          </cell>
          <cell r="S18">
            <v>0</v>
          </cell>
          <cell r="T18">
            <v>0</v>
          </cell>
          <cell r="U18">
            <v>0</v>
          </cell>
          <cell r="V18">
            <v>0</v>
          </cell>
          <cell r="W18">
            <v>0</v>
          </cell>
          <cell r="X18">
            <v>23</v>
          </cell>
          <cell r="Y18">
            <v>10000</v>
          </cell>
          <cell r="Z18">
            <v>0</v>
          </cell>
          <cell r="AA18">
            <v>6.9000000000000006E-2</v>
          </cell>
          <cell r="AE18" t="str">
            <v>SIN CONTRATO</v>
          </cell>
          <cell r="AF18" t="str">
            <v>SIN CONTRATO</v>
          </cell>
          <cell r="AJ18" t="str">
            <v>EN TRÁMITE DE CONTRATACIÓN</v>
          </cell>
          <cell r="AK18" t="str">
            <v>X</v>
          </cell>
        </row>
        <row r="19">
          <cell r="B19" t="str">
            <v>MQ0158</v>
          </cell>
          <cell r="C19" t="str">
            <v>CATETER INTRAVENOSO SEGURIDAD No.18G</v>
          </cell>
          <cell r="D19">
            <v>400</v>
          </cell>
          <cell r="E19">
            <v>0</v>
          </cell>
          <cell r="F19">
            <v>0</v>
          </cell>
          <cell r="G19">
            <v>0</v>
          </cell>
          <cell r="H19">
            <v>0</v>
          </cell>
          <cell r="I19">
            <v>0</v>
          </cell>
          <cell r="J19">
            <v>0</v>
          </cell>
          <cell r="K19">
            <v>0</v>
          </cell>
          <cell r="L19">
            <v>16</v>
          </cell>
          <cell r="M19">
            <v>7</v>
          </cell>
          <cell r="N19">
            <v>0</v>
          </cell>
          <cell r="O19">
            <v>0</v>
          </cell>
          <cell r="P19">
            <v>0</v>
          </cell>
          <cell r="Q19">
            <v>0</v>
          </cell>
          <cell r="R19">
            <v>0</v>
          </cell>
          <cell r="S19">
            <v>0</v>
          </cell>
          <cell r="T19">
            <v>0</v>
          </cell>
          <cell r="U19">
            <v>0</v>
          </cell>
          <cell r="V19">
            <v>0</v>
          </cell>
          <cell r="W19">
            <v>0</v>
          </cell>
          <cell r="X19">
            <v>23</v>
          </cell>
          <cell r="Y19">
            <v>10000</v>
          </cell>
          <cell r="Z19">
            <v>0</v>
          </cell>
          <cell r="AA19">
            <v>6.9000000000000006E-2</v>
          </cell>
          <cell r="AE19" t="str">
            <v>SIN CONTRATO</v>
          </cell>
          <cell r="AF19" t="str">
            <v>SIN CONTRATO</v>
          </cell>
          <cell r="AJ19" t="str">
            <v>EN TRÁMITE DE CONTRATACIÓN</v>
          </cell>
        </row>
        <row r="20">
          <cell r="B20" t="str">
            <v>MQ0158</v>
          </cell>
          <cell r="C20" t="str">
            <v>CATETER INTRAVENOSO SEGURIDAD No.18G</v>
          </cell>
          <cell r="D20">
            <v>500</v>
          </cell>
          <cell r="E20">
            <v>0</v>
          </cell>
          <cell r="F20">
            <v>0</v>
          </cell>
          <cell r="G20">
            <v>0</v>
          </cell>
          <cell r="H20">
            <v>0</v>
          </cell>
          <cell r="I20">
            <v>0</v>
          </cell>
          <cell r="J20">
            <v>0</v>
          </cell>
          <cell r="K20">
            <v>0</v>
          </cell>
          <cell r="L20">
            <v>16</v>
          </cell>
          <cell r="M20">
            <v>7</v>
          </cell>
          <cell r="N20">
            <v>0</v>
          </cell>
          <cell r="O20">
            <v>0</v>
          </cell>
          <cell r="P20">
            <v>0</v>
          </cell>
          <cell r="Q20">
            <v>0</v>
          </cell>
          <cell r="R20">
            <v>0</v>
          </cell>
          <cell r="S20">
            <v>0</v>
          </cell>
          <cell r="T20">
            <v>0</v>
          </cell>
          <cell r="U20">
            <v>0</v>
          </cell>
          <cell r="V20">
            <v>0</v>
          </cell>
          <cell r="W20">
            <v>0</v>
          </cell>
          <cell r="X20">
            <v>23</v>
          </cell>
          <cell r="Y20">
            <v>10000</v>
          </cell>
          <cell r="Z20">
            <v>0</v>
          </cell>
          <cell r="AA20">
            <v>6.9000000000000006E-2</v>
          </cell>
          <cell r="AE20" t="str">
            <v>SIN CONTRATO</v>
          </cell>
          <cell r="AF20" t="str">
            <v>SIN CONTRATO</v>
          </cell>
          <cell r="AJ20" t="str">
            <v>EN TRÁMITE DE CONTRATACIÓN</v>
          </cell>
        </row>
        <row r="21">
          <cell r="B21" t="str">
            <v>MQ0158</v>
          </cell>
          <cell r="C21" t="str">
            <v>CATETER INTRAVENOSO SEGURIDAD No.18G</v>
          </cell>
          <cell r="D21">
            <v>800</v>
          </cell>
          <cell r="E21">
            <v>0</v>
          </cell>
          <cell r="F21">
            <v>0</v>
          </cell>
          <cell r="G21">
            <v>0</v>
          </cell>
          <cell r="H21">
            <v>0</v>
          </cell>
          <cell r="I21">
            <v>0</v>
          </cell>
          <cell r="J21">
            <v>0</v>
          </cell>
          <cell r="K21">
            <v>0</v>
          </cell>
          <cell r="L21">
            <v>16</v>
          </cell>
          <cell r="M21">
            <v>7</v>
          </cell>
          <cell r="N21">
            <v>0</v>
          </cell>
          <cell r="O21">
            <v>0</v>
          </cell>
          <cell r="P21">
            <v>0</v>
          </cell>
          <cell r="Q21">
            <v>0</v>
          </cell>
          <cell r="R21">
            <v>0</v>
          </cell>
          <cell r="S21">
            <v>0</v>
          </cell>
          <cell r="T21">
            <v>0</v>
          </cell>
          <cell r="U21">
            <v>0</v>
          </cell>
          <cell r="V21">
            <v>0</v>
          </cell>
          <cell r="W21">
            <v>0</v>
          </cell>
          <cell r="X21">
            <v>23</v>
          </cell>
          <cell r="Y21">
            <v>10000</v>
          </cell>
          <cell r="Z21">
            <v>0</v>
          </cell>
          <cell r="AA21">
            <v>6.9000000000000006E-2</v>
          </cell>
          <cell r="AE21" t="str">
            <v>SIN CONTRATO</v>
          </cell>
          <cell r="AF21" t="str">
            <v>SIN CONTRATO</v>
          </cell>
          <cell r="AJ21" t="str">
            <v>EN TRÁMITE DE CONTRATACIÓN</v>
          </cell>
        </row>
        <row r="22">
          <cell r="B22" t="str">
            <v>MQ0159</v>
          </cell>
          <cell r="C22" t="str">
            <v xml:space="preserve">CATETER INTRAVENOSO SEGURIDAD N° 22G  </v>
          </cell>
          <cell r="D22">
            <v>300</v>
          </cell>
          <cell r="E22">
            <v>0</v>
          </cell>
          <cell r="F22">
            <v>0</v>
          </cell>
          <cell r="G22">
            <v>0</v>
          </cell>
          <cell r="H22">
            <v>0</v>
          </cell>
          <cell r="I22">
            <v>0</v>
          </cell>
          <cell r="J22">
            <v>0</v>
          </cell>
          <cell r="K22">
            <v>191</v>
          </cell>
          <cell r="L22">
            <v>0</v>
          </cell>
          <cell r="M22">
            <v>8</v>
          </cell>
          <cell r="N22">
            <v>0</v>
          </cell>
          <cell r="O22">
            <v>0</v>
          </cell>
          <cell r="P22">
            <v>29</v>
          </cell>
          <cell r="Q22">
            <v>0</v>
          </cell>
          <cell r="R22">
            <v>0</v>
          </cell>
          <cell r="S22">
            <v>0</v>
          </cell>
          <cell r="T22">
            <v>7</v>
          </cell>
          <cell r="U22">
            <v>0</v>
          </cell>
          <cell r="V22">
            <v>0</v>
          </cell>
          <cell r="W22">
            <v>0</v>
          </cell>
          <cell r="X22">
            <v>235</v>
          </cell>
          <cell r="Y22">
            <v>5000</v>
          </cell>
          <cell r="Z22">
            <v>0</v>
          </cell>
          <cell r="AA22">
            <v>1.41</v>
          </cell>
          <cell r="AE22" t="str">
            <v>SIN CONTRATO</v>
          </cell>
          <cell r="AF22" t="str">
            <v>SIN CONTRATO</v>
          </cell>
          <cell r="AJ22" t="str">
            <v>EN TRÁMITE DE CONTRATACIÓN</v>
          </cell>
          <cell r="AK22" t="str">
            <v>X</v>
          </cell>
        </row>
        <row r="23">
          <cell r="B23" t="str">
            <v>MQ0159</v>
          </cell>
          <cell r="C23" t="str">
            <v>CATETER INTRAVENOSO SEGURIDAD N° 22G</v>
          </cell>
          <cell r="D23">
            <v>800</v>
          </cell>
          <cell r="E23">
            <v>0</v>
          </cell>
          <cell r="F23">
            <v>0</v>
          </cell>
          <cell r="G23">
            <v>0</v>
          </cell>
          <cell r="H23">
            <v>0</v>
          </cell>
          <cell r="I23">
            <v>0</v>
          </cell>
          <cell r="J23">
            <v>0</v>
          </cell>
          <cell r="K23">
            <v>191</v>
          </cell>
          <cell r="L23">
            <v>0</v>
          </cell>
          <cell r="M23">
            <v>8</v>
          </cell>
          <cell r="N23">
            <v>0</v>
          </cell>
          <cell r="O23">
            <v>0</v>
          </cell>
          <cell r="P23">
            <v>29</v>
          </cell>
          <cell r="Q23">
            <v>0</v>
          </cell>
          <cell r="R23">
            <v>0</v>
          </cell>
          <cell r="S23">
            <v>0</v>
          </cell>
          <cell r="T23">
            <v>7</v>
          </cell>
          <cell r="U23">
            <v>0</v>
          </cell>
          <cell r="V23">
            <v>0</v>
          </cell>
          <cell r="W23">
            <v>0</v>
          </cell>
          <cell r="X23">
            <v>235</v>
          </cell>
          <cell r="Y23">
            <v>5000</v>
          </cell>
          <cell r="Z23">
            <v>0</v>
          </cell>
          <cell r="AA23">
            <v>1.41</v>
          </cell>
          <cell r="AE23" t="str">
            <v>SIN CONTRATO</v>
          </cell>
          <cell r="AF23" t="str">
            <v>SIN CONTRATO</v>
          </cell>
          <cell r="AJ23" t="str">
            <v>EN TRÁMITE DE CONTRATACIÓN</v>
          </cell>
        </row>
        <row r="24">
          <cell r="B24" t="str">
            <v>MQ0164</v>
          </cell>
          <cell r="C24" t="str">
            <v xml:space="preserve">CATETER VENOSO CENTRAL DE INSERCION PERIFERICA (PICC) N° 4.5FR-5FR *(17-18GX 60CM)  BILUMEN ADULTO  </v>
          </cell>
          <cell r="D24">
            <v>3</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50</v>
          </cell>
          <cell r="Z24">
            <v>0</v>
          </cell>
          <cell r="AA24">
            <v>0</v>
          </cell>
          <cell r="AE24" t="str">
            <v>SIN CONTRATO</v>
          </cell>
          <cell r="AF24" t="str">
            <v>SIN CONTRATO</v>
          </cell>
          <cell r="AJ24" t="str">
            <v>EN TRÁMITE DE CONTRATACIÓN</v>
          </cell>
          <cell r="AK24" t="str">
            <v>X</v>
          </cell>
        </row>
        <row r="25">
          <cell r="B25" t="str">
            <v>MQ0164</v>
          </cell>
          <cell r="C25" t="str">
            <v>CATETER VENOSO CENTRAL DE INSERCION PERIFERICA (PICC) N° 4.5FR-5FR *(17-18GX 60CM)  BILUMEN ADULTO</v>
          </cell>
          <cell r="D25">
            <v>2</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50</v>
          </cell>
          <cell r="Z25">
            <v>0</v>
          </cell>
          <cell r="AA25">
            <v>0</v>
          </cell>
          <cell r="AE25" t="str">
            <v>SIN CONTRATO</v>
          </cell>
          <cell r="AF25" t="str">
            <v>SIN CONTRATO</v>
          </cell>
          <cell r="AJ25" t="str">
            <v>EN TRÁMITE DE CONTRATACIÓN</v>
          </cell>
        </row>
        <row r="26">
          <cell r="B26" t="str">
            <v>MQ0172</v>
          </cell>
          <cell r="C26" t="str">
            <v xml:space="preserve">CATETER VENOSO CENTRAL (CVC)  MONOLUMEN N° 22G * 8CM PEDIATRICO  </v>
          </cell>
          <cell r="D26">
            <v>10</v>
          </cell>
          <cell r="E26">
            <v>0</v>
          </cell>
          <cell r="F26">
            <v>0</v>
          </cell>
          <cell r="G26">
            <v>0</v>
          </cell>
          <cell r="H26">
            <v>0</v>
          </cell>
          <cell r="I26">
            <v>0</v>
          </cell>
          <cell r="J26">
            <v>2</v>
          </cell>
          <cell r="K26">
            <v>0</v>
          </cell>
          <cell r="L26">
            <v>0</v>
          </cell>
          <cell r="M26">
            <v>0</v>
          </cell>
          <cell r="N26">
            <v>0</v>
          </cell>
          <cell r="O26">
            <v>0</v>
          </cell>
          <cell r="P26">
            <v>0</v>
          </cell>
          <cell r="Q26">
            <v>0</v>
          </cell>
          <cell r="R26">
            <v>0</v>
          </cell>
          <cell r="S26">
            <v>0</v>
          </cell>
          <cell r="T26">
            <v>0</v>
          </cell>
          <cell r="U26">
            <v>0</v>
          </cell>
          <cell r="V26">
            <v>0</v>
          </cell>
          <cell r="W26">
            <v>0</v>
          </cell>
          <cell r="X26">
            <v>2</v>
          </cell>
          <cell r="Y26">
            <v>25</v>
          </cell>
          <cell r="Z26">
            <v>0</v>
          </cell>
          <cell r="AA26">
            <v>2.4</v>
          </cell>
          <cell r="AE26" t="str">
            <v>138-2023</v>
          </cell>
          <cell r="AF26" t="str">
            <v>MEDICOX LTDA</v>
          </cell>
          <cell r="AJ26" t="str">
            <v>PEDIDO RETENIDO</v>
          </cell>
          <cell r="AK26" t="str">
            <v>X</v>
          </cell>
        </row>
        <row r="27">
          <cell r="B27" t="str">
            <v>MQ0173</v>
          </cell>
          <cell r="C27" t="str">
            <v>CATETER VENOSO CENTRAL # 5.5 FR*13 cm TRILUMEN PEDIATRICO*CS16553-E</v>
          </cell>
          <cell r="D27">
            <v>10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18</v>
          </cell>
          <cell r="Z27">
            <v>0</v>
          </cell>
          <cell r="AA27">
            <v>0</v>
          </cell>
          <cell r="AE27" t="str">
            <v>SIN CONTRATO</v>
          </cell>
          <cell r="AF27" t="str">
            <v>SIN CONTRATO</v>
          </cell>
          <cell r="AJ27" t="str">
            <v>SIN CONTRATO</v>
          </cell>
        </row>
        <row r="28">
          <cell r="B28" t="str">
            <v>MQ0174</v>
          </cell>
          <cell r="C28" t="str">
            <v xml:space="preserve">CATETER VENOSO CENTRAL (CVC) TRILUMEN N°7FR * 20CM ADULTO   </v>
          </cell>
          <cell r="D28">
            <v>30</v>
          </cell>
          <cell r="E28">
            <v>0</v>
          </cell>
          <cell r="F28">
            <v>0</v>
          </cell>
          <cell r="G28">
            <v>0</v>
          </cell>
          <cell r="H28">
            <v>0</v>
          </cell>
          <cell r="I28">
            <v>0</v>
          </cell>
          <cell r="J28">
            <v>0</v>
          </cell>
          <cell r="K28">
            <v>6</v>
          </cell>
          <cell r="L28">
            <v>0</v>
          </cell>
          <cell r="M28">
            <v>0</v>
          </cell>
          <cell r="N28">
            <v>0</v>
          </cell>
          <cell r="O28">
            <v>0</v>
          </cell>
          <cell r="P28">
            <v>0</v>
          </cell>
          <cell r="Q28">
            <v>0</v>
          </cell>
          <cell r="R28">
            <v>1</v>
          </cell>
          <cell r="S28">
            <v>0</v>
          </cell>
          <cell r="T28">
            <v>0</v>
          </cell>
          <cell r="U28">
            <v>0</v>
          </cell>
          <cell r="V28">
            <v>0</v>
          </cell>
          <cell r="W28">
            <v>0</v>
          </cell>
          <cell r="X28">
            <v>7</v>
          </cell>
          <cell r="Y28">
            <v>300</v>
          </cell>
          <cell r="Z28">
            <v>0</v>
          </cell>
          <cell r="AA28">
            <v>0.7</v>
          </cell>
          <cell r="AE28" t="str">
            <v>SIN CONTRATO</v>
          </cell>
          <cell r="AF28" t="str">
            <v>SIN CONTRATO</v>
          </cell>
          <cell r="AJ28" t="str">
            <v>EN TRÁMITE DE CONTRATACIÓN</v>
          </cell>
          <cell r="AK28" t="str">
            <v>X</v>
          </cell>
        </row>
        <row r="29">
          <cell r="B29" t="str">
            <v>MQ0174</v>
          </cell>
          <cell r="C29" t="str">
            <v>CATETER VENOSO CENTRAL (CVC) TRILUMEN N°7FR * 20CM ADULTO</v>
          </cell>
          <cell r="D29">
            <v>20</v>
          </cell>
          <cell r="E29">
            <v>0</v>
          </cell>
          <cell r="F29">
            <v>0</v>
          </cell>
          <cell r="G29">
            <v>0</v>
          </cell>
          <cell r="H29">
            <v>0</v>
          </cell>
          <cell r="I29">
            <v>0</v>
          </cell>
          <cell r="J29">
            <v>0</v>
          </cell>
          <cell r="K29">
            <v>6</v>
          </cell>
          <cell r="L29">
            <v>0</v>
          </cell>
          <cell r="M29">
            <v>0</v>
          </cell>
          <cell r="N29">
            <v>0</v>
          </cell>
          <cell r="O29">
            <v>0</v>
          </cell>
          <cell r="P29">
            <v>0</v>
          </cell>
          <cell r="Q29">
            <v>0</v>
          </cell>
          <cell r="R29">
            <v>1</v>
          </cell>
          <cell r="S29">
            <v>0</v>
          </cell>
          <cell r="T29">
            <v>0</v>
          </cell>
          <cell r="U29">
            <v>0</v>
          </cell>
          <cell r="V29">
            <v>0</v>
          </cell>
          <cell r="W29">
            <v>0</v>
          </cell>
          <cell r="X29">
            <v>7</v>
          </cell>
          <cell r="Y29">
            <v>300</v>
          </cell>
          <cell r="Z29">
            <v>0</v>
          </cell>
          <cell r="AA29">
            <v>0.7</v>
          </cell>
          <cell r="AE29" t="str">
            <v>SIN CONTRATO</v>
          </cell>
          <cell r="AF29" t="str">
            <v>SIN CONTRATO</v>
          </cell>
          <cell r="AJ29" t="str">
            <v>EN TRÁMITE DE CONTRATACIÓN</v>
          </cell>
        </row>
        <row r="30">
          <cell r="B30" t="str">
            <v>MQ0180</v>
          </cell>
          <cell r="C30" t="str">
            <v>CATGUT CROMIC 1/0 AGUJA 1/2 CURV REDONDA DE 24-27MM HEBRA DE 90CM MONOFILAMENTO NATURAL/ ABSORBIBLE CON COLAGENO INTESTINAL</v>
          </cell>
          <cell r="D30">
            <v>48</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0.1</v>
          </cell>
          <cell r="Z30">
            <v>0</v>
          </cell>
          <cell r="AA30">
            <v>0</v>
          </cell>
          <cell r="AE30" t="str">
            <v>SIN CONTRATO</v>
          </cell>
          <cell r="AF30" t="str">
            <v>SIN CONTRATO</v>
          </cell>
          <cell r="AJ30" t="str">
            <v>SIN CONTRATO</v>
          </cell>
        </row>
        <row r="31">
          <cell r="B31" t="str">
            <v>MQ0191</v>
          </cell>
          <cell r="C31" t="str">
            <v>CIRCUITO VENT NEONATAL ALMA LISA C/CASC REFERENCIA P5510810</v>
          </cell>
          <cell r="D31">
            <v>10</v>
          </cell>
          <cell r="E31">
            <v>0</v>
          </cell>
          <cell r="F31">
            <v>0</v>
          </cell>
          <cell r="G31">
            <v>0</v>
          </cell>
          <cell r="H31">
            <v>0</v>
          </cell>
          <cell r="I31">
            <v>0</v>
          </cell>
          <cell r="J31">
            <v>1</v>
          </cell>
          <cell r="K31">
            <v>0</v>
          </cell>
          <cell r="L31">
            <v>0</v>
          </cell>
          <cell r="M31">
            <v>0</v>
          </cell>
          <cell r="N31">
            <v>0</v>
          </cell>
          <cell r="O31">
            <v>0</v>
          </cell>
          <cell r="P31">
            <v>0</v>
          </cell>
          <cell r="Q31">
            <v>0</v>
          </cell>
          <cell r="R31">
            <v>0</v>
          </cell>
          <cell r="S31">
            <v>0</v>
          </cell>
          <cell r="T31">
            <v>0</v>
          </cell>
          <cell r="U31">
            <v>0</v>
          </cell>
          <cell r="V31">
            <v>0</v>
          </cell>
          <cell r="W31">
            <v>0</v>
          </cell>
          <cell r="X31">
            <v>1</v>
          </cell>
          <cell r="Y31">
            <v>14</v>
          </cell>
          <cell r="Z31">
            <v>0</v>
          </cell>
          <cell r="AA31">
            <v>2.1428571428571428</v>
          </cell>
          <cell r="AE31" t="str">
            <v>143-2023</v>
          </cell>
          <cell r="AF31" t="str">
            <v>RAFAEL ANTONIO SALAMANCA</v>
          </cell>
          <cell r="AJ31" t="str">
            <v>PEDIDO RETENIDO POR INCREMENTO DE PRECIO</v>
          </cell>
          <cell r="AK31" t="str">
            <v>X</v>
          </cell>
        </row>
        <row r="32">
          <cell r="B32" t="str">
            <v>MQ0210</v>
          </cell>
          <cell r="C32" t="str">
            <v xml:space="preserve">CLORHEXIDINA 4%  JABON FCO X 120CC </v>
          </cell>
          <cell r="D32">
            <v>120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2000</v>
          </cell>
          <cell r="Z32">
            <v>0</v>
          </cell>
          <cell r="AA32">
            <v>0</v>
          </cell>
          <cell r="AE32" t="str">
            <v>148-2023</v>
          </cell>
          <cell r="AF32" t="str">
            <v>QUIRUMEDICAS SAS</v>
          </cell>
          <cell r="AJ32" t="str">
            <v>CON SALDOS X 60ML MQ1515</v>
          </cell>
        </row>
        <row r="33">
          <cell r="B33" t="str">
            <v>MQ0210</v>
          </cell>
          <cell r="C33" t="str">
            <v>CLORHEXIDINA 4% JABON FRCO 120 CC</v>
          </cell>
          <cell r="D33">
            <v>200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2000</v>
          </cell>
          <cell r="Z33">
            <v>0</v>
          </cell>
          <cell r="AA33">
            <v>0</v>
          </cell>
          <cell r="AE33" t="str">
            <v>148-2023</v>
          </cell>
          <cell r="AF33" t="str">
            <v>QUIRUMEDICAS SAS</v>
          </cell>
          <cell r="AJ33" t="str">
            <v>CON SALDOS X 60ML MQ1515</v>
          </cell>
        </row>
        <row r="34">
          <cell r="B34" t="str">
            <v>MQ0213</v>
          </cell>
          <cell r="C34" t="str">
            <v xml:space="preserve">CLORHEXIDINA 2% + ALCOHOL ISOPROPILICO 70% FRCO 60 ML SPRAY </v>
          </cell>
          <cell r="D34">
            <v>100</v>
          </cell>
          <cell r="E34">
            <v>0</v>
          </cell>
          <cell r="F34">
            <v>105</v>
          </cell>
          <cell r="G34">
            <v>0</v>
          </cell>
          <cell r="H34">
            <v>51</v>
          </cell>
          <cell r="I34">
            <v>156</v>
          </cell>
          <cell r="J34">
            <v>170</v>
          </cell>
          <cell r="K34">
            <v>0</v>
          </cell>
          <cell r="L34">
            <v>0</v>
          </cell>
          <cell r="M34">
            <v>0</v>
          </cell>
          <cell r="N34">
            <v>0</v>
          </cell>
          <cell r="O34">
            <v>0</v>
          </cell>
          <cell r="P34">
            <v>0</v>
          </cell>
          <cell r="Q34">
            <v>0</v>
          </cell>
          <cell r="R34">
            <v>0</v>
          </cell>
          <cell r="S34">
            <v>0</v>
          </cell>
          <cell r="T34">
            <v>0</v>
          </cell>
          <cell r="U34">
            <v>0</v>
          </cell>
          <cell r="V34">
            <v>0</v>
          </cell>
          <cell r="W34">
            <v>0</v>
          </cell>
          <cell r="X34">
            <v>170</v>
          </cell>
          <cell r="Y34">
            <v>1000</v>
          </cell>
          <cell r="Z34">
            <v>4.68</v>
          </cell>
          <cell r="AA34">
            <v>9.7799999999999994</v>
          </cell>
          <cell r="AE34" t="str">
            <v>148-2023</v>
          </cell>
          <cell r="AF34" t="str">
            <v>QUIRUMEDICAS SAS</v>
          </cell>
          <cell r="AJ34" t="str">
            <v>CON SALDOS EN FARMACIAS</v>
          </cell>
        </row>
        <row r="35">
          <cell r="B35" t="str">
            <v>MQ0231</v>
          </cell>
          <cell r="C35" t="str">
            <v>CURITA CIRCULAR</v>
          </cell>
          <cell r="D35">
            <v>500</v>
          </cell>
          <cell r="E35">
            <v>0</v>
          </cell>
          <cell r="F35">
            <v>0</v>
          </cell>
          <cell r="G35">
            <v>0</v>
          </cell>
          <cell r="H35">
            <v>0</v>
          </cell>
          <cell r="I35">
            <v>0</v>
          </cell>
          <cell r="J35">
            <v>0</v>
          </cell>
          <cell r="K35">
            <v>0</v>
          </cell>
          <cell r="L35">
            <v>0</v>
          </cell>
          <cell r="M35">
            <v>0</v>
          </cell>
          <cell r="N35">
            <v>0</v>
          </cell>
          <cell r="O35">
            <v>0</v>
          </cell>
          <cell r="P35">
            <v>0</v>
          </cell>
          <cell r="Q35">
            <v>39</v>
          </cell>
          <cell r="R35">
            <v>0</v>
          </cell>
          <cell r="S35">
            <v>0</v>
          </cell>
          <cell r="T35">
            <v>0</v>
          </cell>
          <cell r="U35">
            <v>0</v>
          </cell>
          <cell r="V35">
            <v>0</v>
          </cell>
          <cell r="W35">
            <v>0</v>
          </cell>
          <cell r="X35">
            <v>39</v>
          </cell>
          <cell r="Y35">
            <v>5000</v>
          </cell>
          <cell r="Z35">
            <v>0</v>
          </cell>
          <cell r="AA35">
            <v>0.23400000000000001</v>
          </cell>
          <cell r="AE35" t="str">
            <v>SIN CONTRATO</v>
          </cell>
          <cell r="AF35" t="str">
            <v>SIN CONTRATO</v>
          </cell>
          <cell r="AJ35" t="str">
            <v>EN TRÁMITE DE CONTRATACIÓN</v>
          </cell>
        </row>
        <row r="36">
          <cell r="B36" t="str">
            <v>MQ0231</v>
          </cell>
          <cell r="C36" t="str">
            <v>CURITA CIRCULAR</v>
          </cell>
          <cell r="D36">
            <v>2000</v>
          </cell>
          <cell r="E36">
            <v>0</v>
          </cell>
          <cell r="F36">
            <v>0</v>
          </cell>
          <cell r="G36">
            <v>0</v>
          </cell>
          <cell r="H36">
            <v>0</v>
          </cell>
          <cell r="I36">
            <v>0</v>
          </cell>
          <cell r="J36">
            <v>0</v>
          </cell>
          <cell r="K36">
            <v>0</v>
          </cell>
          <cell r="L36">
            <v>0</v>
          </cell>
          <cell r="M36">
            <v>0</v>
          </cell>
          <cell r="N36">
            <v>0</v>
          </cell>
          <cell r="O36">
            <v>0</v>
          </cell>
          <cell r="P36">
            <v>0</v>
          </cell>
          <cell r="Q36">
            <v>39</v>
          </cell>
          <cell r="R36">
            <v>0</v>
          </cell>
          <cell r="S36">
            <v>0</v>
          </cell>
          <cell r="T36">
            <v>0</v>
          </cell>
          <cell r="U36">
            <v>0</v>
          </cell>
          <cell r="V36">
            <v>0</v>
          </cell>
          <cell r="W36">
            <v>0</v>
          </cell>
          <cell r="X36">
            <v>39</v>
          </cell>
          <cell r="Y36">
            <v>5000</v>
          </cell>
          <cell r="Z36">
            <v>0</v>
          </cell>
          <cell r="AA36">
            <v>0.23400000000000001</v>
          </cell>
          <cell r="AE36" t="str">
            <v>SIN CONTRATO</v>
          </cell>
          <cell r="AF36" t="str">
            <v>SIN CONTRATO</v>
          </cell>
          <cell r="AJ36" t="str">
            <v>EN TRÁMITE DE CONTRATACIÓN</v>
          </cell>
        </row>
        <row r="37">
          <cell r="B37" t="str">
            <v>MQ0231</v>
          </cell>
          <cell r="C37" t="str">
            <v>CURITA CIRCULAR</v>
          </cell>
          <cell r="D37">
            <v>1000</v>
          </cell>
          <cell r="E37">
            <v>0</v>
          </cell>
          <cell r="F37">
            <v>0</v>
          </cell>
          <cell r="G37">
            <v>0</v>
          </cell>
          <cell r="H37">
            <v>0</v>
          </cell>
          <cell r="I37">
            <v>0</v>
          </cell>
          <cell r="J37">
            <v>0</v>
          </cell>
          <cell r="K37">
            <v>0</v>
          </cell>
          <cell r="L37">
            <v>0</v>
          </cell>
          <cell r="M37">
            <v>0</v>
          </cell>
          <cell r="N37">
            <v>0</v>
          </cell>
          <cell r="O37">
            <v>0</v>
          </cell>
          <cell r="P37">
            <v>0</v>
          </cell>
          <cell r="Q37">
            <v>39</v>
          </cell>
          <cell r="R37">
            <v>0</v>
          </cell>
          <cell r="S37">
            <v>0</v>
          </cell>
          <cell r="T37">
            <v>0</v>
          </cell>
          <cell r="U37">
            <v>0</v>
          </cell>
          <cell r="V37">
            <v>0</v>
          </cell>
          <cell r="W37">
            <v>0</v>
          </cell>
          <cell r="X37">
            <v>39</v>
          </cell>
          <cell r="Y37">
            <v>5000</v>
          </cell>
          <cell r="Z37">
            <v>0</v>
          </cell>
          <cell r="AA37">
            <v>0.23400000000000001</v>
          </cell>
          <cell r="AE37" t="str">
            <v>SIN CONTRATO</v>
          </cell>
          <cell r="AF37" t="str">
            <v>SIN CONTRATO</v>
          </cell>
          <cell r="AJ37" t="str">
            <v>EN TRÁMITE DE CONTRATACIÓN</v>
          </cell>
        </row>
        <row r="38">
          <cell r="B38" t="str">
            <v>MQ0231</v>
          </cell>
          <cell r="C38" t="str">
            <v xml:space="preserve">CURITAS CIRCULAR </v>
          </cell>
          <cell r="D38">
            <v>1000</v>
          </cell>
          <cell r="E38">
            <v>0</v>
          </cell>
          <cell r="F38">
            <v>0</v>
          </cell>
          <cell r="G38">
            <v>0</v>
          </cell>
          <cell r="H38">
            <v>0</v>
          </cell>
          <cell r="I38">
            <v>0</v>
          </cell>
          <cell r="J38">
            <v>0</v>
          </cell>
          <cell r="K38">
            <v>0</v>
          </cell>
          <cell r="L38">
            <v>0</v>
          </cell>
          <cell r="M38">
            <v>0</v>
          </cell>
          <cell r="N38">
            <v>0</v>
          </cell>
          <cell r="O38">
            <v>0</v>
          </cell>
          <cell r="P38">
            <v>0</v>
          </cell>
          <cell r="Q38">
            <v>39</v>
          </cell>
          <cell r="R38">
            <v>0</v>
          </cell>
          <cell r="S38">
            <v>0</v>
          </cell>
          <cell r="T38">
            <v>0</v>
          </cell>
          <cell r="U38">
            <v>0</v>
          </cell>
          <cell r="V38">
            <v>0</v>
          </cell>
          <cell r="W38">
            <v>0</v>
          </cell>
          <cell r="X38">
            <v>39</v>
          </cell>
          <cell r="Y38">
            <v>5000</v>
          </cell>
          <cell r="Z38">
            <v>0</v>
          </cell>
          <cell r="AA38">
            <v>0.23400000000000001</v>
          </cell>
          <cell r="AE38" t="str">
            <v>SIN CONTRATO</v>
          </cell>
          <cell r="AF38" t="str">
            <v>SIN CONTRATO</v>
          </cell>
          <cell r="AJ38" t="str">
            <v>EN TRÁMITE DE CONTRATACIÓN</v>
          </cell>
        </row>
        <row r="39">
          <cell r="B39" t="str">
            <v>MQ0237</v>
          </cell>
          <cell r="C39" t="str">
            <v>DETERGENTE NO IONICO LUBRICANTE ANTICORROSIVO Y CETRIMIDA ESPUMA X500 A 600 ML</v>
          </cell>
          <cell r="D39">
            <v>50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200</v>
          </cell>
          <cell r="Z39">
            <v>0</v>
          </cell>
          <cell r="AA39">
            <v>0</v>
          </cell>
          <cell r="AE39" t="str">
            <v>154-2023</v>
          </cell>
          <cell r="AF39" t="str">
            <v>LM INSTRUMENTS SAS</v>
          </cell>
          <cell r="AJ39" t="str">
            <v>PEDIDO RETENIDO</v>
          </cell>
          <cell r="AK39" t="str">
            <v>X</v>
          </cell>
        </row>
        <row r="40">
          <cell r="B40" t="str">
            <v>MQ0237</v>
          </cell>
          <cell r="C40" t="str">
            <v>DETERGENTE NO IONICO LUBRICANTE ANTICORROSIVO Y CETRIMIDA ESPUMA X500 A 600 ML</v>
          </cell>
          <cell r="D40">
            <v>30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200</v>
          </cell>
          <cell r="Z40">
            <v>0</v>
          </cell>
          <cell r="AA40">
            <v>0</v>
          </cell>
          <cell r="AE40" t="str">
            <v>154-2023</v>
          </cell>
          <cell r="AF40" t="str">
            <v>LM INSTRUMENTS SAS</v>
          </cell>
          <cell r="AJ40" t="str">
            <v>PEDIDO RETENIDO</v>
          </cell>
        </row>
        <row r="41">
          <cell r="B41" t="str">
            <v>MQ0238</v>
          </cell>
          <cell r="C41" t="str">
            <v>DETERGENTE POLIENZIMATICO PARA INSTRUMENTAL QUIRURGICO GALON * 3.78 L</v>
          </cell>
          <cell r="D41">
            <v>50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50</v>
          </cell>
          <cell r="Z41">
            <v>0</v>
          </cell>
          <cell r="AA41">
            <v>0</v>
          </cell>
          <cell r="AE41" t="str">
            <v>SIN CONTRATO</v>
          </cell>
          <cell r="AF41" t="str">
            <v>SIN CONTRATO</v>
          </cell>
          <cell r="AJ41" t="str">
            <v>EN TRÁMITE DE CONTRATACIÓN</v>
          </cell>
          <cell r="AK41" t="str">
            <v>X</v>
          </cell>
        </row>
        <row r="42">
          <cell r="B42" t="str">
            <v>MQ0238</v>
          </cell>
          <cell r="C42" t="str">
            <v>DETERGENTE POLIENZIMATICO PARA INSTRUMENTAL QUIRURGICO GALON * 3.78 L</v>
          </cell>
          <cell r="D42">
            <v>30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50</v>
          </cell>
          <cell r="Z42">
            <v>0</v>
          </cell>
          <cell r="AA42">
            <v>0</v>
          </cell>
          <cell r="AE42" t="str">
            <v>SIN CONTRATO</v>
          </cell>
          <cell r="AF42" t="str">
            <v>SIN CONTRATO</v>
          </cell>
          <cell r="AJ42" t="str">
            <v>EN TRÁMITE DE CONTRATACIÓN</v>
          </cell>
        </row>
        <row r="43">
          <cell r="B43" t="str">
            <v>MQ0238</v>
          </cell>
          <cell r="C43" t="str">
            <v>DETERGENTE POLIENZIMATICO PARA INSTRUMENTAL QUIRURGICO GALON 3,78 LITROS</v>
          </cell>
          <cell r="D43">
            <v>8</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50</v>
          </cell>
          <cell r="Z43">
            <v>0</v>
          </cell>
          <cell r="AA43">
            <v>0</v>
          </cell>
          <cell r="AE43" t="str">
            <v>SIN CONTRATO</v>
          </cell>
          <cell r="AF43" t="str">
            <v>SIN CONTRATO</v>
          </cell>
          <cell r="AJ43" t="str">
            <v>EN TRÁMITE DE CONTRATACIÓN</v>
          </cell>
        </row>
        <row r="44">
          <cell r="B44" t="str">
            <v>MQ0242</v>
          </cell>
          <cell r="C44" t="str">
            <v>DREN DE PENROSE 1/4 DESECHABLE</v>
          </cell>
          <cell r="D44">
            <v>20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50</v>
          </cell>
          <cell r="Z44">
            <v>0</v>
          </cell>
          <cell r="AA44">
            <v>0</v>
          </cell>
          <cell r="AE44" t="str">
            <v>SIN CONTRATO</v>
          </cell>
          <cell r="AF44" t="str">
            <v>SIN CONTRATO</v>
          </cell>
          <cell r="AJ44" t="str">
            <v>EN TRÁMITE DE CONTRATACIÓN</v>
          </cell>
          <cell r="AK44" t="str">
            <v>X</v>
          </cell>
        </row>
        <row r="45">
          <cell r="B45" t="str">
            <v>MQ0248</v>
          </cell>
          <cell r="C45" t="str">
            <v xml:space="preserve">ENVOLVEDERA DE TELA NO TEJIDA, FIBRAS SINTETICAS DE POLIPROPILENO TRES CAPAS SMS 48 A 60GR 50CM * 50CM  </v>
          </cell>
          <cell r="D45">
            <v>5</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4000</v>
          </cell>
          <cell r="Z45">
            <v>0</v>
          </cell>
          <cell r="AA45">
            <v>0</v>
          </cell>
          <cell r="AE45" t="str">
            <v>SIN CONTRATO</v>
          </cell>
          <cell r="AF45" t="str">
            <v>SIN CONTRATO</v>
          </cell>
          <cell r="AJ45" t="str">
            <v>EN TRÁMITE DE CONTRATACIÓN</v>
          </cell>
          <cell r="AK45" t="str">
            <v>X</v>
          </cell>
        </row>
        <row r="46">
          <cell r="B46" t="str">
            <v>MQ0254</v>
          </cell>
          <cell r="C46" t="str">
            <v>EQUIPO EN Y TUR PARA IRRIGACION</v>
          </cell>
          <cell r="D46">
            <v>100</v>
          </cell>
          <cell r="E46">
            <v>0</v>
          </cell>
          <cell r="F46">
            <v>0</v>
          </cell>
          <cell r="G46">
            <v>0</v>
          </cell>
          <cell r="H46">
            <v>0</v>
          </cell>
          <cell r="I46">
            <v>0</v>
          </cell>
          <cell r="J46">
            <v>0</v>
          </cell>
          <cell r="K46">
            <v>16</v>
          </cell>
          <cell r="L46">
            <v>0</v>
          </cell>
          <cell r="M46">
            <v>0</v>
          </cell>
          <cell r="N46">
            <v>0</v>
          </cell>
          <cell r="O46">
            <v>0</v>
          </cell>
          <cell r="P46">
            <v>0</v>
          </cell>
          <cell r="Q46">
            <v>0</v>
          </cell>
          <cell r="R46">
            <v>0</v>
          </cell>
          <cell r="S46">
            <v>0</v>
          </cell>
          <cell r="T46">
            <v>0</v>
          </cell>
          <cell r="U46">
            <v>0</v>
          </cell>
          <cell r="V46">
            <v>0</v>
          </cell>
          <cell r="W46">
            <v>0</v>
          </cell>
          <cell r="X46">
            <v>16</v>
          </cell>
          <cell r="Y46">
            <v>250</v>
          </cell>
          <cell r="Z46">
            <v>0</v>
          </cell>
          <cell r="AA46">
            <v>1.92</v>
          </cell>
          <cell r="AE46" t="str">
            <v>SIN CONTRATO</v>
          </cell>
          <cell r="AF46" t="str">
            <v>SIN CONTRATO</v>
          </cell>
          <cell r="AJ46" t="str">
            <v>EN TRÁMITE DE CONTRATACIÓN</v>
          </cell>
          <cell r="AK46" t="str">
            <v>X</v>
          </cell>
        </row>
        <row r="47">
          <cell r="B47" t="str">
            <v>MQ0254</v>
          </cell>
          <cell r="C47" t="str">
            <v>EQUIPO EN Y TUR PARA IRRIGACION</v>
          </cell>
          <cell r="D47">
            <v>25</v>
          </cell>
          <cell r="E47">
            <v>0</v>
          </cell>
          <cell r="F47">
            <v>0</v>
          </cell>
          <cell r="G47">
            <v>0</v>
          </cell>
          <cell r="H47">
            <v>0</v>
          </cell>
          <cell r="I47">
            <v>0</v>
          </cell>
          <cell r="J47">
            <v>0</v>
          </cell>
          <cell r="K47">
            <v>16</v>
          </cell>
          <cell r="L47">
            <v>0</v>
          </cell>
          <cell r="M47">
            <v>0</v>
          </cell>
          <cell r="N47">
            <v>0</v>
          </cell>
          <cell r="O47">
            <v>0</v>
          </cell>
          <cell r="P47">
            <v>0</v>
          </cell>
          <cell r="Q47">
            <v>0</v>
          </cell>
          <cell r="R47">
            <v>0</v>
          </cell>
          <cell r="S47">
            <v>0</v>
          </cell>
          <cell r="T47">
            <v>0</v>
          </cell>
          <cell r="U47">
            <v>0</v>
          </cell>
          <cell r="V47">
            <v>0</v>
          </cell>
          <cell r="W47">
            <v>0</v>
          </cell>
          <cell r="X47">
            <v>16</v>
          </cell>
          <cell r="Y47">
            <v>250</v>
          </cell>
          <cell r="Z47">
            <v>0</v>
          </cell>
          <cell r="AA47">
            <v>1.92</v>
          </cell>
          <cell r="AE47" t="str">
            <v>SIN CONTRATO</v>
          </cell>
          <cell r="AF47" t="str">
            <v>SIN CONTRATO</v>
          </cell>
          <cell r="AJ47" t="str">
            <v>EN TRÁMITE DE CONTRATACIÓN</v>
          </cell>
        </row>
        <row r="48">
          <cell r="B48" t="str">
            <v>MQ0254</v>
          </cell>
          <cell r="C48" t="str">
            <v>EQUIPO EN Y TUR PARA IRRIGACION</v>
          </cell>
          <cell r="D48">
            <v>40</v>
          </cell>
          <cell r="E48">
            <v>0</v>
          </cell>
          <cell r="F48">
            <v>0</v>
          </cell>
          <cell r="G48">
            <v>0</v>
          </cell>
          <cell r="H48">
            <v>0</v>
          </cell>
          <cell r="I48">
            <v>0</v>
          </cell>
          <cell r="J48">
            <v>0</v>
          </cell>
          <cell r="K48">
            <v>16</v>
          </cell>
          <cell r="L48">
            <v>0</v>
          </cell>
          <cell r="M48">
            <v>0</v>
          </cell>
          <cell r="N48">
            <v>0</v>
          </cell>
          <cell r="O48">
            <v>0</v>
          </cell>
          <cell r="P48">
            <v>0</v>
          </cell>
          <cell r="Q48">
            <v>0</v>
          </cell>
          <cell r="R48">
            <v>0</v>
          </cell>
          <cell r="S48">
            <v>0</v>
          </cell>
          <cell r="T48">
            <v>0</v>
          </cell>
          <cell r="U48">
            <v>0</v>
          </cell>
          <cell r="V48">
            <v>0</v>
          </cell>
          <cell r="W48">
            <v>0</v>
          </cell>
          <cell r="X48">
            <v>16</v>
          </cell>
          <cell r="Y48">
            <v>250</v>
          </cell>
          <cell r="Z48">
            <v>0</v>
          </cell>
          <cell r="AA48">
            <v>1.92</v>
          </cell>
          <cell r="AE48" t="str">
            <v>SIN CONTRATO</v>
          </cell>
          <cell r="AF48" t="str">
            <v>SIN CONTRATO</v>
          </cell>
          <cell r="AJ48" t="str">
            <v>EN TRÁMITE DE CONTRATACIÓN</v>
          </cell>
        </row>
        <row r="49">
          <cell r="B49" t="str">
            <v>MQ0261</v>
          </cell>
          <cell r="C49" t="str">
            <v>ESPARADRAPO DE TELA TIPO HOSPITALARIO TUBO X 5 ROLLOS</v>
          </cell>
          <cell r="D49">
            <v>72</v>
          </cell>
          <cell r="E49">
            <v>38</v>
          </cell>
          <cell r="F49">
            <v>9</v>
          </cell>
          <cell r="G49">
            <v>31</v>
          </cell>
          <cell r="H49">
            <v>42</v>
          </cell>
          <cell r="I49">
            <v>120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600</v>
          </cell>
          <cell r="Z49">
            <v>6</v>
          </cell>
          <cell r="AA49">
            <v>6</v>
          </cell>
          <cell r="AE49" t="str">
            <v>138-2023</v>
          </cell>
          <cell r="AF49" t="str">
            <v>MEDICOX LTDA</v>
          </cell>
          <cell r="AJ49" t="str">
            <v>PEDIDO RETENIDO</v>
          </cell>
          <cell r="AK49" t="str">
            <v>X</v>
          </cell>
        </row>
        <row r="50">
          <cell r="B50" t="str">
            <v>MQ0262</v>
          </cell>
          <cell r="C50" t="str">
            <v xml:space="preserve">ESPARADRAPO DE TELA SIN TEJER AUTOADHESIVO 15CM * 10MT  CAJA </v>
          </cell>
          <cell r="D50">
            <v>100</v>
          </cell>
          <cell r="E50">
            <v>0</v>
          </cell>
          <cell r="F50">
            <v>0</v>
          </cell>
          <cell r="G50">
            <v>0</v>
          </cell>
          <cell r="H50">
            <v>6</v>
          </cell>
          <cell r="I50">
            <v>6</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300</v>
          </cell>
          <cell r="Z50">
            <v>0.6</v>
          </cell>
          <cell r="AA50">
            <v>0.6</v>
          </cell>
          <cell r="AE50" t="str">
            <v>SIN CONTRATO</v>
          </cell>
          <cell r="AF50" t="str">
            <v>SIN CONTRATO</v>
          </cell>
          <cell r="AJ50" t="str">
            <v>EN TRÁMITE DE CONTRATACIÓN</v>
          </cell>
        </row>
        <row r="51">
          <cell r="B51" t="str">
            <v>MQ0956</v>
          </cell>
          <cell r="C51" t="str">
            <v>FILTRO BACTERIANO VIRICO ADULTO PARA VENTILADOR MECANICO</v>
          </cell>
          <cell r="D51">
            <v>100</v>
          </cell>
          <cell r="E51">
            <v>0</v>
          </cell>
          <cell r="F51">
            <v>0</v>
          </cell>
          <cell r="G51">
            <v>0</v>
          </cell>
          <cell r="H51">
            <v>0</v>
          </cell>
          <cell r="I51">
            <v>0</v>
          </cell>
          <cell r="J51">
            <v>0</v>
          </cell>
          <cell r="K51">
            <v>0</v>
          </cell>
          <cell r="L51">
            <v>0</v>
          </cell>
          <cell r="M51">
            <v>0</v>
          </cell>
          <cell r="N51">
            <v>9</v>
          </cell>
          <cell r="O51">
            <v>0</v>
          </cell>
          <cell r="P51">
            <v>0</v>
          </cell>
          <cell r="Q51">
            <v>0</v>
          </cell>
          <cell r="R51">
            <v>0</v>
          </cell>
          <cell r="S51">
            <v>0</v>
          </cell>
          <cell r="T51">
            <v>0</v>
          </cell>
          <cell r="U51">
            <v>0</v>
          </cell>
          <cell r="V51">
            <v>0</v>
          </cell>
          <cell r="W51">
            <v>0</v>
          </cell>
          <cell r="X51">
            <v>9</v>
          </cell>
          <cell r="Y51">
            <v>107</v>
          </cell>
          <cell r="Z51">
            <v>0</v>
          </cell>
          <cell r="AA51">
            <v>2.5233644859813085</v>
          </cell>
          <cell r="AE51" t="str">
            <v>150-2023</v>
          </cell>
          <cell r="AF51" t="str">
            <v>LABORATORIOS GOTHAPLAST LTDA.</v>
          </cell>
          <cell r="AJ51" t="str">
            <v>PEDIDO RETENIDO</v>
          </cell>
          <cell r="AK51" t="str">
            <v>X</v>
          </cell>
        </row>
        <row r="52">
          <cell r="B52" t="str">
            <v>MQ0286</v>
          </cell>
          <cell r="C52" t="str">
            <v xml:space="preserve">ESPARADRAPO TELA SIN TEJER AUTOADHESIVO 5CM * 10MT  ROLLO </v>
          </cell>
          <cell r="D52">
            <v>100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300</v>
          </cell>
          <cell r="Z52">
            <v>0</v>
          </cell>
          <cell r="AA52">
            <v>0</v>
          </cell>
          <cell r="AE52" t="str">
            <v>SIN CONTRATO</v>
          </cell>
          <cell r="AF52" t="str">
            <v>SIN CONTRATO</v>
          </cell>
          <cell r="AJ52" t="str">
            <v>EN TRÁMITE DE CONTRATACIÓN</v>
          </cell>
        </row>
        <row r="53">
          <cell r="B53" t="str">
            <v>MQ0287</v>
          </cell>
          <cell r="C53" t="str">
            <v xml:space="preserve">CINTA ADHERENTE HIPOALERGENICA 10CM * 10CM IMPERMEABLE Y NO TRANSPARENTE  </v>
          </cell>
          <cell r="D53">
            <v>100</v>
          </cell>
          <cell r="E53">
            <v>0</v>
          </cell>
          <cell r="F53">
            <v>0</v>
          </cell>
          <cell r="G53">
            <v>17</v>
          </cell>
          <cell r="H53">
            <v>32</v>
          </cell>
          <cell r="I53">
            <v>49</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150</v>
          </cell>
          <cell r="Z53">
            <v>9.8000000000000007</v>
          </cell>
          <cell r="AA53">
            <v>9.8000000000000007</v>
          </cell>
          <cell r="AE53" t="str">
            <v>SIN CONTRATO</v>
          </cell>
          <cell r="AF53" t="str">
            <v>SIN CONTRATO</v>
          </cell>
          <cell r="AJ53" t="str">
            <v>EN TRÁMITE DE CONTRATACIÓN</v>
          </cell>
        </row>
        <row r="54">
          <cell r="B54" t="str">
            <v>MQ0288</v>
          </cell>
          <cell r="C54" t="str">
            <v xml:space="preserve">PELICULA TRANSPARENTE ADHESIVA DE POLIURETANO 10CM * 10MT </v>
          </cell>
          <cell r="D54">
            <v>100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100</v>
          </cell>
          <cell r="Z54">
            <v>0</v>
          </cell>
          <cell r="AA54">
            <v>0</v>
          </cell>
          <cell r="AE54" t="str">
            <v>139-2023</v>
          </cell>
          <cell r="AF54" t="str">
            <v>DISCOLMEDICA S.A.S.</v>
          </cell>
          <cell r="AJ54" t="str">
            <v>PEDIDO RETENIDO</v>
          </cell>
        </row>
        <row r="55">
          <cell r="B55" t="str">
            <v>MQ0292</v>
          </cell>
          <cell r="C55" t="str">
            <v xml:space="preserve">GASA TEJIDA NO ESTERIL TIPO HOSPITALARIO ROLLO 0.90 X 90 MTRS ANCHO 45 CM  ROLLO </v>
          </cell>
          <cell r="D55">
            <v>100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300</v>
          </cell>
          <cell r="Z55">
            <v>0</v>
          </cell>
          <cell r="AA55">
            <v>0</v>
          </cell>
          <cell r="AE55" t="str">
            <v>135-2023</v>
          </cell>
          <cell r="AF55" t="str">
            <v>ALFA TRADING S.A.S.</v>
          </cell>
          <cell r="AJ55" t="str">
            <v>CON SALDOS EN ALMACENES Y FARMACIAS</v>
          </cell>
          <cell r="AK55" t="str">
            <v>X</v>
          </cell>
        </row>
        <row r="56">
          <cell r="B56" t="str">
            <v>MQ0312</v>
          </cell>
          <cell r="C56" t="str">
            <v xml:space="preserve">GUIA MALEABLE PARA TUBO ENDOTRAQUEAL N° 14 FR * 7.0 MM INTUBACION </v>
          </cell>
          <cell r="D56">
            <v>20</v>
          </cell>
          <cell r="E56">
            <v>0</v>
          </cell>
          <cell r="F56">
            <v>0</v>
          </cell>
          <cell r="G56">
            <v>0</v>
          </cell>
          <cell r="H56">
            <v>0</v>
          </cell>
          <cell r="I56">
            <v>0</v>
          </cell>
          <cell r="J56">
            <v>0</v>
          </cell>
          <cell r="K56">
            <v>0</v>
          </cell>
          <cell r="L56">
            <v>0</v>
          </cell>
          <cell r="M56">
            <v>2</v>
          </cell>
          <cell r="N56">
            <v>0</v>
          </cell>
          <cell r="O56">
            <v>0</v>
          </cell>
          <cell r="P56">
            <v>0</v>
          </cell>
          <cell r="Q56">
            <v>0</v>
          </cell>
          <cell r="R56">
            <v>0</v>
          </cell>
          <cell r="S56">
            <v>0</v>
          </cell>
          <cell r="T56">
            <v>1</v>
          </cell>
          <cell r="U56">
            <v>0</v>
          </cell>
          <cell r="V56">
            <v>0</v>
          </cell>
          <cell r="W56">
            <v>0</v>
          </cell>
          <cell r="X56">
            <v>3</v>
          </cell>
          <cell r="Y56">
            <v>250</v>
          </cell>
          <cell r="Z56">
            <v>0</v>
          </cell>
          <cell r="AA56">
            <v>0.36</v>
          </cell>
          <cell r="AE56" t="str">
            <v>151-2023</v>
          </cell>
          <cell r="AF56" t="str">
            <v>BIOPLAST OC S.A.S.</v>
          </cell>
          <cell r="AJ56" t="str">
            <v>PEDIDO RETENIDO
EN BACKORDER</v>
          </cell>
          <cell r="AK56" t="str">
            <v>X</v>
          </cell>
        </row>
        <row r="57">
          <cell r="B57" t="str">
            <v>MQ0312</v>
          </cell>
          <cell r="C57" t="str">
            <v>GUIA MALEABLE PARA TUBO ENDOTRAQUEAL N° 14 FR * 7.0 MM INTUBACION</v>
          </cell>
          <cell r="D57">
            <v>20</v>
          </cell>
          <cell r="E57">
            <v>0</v>
          </cell>
          <cell r="F57">
            <v>0</v>
          </cell>
          <cell r="G57">
            <v>0</v>
          </cell>
          <cell r="H57">
            <v>0</v>
          </cell>
          <cell r="I57">
            <v>0</v>
          </cell>
          <cell r="J57">
            <v>0</v>
          </cell>
          <cell r="K57">
            <v>0</v>
          </cell>
          <cell r="L57">
            <v>0</v>
          </cell>
          <cell r="M57">
            <v>2</v>
          </cell>
          <cell r="N57">
            <v>0</v>
          </cell>
          <cell r="O57">
            <v>0</v>
          </cell>
          <cell r="P57">
            <v>0</v>
          </cell>
          <cell r="Q57">
            <v>0</v>
          </cell>
          <cell r="R57">
            <v>0</v>
          </cell>
          <cell r="S57">
            <v>0</v>
          </cell>
          <cell r="T57">
            <v>1</v>
          </cell>
          <cell r="U57">
            <v>0</v>
          </cell>
          <cell r="V57">
            <v>0</v>
          </cell>
          <cell r="W57">
            <v>0</v>
          </cell>
          <cell r="X57">
            <v>3</v>
          </cell>
          <cell r="Y57">
            <v>250</v>
          </cell>
          <cell r="Z57">
            <v>0</v>
          </cell>
          <cell r="AA57">
            <v>0.36</v>
          </cell>
          <cell r="AE57" t="str">
            <v>151-2023</v>
          </cell>
          <cell r="AF57" t="str">
            <v>BIOPLAST OC S.A.S.</v>
          </cell>
          <cell r="AJ57" t="str">
            <v>PEDIDO RETENIDO</v>
          </cell>
        </row>
        <row r="58">
          <cell r="B58" t="str">
            <v>MQ0332</v>
          </cell>
          <cell r="C58" t="str">
            <v xml:space="preserve">HOJA VIDEOLARINGO DESECHABLE M3 COMPATIBLE CON LA DE MARCA "MEDCAPTAIN MODELO VS10H"  </v>
          </cell>
          <cell r="D58">
            <v>12</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20</v>
          </cell>
          <cell r="Z58">
            <v>0</v>
          </cell>
          <cell r="AA58">
            <v>0</v>
          </cell>
          <cell r="AE58" t="str">
            <v>SIN CONTRATO</v>
          </cell>
          <cell r="AF58" t="str">
            <v>SIN CONTRATO</v>
          </cell>
          <cell r="AJ58" t="str">
            <v>EN TRÁMITE DE CONTRATACIÓN</v>
          </cell>
        </row>
        <row r="59">
          <cell r="B59" t="str">
            <v>MQ0333</v>
          </cell>
          <cell r="C59" t="str">
            <v xml:space="preserve">HOJA VIDEOLARINGO DESECHABLE M4 COMPATIBLE CON LA DE MARCA "MEDCAPTAIN MODELO VS10H"  </v>
          </cell>
          <cell r="D59">
            <v>12</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0.1</v>
          </cell>
          <cell r="Z59">
            <v>0</v>
          </cell>
          <cell r="AA59">
            <v>0</v>
          </cell>
          <cell r="AE59" t="str">
            <v>SIN CONTRATO</v>
          </cell>
          <cell r="AF59" t="str">
            <v>SIN CONTRATO</v>
          </cell>
          <cell r="AJ59" t="str">
            <v>EN TRÁMITE DE CONTRATACIÓN</v>
          </cell>
        </row>
        <row r="60">
          <cell r="B60" t="str">
            <v>MQ0336</v>
          </cell>
          <cell r="C60" t="str">
            <v>INDICADOR BIOLOGICO STERRAD  CAJA X 30 INDICADORES</v>
          </cell>
          <cell r="D60">
            <v>150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3</v>
          </cell>
          <cell r="Z60">
            <v>0</v>
          </cell>
          <cell r="AA60">
            <v>0</v>
          </cell>
          <cell r="AE60" t="str">
            <v>088-2023</v>
          </cell>
          <cell r="AF60" t="str">
            <v>ADVANCED STERILIZATION PRODUCTS COLOMBIA S.A.S</v>
          </cell>
          <cell r="AJ60" t="str">
            <v>PEDIDO RETENIDO</v>
          </cell>
        </row>
        <row r="61">
          <cell r="B61" t="str">
            <v>MQ0345</v>
          </cell>
          <cell r="C61" t="str">
            <v>JERINGA  20ML 21G * 1 1/2" (TRES PARTES)  DESECHABLES</v>
          </cell>
          <cell r="D61">
            <v>1200</v>
          </cell>
          <cell r="E61">
            <v>700</v>
          </cell>
          <cell r="F61">
            <v>0</v>
          </cell>
          <cell r="G61">
            <v>300</v>
          </cell>
          <cell r="H61">
            <v>0</v>
          </cell>
          <cell r="I61">
            <v>1000</v>
          </cell>
          <cell r="J61">
            <v>1272</v>
          </cell>
          <cell r="K61">
            <v>40</v>
          </cell>
          <cell r="L61">
            <v>17</v>
          </cell>
          <cell r="M61">
            <v>43</v>
          </cell>
          <cell r="N61">
            <v>1091</v>
          </cell>
          <cell r="O61">
            <v>0</v>
          </cell>
          <cell r="P61">
            <v>45</v>
          </cell>
          <cell r="Q61">
            <v>362</v>
          </cell>
          <cell r="R61">
            <v>30</v>
          </cell>
          <cell r="S61">
            <v>0</v>
          </cell>
          <cell r="T61">
            <v>0</v>
          </cell>
          <cell r="U61">
            <v>29</v>
          </cell>
          <cell r="V61">
            <v>0</v>
          </cell>
          <cell r="W61">
            <v>0</v>
          </cell>
          <cell r="X61">
            <v>2929</v>
          </cell>
          <cell r="Y61">
            <v>12000</v>
          </cell>
          <cell r="Z61">
            <v>2.5</v>
          </cell>
          <cell r="AA61">
            <v>9.8224999999999998</v>
          </cell>
          <cell r="AE61" t="str">
            <v>SIN CONTRATO</v>
          </cell>
          <cell r="AF61" t="str">
            <v>SIN CONTRATO</v>
          </cell>
          <cell r="AJ61" t="str">
            <v>EN TRÁMITE DE CONTRATACIÓN</v>
          </cell>
          <cell r="AK61" t="str">
            <v>X</v>
          </cell>
        </row>
        <row r="62">
          <cell r="B62" t="str">
            <v>MQ0352</v>
          </cell>
          <cell r="C62" t="str">
            <v>JERINGA  5ML 21G * 1 1/2" (TRES PARTES) DESECHABLES</v>
          </cell>
          <cell r="D62">
            <v>1600</v>
          </cell>
          <cell r="E62">
            <v>0</v>
          </cell>
          <cell r="F62">
            <v>0</v>
          </cell>
          <cell r="G62">
            <v>0</v>
          </cell>
          <cell r="H62">
            <v>0</v>
          </cell>
          <cell r="I62">
            <v>0</v>
          </cell>
          <cell r="J62">
            <v>0</v>
          </cell>
          <cell r="K62">
            <v>0</v>
          </cell>
          <cell r="L62">
            <v>204</v>
          </cell>
          <cell r="M62">
            <v>247</v>
          </cell>
          <cell r="N62">
            <v>0</v>
          </cell>
          <cell r="O62">
            <v>0</v>
          </cell>
          <cell r="P62">
            <v>227</v>
          </cell>
          <cell r="Q62">
            <v>109</v>
          </cell>
          <cell r="R62">
            <v>0</v>
          </cell>
          <cell r="S62">
            <v>0</v>
          </cell>
          <cell r="T62">
            <v>130</v>
          </cell>
          <cell r="U62">
            <v>0</v>
          </cell>
          <cell r="V62">
            <v>0</v>
          </cell>
          <cell r="W62">
            <v>0</v>
          </cell>
          <cell r="X62">
            <v>917</v>
          </cell>
          <cell r="Y62">
            <v>45000</v>
          </cell>
          <cell r="Z62">
            <v>0</v>
          </cell>
          <cell r="AA62">
            <v>0.61133333333333328</v>
          </cell>
          <cell r="AE62" t="str">
            <v>SIN CONTRATO</v>
          </cell>
          <cell r="AF62" t="str">
            <v>SIN CONTRATO</v>
          </cell>
          <cell r="AJ62" t="str">
            <v>EN TRÁMITE DE CONTRATACIÓN</v>
          </cell>
          <cell r="AK62" t="str">
            <v>X</v>
          </cell>
        </row>
        <row r="63">
          <cell r="B63" t="str">
            <v>MQ0352</v>
          </cell>
          <cell r="C63" t="str">
            <v>="JERINGA  5ML 21G * 1 1/2" (TRES PARTES) DESECHABLES"</v>
          </cell>
          <cell r="D63">
            <v>1400</v>
          </cell>
          <cell r="E63">
            <v>0</v>
          </cell>
          <cell r="F63">
            <v>0</v>
          </cell>
          <cell r="G63">
            <v>0</v>
          </cell>
          <cell r="H63">
            <v>0</v>
          </cell>
          <cell r="I63">
            <v>0</v>
          </cell>
          <cell r="J63">
            <v>0</v>
          </cell>
          <cell r="K63">
            <v>0</v>
          </cell>
          <cell r="L63">
            <v>204</v>
          </cell>
          <cell r="M63">
            <v>247</v>
          </cell>
          <cell r="N63">
            <v>0</v>
          </cell>
          <cell r="O63">
            <v>0</v>
          </cell>
          <cell r="P63">
            <v>227</v>
          </cell>
          <cell r="Q63">
            <v>109</v>
          </cell>
          <cell r="R63">
            <v>0</v>
          </cell>
          <cell r="S63">
            <v>0</v>
          </cell>
          <cell r="T63">
            <v>130</v>
          </cell>
          <cell r="U63">
            <v>0</v>
          </cell>
          <cell r="V63">
            <v>0</v>
          </cell>
          <cell r="W63">
            <v>0</v>
          </cell>
          <cell r="X63">
            <v>917</v>
          </cell>
          <cell r="Y63">
            <v>45000</v>
          </cell>
          <cell r="Z63">
            <v>0</v>
          </cell>
          <cell r="AA63">
            <v>0.61133333333333328</v>
          </cell>
          <cell r="AE63" t="str">
            <v>SIN CONTRATO</v>
          </cell>
          <cell r="AF63" t="str">
            <v>SIN CONTRATO</v>
          </cell>
          <cell r="AJ63" t="str">
            <v>EN TRÁMITE DE CONTRATACIÓN</v>
          </cell>
        </row>
        <row r="64">
          <cell r="B64" t="str">
            <v>MQ0379</v>
          </cell>
          <cell r="C64" t="str">
            <v>KIT VENTURY CON MASCARA ADULTO</v>
          </cell>
          <cell r="D64">
            <v>20</v>
          </cell>
          <cell r="E64">
            <v>0</v>
          </cell>
          <cell r="F64">
            <v>0</v>
          </cell>
          <cell r="G64">
            <v>0</v>
          </cell>
          <cell r="H64">
            <v>0</v>
          </cell>
          <cell r="I64">
            <v>0</v>
          </cell>
          <cell r="J64">
            <v>0</v>
          </cell>
          <cell r="K64">
            <v>11</v>
          </cell>
          <cell r="L64">
            <v>0</v>
          </cell>
          <cell r="M64">
            <v>5</v>
          </cell>
          <cell r="N64">
            <v>3</v>
          </cell>
          <cell r="O64">
            <v>0</v>
          </cell>
          <cell r="P64">
            <v>2</v>
          </cell>
          <cell r="Q64">
            <v>0</v>
          </cell>
          <cell r="R64">
            <v>5</v>
          </cell>
          <cell r="S64">
            <v>0</v>
          </cell>
          <cell r="T64">
            <v>0</v>
          </cell>
          <cell r="U64">
            <v>2</v>
          </cell>
          <cell r="V64">
            <v>0</v>
          </cell>
          <cell r="W64">
            <v>0</v>
          </cell>
          <cell r="X64">
            <v>28</v>
          </cell>
          <cell r="Y64">
            <v>100</v>
          </cell>
          <cell r="Z64">
            <v>0</v>
          </cell>
          <cell r="AA64">
            <v>8.4</v>
          </cell>
          <cell r="AE64" t="str">
            <v>SIN CONTRATO</v>
          </cell>
          <cell r="AF64" t="str">
            <v>SIN CONTRATO</v>
          </cell>
          <cell r="AJ64" t="str">
            <v>EN TRÁMITE DE CONTRATACIÓN</v>
          </cell>
        </row>
        <row r="65">
          <cell r="B65" t="str">
            <v>MQ0390</v>
          </cell>
          <cell r="C65" t="str">
            <v>RECIPIENTE (LINER) DE SUCCION FLEXIBLE CAPACIDAD DE 1000ML CON SOLIDIFICANTE</v>
          </cell>
          <cell r="D65">
            <v>40</v>
          </cell>
          <cell r="E65">
            <v>0</v>
          </cell>
          <cell r="F65">
            <v>0</v>
          </cell>
          <cell r="G65">
            <v>0</v>
          </cell>
          <cell r="H65">
            <v>0</v>
          </cell>
          <cell r="I65">
            <v>0</v>
          </cell>
          <cell r="J65">
            <v>0</v>
          </cell>
          <cell r="K65">
            <v>0</v>
          </cell>
          <cell r="L65">
            <v>1</v>
          </cell>
          <cell r="M65">
            <v>0</v>
          </cell>
          <cell r="N65">
            <v>27</v>
          </cell>
          <cell r="O65">
            <v>0</v>
          </cell>
          <cell r="P65">
            <v>6</v>
          </cell>
          <cell r="Q65">
            <v>34</v>
          </cell>
          <cell r="R65">
            <v>10</v>
          </cell>
          <cell r="S65">
            <v>0</v>
          </cell>
          <cell r="T65">
            <v>0</v>
          </cell>
          <cell r="U65">
            <v>4</v>
          </cell>
          <cell r="V65">
            <v>0</v>
          </cell>
          <cell r="W65">
            <v>0</v>
          </cell>
          <cell r="X65">
            <v>82</v>
          </cell>
          <cell r="Y65">
            <v>450</v>
          </cell>
          <cell r="Z65">
            <v>0</v>
          </cell>
          <cell r="AA65">
            <v>5.4666666666666668</v>
          </cell>
          <cell r="AE65" t="str">
            <v>106-2021</v>
          </cell>
          <cell r="AF65" t="str">
            <v>BIOPLAST S.A.S.</v>
          </cell>
          <cell r="AJ65" t="str">
            <v>PEDIDO RETENIDO
CONTRATO FINALIZA EL 31 DE MAYO</v>
          </cell>
          <cell r="AK65" t="str">
            <v>X</v>
          </cell>
        </row>
        <row r="66">
          <cell r="B66" t="str">
            <v>MQ0402</v>
          </cell>
          <cell r="C66" t="str">
            <v>MALLA DE POLIPROPILENO 10CM * 15CM MACROPOROSA DE BAJA DENSIDAD PARCIALMENTE ABSORBIBLE  ULTRAPRO</v>
          </cell>
          <cell r="D66">
            <v>30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30</v>
          </cell>
          <cell r="Z66">
            <v>0</v>
          </cell>
          <cell r="AA66">
            <v>0</v>
          </cell>
          <cell r="AE66" t="str">
            <v>SIN CONTRATO</v>
          </cell>
          <cell r="AF66" t="str">
            <v>SIN CONTRATO</v>
          </cell>
          <cell r="AJ66" t="str">
            <v>EN TRÁMITE DE CONTRATACIÓN</v>
          </cell>
        </row>
        <row r="67">
          <cell r="B67" t="str">
            <v>MQ0406</v>
          </cell>
          <cell r="C67" t="str">
            <v>MANGUERA CORRUGADA ROLLO CJA22mm * 30mts</v>
          </cell>
          <cell r="D67">
            <v>100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0.1</v>
          </cell>
          <cell r="Z67">
            <v>0</v>
          </cell>
          <cell r="AA67">
            <v>0</v>
          </cell>
          <cell r="AE67" t="str">
            <v>SIN CONTRATO</v>
          </cell>
          <cell r="AF67" t="str">
            <v>SIN CONTRATO</v>
          </cell>
          <cell r="AJ67" t="str">
            <v>VALIDAR USO, HABIAN REPORTADO NO ROTACION</v>
          </cell>
        </row>
        <row r="68">
          <cell r="B68" t="str">
            <v>MQ0410</v>
          </cell>
          <cell r="C68" t="str">
            <v>MASCARA  ANESTESIA  TRANSPARENTE  No. 5</v>
          </cell>
          <cell r="D68">
            <v>20</v>
          </cell>
          <cell r="E68">
            <v>0</v>
          </cell>
          <cell r="F68">
            <v>0</v>
          </cell>
          <cell r="G68">
            <v>0</v>
          </cell>
          <cell r="H68">
            <v>0</v>
          </cell>
          <cell r="I68">
            <v>0</v>
          </cell>
          <cell r="J68">
            <v>0</v>
          </cell>
          <cell r="K68">
            <v>54</v>
          </cell>
          <cell r="L68">
            <v>0</v>
          </cell>
          <cell r="M68">
            <v>0</v>
          </cell>
          <cell r="N68">
            <v>1</v>
          </cell>
          <cell r="O68">
            <v>0</v>
          </cell>
          <cell r="P68">
            <v>10</v>
          </cell>
          <cell r="Q68">
            <v>0</v>
          </cell>
          <cell r="R68">
            <v>0</v>
          </cell>
          <cell r="S68">
            <v>0</v>
          </cell>
          <cell r="T68">
            <v>0</v>
          </cell>
          <cell r="U68">
            <v>0</v>
          </cell>
          <cell r="V68">
            <v>0</v>
          </cell>
          <cell r="W68">
            <v>0</v>
          </cell>
          <cell r="X68">
            <v>65</v>
          </cell>
          <cell r="Y68">
            <v>500</v>
          </cell>
          <cell r="Z68">
            <v>0</v>
          </cell>
          <cell r="AA68">
            <v>3.9</v>
          </cell>
          <cell r="AE68" t="str">
            <v>SIN CONTRATO</v>
          </cell>
          <cell r="AF68" t="str">
            <v>SIN CONTRATO</v>
          </cell>
          <cell r="AJ68" t="str">
            <v>EN TRÁMITE DE CONTRATACIÓN</v>
          </cell>
          <cell r="AK68" t="str">
            <v>X</v>
          </cell>
        </row>
        <row r="69">
          <cell r="B69" t="str">
            <v>MQ0410</v>
          </cell>
          <cell r="C69" t="str">
            <v>MASCARA  ANESTESIA  TRANSPARENTE  No. 5</v>
          </cell>
          <cell r="D69">
            <v>20</v>
          </cell>
          <cell r="E69">
            <v>0</v>
          </cell>
          <cell r="F69">
            <v>0</v>
          </cell>
          <cell r="G69">
            <v>0</v>
          </cell>
          <cell r="H69">
            <v>0</v>
          </cell>
          <cell r="I69">
            <v>0</v>
          </cell>
          <cell r="J69">
            <v>0</v>
          </cell>
          <cell r="K69">
            <v>54</v>
          </cell>
          <cell r="L69">
            <v>0</v>
          </cell>
          <cell r="M69">
            <v>0</v>
          </cell>
          <cell r="N69">
            <v>1</v>
          </cell>
          <cell r="O69">
            <v>0</v>
          </cell>
          <cell r="P69">
            <v>10</v>
          </cell>
          <cell r="Q69">
            <v>0</v>
          </cell>
          <cell r="R69">
            <v>0</v>
          </cell>
          <cell r="S69">
            <v>0</v>
          </cell>
          <cell r="T69">
            <v>0</v>
          </cell>
          <cell r="U69">
            <v>0</v>
          </cell>
          <cell r="V69">
            <v>0</v>
          </cell>
          <cell r="W69">
            <v>0</v>
          </cell>
          <cell r="X69">
            <v>65</v>
          </cell>
          <cell r="Y69">
            <v>500</v>
          </cell>
          <cell r="Z69">
            <v>0</v>
          </cell>
          <cell r="AA69">
            <v>3.9</v>
          </cell>
          <cell r="AE69" t="str">
            <v>SIN CONTRATO</v>
          </cell>
          <cell r="AF69" t="str">
            <v>SIN CONTRATO</v>
          </cell>
          <cell r="AJ69" t="str">
            <v>EN TRÁMITE DE CONTRATACIÓN</v>
          </cell>
        </row>
        <row r="70">
          <cell r="B70" t="str">
            <v>MQ0429</v>
          </cell>
          <cell r="C70" t="str">
            <v>MICROPORE/ESPARADRAPO DE PAPEL COLOR PIEL  HIPOALERGICO 2.5 cm x 9 metros hasta 10 metros</v>
          </cell>
          <cell r="D70">
            <v>120</v>
          </cell>
          <cell r="E70">
            <v>0</v>
          </cell>
          <cell r="F70">
            <v>5</v>
          </cell>
          <cell r="G70">
            <v>0</v>
          </cell>
          <cell r="H70">
            <v>0</v>
          </cell>
          <cell r="I70">
            <v>5</v>
          </cell>
          <cell r="J70">
            <v>0</v>
          </cell>
          <cell r="K70">
            <v>0</v>
          </cell>
          <cell r="L70">
            <v>0</v>
          </cell>
          <cell r="M70">
            <v>0</v>
          </cell>
          <cell r="N70">
            <v>0</v>
          </cell>
          <cell r="O70">
            <v>0</v>
          </cell>
          <cell r="P70">
            <v>0</v>
          </cell>
          <cell r="Q70">
            <v>1</v>
          </cell>
          <cell r="R70">
            <v>0</v>
          </cell>
          <cell r="S70">
            <v>0</v>
          </cell>
          <cell r="T70">
            <v>0</v>
          </cell>
          <cell r="U70">
            <v>0</v>
          </cell>
          <cell r="V70">
            <v>0</v>
          </cell>
          <cell r="W70">
            <v>0</v>
          </cell>
          <cell r="X70">
            <v>1</v>
          </cell>
          <cell r="Y70">
            <v>500</v>
          </cell>
          <cell r="Z70">
            <v>0.3</v>
          </cell>
          <cell r="AA70">
            <v>0.36</v>
          </cell>
          <cell r="AE70" t="str">
            <v>SIN CONTRATO</v>
          </cell>
          <cell r="AF70" t="str">
            <v>SIN CONTRATO</v>
          </cell>
          <cell r="AJ70" t="str">
            <v>EN TRÁMITE DE CONTRATACIÓN</v>
          </cell>
        </row>
        <row r="71">
          <cell r="B71" t="str">
            <v>MQ0429</v>
          </cell>
          <cell r="C71" t="str">
            <v>MICROPORE/ESPARADRAPO DE PAPEL COLOR PIEL  HIPOALERGICO 2.5 cm x 9 metros hasta 10 metros</v>
          </cell>
          <cell r="D71">
            <v>120</v>
          </cell>
          <cell r="E71">
            <v>0</v>
          </cell>
          <cell r="F71">
            <v>5</v>
          </cell>
          <cell r="G71">
            <v>0</v>
          </cell>
          <cell r="H71">
            <v>0</v>
          </cell>
          <cell r="I71">
            <v>5</v>
          </cell>
          <cell r="J71">
            <v>0</v>
          </cell>
          <cell r="K71">
            <v>0</v>
          </cell>
          <cell r="L71">
            <v>0</v>
          </cell>
          <cell r="M71">
            <v>0</v>
          </cell>
          <cell r="N71">
            <v>0</v>
          </cell>
          <cell r="O71">
            <v>0</v>
          </cell>
          <cell r="P71">
            <v>0</v>
          </cell>
          <cell r="Q71">
            <v>1</v>
          </cell>
          <cell r="R71">
            <v>0</v>
          </cell>
          <cell r="S71">
            <v>0</v>
          </cell>
          <cell r="T71">
            <v>0</v>
          </cell>
          <cell r="U71">
            <v>0</v>
          </cell>
          <cell r="V71">
            <v>0</v>
          </cell>
          <cell r="W71">
            <v>0</v>
          </cell>
          <cell r="X71">
            <v>1</v>
          </cell>
          <cell r="Y71">
            <v>500</v>
          </cell>
          <cell r="Z71">
            <v>0.3</v>
          </cell>
          <cell r="AA71">
            <v>0.36</v>
          </cell>
          <cell r="AE71" t="str">
            <v>SIN CONTRATO</v>
          </cell>
          <cell r="AF71" t="str">
            <v>SIN CONTRATO</v>
          </cell>
          <cell r="AJ71" t="str">
            <v>EN TRÁMITE DE CONTRATACIÓN</v>
          </cell>
          <cell r="AK71" t="str">
            <v>X</v>
          </cell>
        </row>
        <row r="72">
          <cell r="B72" t="str">
            <v>MQ0429</v>
          </cell>
          <cell r="C72" t="str">
            <v>ESPARADRAPO MICROPORE 1"</v>
          </cell>
          <cell r="D72">
            <v>96</v>
          </cell>
          <cell r="E72">
            <v>0</v>
          </cell>
          <cell r="F72">
            <v>5</v>
          </cell>
          <cell r="G72">
            <v>0</v>
          </cell>
          <cell r="H72">
            <v>0</v>
          </cell>
          <cell r="I72">
            <v>5</v>
          </cell>
          <cell r="J72">
            <v>0</v>
          </cell>
          <cell r="K72">
            <v>0</v>
          </cell>
          <cell r="L72">
            <v>0</v>
          </cell>
          <cell r="M72">
            <v>0</v>
          </cell>
          <cell r="N72">
            <v>0</v>
          </cell>
          <cell r="O72">
            <v>0</v>
          </cell>
          <cell r="P72">
            <v>0</v>
          </cell>
          <cell r="Q72">
            <v>1</v>
          </cell>
          <cell r="R72">
            <v>0</v>
          </cell>
          <cell r="S72">
            <v>0</v>
          </cell>
          <cell r="T72">
            <v>0</v>
          </cell>
          <cell r="U72">
            <v>0</v>
          </cell>
          <cell r="V72">
            <v>0</v>
          </cell>
          <cell r="W72">
            <v>0</v>
          </cell>
          <cell r="X72">
            <v>1</v>
          </cell>
          <cell r="Y72">
            <v>500</v>
          </cell>
          <cell r="Z72">
            <v>0.3</v>
          </cell>
          <cell r="AA72">
            <v>0.36</v>
          </cell>
          <cell r="AE72" t="str">
            <v>SIN CONTRATO</v>
          </cell>
          <cell r="AF72" t="str">
            <v>SIN CONTRATO</v>
          </cell>
          <cell r="AJ72" t="str">
            <v>EN TRÁMITE DE CONTRATACIÓN</v>
          </cell>
        </row>
        <row r="73">
          <cell r="B73" t="str">
            <v>MQ0434</v>
          </cell>
          <cell r="C73" t="str">
            <v>MONOFILAMENTO ABSORBIBLE DE POLIDIOXANONA 1 AGUJA REDONDA PDP341H (BIO)</v>
          </cell>
          <cell r="D73">
            <v>48</v>
          </cell>
          <cell r="E73">
            <v>0</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0.1</v>
          </cell>
          <cell r="Z73">
            <v>0</v>
          </cell>
          <cell r="AA73">
            <v>0</v>
          </cell>
          <cell r="AE73" t="str">
            <v>SIN CONTRATO</v>
          </cell>
          <cell r="AF73" t="str">
            <v>SIN CONTRATO</v>
          </cell>
          <cell r="AJ73" t="str">
            <v>VALIDAR CÓDIGOS</v>
          </cell>
        </row>
        <row r="74">
          <cell r="B74" t="str">
            <v>MQ0480</v>
          </cell>
          <cell r="C74" t="str">
            <v>PAQUETE QUIRURGICO PARA PARTO ESTERIL / GRAMAJE MINIMO</v>
          </cell>
          <cell r="D74">
            <v>150</v>
          </cell>
          <cell r="E74">
            <v>0</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500</v>
          </cell>
          <cell r="Z74">
            <v>0</v>
          </cell>
          <cell r="AA74">
            <v>0</v>
          </cell>
          <cell r="AE74" t="str">
            <v>SIN CONTRATO</v>
          </cell>
          <cell r="AF74" t="str">
            <v>SIN CONTRATO</v>
          </cell>
          <cell r="AJ74" t="str">
            <v>EN TRÁMITE DE CONTRATACIÓN</v>
          </cell>
          <cell r="AK74" t="str">
            <v>X</v>
          </cell>
        </row>
        <row r="75">
          <cell r="B75" t="str">
            <v>MQ0481</v>
          </cell>
          <cell r="C75" t="str">
            <v xml:space="preserve">PAQUETE QUIRURGICO CIRUGIA GENERAL ESTERIL / GRAMAJE MINIMO 35 GRS  </v>
          </cell>
          <cell r="D75">
            <v>100</v>
          </cell>
          <cell r="E75">
            <v>0</v>
          </cell>
          <cell r="F75">
            <v>0</v>
          </cell>
          <cell r="G75">
            <v>15</v>
          </cell>
          <cell r="H75">
            <v>0</v>
          </cell>
          <cell r="I75">
            <v>15</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2200</v>
          </cell>
          <cell r="Z75">
            <v>0.20454545454545456</v>
          </cell>
          <cell r="AA75">
            <v>0.20454545454545456</v>
          </cell>
          <cell r="AE75" t="str">
            <v>SIN CONTRATO</v>
          </cell>
          <cell r="AF75" t="str">
            <v>SIN CONTRATO</v>
          </cell>
          <cell r="AJ75" t="str">
            <v>EN TRÁMITE DE CONTRATACIÓN</v>
          </cell>
          <cell r="AK75" t="str">
            <v>X</v>
          </cell>
        </row>
        <row r="76">
          <cell r="B76" t="str">
            <v>MQ0484</v>
          </cell>
          <cell r="C76" t="str">
            <v xml:space="preserve">APOSITO TRANSPARENTE PARA FIJACION 8.5CM * 11.5 CM - ADULTO  </v>
          </cell>
          <cell r="D76">
            <v>500</v>
          </cell>
          <cell r="E76">
            <v>0</v>
          </cell>
          <cell r="F76">
            <v>0</v>
          </cell>
          <cell r="G76">
            <v>0</v>
          </cell>
          <cell r="H76">
            <v>0</v>
          </cell>
          <cell r="I76">
            <v>0</v>
          </cell>
          <cell r="J76">
            <v>0</v>
          </cell>
          <cell r="K76">
            <v>225</v>
          </cell>
          <cell r="L76">
            <v>18</v>
          </cell>
          <cell r="M76">
            <v>0</v>
          </cell>
          <cell r="N76">
            <v>0</v>
          </cell>
          <cell r="O76">
            <v>0</v>
          </cell>
          <cell r="P76">
            <v>3</v>
          </cell>
          <cell r="Q76">
            <v>9</v>
          </cell>
          <cell r="R76">
            <v>0</v>
          </cell>
          <cell r="S76">
            <v>0</v>
          </cell>
          <cell r="T76">
            <v>0</v>
          </cell>
          <cell r="U76">
            <v>0</v>
          </cell>
          <cell r="V76">
            <v>0</v>
          </cell>
          <cell r="W76">
            <v>0</v>
          </cell>
          <cell r="X76">
            <v>255</v>
          </cell>
          <cell r="Y76">
            <v>7000</v>
          </cell>
          <cell r="Z76">
            <v>0</v>
          </cell>
          <cell r="AA76">
            <v>1.0928571428571427</v>
          </cell>
          <cell r="AE76" t="str">
            <v>135-2023</v>
          </cell>
          <cell r="AF76" t="str">
            <v>ALFA TRADING S.A.S.</v>
          </cell>
          <cell r="AJ76" t="str">
            <v>EN BACKORDER
SE SOLCIITO EM HACE UN MES
ALTERNATIVA PROVISIONAL APOSITO 10X12</v>
          </cell>
          <cell r="AK76" t="str">
            <v>X</v>
          </cell>
        </row>
        <row r="77">
          <cell r="B77" t="str">
            <v>MQ0510</v>
          </cell>
          <cell r="C77" t="str">
            <v>POLIPROPILENO # 2/0 AGUJA CORTANTE 3/8 CIRC 24-26 mm HEBRA 70- 75 cm (PROLENN-PREMILENE)</v>
          </cell>
          <cell r="D77">
            <v>60</v>
          </cell>
          <cell r="E77">
            <v>0</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0.1</v>
          </cell>
          <cell r="Z77">
            <v>0</v>
          </cell>
          <cell r="AA77">
            <v>0</v>
          </cell>
          <cell r="AE77" t="str">
            <v>SIN CONTRATO</v>
          </cell>
          <cell r="AF77" t="str">
            <v>SIN CONTRATO</v>
          </cell>
          <cell r="AJ77" t="str">
            <v>SIN CONTRATO</v>
          </cell>
        </row>
        <row r="78">
          <cell r="B78" t="str">
            <v>MQ0511</v>
          </cell>
          <cell r="C78" t="str">
            <v>POLIPROPILENO # 2/0 AGUJA RECTA 58- 60 MM*70 -75 CM SUTURA NO ABSORBIBLE</v>
          </cell>
          <cell r="D78">
            <v>48</v>
          </cell>
          <cell r="E78">
            <v>0</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0.1</v>
          </cell>
          <cell r="Z78">
            <v>0</v>
          </cell>
          <cell r="AA78">
            <v>0</v>
          </cell>
          <cell r="AE78" t="str">
            <v>SIN CONTRATO</v>
          </cell>
          <cell r="AF78" t="str">
            <v>SIN CONTRATO</v>
          </cell>
          <cell r="AJ78" t="str">
            <v>SIN CONTRATO</v>
          </cell>
        </row>
        <row r="79">
          <cell r="B79" t="str">
            <v>MQ0511</v>
          </cell>
          <cell r="C79" t="str">
            <v>POLIPROPILENO # 2/0 AGUJA RECTA 58- 60 MM*70 -75 CM SUTURA NO ABSORBIBLE</v>
          </cell>
          <cell r="D79">
            <v>72</v>
          </cell>
          <cell r="E79">
            <v>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0.1</v>
          </cell>
          <cell r="Z79">
            <v>0</v>
          </cell>
          <cell r="AA79">
            <v>0</v>
          </cell>
          <cell r="AE79" t="str">
            <v>SIN CONTRATO</v>
          </cell>
          <cell r="AF79" t="str">
            <v>SIN CONTRATO</v>
          </cell>
          <cell r="AJ79" t="str">
            <v>SIN CONTRATO</v>
          </cell>
        </row>
        <row r="80">
          <cell r="B80" t="str">
            <v>MQ0514</v>
          </cell>
          <cell r="C80" t="str">
            <v>POLIPROPILENO  3/0 AGUJA RECTA 60MM HEBRA 70- 75CM SUTURA NO ABSORBIBLE</v>
          </cell>
          <cell r="D80">
            <v>72</v>
          </cell>
          <cell r="E80">
            <v>0</v>
          </cell>
          <cell r="F80">
            <v>0</v>
          </cell>
          <cell r="G80">
            <v>0</v>
          </cell>
          <cell r="H80">
            <v>0</v>
          </cell>
          <cell r="I80">
            <v>0</v>
          </cell>
          <cell r="J80">
            <v>0</v>
          </cell>
          <cell r="K80">
            <v>43</v>
          </cell>
          <cell r="L80">
            <v>0</v>
          </cell>
          <cell r="M80">
            <v>0</v>
          </cell>
          <cell r="N80">
            <v>0</v>
          </cell>
          <cell r="O80">
            <v>0</v>
          </cell>
          <cell r="P80">
            <v>10</v>
          </cell>
          <cell r="Q80">
            <v>1</v>
          </cell>
          <cell r="R80">
            <v>0</v>
          </cell>
          <cell r="S80">
            <v>0</v>
          </cell>
          <cell r="T80">
            <v>0</v>
          </cell>
          <cell r="U80">
            <v>0</v>
          </cell>
          <cell r="V80">
            <v>0</v>
          </cell>
          <cell r="W80">
            <v>0</v>
          </cell>
          <cell r="X80">
            <v>54</v>
          </cell>
          <cell r="Y80">
            <v>260</v>
          </cell>
          <cell r="Z80">
            <v>0</v>
          </cell>
          <cell r="AA80">
            <v>6.2307692307692308</v>
          </cell>
          <cell r="AE80" t="str">
            <v>SIN CONTRATO</v>
          </cell>
          <cell r="AF80" t="str">
            <v>SIN CONTRATO</v>
          </cell>
          <cell r="AJ80" t="str">
            <v>EN TRÁMITE DE CONTRATACIÓN</v>
          </cell>
          <cell r="AK80" t="str">
            <v>X</v>
          </cell>
        </row>
        <row r="81">
          <cell r="B81" t="str">
            <v>MQ0518</v>
          </cell>
          <cell r="C81" t="str">
            <v>POLIPROPILENO # 4/0 AGUJA CORTANTE 3/8 CIRCULO 16-20 MM HEBRA 45CM  (SUTURA NO ABSORBIBLE)</v>
          </cell>
          <cell r="D81">
            <v>48</v>
          </cell>
          <cell r="E81">
            <v>0</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0.1</v>
          </cell>
          <cell r="Z81">
            <v>0</v>
          </cell>
          <cell r="AA81">
            <v>0</v>
          </cell>
          <cell r="AE81" t="str">
            <v>SIN CONTRATO</v>
          </cell>
          <cell r="AF81" t="str">
            <v>SIN CONTRATO</v>
          </cell>
          <cell r="AJ81" t="str">
            <v>VALIDAR CÓDIGOS</v>
          </cell>
        </row>
        <row r="82">
          <cell r="B82" t="str">
            <v>MQ0531</v>
          </cell>
          <cell r="C82" t="str">
            <v xml:space="preserve">PROTECTOR CUTANEO OXIDO DE ZINC Y CALAMINA 30% </v>
          </cell>
          <cell r="D82">
            <v>100</v>
          </cell>
          <cell r="E82">
            <v>0</v>
          </cell>
          <cell r="F82">
            <v>0</v>
          </cell>
          <cell r="G82">
            <v>0</v>
          </cell>
          <cell r="H82">
            <v>0</v>
          </cell>
          <cell r="I82">
            <v>0</v>
          </cell>
          <cell r="J82">
            <v>0</v>
          </cell>
          <cell r="K82">
            <v>10</v>
          </cell>
          <cell r="L82">
            <v>0</v>
          </cell>
          <cell r="M82">
            <v>0</v>
          </cell>
          <cell r="N82">
            <v>0</v>
          </cell>
          <cell r="O82">
            <v>0</v>
          </cell>
          <cell r="P82">
            <v>0</v>
          </cell>
          <cell r="Q82">
            <v>0</v>
          </cell>
          <cell r="R82">
            <v>0</v>
          </cell>
          <cell r="S82">
            <v>0</v>
          </cell>
          <cell r="T82">
            <v>0</v>
          </cell>
          <cell r="U82">
            <v>0</v>
          </cell>
          <cell r="V82">
            <v>0</v>
          </cell>
          <cell r="W82">
            <v>0</v>
          </cell>
          <cell r="X82">
            <v>10</v>
          </cell>
          <cell r="Y82">
            <v>150</v>
          </cell>
          <cell r="Z82">
            <v>0</v>
          </cell>
          <cell r="AA82">
            <v>2</v>
          </cell>
          <cell r="AE82" t="str">
            <v>SIN CONTRATO</v>
          </cell>
          <cell r="AF82" t="str">
            <v>SIN CONTRATO</v>
          </cell>
          <cell r="AJ82" t="str">
            <v>EN TRÁMITE DE CONTRATACIÓN</v>
          </cell>
        </row>
        <row r="83">
          <cell r="B83" t="str">
            <v>MQ0531</v>
          </cell>
          <cell r="C83" t="str">
            <v xml:space="preserve">PROTECTOR CUTANEO OXIDO DE ZINC Y CALAMINA 30%  </v>
          </cell>
          <cell r="D83">
            <v>30</v>
          </cell>
          <cell r="E83">
            <v>0</v>
          </cell>
          <cell r="F83">
            <v>0</v>
          </cell>
          <cell r="G83">
            <v>0</v>
          </cell>
          <cell r="H83">
            <v>0</v>
          </cell>
          <cell r="I83">
            <v>0</v>
          </cell>
          <cell r="J83">
            <v>0</v>
          </cell>
          <cell r="K83">
            <v>10</v>
          </cell>
          <cell r="L83">
            <v>0</v>
          </cell>
          <cell r="M83">
            <v>0</v>
          </cell>
          <cell r="N83">
            <v>0</v>
          </cell>
          <cell r="O83">
            <v>0</v>
          </cell>
          <cell r="P83">
            <v>0</v>
          </cell>
          <cell r="Q83">
            <v>0</v>
          </cell>
          <cell r="R83">
            <v>0</v>
          </cell>
          <cell r="S83">
            <v>0</v>
          </cell>
          <cell r="T83">
            <v>0</v>
          </cell>
          <cell r="U83">
            <v>0</v>
          </cell>
          <cell r="V83">
            <v>0</v>
          </cell>
          <cell r="W83">
            <v>0</v>
          </cell>
          <cell r="X83">
            <v>10</v>
          </cell>
          <cell r="Y83">
            <v>150</v>
          </cell>
          <cell r="Z83">
            <v>0</v>
          </cell>
          <cell r="AA83">
            <v>2</v>
          </cell>
          <cell r="AE83" t="str">
            <v>SIN CONTRATO</v>
          </cell>
          <cell r="AF83" t="str">
            <v>SIN CONTRATO</v>
          </cell>
          <cell r="AJ83" t="str">
            <v>EN TRÁMITE DE CONTRATACIÓN</v>
          </cell>
        </row>
        <row r="84">
          <cell r="B84" t="str">
            <v>MQ0531</v>
          </cell>
          <cell r="C84" t="str">
            <v>PROTECTOR CUTANEO OXIDO DE ZSINC CALAMINA 30%</v>
          </cell>
          <cell r="D84">
            <v>10</v>
          </cell>
          <cell r="E84">
            <v>0</v>
          </cell>
          <cell r="F84">
            <v>0</v>
          </cell>
          <cell r="G84">
            <v>0</v>
          </cell>
          <cell r="H84">
            <v>0</v>
          </cell>
          <cell r="I84">
            <v>0</v>
          </cell>
          <cell r="J84">
            <v>0</v>
          </cell>
          <cell r="K84">
            <v>10</v>
          </cell>
          <cell r="L84">
            <v>0</v>
          </cell>
          <cell r="M84">
            <v>0</v>
          </cell>
          <cell r="N84">
            <v>0</v>
          </cell>
          <cell r="O84">
            <v>0</v>
          </cell>
          <cell r="P84">
            <v>0</v>
          </cell>
          <cell r="Q84">
            <v>0</v>
          </cell>
          <cell r="R84">
            <v>0</v>
          </cell>
          <cell r="S84">
            <v>0</v>
          </cell>
          <cell r="T84">
            <v>0</v>
          </cell>
          <cell r="U84">
            <v>0</v>
          </cell>
          <cell r="V84">
            <v>0</v>
          </cell>
          <cell r="W84">
            <v>0</v>
          </cell>
          <cell r="X84">
            <v>10</v>
          </cell>
          <cell r="Y84">
            <v>150</v>
          </cell>
          <cell r="Z84">
            <v>0</v>
          </cell>
          <cell r="AA84">
            <v>2</v>
          </cell>
          <cell r="AE84" t="str">
            <v>SIN CONTRATO</v>
          </cell>
          <cell r="AF84" t="str">
            <v>SIN CONTRATO</v>
          </cell>
          <cell r="AJ84" t="str">
            <v>EN TRÁMITE DE CONTRATACIÓN</v>
          </cell>
        </row>
        <row r="85">
          <cell r="B85" t="str">
            <v>MQ0546</v>
          </cell>
          <cell r="C85" t="str">
            <v xml:space="preserve">SABANAS AJUSTABLE RESORTADA DESECHABLES </v>
          </cell>
          <cell r="D85">
            <v>100</v>
          </cell>
          <cell r="E85">
            <v>470</v>
          </cell>
          <cell r="F85">
            <v>0</v>
          </cell>
          <cell r="G85">
            <v>120</v>
          </cell>
          <cell r="H85">
            <v>0</v>
          </cell>
          <cell r="I85">
            <v>590</v>
          </cell>
          <cell r="J85">
            <v>50</v>
          </cell>
          <cell r="K85">
            <v>0</v>
          </cell>
          <cell r="L85">
            <v>0</v>
          </cell>
          <cell r="M85">
            <v>0</v>
          </cell>
          <cell r="N85">
            <v>0</v>
          </cell>
          <cell r="O85">
            <v>0</v>
          </cell>
          <cell r="P85">
            <v>0</v>
          </cell>
          <cell r="Q85">
            <v>45</v>
          </cell>
          <cell r="R85">
            <v>0</v>
          </cell>
          <cell r="S85">
            <v>0</v>
          </cell>
          <cell r="T85">
            <v>0</v>
          </cell>
          <cell r="U85">
            <v>0</v>
          </cell>
          <cell r="V85">
            <v>0</v>
          </cell>
          <cell r="W85">
            <v>0</v>
          </cell>
          <cell r="X85">
            <v>95</v>
          </cell>
          <cell r="Y85">
            <v>3500</v>
          </cell>
          <cell r="Z85">
            <v>5.0571428571428569</v>
          </cell>
          <cell r="AA85">
            <v>5.871428571428571</v>
          </cell>
          <cell r="AE85" t="str">
            <v>SIN CONTRATO</v>
          </cell>
          <cell r="AF85" t="str">
            <v>SIN CONTRATO</v>
          </cell>
          <cell r="AJ85" t="str">
            <v>EN TRÁMITE DE CONTRATACIÓN</v>
          </cell>
          <cell r="AK85" t="str">
            <v>X</v>
          </cell>
        </row>
        <row r="86">
          <cell r="B86" t="str">
            <v>MQ0567</v>
          </cell>
          <cell r="C86" t="str">
            <v xml:space="preserve">SENSOR DE PULSIOXIMETRIA NEONATAL DESECHABLE  </v>
          </cell>
          <cell r="D86">
            <v>50</v>
          </cell>
          <cell r="E86">
            <v>0</v>
          </cell>
          <cell r="F86">
            <v>0</v>
          </cell>
          <cell r="G86">
            <v>0</v>
          </cell>
          <cell r="H86">
            <v>0</v>
          </cell>
          <cell r="I86">
            <v>0</v>
          </cell>
          <cell r="J86">
            <v>0</v>
          </cell>
          <cell r="K86">
            <v>0</v>
          </cell>
          <cell r="L86">
            <v>0</v>
          </cell>
          <cell r="M86">
            <v>0</v>
          </cell>
          <cell r="N86">
            <v>4</v>
          </cell>
          <cell r="O86">
            <v>0</v>
          </cell>
          <cell r="P86">
            <v>0</v>
          </cell>
          <cell r="Q86">
            <v>5</v>
          </cell>
          <cell r="R86">
            <v>0</v>
          </cell>
          <cell r="S86">
            <v>0</v>
          </cell>
          <cell r="T86">
            <v>0</v>
          </cell>
          <cell r="U86">
            <v>0</v>
          </cell>
          <cell r="V86">
            <v>0</v>
          </cell>
          <cell r="W86">
            <v>0</v>
          </cell>
          <cell r="X86">
            <v>9</v>
          </cell>
          <cell r="Y86">
            <v>100</v>
          </cell>
          <cell r="Z86">
            <v>0</v>
          </cell>
          <cell r="AA86">
            <v>2.7</v>
          </cell>
          <cell r="AE86" t="str">
            <v>139-2023</v>
          </cell>
          <cell r="AF86" t="str">
            <v>DISCOLMEDICA S.A.S.</v>
          </cell>
          <cell r="AJ86" t="str">
            <v>PEDIDO RETENIDO</v>
          </cell>
        </row>
        <row r="87">
          <cell r="B87" t="str">
            <v>MQ0567</v>
          </cell>
          <cell r="C87" t="str">
            <v xml:space="preserve">SENSOR DE PULSIOXIMETRIA NEONATAL DESECHABLE  </v>
          </cell>
          <cell r="D87">
            <v>10</v>
          </cell>
          <cell r="E87">
            <v>0</v>
          </cell>
          <cell r="F87">
            <v>0</v>
          </cell>
          <cell r="G87">
            <v>0</v>
          </cell>
          <cell r="H87">
            <v>0</v>
          </cell>
          <cell r="I87">
            <v>0</v>
          </cell>
          <cell r="J87">
            <v>0</v>
          </cell>
          <cell r="K87">
            <v>0</v>
          </cell>
          <cell r="L87">
            <v>0</v>
          </cell>
          <cell r="M87">
            <v>0</v>
          </cell>
          <cell r="N87">
            <v>4</v>
          </cell>
          <cell r="O87">
            <v>0</v>
          </cell>
          <cell r="P87">
            <v>0</v>
          </cell>
          <cell r="Q87">
            <v>5</v>
          </cell>
          <cell r="R87">
            <v>0</v>
          </cell>
          <cell r="S87">
            <v>0</v>
          </cell>
          <cell r="T87">
            <v>0</v>
          </cell>
          <cell r="U87">
            <v>0</v>
          </cell>
          <cell r="V87">
            <v>0</v>
          </cell>
          <cell r="W87">
            <v>0</v>
          </cell>
          <cell r="X87">
            <v>9</v>
          </cell>
          <cell r="Y87">
            <v>100</v>
          </cell>
          <cell r="Z87">
            <v>0</v>
          </cell>
          <cell r="AA87">
            <v>2.7</v>
          </cell>
          <cell r="AE87" t="str">
            <v>139-2023</v>
          </cell>
          <cell r="AF87" t="str">
            <v>DISCOLMEDICA S.A.S.</v>
          </cell>
          <cell r="AJ87" t="str">
            <v>PEDIDO RETENIDO</v>
          </cell>
        </row>
        <row r="88">
          <cell r="B88" t="str">
            <v>MQ0592</v>
          </cell>
          <cell r="C88" t="str">
            <v>SONDA SUCCION CERRADA N° 6FR</v>
          </cell>
          <cell r="D88">
            <v>10</v>
          </cell>
          <cell r="E88">
            <v>0</v>
          </cell>
          <cell r="F88">
            <v>0</v>
          </cell>
          <cell r="G88">
            <v>0</v>
          </cell>
          <cell r="H88">
            <v>0</v>
          </cell>
          <cell r="I88">
            <v>0</v>
          </cell>
          <cell r="J88">
            <v>0</v>
          </cell>
          <cell r="K88">
            <v>0</v>
          </cell>
          <cell r="L88">
            <v>0</v>
          </cell>
          <cell r="M88">
            <v>0</v>
          </cell>
          <cell r="N88">
            <v>1</v>
          </cell>
          <cell r="O88">
            <v>0</v>
          </cell>
          <cell r="P88">
            <v>0</v>
          </cell>
          <cell r="Q88">
            <v>3</v>
          </cell>
          <cell r="R88">
            <v>0</v>
          </cell>
          <cell r="S88">
            <v>0</v>
          </cell>
          <cell r="T88">
            <v>0</v>
          </cell>
          <cell r="U88">
            <v>0</v>
          </cell>
          <cell r="V88">
            <v>0</v>
          </cell>
          <cell r="W88">
            <v>0</v>
          </cell>
          <cell r="X88">
            <v>4</v>
          </cell>
          <cell r="Y88">
            <v>15</v>
          </cell>
          <cell r="Z88">
            <v>0</v>
          </cell>
          <cell r="AA88">
            <v>8</v>
          </cell>
          <cell r="AE88" t="str">
            <v>SIN CONTRATO</v>
          </cell>
          <cell r="AF88" t="str">
            <v>SIN CONTRATO</v>
          </cell>
          <cell r="AJ88" t="str">
            <v>EN TRÁMITE DE CONTRATACIÓN</v>
          </cell>
          <cell r="AK88" t="str">
            <v>X</v>
          </cell>
        </row>
        <row r="89">
          <cell r="B89" t="str">
            <v>MQ0596</v>
          </cell>
          <cell r="C89" t="str">
            <v xml:space="preserve">SONDA NASOGASTRICA No.12 FR CON PUNTA DE TUNGSTENO CON PUERTO Y ESTILETE   </v>
          </cell>
          <cell r="D89">
            <v>2</v>
          </cell>
          <cell r="E89">
            <v>0</v>
          </cell>
          <cell r="F89">
            <v>0</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5</v>
          </cell>
          <cell r="Z89">
            <v>0</v>
          </cell>
          <cell r="AA89">
            <v>0</v>
          </cell>
          <cell r="AE89" t="str">
            <v>138-2023</v>
          </cell>
          <cell r="AF89" t="str">
            <v>MEDICOX LTDA</v>
          </cell>
          <cell r="AJ89" t="str">
            <v>PEDIDO RETENIDO</v>
          </cell>
          <cell r="AK89" t="str">
            <v>X</v>
          </cell>
        </row>
        <row r="90">
          <cell r="B90" t="str">
            <v>MQ0610</v>
          </cell>
          <cell r="C90" t="str">
            <v>SONDA SUCCION CERRADA N° 14FR</v>
          </cell>
          <cell r="D90">
            <v>20</v>
          </cell>
          <cell r="E90">
            <v>0</v>
          </cell>
          <cell r="F90">
            <v>0</v>
          </cell>
          <cell r="G90">
            <v>0</v>
          </cell>
          <cell r="H90">
            <v>0</v>
          </cell>
          <cell r="I90">
            <v>0</v>
          </cell>
          <cell r="J90">
            <v>0</v>
          </cell>
          <cell r="K90">
            <v>0</v>
          </cell>
          <cell r="L90">
            <v>0</v>
          </cell>
          <cell r="M90">
            <v>0</v>
          </cell>
          <cell r="N90">
            <v>0</v>
          </cell>
          <cell r="O90">
            <v>0</v>
          </cell>
          <cell r="P90">
            <v>0</v>
          </cell>
          <cell r="Q90">
            <v>20</v>
          </cell>
          <cell r="R90">
            <v>0</v>
          </cell>
          <cell r="S90">
            <v>0</v>
          </cell>
          <cell r="T90">
            <v>0</v>
          </cell>
          <cell r="U90">
            <v>4</v>
          </cell>
          <cell r="V90">
            <v>0</v>
          </cell>
          <cell r="W90">
            <v>0</v>
          </cell>
          <cell r="X90">
            <v>24</v>
          </cell>
          <cell r="Y90">
            <v>350</v>
          </cell>
          <cell r="Z90">
            <v>0</v>
          </cell>
          <cell r="AA90">
            <v>2.0571428571428569</v>
          </cell>
          <cell r="AE90" t="str">
            <v>SIN CONTRATO</v>
          </cell>
          <cell r="AF90" t="str">
            <v>SIN CONTRATO</v>
          </cell>
          <cell r="AJ90" t="str">
            <v>EN TRÁMITE DE CONTRATACIÓN</v>
          </cell>
          <cell r="AK90" t="str">
            <v>X</v>
          </cell>
        </row>
        <row r="91">
          <cell r="B91" t="str">
            <v>MQ0622</v>
          </cell>
          <cell r="C91" t="str">
            <v>SONDA VESICAL FOLEY 2 VIAS N° 18FR DE LATEX</v>
          </cell>
          <cell r="D91">
            <v>30</v>
          </cell>
          <cell r="E91">
            <v>0</v>
          </cell>
          <cell r="F91">
            <v>0</v>
          </cell>
          <cell r="G91">
            <v>0</v>
          </cell>
          <cell r="H91">
            <v>0</v>
          </cell>
          <cell r="I91">
            <v>0</v>
          </cell>
          <cell r="J91">
            <v>0</v>
          </cell>
          <cell r="K91">
            <v>0</v>
          </cell>
          <cell r="L91">
            <v>0</v>
          </cell>
          <cell r="M91">
            <v>0</v>
          </cell>
          <cell r="N91">
            <v>0</v>
          </cell>
          <cell r="O91">
            <v>0</v>
          </cell>
          <cell r="P91">
            <v>0</v>
          </cell>
          <cell r="Q91">
            <v>0</v>
          </cell>
          <cell r="R91">
            <v>0</v>
          </cell>
          <cell r="S91">
            <v>0</v>
          </cell>
          <cell r="T91">
            <v>2</v>
          </cell>
          <cell r="U91">
            <v>0</v>
          </cell>
          <cell r="V91">
            <v>0</v>
          </cell>
          <cell r="W91">
            <v>0</v>
          </cell>
          <cell r="X91">
            <v>2</v>
          </cell>
          <cell r="Y91">
            <v>500</v>
          </cell>
          <cell r="Z91">
            <v>0</v>
          </cell>
          <cell r="AA91">
            <v>0.12</v>
          </cell>
          <cell r="AE91" t="str">
            <v>151-2023</v>
          </cell>
          <cell r="AF91" t="str">
            <v>BIOPLAST OC S.A.S.</v>
          </cell>
          <cell r="AJ91" t="str">
            <v>PEDIDO RETENIDO</v>
          </cell>
          <cell r="AK91" t="str">
            <v>X</v>
          </cell>
        </row>
        <row r="92">
          <cell r="B92" t="str">
            <v>MQ0633</v>
          </cell>
          <cell r="C92" t="str">
            <v>SUJETADOR DE TUBO OROTRAQUEAL</v>
          </cell>
          <cell r="D92">
            <v>24</v>
          </cell>
          <cell r="E92">
            <v>0</v>
          </cell>
          <cell r="F92">
            <v>0</v>
          </cell>
          <cell r="G92">
            <v>0</v>
          </cell>
          <cell r="H92">
            <v>0</v>
          </cell>
          <cell r="I92">
            <v>0</v>
          </cell>
          <cell r="J92">
            <v>0</v>
          </cell>
          <cell r="K92">
            <v>0</v>
          </cell>
          <cell r="L92">
            <v>0</v>
          </cell>
          <cell r="M92">
            <v>0</v>
          </cell>
          <cell r="N92">
            <v>0</v>
          </cell>
          <cell r="O92">
            <v>0</v>
          </cell>
          <cell r="P92">
            <v>1</v>
          </cell>
          <cell r="Q92">
            <v>1</v>
          </cell>
          <cell r="R92">
            <v>1</v>
          </cell>
          <cell r="S92">
            <v>0</v>
          </cell>
          <cell r="T92">
            <v>0</v>
          </cell>
          <cell r="U92">
            <v>3</v>
          </cell>
          <cell r="V92">
            <v>0</v>
          </cell>
          <cell r="W92">
            <v>0</v>
          </cell>
          <cell r="X92">
            <v>6</v>
          </cell>
          <cell r="Y92">
            <v>150</v>
          </cell>
          <cell r="Z92">
            <v>0</v>
          </cell>
          <cell r="AA92">
            <v>1.2</v>
          </cell>
          <cell r="AE92" t="str">
            <v>138-2023</v>
          </cell>
          <cell r="AF92" t="str">
            <v>MEDICOX LTDA</v>
          </cell>
          <cell r="AJ92" t="str">
            <v>PEDIDO RETENIDO</v>
          </cell>
          <cell r="AK92" t="str">
            <v>X</v>
          </cell>
        </row>
        <row r="93">
          <cell r="B93" t="str">
            <v>MQ0657</v>
          </cell>
          <cell r="C93" t="str">
            <v>PAÑO IMPREGNADO CON CLORHEXIDINA AL 2 % Y ALCOHOL ISOPROPILICO AL 70%  SACHET</v>
          </cell>
          <cell r="D93">
            <v>10000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90000</v>
          </cell>
          <cell r="Z93">
            <v>0</v>
          </cell>
          <cell r="AA93">
            <v>0</v>
          </cell>
          <cell r="AE93" t="str">
            <v>SIN CONTRATO</v>
          </cell>
          <cell r="AF93" t="str">
            <v>SIN CONTRATO</v>
          </cell>
          <cell r="AJ93" t="str">
            <v>EN TRÁMITE DE CONTRATACIÓN</v>
          </cell>
          <cell r="AK93" t="str">
            <v>X</v>
          </cell>
        </row>
        <row r="94">
          <cell r="B94" t="str">
            <v>MQ0657</v>
          </cell>
          <cell r="C94" t="str">
            <v>PAÑO IMPREGNADO CON CLORHEXIDINA AL 2 % Y ALCOHOL ISOPROPILICO AL 70%  SACHET</v>
          </cell>
          <cell r="D94">
            <v>8000</v>
          </cell>
          <cell r="E94">
            <v>0</v>
          </cell>
          <cell r="F94">
            <v>0</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90000</v>
          </cell>
          <cell r="Z94">
            <v>0</v>
          </cell>
          <cell r="AA94">
            <v>0</v>
          </cell>
          <cell r="AE94" t="str">
            <v>SIN CONTRATO</v>
          </cell>
          <cell r="AF94" t="str">
            <v>SIN CONTRATO</v>
          </cell>
          <cell r="AJ94" t="str">
            <v>EN TRÁMITE DE CONTRATACIÓN</v>
          </cell>
        </row>
        <row r="95">
          <cell r="B95" t="str">
            <v>MQ0657</v>
          </cell>
          <cell r="C95" t="str">
            <v>PAÑO IMPREGNADO CON CLORHEXIDINA AL 2 % Y ALCOHOL ISOPROPILICO AL 70%  SACHET</v>
          </cell>
          <cell r="D95">
            <v>9000</v>
          </cell>
          <cell r="E95">
            <v>0</v>
          </cell>
          <cell r="F95">
            <v>0</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90000</v>
          </cell>
          <cell r="Z95">
            <v>0</v>
          </cell>
          <cell r="AA95">
            <v>0</v>
          </cell>
          <cell r="AE95" t="str">
            <v>SIN CONTRATO</v>
          </cell>
          <cell r="AF95" t="str">
            <v>SIN CONTRATO</v>
          </cell>
          <cell r="AJ95" t="str">
            <v>EN TRÁMITE DE CONTRATACIÓN</v>
          </cell>
        </row>
        <row r="96">
          <cell r="B96" t="str">
            <v>MQ0658</v>
          </cell>
          <cell r="C96" t="str">
            <v>TOALLA IMPREGNADA CON ALCOHOL ISOPROPILICO AL 70%  SACHET</v>
          </cell>
          <cell r="D96">
            <v>1000</v>
          </cell>
          <cell r="E96">
            <v>200</v>
          </cell>
          <cell r="F96">
            <v>300</v>
          </cell>
          <cell r="G96">
            <v>0</v>
          </cell>
          <cell r="H96">
            <v>0</v>
          </cell>
          <cell r="I96">
            <v>500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50000</v>
          </cell>
          <cell r="Z96">
            <v>0.3</v>
          </cell>
          <cell r="AA96">
            <v>0.3</v>
          </cell>
          <cell r="AE96" t="str">
            <v>SIN CONTRATO</v>
          </cell>
          <cell r="AF96" t="str">
            <v>SIN CONTRATO</v>
          </cell>
          <cell r="AJ96" t="str">
            <v>EN TRÁMITE DE CONTRATACIÓN</v>
          </cell>
        </row>
        <row r="97">
          <cell r="B97" t="str">
            <v>MQ0658</v>
          </cell>
          <cell r="C97" t="str">
            <v>TOALLA IMPREGNADA CON ALCOHOL ISOPROPILICO AL 70%  SACHET</v>
          </cell>
          <cell r="D97">
            <v>10000</v>
          </cell>
          <cell r="E97">
            <v>200</v>
          </cell>
          <cell r="F97">
            <v>300</v>
          </cell>
          <cell r="G97">
            <v>0</v>
          </cell>
          <cell r="H97">
            <v>0</v>
          </cell>
          <cell r="I97">
            <v>500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50000</v>
          </cell>
          <cell r="Z97">
            <v>0.3</v>
          </cell>
          <cell r="AA97">
            <v>0.3</v>
          </cell>
          <cell r="AE97" t="str">
            <v>SIN CONTRATO</v>
          </cell>
          <cell r="AF97" t="str">
            <v>SIN CONTRATO</v>
          </cell>
          <cell r="AJ97" t="str">
            <v>EN TRÁMITE DE CONTRATACIÓN</v>
          </cell>
          <cell r="AK97" t="str">
            <v>X</v>
          </cell>
        </row>
        <row r="98">
          <cell r="B98" t="str">
            <v>MQ0658</v>
          </cell>
          <cell r="C98" t="str">
            <v>TOALLA IMPREGNADA CON ALCOHOL ISOPROPILICO AL 70%  SACHET</v>
          </cell>
          <cell r="D98">
            <v>5000</v>
          </cell>
          <cell r="E98">
            <v>200</v>
          </cell>
          <cell r="F98">
            <v>300</v>
          </cell>
          <cell r="G98">
            <v>0</v>
          </cell>
          <cell r="H98">
            <v>0</v>
          </cell>
          <cell r="I98">
            <v>500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50000</v>
          </cell>
          <cell r="Z98">
            <v>0.3</v>
          </cell>
          <cell r="AA98">
            <v>0.3</v>
          </cell>
          <cell r="AE98" t="str">
            <v>SIN CONTRATO</v>
          </cell>
          <cell r="AF98" t="str">
            <v>SIN CONTRATO</v>
          </cell>
          <cell r="AJ98" t="str">
            <v>EN TRÁMITE DE CONTRATACIÓN</v>
          </cell>
        </row>
        <row r="99">
          <cell r="B99" t="str">
            <v>MQ0659</v>
          </cell>
          <cell r="C99" t="str">
            <v>TOALLA REMOVEDORA DE ADHESIVOS</v>
          </cell>
          <cell r="D99">
            <v>300</v>
          </cell>
          <cell r="E99">
            <v>120</v>
          </cell>
          <cell r="F99">
            <v>0</v>
          </cell>
          <cell r="G99">
            <v>180</v>
          </cell>
          <cell r="H99">
            <v>360</v>
          </cell>
          <cell r="I99">
            <v>660</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3000</v>
          </cell>
          <cell r="Z99">
            <v>6.6</v>
          </cell>
          <cell r="AA99">
            <v>6.6</v>
          </cell>
          <cell r="AE99" t="str">
            <v>143-2023</v>
          </cell>
          <cell r="AF99" t="str">
            <v>RAFAEL ANTONIO SALAMANCA</v>
          </cell>
          <cell r="AJ99" t="str">
            <v>CON SALDOS EN ALMACENES Y FARMACIAS</v>
          </cell>
          <cell r="AK99" t="str">
            <v>X</v>
          </cell>
        </row>
        <row r="100">
          <cell r="B100" t="str">
            <v>MQ0679</v>
          </cell>
          <cell r="C100" t="str">
            <v xml:space="preserve">TUBO ENDOBRONQUIAL DOBLE LUZ N° 35FR IZQUIERDO  </v>
          </cell>
          <cell r="D100">
            <v>12</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3</v>
          </cell>
          <cell r="Z100">
            <v>0</v>
          </cell>
          <cell r="AA100">
            <v>0</v>
          </cell>
          <cell r="AE100" t="str">
            <v>145-2023</v>
          </cell>
          <cell r="AF100" t="str">
            <v>MEDTRONIC COLOMBIA S.A.</v>
          </cell>
          <cell r="AJ100" t="str">
            <v xml:space="preserve">PEDIDO RETENIDO </v>
          </cell>
          <cell r="AK100" t="str">
            <v>X</v>
          </cell>
        </row>
        <row r="101">
          <cell r="B101" t="str">
            <v>MQ0749</v>
          </cell>
          <cell r="C101" t="str">
            <v>ADAPTADOR LINEA DE MUESTREO PARA CAPNOGRAFIA</v>
          </cell>
          <cell r="D101">
            <v>20</v>
          </cell>
          <cell r="E101">
            <v>0</v>
          </cell>
          <cell r="F101">
            <v>0</v>
          </cell>
          <cell r="G101">
            <v>0</v>
          </cell>
          <cell r="H101">
            <v>0</v>
          </cell>
          <cell r="I101">
            <v>0</v>
          </cell>
          <cell r="J101">
            <v>6</v>
          </cell>
          <cell r="K101">
            <v>0</v>
          </cell>
          <cell r="L101">
            <v>0</v>
          </cell>
          <cell r="M101">
            <v>0</v>
          </cell>
          <cell r="N101">
            <v>0</v>
          </cell>
          <cell r="O101">
            <v>0</v>
          </cell>
          <cell r="P101">
            <v>0</v>
          </cell>
          <cell r="Q101">
            <v>0</v>
          </cell>
          <cell r="R101">
            <v>0</v>
          </cell>
          <cell r="S101">
            <v>0</v>
          </cell>
          <cell r="T101">
            <v>0</v>
          </cell>
          <cell r="U101">
            <v>0</v>
          </cell>
          <cell r="V101">
            <v>0</v>
          </cell>
          <cell r="W101">
            <v>0</v>
          </cell>
          <cell r="X101">
            <v>6</v>
          </cell>
          <cell r="Y101">
            <v>50</v>
          </cell>
          <cell r="Z101">
            <v>0</v>
          </cell>
          <cell r="AA101">
            <v>3.6</v>
          </cell>
          <cell r="AE101" t="str">
            <v>SIN CONTRATO</v>
          </cell>
          <cell r="AF101" t="str">
            <v>SIN CONTRATO</v>
          </cell>
          <cell r="AJ101" t="str">
            <v>EN TRÁMITE DE CONTRATACIÓN</v>
          </cell>
        </row>
        <row r="102">
          <cell r="B102" t="str">
            <v>MQ0758</v>
          </cell>
          <cell r="C102" t="str">
            <v>AGUJA HIPODÉRMICA  18G * 1”  DESECHABLE</v>
          </cell>
          <cell r="D102">
            <v>1500</v>
          </cell>
          <cell r="E102">
            <v>0</v>
          </cell>
          <cell r="F102">
            <v>0</v>
          </cell>
          <cell r="G102">
            <v>0</v>
          </cell>
          <cell r="H102">
            <v>0</v>
          </cell>
          <cell r="I102">
            <v>0</v>
          </cell>
          <cell r="J102">
            <v>19</v>
          </cell>
          <cell r="K102">
            <v>157</v>
          </cell>
          <cell r="L102">
            <v>0</v>
          </cell>
          <cell r="M102">
            <v>0</v>
          </cell>
          <cell r="N102">
            <v>121</v>
          </cell>
          <cell r="O102">
            <v>0</v>
          </cell>
          <cell r="P102">
            <v>118</v>
          </cell>
          <cell r="Q102">
            <v>0</v>
          </cell>
          <cell r="R102">
            <v>0</v>
          </cell>
          <cell r="S102">
            <v>0</v>
          </cell>
          <cell r="T102">
            <v>0</v>
          </cell>
          <cell r="U102">
            <v>0</v>
          </cell>
          <cell r="V102">
            <v>0</v>
          </cell>
          <cell r="W102">
            <v>0</v>
          </cell>
          <cell r="X102">
            <v>415</v>
          </cell>
          <cell r="Y102">
            <v>4000</v>
          </cell>
          <cell r="Z102">
            <v>0</v>
          </cell>
          <cell r="AA102">
            <v>3.1124999999999998</v>
          </cell>
          <cell r="AE102" t="str">
            <v>SIN CONTRATO</v>
          </cell>
          <cell r="AF102" t="str">
            <v>SIN CONTRATO</v>
          </cell>
          <cell r="AJ102" t="str">
            <v>EN TRÁMITE DE CONTRATACIÓN</v>
          </cell>
        </row>
        <row r="103">
          <cell r="B103" t="str">
            <v>MQ0779</v>
          </cell>
          <cell r="C103" t="str">
            <v>APOSITO ESTERIL TRANSPARENTE 7 * 9CM  +/-  2CM CON REFUERZO INCORPORADO (OPSITE IV 3000 7X9 CM-4006)</v>
          </cell>
          <cell r="D103">
            <v>500</v>
          </cell>
          <cell r="E103">
            <v>0</v>
          </cell>
          <cell r="F103">
            <v>0</v>
          </cell>
          <cell r="G103">
            <v>0</v>
          </cell>
          <cell r="H103">
            <v>0</v>
          </cell>
          <cell r="I103">
            <v>0</v>
          </cell>
          <cell r="J103">
            <v>141</v>
          </cell>
          <cell r="K103">
            <v>0</v>
          </cell>
          <cell r="L103">
            <v>0</v>
          </cell>
          <cell r="M103">
            <v>0</v>
          </cell>
          <cell r="N103">
            <v>35</v>
          </cell>
          <cell r="O103">
            <v>0</v>
          </cell>
          <cell r="P103">
            <v>57</v>
          </cell>
          <cell r="Q103">
            <v>0</v>
          </cell>
          <cell r="R103">
            <v>45</v>
          </cell>
          <cell r="S103">
            <v>0</v>
          </cell>
          <cell r="T103">
            <v>0</v>
          </cell>
          <cell r="U103">
            <v>0</v>
          </cell>
          <cell r="V103">
            <v>0</v>
          </cell>
          <cell r="W103">
            <v>0</v>
          </cell>
          <cell r="X103">
            <v>278</v>
          </cell>
          <cell r="Y103">
            <v>9000</v>
          </cell>
          <cell r="Z103">
            <v>0</v>
          </cell>
          <cell r="AA103">
            <v>0.92666666666666664</v>
          </cell>
          <cell r="AE103" t="str">
            <v>SIN CONTRATO</v>
          </cell>
          <cell r="AF103" t="str">
            <v>SIN CONTRATO</v>
          </cell>
          <cell r="AJ103" t="str">
            <v>EN TRÁMITE DE CONTRATACIÓN</v>
          </cell>
          <cell r="AK103" t="str">
            <v>X</v>
          </cell>
        </row>
        <row r="104">
          <cell r="B104" t="str">
            <v>MQ0779</v>
          </cell>
          <cell r="C104" t="str">
            <v>APOSITO ESTERIL TRANSPARENTE 7 * 9CM  +/-  2CM CON REFUERZO INCORPORADO (OPSITE IV 3000 7X9 CM-4006)</v>
          </cell>
          <cell r="D104">
            <v>800</v>
          </cell>
          <cell r="E104">
            <v>0</v>
          </cell>
          <cell r="F104">
            <v>0</v>
          </cell>
          <cell r="G104">
            <v>0</v>
          </cell>
          <cell r="H104">
            <v>0</v>
          </cell>
          <cell r="I104">
            <v>0</v>
          </cell>
          <cell r="J104">
            <v>141</v>
          </cell>
          <cell r="K104">
            <v>0</v>
          </cell>
          <cell r="L104">
            <v>0</v>
          </cell>
          <cell r="M104">
            <v>0</v>
          </cell>
          <cell r="N104">
            <v>35</v>
          </cell>
          <cell r="O104">
            <v>0</v>
          </cell>
          <cell r="P104">
            <v>57</v>
          </cell>
          <cell r="Q104">
            <v>0</v>
          </cell>
          <cell r="R104">
            <v>45</v>
          </cell>
          <cell r="S104">
            <v>0</v>
          </cell>
          <cell r="T104">
            <v>0</v>
          </cell>
          <cell r="U104">
            <v>0</v>
          </cell>
          <cell r="V104">
            <v>0</v>
          </cell>
          <cell r="W104">
            <v>0</v>
          </cell>
          <cell r="X104">
            <v>278</v>
          </cell>
          <cell r="Y104">
            <v>9000</v>
          </cell>
          <cell r="Z104">
            <v>0</v>
          </cell>
          <cell r="AA104">
            <v>0.92666666666666664</v>
          </cell>
          <cell r="AE104" t="str">
            <v>SIN CONTRATO</v>
          </cell>
          <cell r="AF104" t="str">
            <v>SIN CONTRATO</v>
          </cell>
          <cell r="AJ104" t="str">
            <v>EN TRÁMITE DE CONTRATACIÓN</v>
          </cell>
        </row>
        <row r="105">
          <cell r="B105" t="str">
            <v>MQ0784</v>
          </cell>
          <cell r="C105" t="str">
            <v xml:space="preserve">APOSITO HIDROCOLOIDE  10CM * 10CM  </v>
          </cell>
          <cell r="D105">
            <v>10</v>
          </cell>
          <cell r="E105">
            <v>0</v>
          </cell>
          <cell r="F105">
            <v>0</v>
          </cell>
          <cell r="G105">
            <v>0</v>
          </cell>
          <cell r="H105">
            <v>0</v>
          </cell>
          <cell r="I105">
            <v>0</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1</v>
          </cell>
          <cell r="Z105">
            <v>0</v>
          </cell>
          <cell r="AA105">
            <v>0</v>
          </cell>
          <cell r="AE105" t="str">
            <v>143-2023</v>
          </cell>
          <cell r="AF105" t="str">
            <v>RAFAEL ANTONIO SALAMANCA</v>
          </cell>
          <cell r="AJ105" t="str">
            <v>PEDIDO RETENIDO POR INCREMENTO DE PRECIO</v>
          </cell>
          <cell r="AK105" t="str">
            <v>X</v>
          </cell>
        </row>
        <row r="106">
          <cell r="B106" t="str">
            <v>MQ0821</v>
          </cell>
          <cell r="C106" t="str">
            <v xml:space="preserve">BARRERA CUTANEA NO IRRITANTE EN TOALLA  </v>
          </cell>
          <cell r="D106">
            <v>500</v>
          </cell>
          <cell r="E106">
            <v>0</v>
          </cell>
          <cell r="F106">
            <v>0</v>
          </cell>
          <cell r="G106">
            <v>0</v>
          </cell>
          <cell r="H106">
            <v>150</v>
          </cell>
          <cell r="I106">
            <v>150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500</v>
          </cell>
          <cell r="Z106">
            <v>9</v>
          </cell>
          <cell r="AA106">
            <v>9</v>
          </cell>
          <cell r="AE106" t="str">
            <v>138-2023</v>
          </cell>
          <cell r="AF106" t="str">
            <v>MEDICOX LTDA</v>
          </cell>
          <cell r="AJ106" t="str">
            <v>PEDIDO RETENIDO</v>
          </cell>
          <cell r="AK106" t="str">
            <v>X</v>
          </cell>
        </row>
        <row r="107">
          <cell r="B107" t="str">
            <v>MQ0821</v>
          </cell>
          <cell r="C107" t="str">
            <v xml:space="preserve">BARRERA CUTANEA NO IRRITANTE EN TOALLA  </v>
          </cell>
          <cell r="D107">
            <v>400</v>
          </cell>
          <cell r="E107">
            <v>0</v>
          </cell>
          <cell r="F107">
            <v>0</v>
          </cell>
          <cell r="G107">
            <v>0</v>
          </cell>
          <cell r="H107">
            <v>150</v>
          </cell>
          <cell r="I107">
            <v>150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500</v>
          </cell>
          <cell r="Z107">
            <v>9</v>
          </cell>
          <cell r="AA107">
            <v>9</v>
          </cell>
          <cell r="AE107" t="str">
            <v>138-2023</v>
          </cell>
          <cell r="AF107" t="str">
            <v>MEDICOX LTDA</v>
          </cell>
          <cell r="AJ107" t="str">
            <v>PEDIDO RETENIDO</v>
          </cell>
        </row>
        <row r="108">
          <cell r="B108" t="str">
            <v>MQ0878</v>
          </cell>
          <cell r="C108" t="str">
            <v>CATETER INTRAVENOSO SEGURIDAD No.20G</v>
          </cell>
          <cell r="D108">
            <v>30</v>
          </cell>
          <cell r="E108">
            <v>0</v>
          </cell>
          <cell r="F108">
            <v>0</v>
          </cell>
          <cell r="G108">
            <v>0</v>
          </cell>
          <cell r="H108">
            <v>0</v>
          </cell>
          <cell r="I108">
            <v>0</v>
          </cell>
          <cell r="J108">
            <v>0</v>
          </cell>
          <cell r="K108">
            <v>0</v>
          </cell>
          <cell r="L108">
            <v>0</v>
          </cell>
          <cell r="M108">
            <v>28</v>
          </cell>
          <cell r="N108">
            <v>0</v>
          </cell>
          <cell r="O108">
            <v>0</v>
          </cell>
          <cell r="P108">
            <v>0</v>
          </cell>
          <cell r="Q108">
            <v>0</v>
          </cell>
          <cell r="R108">
            <v>0</v>
          </cell>
          <cell r="S108">
            <v>0</v>
          </cell>
          <cell r="T108">
            <v>0</v>
          </cell>
          <cell r="U108">
            <v>0</v>
          </cell>
          <cell r="V108">
            <v>0</v>
          </cell>
          <cell r="W108">
            <v>0</v>
          </cell>
          <cell r="X108">
            <v>28</v>
          </cell>
          <cell r="Y108">
            <v>9000</v>
          </cell>
          <cell r="Z108">
            <v>0</v>
          </cell>
          <cell r="AA108">
            <v>9.3333333333333338E-2</v>
          </cell>
          <cell r="AE108" t="str">
            <v>SIN CONTRATO</v>
          </cell>
          <cell r="AF108" t="str">
            <v>SIN CONTRATO</v>
          </cell>
          <cell r="AJ108" t="str">
            <v>EN TRÁMITE DE CONTRATACIÓN</v>
          </cell>
        </row>
        <row r="109">
          <cell r="B109" t="str">
            <v>MQ0878</v>
          </cell>
          <cell r="C109" t="str">
            <v>CATETER INTRAVENOSO SEGURIDAD No.20G</v>
          </cell>
          <cell r="D109">
            <v>500</v>
          </cell>
          <cell r="E109">
            <v>0</v>
          </cell>
          <cell r="F109">
            <v>0</v>
          </cell>
          <cell r="G109">
            <v>0</v>
          </cell>
          <cell r="H109">
            <v>0</v>
          </cell>
          <cell r="I109">
            <v>0</v>
          </cell>
          <cell r="J109">
            <v>0</v>
          </cell>
          <cell r="K109">
            <v>0</v>
          </cell>
          <cell r="L109">
            <v>0</v>
          </cell>
          <cell r="M109">
            <v>28</v>
          </cell>
          <cell r="N109">
            <v>0</v>
          </cell>
          <cell r="O109">
            <v>0</v>
          </cell>
          <cell r="P109">
            <v>0</v>
          </cell>
          <cell r="Q109">
            <v>0</v>
          </cell>
          <cell r="R109">
            <v>0</v>
          </cell>
          <cell r="S109">
            <v>0</v>
          </cell>
          <cell r="T109">
            <v>0</v>
          </cell>
          <cell r="U109">
            <v>0</v>
          </cell>
          <cell r="V109">
            <v>0</v>
          </cell>
          <cell r="W109">
            <v>0</v>
          </cell>
          <cell r="X109">
            <v>28</v>
          </cell>
          <cell r="Y109">
            <v>9000</v>
          </cell>
          <cell r="Z109">
            <v>0</v>
          </cell>
          <cell r="AA109">
            <v>9.3333333333333338E-2</v>
          </cell>
          <cell r="AE109" t="str">
            <v>SIN CONTRATO</v>
          </cell>
          <cell r="AF109" t="str">
            <v>SIN CONTRATO</v>
          </cell>
          <cell r="AJ109" t="str">
            <v>EN TRÁMITE DE CONTRATACIÓN</v>
          </cell>
          <cell r="AK109" t="str">
            <v>X</v>
          </cell>
        </row>
        <row r="110">
          <cell r="B110" t="str">
            <v>MQ0878</v>
          </cell>
          <cell r="C110" t="str">
            <v>CATETER INTRAVENOSO SEGURIDAD No.20G</v>
          </cell>
          <cell r="D110">
            <v>500</v>
          </cell>
          <cell r="E110">
            <v>0</v>
          </cell>
          <cell r="F110">
            <v>0</v>
          </cell>
          <cell r="G110">
            <v>0</v>
          </cell>
          <cell r="H110">
            <v>0</v>
          </cell>
          <cell r="I110">
            <v>0</v>
          </cell>
          <cell r="J110">
            <v>0</v>
          </cell>
          <cell r="K110">
            <v>0</v>
          </cell>
          <cell r="L110">
            <v>0</v>
          </cell>
          <cell r="M110">
            <v>28</v>
          </cell>
          <cell r="N110">
            <v>0</v>
          </cell>
          <cell r="O110">
            <v>0</v>
          </cell>
          <cell r="P110">
            <v>0</v>
          </cell>
          <cell r="Q110">
            <v>0</v>
          </cell>
          <cell r="R110">
            <v>0</v>
          </cell>
          <cell r="S110">
            <v>0</v>
          </cell>
          <cell r="T110">
            <v>0</v>
          </cell>
          <cell r="U110">
            <v>0</v>
          </cell>
          <cell r="V110">
            <v>0</v>
          </cell>
          <cell r="W110">
            <v>0</v>
          </cell>
          <cell r="X110">
            <v>28</v>
          </cell>
          <cell r="Y110">
            <v>9000</v>
          </cell>
          <cell r="Z110">
            <v>0</v>
          </cell>
          <cell r="AA110">
            <v>9.3333333333333338E-2</v>
          </cell>
          <cell r="AE110" t="str">
            <v>SIN CONTRATO</v>
          </cell>
          <cell r="AF110" t="str">
            <v>SIN CONTRATO</v>
          </cell>
          <cell r="AJ110" t="str">
            <v>EN TRÁMITE DE CONTRATACIÓN</v>
          </cell>
        </row>
        <row r="111">
          <cell r="B111" t="str">
            <v>MQ0878</v>
          </cell>
          <cell r="C111" t="str">
            <v>CATETER INTRAVENOSO SEGURIDAD No.20G</v>
          </cell>
          <cell r="D111">
            <v>800</v>
          </cell>
          <cell r="E111">
            <v>0</v>
          </cell>
          <cell r="F111">
            <v>0</v>
          </cell>
          <cell r="G111">
            <v>0</v>
          </cell>
          <cell r="H111">
            <v>0</v>
          </cell>
          <cell r="I111">
            <v>0</v>
          </cell>
          <cell r="J111">
            <v>0</v>
          </cell>
          <cell r="K111">
            <v>0</v>
          </cell>
          <cell r="L111">
            <v>0</v>
          </cell>
          <cell r="M111">
            <v>28</v>
          </cell>
          <cell r="N111">
            <v>0</v>
          </cell>
          <cell r="O111">
            <v>0</v>
          </cell>
          <cell r="P111">
            <v>0</v>
          </cell>
          <cell r="Q111">
            <v>0</v>
          </cell>
          <cell r="R111">
            <v>0</v>
          </cell>
          <cell r="S111">
            <v>0</v>
          </cell>
          <cell r="T111">
            <v>0</v>
          </cell>
          <cell r="U111">
            <v>0</v>
          </cell>
          <cell r="V111">
            <v>0</v>
          </cell>
          <cell r="W111">
            <v>0</v>
          </cell>
          <cell r="X111">
            <v>28</v>
          </cell>
          <cell r="Y111">
            <v>9000</v>
          </cell>
          <cell r="Z111">
            <v>0</v>
          </cell>
          <cell r="AA111">
            <v>9.3333333333333338E-2</v>
          </cell>
          <cell r="AE111" t="str">
            <v>SIN CONTRATO</v>
          </cell>
          <cell r="AF111" t="str">
            <v>SIN CONTRATO</v>
          </cell>
          <cell r="AJ111" t="str">
            <v>EN TRÁMITE DE CONTRATACIÓN</v>
          </cell>
        </row>
        <row r="112">
          <cell r="B112" t="str">
            <v>MQ0892</v>
          </cell>
          <cell r="C112" t="str">
            <v xml:space="preserve">CINTA AUTOADHESIVA DE CONTROL QUIMICO PARA VAPOR LIBRE DE PLOMO  ROLLO </v>
          </cell>
          <cell r="D112">
            <v>50</v>
          </cell>
          <cell r="E112">
            <v>0</v>
          </cell>
          <cell r="F112">
            <v>1</v>
          </cell>
          <cell r="G112">
            <v>0</v>
          </cell>
          <cell r="H112">
            <v>18</v>
          </cell>
          <cell r="I112">
            <v>19</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150</v>
          </cell>
          <cell r="Z112">
            <v>3.8</v>
          </cell>
          <cell r="AA112">
            <v>3.8</v>
          </cell>
          <cell r="AE112" t="str">
            <v>151-2023</v>
          </cell>
          <cell r="AF112" t="str">
            <v>BIOPLAST OC S.A.S.</v>
          </cell>
          <cell r="AJ112" t="str">
            <v>PEDIDO RETENIDO</v>
          </cell>
          <cell r="AK112" t="str">
            <v>X</v>
          </cell>
        </row>
        <row r="113">
          <cell r="B113" t="str">
            <v>MQ0894</v>
          </cell>
          <cell r="C113" t="str">
            <v>CINTA TESTIGO STERRAD SEALSURE  CAJA X 6 ROLLOS</v>
          </cell>
          <cell r="D113">
            <v>2</v>
          </cell>
          <cell r="E113">
            <v>0</v>
          </cell>
          <cell r="F113">
            <v>0</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0</v>
          </cell>
          <cell r="W113">
            <v>0</v>
          </cell>
          <cell r="X113">
            <v>0</v>
          </cell>
          <cell r="Y113">
            <v>1</v>
          </cell>
          <cell r="Z113">
            <v>0</v>
          </cell>
          <cell r="AA113">
            <v>0</v>
          </cell>
          <cell r="AE113" t="str">
            <v>088-2023</v>
          </cell>
          <cell r="AF113" t="str">
            <v>ADVANCED STERILIZATION PRODUCTS COLOMBIA S.A.S</v>
          </cell>
          <cell r="AJ113" t="str">
            <v>PEDIDO RETENIDO</v>
          </cell>
        </row>
        <row r="114">
          <cell r="B114" t="str">
            <v>MQ0908</v>
          </cell>
          <cell r="C114" t="str">
            <v>CLORHEXIDINA GLUCONATO JABON 4% * BOLSA 850 (WEST)</v>
          </cell>
          <cell r="D114">
            <v>240</v>
          </cell>
          <cell r="E114">
            <v>18</v>
          </cell>
          <cell r="F114">
            <v>29</v>
          </cell>
          <cell r="G114">
            <v>52</v>
          </cell>
          <cell r="H114">
            <v>189</v>
          </cell>
          <cell r="I114">
            <v>288</v>
          </cell>
          <cell r="J114">
            <v>0</v>
          </cell>
          <cell r="K114">
            <v>0</v>
          </cell>
          <cell r="L114">
            <v>0</v>
          </cell>
          <cell r="M114">
            <v>0</v>
          </cell>
          <cell r="N114">
            <v>0</v>
          </cell>
          <cell r="O114">
            <v>0</v>
          </cell>
          <cell r="P114">
            <v>0</v>
          </cell>
          <cell r="Q114">
            <v>0</v>
          </cell>
          <cell r="R114">
            <v>0</v>
          </cell>
          <cell r="S114">
            <v>0</v>
          </cell>
          <cell r="T114">
            <v>0</v>
          </cell>
          <cell r="U114">
            <v>0</v>
          </cell>
          <cell r="V114">
            <v>0</v>
          </cell>
          <cell r="W114">
            <v>0</v>
          </cell>
          <cell r="X114">
            <v>0</v>
          </cell>
          <cell r="Y114">
            <v>900</v>
          </cell>
          <cell r="Z114">
            <v>9.6</v>
          </cell>
          <cell r="AA114">
            <v>9.6</v>
          </cell>
          <cell r="AE114" t="str">
            <v>210-2022</v>
          </cell>
          <cell r="AF114" t="str">
            <v>AYGPHARMA S.A.S</v>
          </cell>
          <cell r="AJ114" t="str">
            <v xml:space="preserve">CON SALDOS EN ALMACENES
PEDIDOS </v>
          </cell>
        </row>
        <row r="115">
          <cell r="B115" t="str">
            <v>MQ0910</v>
          </cell>
          <cell r="C115" t="str">
            <v xml:space="preserve">COMPRESA QUIRURGICA ESTERIL 45 X 45 CM  CON ELEMENTO RADIOPACO   PAQUETE X 5 </v>
          </cell>
          <cell r="D115">
            <v>10000</v>
          </cell>
          <cell r="E115">
            <v>0</v>
          </cell>
          <cell r="F115">
            <v>0</v>
          </cell>
          <cell r="G115">
            <v>0</v>
          </cell>
          <cell r="H115">
            <v>0</v>
          </cell>
          <cell r="I115">
            <v>0</v>
          </cell>
          <cell r="J115">
            <v>0</v>
          </cell>
          <cell r="K115">
            <v>0</v>
          </cell>
          <cell r="L115">
            <v>0</v>
          </cell>
          <cell r="M115">
            <v>0</v>
          </cell>
          <cell r="N115">
            <v>0</v>
          </cell>
          <cell r="O115">
            <v>0</v>
          </cell>
          <cell r="P115">
            <v>0</v>
          </cell>
          <cell r="Q115">
            <v>0</v>
          </cell>
          <cell r="R115">
            <v>0</v>
          </cell>
          <cell r="S115">
            <v>0</v>
          </cell>
          <cell r="T115">
            <v>0</v>
          </cell>
          <cell r="U115">
            <v>0</v>
          </cell>
          <cell r="V115">
            <v>0</v>
          </cell>
          <cell r="W115">
            <v>0</v>
          </cell>
          <cell r="X115">
            <v>0</v>
          </cell>
          <cell r="Y115">
            <v>20000</v>
          </cell>
          <cell r="Z115">
            <v>0</v>
          </cell>
          <cell r="AA115">
            <v>0</v>
          </cell>
          <cell r="AE115" t="str">
            <v>SIN CONTRATO</v>
          </cell>
          <cell r="AF115" t="str">
            <v>SIN CONTRATO</v>
          </cell>
          <cell r="AJ115" t="str">
            <v>EN TRÁMITE DE CONTRATACIÓN</v>
          </cell>
        </row>
        <row r="116">
          <cell r="B116" t="str">
            <v>MQ0929</v>
          </cell>
          <cell r="C116" t="str">
            <v xml:space="preserve">DREN DE BLAKE PLANO N° 19 ADULTO  </v>
          </cell>
          <cell r="D116">
            <v>60</v>
          </cell>
          <cell r="E116">
            <v>0</v>
          </cell>
          <cell r="F116">
            <v>0</v>
          </cell>
          <cell r="G116">
            <v>0</v>
          </cell>
          <cell r="H116">
            <v>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20</v>
          </cell>
          <cell r="Z116">
            <v>0</v>
          </cell>
          <cell r="AA116">
            <v>0</v>
          </cell>
          <cell r="AE116" t="str">
            <v>139-2023</v>
          </cell>
          <cell r="AF116" t="str">
            <v>DISCOLMEDICA S.A.S.</v>
          </cell>
          <cell r="AJ116" t="str">
            <v>PEDIDO RETENIDO</v>
          </cell>
        </row>
        <row r="117">
          <cell r="B117" t="str">
            <v>MQ0945</v>
          </cell>
          <cell r="C117" t="str">
            <v xml:space="preserve">ENVOLVEDERA DE TELA NO TEJIDAS FIBRAS SINTETICAS DE POLIPROPILENO 48 A 60 GR  75 CM X 75 CM  </v>
          </cell>
          <cell r="D117" t="str">
            <v>6 ROLLOS/CAJAS</v>
          </cell>
          <cell r="E117">
            <v>0</v>
          </cell>
          <cell r="F117">
            <v>0</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3800</v>
          </cell>
          <cell r="Z117">
            <v>0</v>
          </cell>
          <cell r="AA117">
            <v>0</v>
          </cell>
          <cell r="AE117" t="str">
            <v>SIN CONTRATO</v>
          </cell>
          <cell r="AF117" t="str">
            <v>SIN CONTRATO</v>
          </cell>
          <cell r="AJ117" t="str">
            <v>EN TRÁMITE DE CONTRATACIÓN</v>
          </cell>
          <cell r="AK117" t="str">
            <v>X</v>
          </cell>
        </row>
        <row r="118">
          <cell r="B118" t="str">
            <v>MQ0946</v>
          </cell>
          <cell r="C118" t="str">
            <v>ENVOLVEDERA DE TELA NO TEJIDA, FIBRAS SINTETICAS DE POLIPROPILENO TRES CAPAS SMS 48 A 60GR 120CM * 120CM CAJA POR UNIDAD O ROLLO</v>
          </cell>
          <cell r="D118">
            <v>600</v>
          </cell>
          <cell r="E118">
            <v>0</v>
          </cell>
          <cell r="F118">
            <v>0</v>
          </cell>
          <cell r="G118">
            <v>0</v>
          </cell>
          <cell r="H118">
            <v>200</v>
          </cell>
          <cell r="I118">
            <v>200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4000</v>
          </cell>
          <cell r="Z118">
            <v>1.5</v>
          </cell>
          <cell r="AA118">
            <v>1.5</v>
          </cell>
          <cell r="AE118" t="str">
            <v>138-2023</v>
          </cell>
          <cell r="AF118" t="str">
            <v>MEDICOX LTDA</v>
          </cell>
          <cell r="AJ118" t="str">
            <v>PEDIDO RETENIDO</v>
          </cell>
          <cell r="AK118" t="str">
            <v>X</v>
          </cell>
        </row>
        <row r="119">
          <cell r="B119" t="str">
            <v>MQ0975</v>
          </cell>
          <cell r="C119" t="str">
            <v xml:space="preserve">GUANTES DE NITRILO TALLA M AMBIDIESTRO </v>
          </cell>
          <cell r="D119">
            <v>200</v>
          </cell>
          <cell r="E119">
            <v>0</v>
          </cell>
          <cell r="F119">
            <v>4</v>
          </cell>
          <cell r="G119">
            <v>0</v>
          </cell>
          <cell r="H119">
            <v>0</v>
          </cell>
          <cell r="I119">
            <v>4</v>
          </cell>
          <cell r="J119">
            <v>0</v>
          </cell>
          <cell r="K119">
            <v>0</v>
          </cell>
          <cell r="L119">
            <v>0</v>
          </cell>
          <cell r="M119">
            <v>0</v>
          </cell>
          <cell r="N119">
            <v>0</v>
          </cell>
          <cell r="O119">
            <v>0</v>
          </cell>
          <cell r="P119">
            <v>0</v>
          </cell>
          <cell r="Q119">
            <v>0</v>
          </cell>
          <cell r="R119">
            <v>0</v>
          </cell>
          <cell r="S119">
            <v>0</v>
          </cell>
          <cell r="T119">
            <v>0</v>
          </cell>
          <cell r="U119">
            <v>0</v>
          </cell>
          <cell r="V119">
            <v>0</v>
          </cell>
          <cell r="W119">
            <v>0</v>
          </cell>
          <cell r="X119">
            <v>0</v>
          </cell>
          <cell r="Y119">
            <v>10000</v>
          </cell>
          <cell r="Z119">
            <v>1.2E-2</v>
          </cell>
          <cell r="AA119">
            <v>1.2E-2</v>
          </cell>
          <cell r="AE119" t="str">
            <v>SIN CONTRATO</v>
          </cell>
          <cell r="AF119" t="str">
            <v>SIN CONTRATO</v>
          </cell>
          <cell r="AJ119" t="str">
            <v>EN TRÁMITE DE CONTRATACIÓN</v>
          </cell>
          <cell r="AK119" t="str">
            <v>X</v>
          </cell>
        </row>
        <row r="120">
          <cell r="B120" t="str">
            <v>MQ0975</v>
          </cell>
          <cell r="C120" t="str">
            <v xml:space="preserve">GUANTES DE NITRILO TALLA M AMBIDIESTRO </v>
          </cell>
          <cell r="D120">
            <v>100</v>
          </cell>
          <cell r="E120">
            <v>0</v>
          </cell>
          <cell r="F120">
            <v>4</v>
          </cell>
          <cell r="G120">
            <v>0</v>
          </cell>
          <cell r="H120">
            <v>0</v>
          </cell>
          <cell r="I120">
            <v>4</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10000</v>
          </cell>
          <cell r="Z120">
            <v>1.2E-2</v>
          </cell>
          <cell r="AA120">
            <v>1.2E-2</v>
          </cell>
          <cell r="AE120" t="str">
            <v>SIN CONTRATO</v>
          </cell>
          <cell r="AF120" t="str">
            <v>SIN CONTRATO</v>
          </cell>
          <cell r="AJ120" t="str">
            <v>EN TRÁMITE DE CONTRATACIÓN</v>
          </cell>
        </row>
        <row r="121">
          <cell r="B121" t="str">
            <v>MQ0975</v>
          </cell>
          <cell r="C121" t="str">
            <v xml:space="preserve">GUANTE DE NITRILO TALLA M </v>
          </cell>
          <cell r="D121">
            <v>40</v>
          </cell>
          <cell r="E121">
            <v>0</v>
          </cell>
          <cell r="F121">
            <v>4</v>
          </cell>
          <cell r="G121">
            <v>0</v>
          </cell>
          <cell r="H121">
            <v>0</v>
          </cell>
          <cell r="I121">
            <v>4</v>
          </cell>
          <cell r="J121">
            <v>0</v>
          </cell>
          <cell r="K121">
            <v>0</v>
          </cell>
          <cell r="L121">
            <v>0</v>
          </cell>
          <cell r="M121">
            <v>0</v>
          </cell>
          <cell r="N121">
            <v>0</v>
          </cell>
          <cell r="O121">
            <v>0</v>
          </cell>
          <cell r="P121">
            <v>0</v>
          </cell>
          <cell r="Q121">
            <v>0</v>
          </cell>
          <cell r="R121">
            <v>0</v>
          </cell>
          <cell r="S121">
            <v>0</v>
          </cell>
          <cell r="T121">
            <v>0</v>
          </cell>
          <cell r="U121">
            <v>0</v>
          </cell>
          <cell r="V121">
            <v>0</v>
          </cell>
          <cell r="W121">
            <v>0</v>
          </cell>
          <cell r="X121">
            <v>0</v>
          </cell>
          <cell r="Y121">
            <v>10000</v>
          </cell>
          <cell r="Z121">
            <v>1.2E-2</v>
          </cell>
          <cell r="AA121">
            <v>1.2E-2</v>
          </cell>
          <cell r="AE121" t="str">
            <v>SIN CONTRATO</v>
          </cell>
          <cell r="AF121" t="str">
            <v>SIN CONTRATO</v>
          </cell>
          <cell r="AJ121" t="str">
            <v>EN TRÁMITE DE CONTRATACIÓN</v>
          </cell>
        </row>
        <row r="122">
          <cell r="B122" t="str">
            <v>MQ0976</v>
          </cell>
          <cell r="C122" t="str">
            <v>GUANTES DE NITRILO  TALLA  L AMBIDIESTRO</v>
          </cell>
          <cell r="D122">
            <v>50</v>
          </cell>
          <cell r="E122">
            <v>44</v>
          </cell>
          <cell r="F122">
            <v>0</v>
          </cell>
          <cell r="G122">
            <v>39</v>
          </cell>
          <cell r="H122">
            <v>23</v>
          </cell>
          <cell r="I122">
            <v>106</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2000</v>
          </cell>
          <cell r="Z122">
            <v>1.59</v>
          </cell>
          <cell r="AA122">
            <v>1.59</v>
          </cell>
          <cell r="AE122" t="str">
            <v>SIN CONTRATO</v>
          </cell>
          <cell r="AF122" t="str">
            <v>SIN CONTRATO</v>
          </cell>
          <cell r="AJ122" t="str">
            <v>EN TRÁMITE DE CONTRATACIÓN</v>
          </cell>
        </row>
        <row r="123">
          <cell r="B123" t="str">
            <v>MQ0977</v>
          </cell>
          <cell r="C123" t="str">
            <v>GUANTES DE NITRILO TALLA S AMBIDIESTRO</v>
          </cell>
          <cell r="D123">
            <v>200</v>
          </cell>
          <cell r="E123">
            <v>51</v>
          </cell>
          <cell r="F123">
            <v>0</v>
          </cell>
          <cell r="G123">
            <v>0</v>
          </cell>
          <cell r="H123">
            <v>13</v>
          </cell>
          <cell r="I123">
            <v>64</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5000</v>
          </cell>
          <cell r="Z123">
            <v>0.38400000000000001</v>
          </cell>
          <cell r="AA123">
            <v>0.38400000000000001</v>
          </cell>
          <cell r="AE123" t="str">
            <v>SIN CONTRATO</v>
          </cell>
          <cell r="AF123" t="str">
            <v>SIN CONTRATO</v>
          </cell>
          <cell r="AJ123" t="str">
            <v>EN TRÁMITE DE CONTRATACIÓN</v>
          </cell>
          <cell r="AK123" t="str">
            <v>X</v>
          </cell>
        </row>
        <row r="124">
          <cell r="B124" t="str">
            <v>MQ0984</v>
          </cell>
          <cell r="C124" t="str">
            <v>GUIA HIDROFILICA DE 0,035 * 150CM CON ROTADOR DE GUIA</v>
          </cell>
          <cell r="D124">
            <v>60</v>
          </cell>
          <cell r="E124">
            <v>0</v>
          </cell>
          <cell r="F124">
            <v>0</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10</v>
          </cell>
          <cell r="Z124">
            <v>0</v>
          </cell>
          <cell r="AA124">
            <v>0</v>
          </cell>
          <cell r="AE124" t="str">
            <v>136-2023</v>
          </cell>
          <cell r="AF124" t="str">
            <v>COMPAÑÍA DE REPRESENTACIONES MEDICAS SACTP MEDICA S.A.</v>
          </cell>
          <cell r="AJ124" t="str">
            <v>PEDIDO RETENIDO</v>
          </cell>
          <cell r="AK124" t="str">
            <v>X</v>
          </cell>
        </row>
        <row r="125">
          <cell r="B125" t="str">
            <v>MQ0996</v>
          </cell>
          <cell r="C125" t="str">
            <v>INDICADOR BIOLOGICO    1292</v>
          </cell>
          <cell r="D125">
            <v>500</v>
          </cell>
          <cell r="E125">
            <v>0</v>
          </cell>
          <cell r="F125">
            <v>0</v>
          </cell>
          <cell r="G125">
            <v>0</v>
          </cell>
          <cell r="H125">
            <v>0</v>
          </cell>
          <cell r="I125">
            <v>0</v>
          </cell>
          <cell r="J125">
            <v>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150</v>
          </cell>
          <cell r="Z125">
            <v>0</v>
          </cell>
          <cell r="AA125">
            <v>0</v>
          </cell>
          <cell r="AE125" t="str">
            <v>SIN CONTRATO</v>
          </cell>
          <cell r="AF125" t="str">
            <v>SIN CONTRATO</v>
          </cell>
          <cell r="AJ125" t="str">
            <v>EN TRÁMITE DE CONTRATACIÓN</v>
          </cell>
          <cell r="AK125" t="str">
            <v>X</v>
          </cell>
        </row>
        <row r="126">
          <cell r="B126" t="str">
            <v>MQ1024</v>
          </cell>
          <cell r="C126" t="str">
            <v xml:space="preserve"> REANIMADOR NEONATAL PIEZA EN T (NEO-TEE) </v>
          </cell>
          <cell r="D126">
            <v>5</v>
          </cell>
          <cell r="E126">
            <v>0</v>
          </cell>
          <cell r="F126">
            <v>0</v>
          </cell>
          <cell r="G126">
            <v>0</v>
          </cell>
          <cell r="H126">
            <v>0</v>
          </cell>
          <cell r="I126">
            <v>0</v>
          </cell>
          <cell r="J126">
            <v>0</v>
          </cell>
          <cell r="K126">
            <v>5</v>
          </cell>
          <cell r="L126">
            <v>0</v>
          </cell>
          <cell r="M126">
            <v>0</v>
          </cell>
          <cell r="N126">
            <v>9</v>
          </cell>
          <cell r="O126">
            <v>0</v>
          </cell>
          <cell r="P126">
            <v>0</v>
          </cell>
          <cell r="Q126">
            <v>3</v>
          </cell>
          <cell r="R126">
            <v>1</v>
          </cell>
          <cell r="S126">
            <v>0</v>
          </cell>
          <cell r="T126">
            <v>0</v>
          </cell>
          <cell r="U126">
            <v>0</v>
          </cell>
          <cell r="V126">
            <v>0</v>
          </cell>
          <cell r="W126">
            <v>0</v>
          </cell>
          <cell r="X126">
            <v>18</v>
          </cell>
          <cell r="Y126">
            <v>70</v>
          </cell>
          <cell r="Z126">
            <v>0</v>
          </cell>
          <cell r="AA126">
            <v>7.7142857142857144</v>
          </cell>
          <cell r="AE126" t="str">
            <v>SIN CONTRATO</v>
          </cell>
          <cell r="AF126" t="str">
            <v>SIN CONTRATO</v>
          </cell>
          <cell r="AJ126" t="str">
            <v>EN TRÁMITE DE CONTRATACIÓN</v>
          </cell>
        </row>
        <row r="127">
          <cell r="B127" t="str">
            <v>MQ1024</v>
          </cell>
          <cell r="C127" t="str">
            <v>REANIMADOR NEONATAL PIEZA EN T (NEO-TEE)</v>
          </cell>
          <cell r="D127">
            <v>15</v>
          </cell>
          <cell r="E127">
            <v>0</v>
          </cell>
          <cell r="F127">
            <v>0</v>
          </cell>
          <cell r="G127">
            <v>0</v>
          </cell>
          <cell r="H127">
            <v>0</v>
          </cell>
          <cell r="I127">
            <v>0</v>
          </cell>
          <cell r="J127">
            <v>0</v>
          </cell>
          <cell r="K127">
            <v>5</v>
          </cell>
          <cell r="L127">
            <v>0</v>
          </cell>
          <cell r="M127">
            <v>0</v>
          </cell>
          <cell r="N127">
            <v>9</v>
          </cell>
          <cell r="O127">
            <v>0</v>
          </cell>
          <cell r="P127">
            <v>0</v>
          </cell>
          <cell r="Q127">
            <v>3</v>
          </cell>
          <cell r="R127">
            <v>1</v>
          </cell>
          <cell r="S127">
            <v>0</v>
          </cell>
          <cell r="T127">
            <v>0</v>
          </cell>
          <cell r="U127">
            <v>0</v>
          </cell>
          <cell r="V127">
            <v>0</v>
          </cell>
          <cell r="W127">
            <v>0</v>
          </cell>
          <cell r="X127">
            <v>18</v>
          </cell>
          <cell r="Y127">
            <v>70</v>
          </cell>
          <cell r="Z127">
            <v>0</v>
          </cell>
          <cell r="AA127">
            <v>7.7142857142857144</v>
          </cell>
          <cell r="AE127" t="str">
            <v>SIN CONTRATO</v>
          </cell>
          <cell r="AF127" t="str">
            <v>SIN CONTRATO</v>
          </cell>
          <cell r="AJ127" t="str">
            <v>EN TRÁMITE DE CONTRATACIÓN</v>
          </cell>
        </row>
        <row r="128">
          <cell r="B128" t="str">
            <v>MQ1027</v>
          </cell>
          <cell r="C128" t="str">
            <v xml:space="preserve">KIT DE TRAQUEOSTOMIA N° 8.0 C/B NO FENESTRADO  </v>
          </cell>
          <cell r="D128">
            <v>10</v>
          </cell>
          <cell r="E128">
            <v>0</v>
          </cell>
          <cell r="F128">
            <v>0</v>
          </cell>
          <cell r="G128">
            <v>0</v>
          </cell>
          <cell r="H128">
            <v>0</v>
          </cell>
          <cell r="I128">
            <v>0</v>
          </cell>
          <cell r="J128">
            <v>0</v>
          </cell>
          <cell r="K128">
            <v>0</v>
          </cell>
          <cell r="L128">
            <v>0</v>
          </cell>
          <cell r="M128">
            <v>0</v>
          </cell>
          <cell r="N128">
            <v>0</v>
          </cell>
          <cell r="O128">
            <v>0</v>
          </cell>
          <cell r="P128">
            <v>0</v>
          </cell>
          <cell r="Q128">
            <v>0</v>
          </cell>
          <cell r="R128">
            <v>0</v>
          </cell>
          <cell r="S128">
            <v>0</v>
          </cell>
          <cell r="T128">
            <v>0</v>
          </cell>
          <cell r="U128">
            <v>0</v>
          </cell>
          <cell r="V128">
            <v>0</v>
          </cell>
          <cell r="W128">
            <v>0</v>
          </cell>
          <cell r="X128">
            <v>0</v>
          </cell>
          <cell r="Y128">
            <v>5</v>
          </cell>
          <cell r="Z128">
            <v>0</v>
          </cell>
          <cell r="AA128">
            <v>0</v>
          </cell>
          <cell r="AE128" t="str">
            <v>139-2023</v>
          </cell>
          <cell r="AF128" t="str">
            <v>DISCOLMEDICA S.A.S.</v>
          </cell>
          <cell r="AJ128" t="str">
            <v>PEDIDO RETENIDO</v>
          </cell>
        </row>
        <row r="129">
          <cell r="B129" t="str">
            <v>MQ1027</v>
          </cell>
          <cell r="C129" t="str">
            <v>KIT DE TRAQUEOSTOMIA N° 8.0 C/B NO FENESTRADO  )</v>
          </cell>
          <cell r="D129">
            <v>1</v>
          </cell>
          <cell r="E129">
            <v>0</v>
          </cell>
          <cell r="F129">
            <v>0</v>
          </cell>
          <cell r="G129">
            <v>0</v>
          </cell>
          <cell r="H129">
            <v>0</v>
          </cell>
          <cell r="I129">
            <v>0</v>
          </cell>
          <cell r="J129">
            <v>0</v>
          </cell>
          <cell r="K129">
            <v>0</v>
          </cell>
          <cell r="L129">
            <v>0</v>
          </cell>
          <cell r="M129">
            <v>0</v>
          </cell>
          <cell r="N129">
            <v>0</v>
          </cell>
          <cell r="O129">
            <v>0</v>
          </cell>
          <cell r="P129">
            <v>0</v>
          </cell>
          <cell r="Q129">
            <v>0</v>
          </cell>
          <cell r="R129">
            <v>0</v>
          </cell>
          <cell r="S129">
            <v>0</v>
          </cell>
          <cell r="T129">
            <v>0</v>
          </cell>
          <cell r="U129">
            <v>0</v>
          </cell>
          <cell r="V129">
            <v>0</v>
          </cell>
          <cell r="W129">
            <v>0</v>
          </cell>
          <cell r="X129">
            <v>0</v>
          </cell>
          <cell r="Y129">
            <v>5</v>
          </cell>
          <cell r="Z129">
            <v>0</v>
          </cell>
          <cell r="AA129">
            <v>0</v>
          </cell>
          <cell r="AE129" t="str">
            <v>139-2023</v>
          </cell>
          <cell r="AF129" t="str">
            <v>DISCOLMEDICA S.A.S.</v>
          </cell>
          <cell r="AJ129" t="str">
            <v>PEDIDO RETENIDO</v>
          </cell>
        </row>
        <row r="130">
          <cell r="B130" t="str">
            <v>MQ1045</v>
          </cell>
          <cell r="C130" t="str">
            <v xml:space="preserve">MARCADORES NO TOXICOS PARA ESTERILIZACION  </v>
          </cell>
          <cell r="D130">
            <v>30</v>
          </cell>
          <cell r="E130">
            <v>5</v>
          </cell>
          <cell r="F130">
            <v>0</v>
          </cell>
          <cell r="G130">
            <v>0</v>
          </cell>
          <cell r="H130">
            <v>0</v>
          </cell>
          <cell r="I130">
            <v>5</v>
          </cell>
          <cell r="J130">
            <v>0</v>
          </cell>
          <cell r="K130">
            <v>0</v>
          </cell>
          <cell r="L130">
            <v>0</v>
          </cell>
          <cell r="M130">
            <v>0</v>
          </cell>
          <cell r="N130">
            <v>0</v>
          </cell>
          <cell r="O130">
            <v>0</v>
          </cell>
          <cell r="P130">
            <v>0</v>
          </cell>
          <cell r="Q130">
            <v>0</v>
          </cell>
          <cell r="R130">
            <v>0</v>
          </cell>
          <cell r="S130">
            <v>0</v>
          </cell>
          <cell r="T130">
            <v>0</v>
          </cell>
          <cell r="U130">
            <v>0</v>
          </cell>
          <cell r="V130">
            <v>0</v>
          </cell>
          <cell r="W130">
            <v>0</v>
          </cell>
          <cell r="X130">
            <v>0</v>
          </cell>
          <cell r="Y130">
            <v>100</v>
          </cell>
          <cell r="Z130">
            <v>1.5</v>
          </cell>
          <cell r="AA130">
            <v>1.5</v>
          </cell>
          <cell r="AE130" t="str">
            <v>150-2023</v>
          </cell>
          <cell r="AF130" t="str">
            <v>LABORATORIOS GOTHAPLAST LTDA.</v>
          </cell>
          <cell r="AJ130" t="str">
            <v>EN BACKORDER</v>
          </cell>
        </row>
        <row r="131">
          <cell r="B131" t="str">
            <v>MQ1045</v>
          </cell>
          <cell r="C131" t="str">
            <v xml:space="preserve">MARCADORES NO TOXICOS PARA ESTERILIZACION </v>
          </cell>
          <cell r="D131">
            <v>20</v>
          </cell>
          <cell r="E131">
            <v>5</v>
          </cell>
          <cell r="F131">
            <v>0</v>
          </cell>
          <cell r="G131">
            <v>0</v>
          </cell>
          <cell r="H131">
            <v>0</v>
          </cell>
          <cell r="I131">
            <v>5</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100</v>
          </cell>
          <cell r="Z131">
            <v>1.5</v>
          </cell>
          <cell r="AA131">
            <v>1.5</v>
          </cell>
          <cell r="AE131" t="str">
            <v>150-2023</v>
          </cell>
          <cell r="AF131" t="str">
            <v>LABORATORIOS GOTHAPLAST LTDA.</v>
          </cell>
          <cell r="AJ131" t="str">
            <v>EN BACKORDER</v>
          </cell>
        </row>
        <row r="132">
          <cell r="B132" t="str">
            <v>MQ1045</v>
          </cell>
          <cell r="C132" t="str">
            <v>MARCADOR NO TOXICO</v>
          </cell>
          <cell r="D132">
            <v>20</v>
          </cell>
          <cell r="E132">
            <v>5</v>
          </cell>
          <cell r="F132">
            <v>0</v>
          </cell>
          <cell r="G132">
            <v>0</v>
          </cell>
          <cell r="H132">
            <v>0</v>
          </cell>
          <cell r="I132">
            <v>5</v>
          </cell>
          <cell r="J132">
            <v>0</v>
          </cell>
          <cell r="K132">
            <v>0</v>
          </cell>
          <cell r="L132">
            <v>0</v>
          </cell>
          <cell r="M132">
            <v>0</v>
          </cell>
          <cell r="N132">
            <v>0</v>
          </cell>
          <cell r="O132">
            <v>0</v>
          </cell>
          <cell r="P132">
            <v>0</v>
          </cell>
          <cell r="Q132">
            <v>0</v>
          </cell>
          <cell r="R132">
            <v>0</v>
          </cell>
          <cell r="S132">
            <v>0</v>
          </cell>
          <cell r="T132">
            <v>0</v>
          </cell>
          <cell r="U132">
            <v>0</v>
          </cell>
          <cell r="V132">
            <v>0</v>
          </cell>
          <cell r="W132">
            <v>0</v>
          </cell>
          <cell r="X132">
            <v>0</v>
          </cell>
          <cell r="Y132">
            <v>100</v>
          </cell>
          <cell r="Z132">
            <v>1.5</v>
          </cell>
          <cell r="AA132">
            <v>1.5</v>
          </cell>
          <cell r="AE132" t="str">
            <v>150-2023</v>
          </cell>
          <cell r="AF132" t="str">
            <v>LABORATORIOS GOTHAPLAST LTDA.</v>
          </cell>
          <cell r="AJ132" t="str">
            <v>EN BACKORDER</v>
          </cell>
        </row>
        <row r="133">
          <cell r="B133" t="str">
            <v>MQ1120</v>
          </cell>
          <cell r="C133" t="str">
            <v>PAPEL CREPADO 1 GENERACION PARA ESTERILIZACION 50- 54CM X100MT AZUL/VERDE  ROLLO</v>
          </cell>
          <cell r="D133">
            <v>20</v>
          </cell>
          <cell r="E133">
            <v>0</v>
          </cell>
          <cell r="F133">
            <v>0</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50</v>
          </cell>
          <cell r="Z133">
            <v>0</v>
          </cell>
          <cell r="AA133">
            <v>0</v>
          </cell>
          <cell r="AE133" t="str">
            <v>SIN CONTRATO</v>
          </cell>
          <cell r="AF133" t="str">
            <v>SIN CONTRATO</v>
          </cell>
          <cell r="AJ133" t="str">
            <v>EN TRÁMITE DE CONTRATACIÓN</v>
          </cell>
        </row>
        <row r="134">
          <cell r="B134" t="str">
            <v>MQ1157</v>
          </cell>
          <cell r="C134" t="str">
            <v>STERRAD® INDICADOR STRIP  CAJA X 1000 TIRAS</v>
          </cell>
          <cell r="D134">
            <v>200</v>
          </cell>
          <cell r="E134">
            <v>0</v>
          </cell>
          <cell r="F134">
            <v>0</v>
          </cell>
          <cell r="G134">
            <v>0</v>
          </cell>
          <cell r="H134">
            <v>0</v>
          </cell>
          <cell r="I134">
            <v>0</v>
          </cell>
          <cell r="J134">
            <v>0</v>
          </cell>
          <cell r="K134">
            <v>0</v>
          </cell>
          <cell r="L134">
            <v>0</v>
          </cell>
          <cell r="M134">
            <v>0</v>
          </cell>
          <cell r="N134">
            <v>0</v>
          </cell>
          <cell r="O134">
            <v>0</v>
          </cell>
          <cell r="P134">
            <v>0</v>
          </cell>
          <cell r="Q134">
            <v>0</v>
          </cell>
          <cell r="R134">
            <v>0</v>
          </cell>
          <cell r="S134">
            <v>0</v>
          </cell>
          <cell r="T134">
            <v>0</v>
          </cell>
          <cell r="U134">
            <v>0</v>
          </cell>
          <cell r="V134">
            <v>0</v>
          </cell>
          <cell r="W134">
            <v>0</v>
          </cell>
          <cell r="X134">
            <v>0</v>
          </cell>
          <cell r="Y134">
            <v>4</v>
          </cell>
          <cell r="Z134">
            <v>0</v>
          </cell>
          <cell r="AA134">
            <v>0</v>
          </cell>
          <cell r="AE134" t="str">
            <v>088-2023</v>
          </cell>
          <cell r="AF134" t="str">
            <v>ADVANCED STERILIZATION PRODUCTS COLOMBIA S.A.S</v>
          </cell>
          <cell r="AJ134" t="str">
            <v>PEDIDO RETENIDO</v>
          </cell>
        </row>
        <row r="135">
          <cell r="B135" t="str">
            <v>MQ1203</v>
          </cell>
          <cell r="C135" t="str">
            <v>STERRAD® TYVEK® ROLLO 350X70M  ROLLO</v>
          </cell>
          <cell r="D135">
            <v>5</v>
          </cell>
          <cell r="E135">
            <v>0</v>
          </cell>
          <cell r="F135">
            <v>0</v>
          </cell>
          <cell r="G135">
            <v>0</v>
          </cell>
          <cell r="H135">
            <v>0</v>
          </cell>
          <cell r="I135">
            <v>0</v>
          </cell>
          <cell r="J135">
            <v>0</v>
          </cell>
          <cell r="K135">
            <v>0</v>
          </cell>
          <cell r="L135">
            <v>0</v>
          </cell>
          <cell r="M135">
            <v>0</v>
          </cell>
          <cell r="N135">
            <v>0</v>
          </cell>
          <cell r="O135">
            <v>0</v>
          </cell>
          <cell r="P135">
            <v>0</v>
          </cell>
          <cell r="Q135">
            <v>0</v>
          </cell>
          <cell r="R135">
            <v>0</v>
          </cell>
          <cell r="S135">
            <v>0</v>
          </cell>
          <cell r="T135">
            <v>0</v>
          </cell>
          <cell r="U135">
            <v>0</v>
          </cell>
          <cell r="V135">
            <v>0</v>
          </cell>
          <cell r="W135">
            <v>0</v>
          </cell>
          <cell r="X135">
            <v>0</v>
          </cell>
          <cell r="Y135">
            <v>5</v>
          </cell>
          <cell r="Z135">
            <v>0</v>
          </cell>
          <cell r="AA135">
            <v>0</v>
          </cell>
          <cell r="AE135" t="str">
            <v>088-2023</v>
          </cell>
          <cell r="AF135" t="str">
            <v>ADVANCED STERILIZATION PRODUCTS COLOMBIA S.A.S</v>
          </cell>
          <cell r="AJ135" t="str">
            <v>PEDIDO RETENIDO</v>
          </cell>
        </row>
        <row r="136">
          <cell r="B136" t="str">
            <v>MQ1204</v>
          </cell>
          <cell r="C136" t="str">
            <v>STERRAD® TYVEK® ROLLO 200X70M  ROLLO</v>
          </cell>
          <cell r="D136">
            <v>5</v>
          </cell>
          <cell r="E136">
            <v>0</v>
          </cell>
          <cell r="F136">
            <v>0</v>
          </cell>
          <cell r="G136">
            <v>0</v>
          </cell>
          <cell r="H136">
            <v>0</v>
          </cell>
          <cell r="I136">
            <v>0</v>
          </cell>
          <cell r="J136">
            <v>0</v>
          </cell>
          <cell r="K136">
            <v>0</v>
          </cell>
          <cell r="L136">
            <v>0</v>
          </cell>
          <cell r="M136">
            <v>0</v>
          </cell>
          <cell r="N136">
            <v>0</v>
          </cell>
          <cell r="O136">
            <v>0</v>
          </cell>
          <cell r="P136">
            <v>0</v>
          </cell>
          <cell r="Q136">
            <v>0</v>
          </cell>
          <cell r="R136">
            <v>0</v>
          </cell>
          <cell r="S136">
            <v>0</v>
          </cell>
          <cell r="T136">
            <v>0</v>
          </cell>
          <cell r="U136">
            <v>0</v>
          </cell>
          <cell r="V136">
            <v>0</v>
          </cell>
          <cell r="W136">
            <v>0</v>
          </cell>
          <cell r="X136">
            <v>0</v>
          </cell>
          <cell r="Y136">
            <v>5</v>
          </cell>
          <cell r="Z136">
            <v>0</v>
          </cell>
          <cell r="AA136">
            <v>0</v>
          </cell>
          <cell r="AE136" t="str">
            <v>088-2023</v>
          </cell>
          <cell r="AF136" t="str">
            <v>ADVANCED STERILIZATION PRODUCTS COLOMBIA S.A.S</v>
          </cell>
          <cell r="AJ136" t="str">
            <v>PEDIDO RETENIDO</v>
          </cell>
        </row>
        <row r="137">
          <cell r="B137" t="str">
            <v>MQ1223</v>
          </cell>
          <cell r="C137" t="str">
            <v>STERRAD® CASSETTE 100NX  CAJA X 2 UNIDADES</v>
          </cell>
          <cell r="D137">
            <v>40</v>
          </cell>
          <cell r="E137">
            <v>0</v>
          </cell>
          <cell r="F137">
            <v>0</v>
          </cell>
          <cell r="G137">
            <v>0</v>
          </cell>
          <cell r="H137">
            <v>0</v>
          </cell>
          <cell r="I137">
            <v>0</v>
          </cell>
          <cell r="J137">
            <v>0</v>
          </cell>
          <cell r="K137">
            <v>0</v>
          </cell>
          <cell r="L137">
            <v>0</v>
          </cell>
          <cell r="M137">
            <v>0</v>
          </cell>
          <cell r="N137">
            <v>0</v>
          </cell>
          <cell r="O137">
            <v>0</v>
          </cell>
          <cell r="P137">
            <v>0</v>
          </cell>
          <cell r="Q137">
            <v>0</v>
          </cell>
          <cell r="R137">
            <v>0</v>
          </cell>
          <cell r="S137">
            <v>0</v>
          </cell>
          <cell r="T137">
            <v>0</v>
          </cell>
          <cell r="U137">
            <v>0</v>
          </cell>
          <cell r="V137">
            <v>0</v>
          </cell>
          <cell r="W137">
            <v>0</v>
          </cell>
          <cell r="X137">
            <v>0</v>
          </cell>
          <cell r="Y137">
            <v>10</v>
          </cell>
          <cell r="Z137">
            <v>0</v>
          </cell>
          <cell r="AA137">
            <v>0</v>
          </cell>
          <cell r="AE137" t="str">
            <v>088-2023</v>
          </cell>
          <cell r="AF137" t="str">
            <v>ADVANCED STERILIZATION PRODUCTS COLOMBIA S.A.S</v>
          </cell>
          <cell r="AJ137" t="str">
            <v>PEDIDO RETENIDO</v>
          </cell>
          <cell r="AK137" t="str">
            <v>x</v>
          </cell>
        </row>
        <row r="138">
          <cell r="B138" t="str">
            <v>MQ1239</v>
          </cell>
          <cell r="C138" t="str">
            <v>TYVEK ROLLO DE EMPAQUE STERRAD  70m X 250 mm Ref. 42407</v>
          </cell>
          <cell r="D138">
            <v>5</v>
          </cell>
          <cell r="E138">
            <v>0</v>
          </cell>
          <cell r="F138">
            <v>0</v>
          </cell>
          <cell r="G138">
            <v>0</v>
          </cell>
          <cell r="H138">
            <v>0</v>
          </cell>
          <cell r="I138">
            <v>0</v>
          </cell>
          <cell r="J138">
            <v>0</v>
          </cell>
          <cell r="K138">
            <v>0</v>
          </cell>
          <cell r="L138">
            <v>0</v>
          </cell>
          <cell r="M138">
            <v>0</v>
          </cell>
          <cell r="N138">
            <v>0</v>
          </cell>
          <cell r="O138">
            <v>0</v>
          </cell>
          <cell r="P138">
            <v>0</v>
          </cell>
          <cell r="Q138">
            <v>0</v>
          </cell>
          <cell r="R138">
            <v>0</v>
          </cell>
          <cell r="S138">
            <v>0</v>
          </cell>
          <cell r="T138">
            <v>0</v>
          </cell>
          <cell r="U138">
            <v>0</v>
          </cell>
          <cell r="V138">
            <v>0</v>
          </cell>
          <cell r="W138">
            <v>0</v>
          </cell>
          <cell r="X138">
            <v>0</v>
          </cell>
          <cell r="Y138">
            <v>1</v>
          </cell>
          <cell r="Z138">
            <v>0</v>
          </cell>
          <cell r="AA138">
            <v>0</v>
          </cell>
          <cell r="AE138" t="str">
            <v>088-2023</v>
          </cell>
          <cell r="AF138" t="str">
            <v>ADVANCED STERILIZATION PRODUCTS COLOMBIA S.A.S</v>
          </cell>
          <cell r="AJ138" t="str">
            <v>PEDIDO RETENIDO</v>
          </cell>
        </row>
        <row r="139">
          <cell r="B139" t="str">
            <v>MQ1251</v>
          </cell>
          <cell r="C139" t="str">
            <v>MANILLA  MADRE E HIJO</v>
          </cell>
          <cell r="D139">
            <v>1000</v>
          </cell>
          <cell r="E139">
            <v>0</v>
          </cell>
          <cell r="F139">
            <v>0</v>
          </cell>
          <cell r="G139">
            <v>0</v>
          </cell>
          <cell r="H139">
            <v>0</v>
          </cell>
          <cell r="I139">
            <v>0</v>
          </cell>
          <cell r="J139">
            <v>0</v>
          </cell>
          <cell r="K139">
            <v>0</v>
          </cell>
          <cell r="L139">
            <v>0</v>
          </cell>
          <cell r="M139">
            <v>0</v>
          </cell>
          <cell r="N139">
            <v>0</v>
          </cell>
          <cell r="O139">
            <v>0</v>
          </cell>
          <cell r="P139">
            <v>0</v>
          </cell>
          <cell r="Q139">
            <v>0</v>
          </cell>
          <cell r="R139">
            <v>0</v>
          </cell>
          <cell r="S139">
            <v>0</v>
          </cell>
          <cell r="T139">
            <v>0</v>
          </cell>
          <cell r="U139">
            <v>0</v>
          </cell>
          <cell r="V139">
            <v>0</v>
          </cell>
          <cell r="W139">
            <v>0</v>
          </cell>
          <cell r="X139">
            <v>0</v>
          </cell>
          <cell r="Y139">
            <v>0.1</v>
          </cell>
          <cell r="Z139">
            <v>0</v>
          </cell>
          <cell r="AA139">
            <v>0</v>
          </cell>
          <cell r="AE139" t="str">
            <v>SIN CONTRATO</v>
          </cell>
          <cell r="AF139" t="str">
            <v>SIN CONTRATO</v>
          </cell>
          <cell r="AJ139" t="str">
            <v>SIN CONTRATO</v>
          </cell>
        </row>
        <row r="140">
          <cell r="B140" t="str">
            <v>MQ1279</v>
          </cell>
          <cell r="C140" t="str">
            <v xml:space="preserve">ENVOLVEDERA DOBLE CAPA SMS CH100 76CM * 76 CM / 288 PLIEGOS SENCILLOS TERMO SELLADOS PARA UN TOTAL DE 144 PLIEGOS DOBLES   </v>
          </cell>
          <cell r="D140">
            <v>10</v>
          </cell>
          <cell r="E140">
            <v>0</v>
          </cell>
          <cell r="F140">
            <v>0</v>
          </cell>
          <cell r="G140">
            <v>0</v>
          </cell>
          <cell r="H140">
            <v>0</v>
          </cell>
          <cell r="I140">
            <v>0</v>
          </cell>
          <cell r="J140">
            <v>0</v>
          </cell>
          <cell r="K140">
            <v>0</v>
          </cell>
          <cell r="L140">
            <v>0</v>
          </cell>
          <cell r="M140">
            <v>0</v>
          </cell>
          <cell r="N140">
            <v>0</v>
          </cell>
          <cell r="O140">
            <v>0</v>
          </cell>
          <cell r="P140">
            <v>0</v>
          </cell>
          <cell r="Q140">
            <v>0</v>
          </cell>
          <cell r="R140">
            <v>0</v>
          </cell>
          <cell r="S140">
            <v>0</v>
          </cell>
          <cell r="T140">
            <v>0</v>
          </cell>
          <cell r="U140">
            <v>0</v>
          </cell>
          <cell r="V140">
            <v>0</v>
          </cell>
          <cell r="W140">
            <v>0</v>
          </cell>
          <cell r="X140">
            <v>0</v>
          </cell>
          <cell r="Y140">
            <v>1000</v>
          </cell>
          <cell r="Z140">
            <v>0</v>
          </cell>
          <cell r="AA140">
            <v>0</v>
          </cell>
          <cell r="AE140" t="str">
            <v>SIN CONTRATO</v>
          </cell>
          <cell r="AF140" t="str">
            <v>SIN CONTRATO</v>
          </cell>
          <cell r="AJ140" t="str">
            <v>EN TRÁMITE DE CONTRATACIÓN</v>
          </cell>
        </row>
        <row r="141">
          <cell r="B141" t="str">
            <v>MQ1279</v>
          </cell>
          <cell r="C141" t="str">
            <v>ENVOLVEDERA DOBLE CAPA SMS CH100 76CM * 76 CM / 288 PLIEGOS SENCILLOS TERMOSELLADOS PARA UN TOTAL DE 144 PLIEGOS DOBLES</v>
          </cell>
          <cell r="D141">
            <v>1000</v>
          </cell>
          <cell r="E141">
            <v>0</v>
          </cell>
          <cell r="F141">
            <v>0</v>
          </cell>
          <cell r="G141">
            <v>0</v>
          </cell>
          <cell r="H141">
            <v>0</v>
          </cell>
          <cell r="I141">
            <v>0</v>
          </cell>
          <cell r="J141">
            <v>0</v>
          </cell>
          <cell r="K141">
            <v>0</v>
          </cell>
          <cell r="L141">
            <v>0</v>
          </cell>
          <cell r="M141">
            <v>0</v>
          </cell>
          <cell r="N141">
            <v>0</v>
          </cell>
          <cell r="O141">
            <v>0</v>
          </cell>
          <cell r="P141">
            <v>0</v>
          </cell>
          <cell r="Q141">
            <v>0</v>
          </cell>
          <cell r="R141">
            <v>0</v>
          </cell>
          <cell r="S141">
            <v>0</v>
          </cell>
          <cell r="T141">
            <v>0</v>
          </cell>
          <cell r="U141">
            <v>0</v>
          </cell>
          <cell r="V141">
            <v>0</v>
          </cell>
          <cell r="W141">
            <v>0</v>
          </cell>
          <cell r="X141">
            <v>0</v>
          </cell>
          <cell r="Y141">
            <v>1000</v>
          </cell>
          <cell r="Z141">
            <v>0</v>
          </cell>
          <cell r="AA141">
            <v>0</v>
          </cell>
          <cell r="AE141" t="str">
            <v>SIN CONTRATO</v>
          </cell>
          <cell r="AF141" t="str">
            <v>SIN CONTRATO</v>
          </cell>
          <cell r="AJ141" t="str">
            <v>EN TRÁMITE DE CONTRATACIÓN</v>
          </cell>
        </row>
        <row r="142">
          <cell r="B142" t="str">
            <v>MQ1279</v>
          </cell>
          <cell r="C142" t="str">
            <v>ENVOLVEDERA  75*75</v>
          </cell>
          <cell r="D142">
            <v>500</v>
          </cell>
          <cell r="E142">
            <v>0</v>
          </cell>
          <cell r="F142">
            <v>0</v>
          </cell>
          <cell r="G142">
            <v>0</v>
          </cell>
          <cell r="H142">
            <v>0</v>
          </cell>
          <cell r="I142">
            <v>0</v>
          </cell>
          <cell r="J142">
            <v>0</v>
          </cell>
          <cell r="K142">
            <v>0</v>
          </cell>
          <cell r="L142">
            <v>0</v>
          </cell>
          <cell r="M142">
            <v>0</v>
          </cell>
          <cell r="N142">
            <v>0</v>
          </cell>
          <cell r="O142">
            <v>0</v>
          </cell>
          <cell r="P142">
            <v>0</v>
          </cell>
          <cell r="Q142">
            <v>0</v>
          </cell>
          <cell r="R142">
            <v>0</v>
          </cell>
          <cell r="S142">
            <v>0</v>
          </cell>
          <cell r="T142">
            <v>0</v>
          </cell>
          <cell r="U142">
            <v>0</v>
          </cell>
          <cell r="V142">
            <v>0</v>
          </cell>
          <cell r="W142">
            <v>0</v>
          </cell>
          <cell r="X142">
            <v>0</v>
          </cell>
          <cell r="Y142">
            <v>1000</v>
          </cell>
          <cell r="Z142">
            <v>0</v>
          </cell>
          <cell r="AA142">
            <v>0</v>
          </cell>
          <cell r="AE142" t="str">
            <v>SIN CONTRATO</v>
          </cell>
          <cell r="AF142" t="str">
            <v>SIN CONTRATO</v>
          </cell>
          <cell r="AJ142" t="str">
            <v>EN TRÁMITE DE CONTRATACIÓN</v>
          </cell>
        </row>
        <row r="143">
          <cell r="B143" t="str">
            <v>MQ1280</v>
          </cell>
          <cell r="C143" t="str">
            <v xml:space="preserve">ENVOLVEDERA DOBLE CAPA SMS CH200 101CM * 101CM / 240 PLIEGOS SENCILLOS TERMO SELLADOS PARA UN TOTAL DE 120 PLIEGOS DOBLES   </v>
          </cell>
          <cell r="D143">
            <v>10</v>
          </cell>
          <cell r="E143">
            <v>0</v>
          </cell>
          <cell r="F143">
            <v>0</v>
          </cell>
          <cell r="G143">
            <v>0</v>
          </cell>
          <cell r="H143">
            <v>0</v>
          </cell>
          <cell r="I143">
            <v>0</v>
          </cell>
          <cell r="J143">
            <v>0</v>
          </cell>
          <cell r="K143">
            <v>0</v>
          </cell>
          <cell r="L143">
            <v>0</v>
          </cell>
          <cell r="M143">
            <v>0</v>
          </cell>
          <cell r="N143">
            <v>0</v>
          </cell>
          <cell r="O143">
            <v>0</v>
          </cell>
          <cell r="P143">
            <v>0</v>
          </cell>
          <cell r="Q143">
            <v>0</v>
          </cell>
          <cell r="R143">
            <v>0</v>
          </cell>
          <cell r="S143">
            <v>0</v>
          </cell>
          <cell r="T143">
            <v>0</v>
          </cell>
          <cell r="U143">
            <v>0</v>
          </cell>
          <cell r="V143">
            <v>0</v>
          </cell>
          <cell r="W143">
            <v>0</v>
          </cell>
          <cell r="X143">
            <v>0</v>
          </cell>
          <cell r="Y143">
            <v>1000</v>
          </cell>
          <cell r="Z143">
            <v>0</v>
          </cell>
          <cell r="AA143">
            <v>0</v>
          </cell>
          <cell r="AE143" t="str">
            <v>SIN CONTRATO</v>
          </cell>
          <cell r="AF143" t="str">
            <v>SIN CONTRATO</v>
          </cell>
          <cell r="AJ143" t="str">
            <v>EN TRÁMITE DE CONTRATACIÓN</v>
          </cell>
        </row>
        <row r="144">
          <cell r="B144" t="str">
            <v>MQ1280</v>
          </cell>
          <cell r="C144" t="str">
            <v>ENVOLVEDERA DOBLE CAPA SMS CH200  -  101CM * 101CM  / 240 PLIEGOS SENCILLOS.TERMOSELLADOS PARA UN TOTAL DE 120 PLIEGOS DOBLES</v>
          </cell>
          <cell r="D144">
            <v>5</v>
          </cell>
          <cell r="E144">
            <v>0</v>
          </cell>
          <cell r="F144">
            <v>0</v>
          </cell>
          <cell r="G144">
            <v>0</v>
          </cell>
          <cell r="H144">
            <v>0</v>
          </cell>
          <cell r="I144">
            <v>0</v>
          </cell>
          <cell r="J144">
            <v>0</v>
          </cell>
          <cell r="K144">
            <v>0</v>
          </cell>
          <cell r="L144">
            <v>0</v>
          </cell>
          <cell r="M144">
            <v>0</v>
          </cell>
          <cell r="N144">
            <v>0</v>
          </cell>
          <cell r="O144">
            <v>0</v>
          </cell>
          <cell r="P144">
            <v>0</v>
          </cell>
          <cell r="Q144">
            <v>0</v>
          </cell>
          <cell r="R144">
            <v>0</v>
          </cell>
          <cell r="S144">
            <v>0</v>
          </cell>
          <cell r="T144">
            <v>0</v>
          </cell>
          <cell r="U144">
            <v>0</v>
          </cell>
          <cell r="V144">
            <v>0</v>
          </cell>
          <cell r="W144">
            <v>0</v>
          </cell>
          <cell r="X144">
            <v>0</v>
          </cell>
          <cell r="Y144">
            <v>1000</v>
          </cell>
          <cell r="Z144">
            <v>0</v>
          </cell>
          <cell r="AA144">
            <v>0</v>
          </cell>
          <cell r="AE144" t="str">
            <v>SIN CONTRATO</v>
          </cell>
          <cell r="AF144" t="str">
            <v>SIN CONTRATO</v>
          </cell>
          <cell r="AJ144" t="str">
            <v>EN TRÁMITE DE CONTRATACIÓN</v>
          </cell>
        </row>
        <row r="145">
          <cell r="B145" t="str">
            <v>MQ1280</v>
          </cell>
          <cell r="C145" t="str">
            <v>ENVOLVEDERA DOBLE CAPA SMS CH200  -  101CM * 101CM  / 240 PLIEGOS SENCILLOS.TERMOSELLADOS PARA UN TOTAL DE 120 PLIEGOS DOBLES</v>
          </cell>
          <cell r="D145" t="str">
            <v>6 ROLLOS/CAJAS</v>
          </cell>
          <cell r="E145">
            <v>0</v>
          </cell>
          <cell r="F145">
            <v>0</v>
          </cell>
          <cell r="G145">
            <v>0</v>
          </cell>
          <cell r="H145">
            <v>0</v>
          </cell>
          <cell r="I145">
            <v>0</v>
          </cell>
          <cell r="J145">
            <v>0</v>
          </cell>
          <cell r="K145">
            <v>0</v>
          </cell>
          <cell r="L145">
            <v>0</v>
          </cell>
          <cell r="M145">
            <v>0</v>
          </cell>
          <cell r="N145">
            <v>0</v>
          </cell>
          <cell r="O145">
            <v>0</v>
          </cell>
          <cell r="P145">
            <v>0</v>
          </cell>
          <cell r="Q145">
            <v>0</v>
          </cell>
          <cell r="R145">
            <v>0</v>
          </cell>
          <cell r="S145">
            <v>0</v>
          </cell>
          <cell r="T145">
            <v>0</v>
          </cell>
          <cell r="U145">
            <v>0</v>
          </cell>
          <cell r="V145">
            <v>0</v>
          </cell>
          <cell r="W145">
            <v>0</v>
          </cell>
          <cell r="X145">
            <v>0</v>
          </cell>
          <cell r="Y145">
            <v>1000</v>
          </cell>
          <cell r="Z145">
            <v>0</v>
          </cell>
          <cell r="AA145">
            <v>0</v>
          </cell>
          <cell r="AE145" t="str">
            <v>SIN CONTRATO</v>
          </cell>
          <cell r="AF145" t="str">
            <v>SIN CONTRATO</v>
          </cell>
          <cell r="AJ145" t="str">
            <v>EN TRÁMITE DE CONTRATACIÓN</v>
          </cell>
        </row>
        <row r="146">
          <cell r="B146" t="str">
            <v>MQ1281</v>
          </cell>
          <cell r="C146" t="str">
            <v>ENVOLVEDERA DOBLE CAPA SMS CH200 121CM * 121CM / 96 PLIEGOS SENCILLOS TERMOSELLADOS PARA UN TOTAL DE 48 PLIEGOS DOBLES</v>
          </cell>
          <cell r="D146">
            <v>1000</v>
          </cell>
          <cell r="E146">
            <v>0</v>
          </cell>
          <cell r="F146">
            <v>0</v>
          </cell>
          <cell r="G146">
            <v>0</v>
          </cell>
          <cell r="H146">
            <v>0</v>
          </cell>
          <cell r="I146">
            <v>0</v>
          </cell>
          <cell r="J146">
            <v>0</v>
          </cell>
          <cell r="K146">
            <v>0</v>
          </cell>
          <cell r="L146">
            <v>0</v>
          </cell>
          <cell r="M146">
            <v>0</v>
          </cell>
          <cell r="N146">
            <v>0</v>
          </cell>
          <cell r="O146">
            <v>0</v>
          </cell>
          <cell r="P146">
            <v>0</v>
          </cell>
          <cell r="Q146">
            <v>0</v>
          </cell>
          <cell r="R146">
            <v>0</v>
          </cell>
          <cell r="S146">
            <v>0</v>
          </cell>
          <cell r="T146">
            <v>0</v>
          </cell>
          <cell r="U146">
            <v>0</v>
          </cell>
          <cell r="V146">
            <v>0</v>
          </cell>
          <cell r="W146">
            <v>0</v>
          </cell>
          <cell r="X146">
            <v>0</v>
          </cell>
          <cell r="Y146">
            <v>1000</v>
          </cell>
          <cell r="Z146">
            <v>0</v>
          </cell>
          <cell r="AA146">
            <v>0</v>
          </cell>
          <cell r="AE146" t="str">
            <v>SIN CONTRATO</v>
          </cell>
          <cell r="AF146" t="str">
            <v>SIN CONTRATO</v>
          </cell>
          <cell r="AJ146" t="str">
            <v>EN TRÁMITE DE CONTRATACIÓN</v>
          </cell>
          <cell r="AK146" t="str">
            <v>X</v>
          </cell>
        </row>
        <row r="147">
          <cell r="B147" t="str">
            <v>MQ1308</v>
          </cell>
          <cell r="C147" t="str">
            <v>ENVOLVEDERA 38*38 cm NOVOTEX DOBLE</v>
          </cell>
          <cell r="D147">
            <v>10</v>
          </cell>
          <cell r="E147">
            <v>0</v>
          </cell>
          <cell r="F147">
            <v>0</v>
          </cell>
          <cell r="G147">
            <v>0</v>
          </cell>
          <cell r="H147">
            <v>0</v>
          </cell>
          <cell r="I147">
            <v>0</v>
          </cell>
          <cell r="J147">
            <v>0</v>
          </cell>
          <cell r="K147">
            <v>0</v>
          </cell>
          <cell r="L147">
            <v>0</v>
          </cell>
          <cell r="M147">
            <v>0</v>
          </cell>
          <cell r="N147">
            <v>0</v>
          </cell>
          <cell r="O147">
            <v>0</v>
          </cell>
          <cell r="P147">
            <v>0</v>
          </cell>
          <cell r="Q147">
            <v>0</v>
          </cell>
          <cell r="R147">
            <v>0</v>
          </cell>
          <cell r="S147">
            <v>0</v>
          </cell>
          <cell r="T147">
            <v>0</v>
          </cell>
          <cell r="U147">
            <v>0</v>
          </cell>
          <cell r="V147">
            <v>0</v>
          </cell>
          <cell r="W147">
            <v>0</v>
          </cell>
          <cell r="X147">
            <v>0</v>
          </cell>
          <cell r="Y147">
            <v>0.1</v>
          </cell>
          <cell r="Z147">
            <v>0</v>
          </cell>
          <cell r="AA147">
            <v>0</v>
          </cell>
          <cell r="AE147" t="str">
            <v>SIN CONTRATO</v>
          </cell>
          <cell r="AF147" t="str">
            <v>SIN CONTRATO</v>
          </cell>
          <cell r="AJ147" t="str">
            <v>EN TRÁMITE DE CONTRATACIÓN</v>
          </cell>
        </row>
        <row r="148">
          <cell r="B148" t="str">
            <v>MQ1309</v>
          </cell>
          <cell r="C148" t="str">
            <v>ENVOLVEDERA 30*30 cm NOVOTEX DOBLE</v>
          </cell>
          <cell r="D148">
            <v>10</v>
          </cell>
          <cell r="E148">
            <v>0</v>
          </cell>
          <cell r="F148">
            <v>0</v>
          </cell>
          <cell r="G148">
            <v>0</v>
          </cell>
          <cell r="H148">
            <v>0</v>
          </cell>
          <cell r="I148">
            <v>0</v>
          </cell>
          <cell r="J148">
            <v>0</v>
          </cell>
          <cell r="K148">
            <v>0</v>
          </cell>
          <cell r="L148">
            <v>0</v>
          </cell>
          <cell r="M148">
            <v>0</v>
          </cell>
          <cell r="N148">
            <v>0</v>
          </cell>
          <cell r="O148">
            <v>0</v>
          </cell>
          <cell r="P148">
            <v>0</v>
          </cell>
          <cell r="Q148">
            <v>0</v>
          </cell>
          <cell r="R148">
            <v>0</v>
          </cell>
          <cell r="S148">
            <v>0</v>
          </cell>
          <cell r="T148">
            <v>0</v>
          </cell>
          <cell r="U148">
            <v>0</v>
          </cell>
          <cell r="V148">
            <v>0</v>
          </cell>
          <cell r="W148">
            <v>0</v>
          </cell>
          <cell r="X148">
            <v>0</v>
          </cell>
          <cell r="Y148">
            <v>0.1</v>
          </cell>
          <cell r="Z148">
            <v>0</v>
          </cell>
          <cell r="AA148">
            <v>0</v>
          </cell>
          <cell r="AE148" t="str">
            <v>SIN CONTRATO</v>
          </cell>
          <cell r="AF148" t="str">
            <v>SIN CONTRATO</v>
          </cell>
          <cell r="AJ148" t="str">
            <v>EN TRÁMITE DE CONTRATACIÓN</v>
          </cell>
        </row>
        <row r="149">
          <cell r="B149" t="str">
            <v>MQ1309</v>
          </cell>
          <cell r="C149" t="str">
            <v>ENVOLVEDERA 30*30</v>
          </cell>
          <cell r="D149">
            <v>500</v>
          </cell>
          <cell r="E149">
            <v>0</v>
          </cell>
          <cell r="F149">
            <v>0</v>
          </cell>
          <cell r="G149">
            <v>0</v>
          </cell>
          <cell r="H149">
            <v>0</v>
          </cell>
          <cell r="I149">
            <v>0</v>
          </cell>
          <cell r="J149">
            <v>0</v>
          </cell>
          <cell r="K149">
            <v>0</v>
          </cell>
          <cell r="L149">
            <v>0</v>
          </cell>
          <cell r="M149">
            <v>0</v>
          </cell>
          <cell r="N149">
            <v>0</v>
          </cell>
          <cell r="O149">
            <v>0</v>
          </cell>
          <cell r="P149">
            <v>0</v>
          </cell>
          <cell r="Q149">
            <v>0</v>
          </cell>
          <cell r="R149">
            <v>0</v>
          </cell>
          <cell r="S149">
            <v>0</v>
          </cell>
          <cell r="T149">
            <v>0</v>
          </cell>
          <cell r="U149">
            <v>0</v>
          </cell>
          <cell r="V149">
            <v>0</v>
          </cell>
          <cell r="W149">
            <v>0</v>
          </cell>
          <cell r="X149">
            <v>0</v>
          </cell>
          <cell r="Y149">
            <v>0.1</v>
          </cell>
          <cell r="Z149">
            <v>0</v>
          </cell>
          <cell r="AA149">
            <v>0</v>
          </cell>
          <cell r="AE149" t="str">
            <v>SIN CONTRATO</v>
          </cell>
          <cell r="AF149" t="str">
            <v>SIN CONTRATO</v>
          </cell>
          <cell r="AJ149" t="str">
            <v>EN TRÁMITE DE CONTRATACIÓN</v>
          </cell>
        </row>
        <row r="150">
          <cell r="B150" t="str">
            <v>MQ1315</v>
          </cell>
          <cell r="C150" t="str">
            <v>CATETER VENOSO CENTRAL DE INSERCION PERIFERICA (PICC) ADULTO 4 FR BILUMEN *50cm</v>
          </cell>
          <cell r="D150">
            <v>2</v>
          </cell>
          <cell r="E150">
            <v>0</v>
          </cell>
          <cell r="F150">
            <v>0</v>
          </cell>
          <cell r="G150">
            <v>0</v>
          </cell>
          <cell r="H150">
            <v>0</v>
          </cell>
          <cell r="I150">
            <v>0</v>
          </cell>
          <cell r="J150">
            <v>0</v>
          </cell>
          <cell r="K150">
            <v>0</v>
          </cell>
          <cell r="L150">
            <v>0</v>
          </cell>
          <cell r="M150">
            <v>0</v>
          </cell>
          <cell r="N150">
            <v>0</v>
          </cell>
          <cell r="O150">
            <v>0</v>
          </cell>
          <cell r="P150">
            <v>0</v>
          </cell>
          <cell r="Q150">
            <v>0</v>
          </cell>
          <cell r="R150">
            <v>0</v>
          </cell>
          <cell r="S150">
            <v>0</v>
          </cell>
          <cell r="T150">
            <v>0</v>
          </cell>
          <cell r="U150">
            <v>0</v>
          </cell>
          <cell r="V150">
            <v>0</v>
          </cell>
          <cell r="W150">
            <v>0</v>
          </cell>
          <cell r="X150">
            <v>0</v>
          </cell>
          <cell r="Y150">
            <v>0.1</v>
          </cell>
          <cell r="Z150">
            <v>0</v>
          </cell>
          <cell r="AA150">
            <v>0</v>
          </cell>
          <cell r="AE150" t="str">
            <v>SIN CONTRATO</v>
          </cell>
          <cell r="AF150" t="str">
            <v>SIN CONTRATO</v>
          </cell>
          <cell r="AJ150" t="str">
            <v>EN TRÁMITE DE CONTRATACIÓN</v>
          </cell>
        </row>
        <row r="151">
          <cell r="B151" t="str">
            <v>MQ1322</v>
          </cell>
          <cell r="C151" t="str">
            <v>BOLSA AUTOSELLABLE PARA ESTERILIZACION DE 5.7CM * 10 CM +/- 1 CM CON INDICADOR PARA VAPOR</v>
          </cell>
          <cell r="D151">
            <v>5</v>
          </cell>
          <cell r="E151">
            <v>4</v>
          </cell>
          <cell r="F151">
            <v>0</v>
          </cell>
          <cell r="G151">
            <v>4</v>
          </cell>
          <cell r="H151">
            <v>1</v>
          </cell>
          <cell r="I151">
            <v>9</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3500</v>
          </cell>
          <cell r="Z151">
            <v>7.7142857142857138E-2</v>
          </cell>
          <cell r="AA151">
            <v>7.7142857142857138E-2</v>
          </cell>
          <cell r="AE151" t="str">
            <v>151-2023</v>
          </cell>
          <cell r="AF151" t="str">
            <v>BIOPLAST OC S.A.S.</v>
          </cell>
          <cell r="AJ151" t="str">
            <v xml:space="preserve">CON SALDOS EN ALMACENES   </v>
          </cell>
        </row>
        <row r="152">
          <cell r="B152" t="str">
            <v>MQ1322</v>
          </cell>
          <cell r="C152" t="str">
            <v>BOLSA PARA ESTERILIZA 57*10</v>
          </cell>
          <cell r="D152">
            <v>900</v>
          </cell>
          <cell r="E152">
            <v>4</v>
          </cell>
          <cell r="F152">
            <v>0</v>
          </cell>
          <cell r="G152">
            <v>4</v>
          </cell>
          <cell r="H152">
            <v>1</v>
          </cell>
          <cell r="I152">
            <v>9</v>
          </cell>
          <cell r="J152">
            <v>0</v>
          </cell>
          <cell r="K152">
            <v>0</v>
          </cell>
          <cell r="L152">
            <v>0</v>
          </cell>
          <cell r="M152">
            <v>0</v>
          </cell>
          <cell r="N152">
            <v>0</v>
          </cell>
          <cell r="O152">
            <v>0</v>
          </cell>
          <cell r="P152">
            <v>0</v>
          </cell>
          <cell r="Q152">
            <v>0</v>
          </cell>
          <cell r="R152">
            <v>0</v>
          </cell>
          <cell r="S152">
            <v>0</v>
          </cell>
          <cell r="T152">
            <v>0</v>
          </cell>
          <cell r="U152">
            <v>0</v>
          </cell>
          <cell r="V152">
            <v>0</v>
          </cell>
          <cell r="W152">
            <v>0</v>
          </cell>
          <cell r="X152">
            <v>0</v>
          </cell>
          <cell r="Y152">
            <v>3500</v>
          </cell>
          <cell r="Z152">
            <v>7.7142857142857138E-2</v>
          </cell>
          <cell r="AA152">
            <v>7.7142857142857138E-2</v>
          </cell>
          <cell r="AE152" t="str">
            <v>151-2023</v>
          </cell>
          <cell r="AF152" t="str">
            <v>BIOPLAST OC S.A.S.</v>
          </cell>
          <cell r="AJ152" t="str">
            <v xml:space="preserve">CON SALDOS EN ALMACENES   </v>
          </cell>
        </row>
        <row r="153">
          <cell r="B153" t="str">
            <v>MQ1349</v>
          </cell>
          <cell r="C153" t="str">
            <v>FILTRO INTERCAMBIADOR DE CALOR Y HUMEDAD ADULTO</v>
          </cell>
          <cell r="D153">
            <v>200</v>
          </cell>
          <cell r="E153">
            <v>0</v>
          </cell>
          <cell r="F153">
            <v>0</v>
          </cell>
          <cell r="G153">
            <v>0</v>
          </cell>
          <cell r="H153">
            <v>0</v>
          </cell>
          <cell r="I153">
            <v>0</v>
          </cell>
          <cell r="J153">
            <v>3</v>
          </cell>
          <cell r="K153">
            <v>1</v>
          </cell>
          <cell r="L153">
            <v>0</v>
          </cell>
          <cell r="M153">
            <v>0</v>
          </cell>
          <cell r="N153">
            <v>0</v>
          </cell>
          <cell r="O153">
            <v>0</v>
          </cell>
          <cell r="P153">
            <v>0</v>
          </cell>
          <cell r="Q153">
            <v>2</v>
          </cell>
          <cell r="R153">
            <v>0</v>
          </cell>
          <cell r="S153">
            <v>0</v>
          </cell>
          <cell r="T153">
            <v>0</v>
          </cell>
          <cell r="U153">
            <v>0</v>
          </cell>
          <cell r="V153">
            <v>0</v>
          </cell>
          <cell r="W153">
            <v>0</v>
          </cell>
          <cell r="X153">
            <v>6</v>
          </cell>
          <cell r="Y153">
            <v>660</v>
          </cell>
          <cell r="Z153">
            <v>0</v>
          </cell>
          <cell r="AA153">
            <v>0.27272727272727271</v>
          </cell>
          <cell r="AE153" t="str">
            <v>145-2023</v>
          </cell>
          <cell r="AF153" t="str">
            <v>MEDTRONIC COLOMBIA S.A.</v>
          </cell>
          <cell r="AJ153" t="str">
            <v xml:space="preserve">PEDIDO RETENIDO </v>
          </cell>
        </row>
        <row r="154">
          <cell r="B154" t="str">
            <v>MQ1349</v>
          </cell>
          <cell r="C154" t="str">
            <v>FILTRO INTERCAMBIADOR DE CALOR Y HUMEDAD ADULTO</v>
          </cell>
          <cell r="D154">
            <v>100</v>
          </cell>
          <cell r="E154">
            <v>0</v>
          </cell>
          <cell r="F154">
            <v>0</v>
          </cell>
          <cell r="G154">
            <v>0</v>
          </cell>
          <cell r="H154">
            <v>0</v>
          </cell>
          <cell r="I154">
            <v>0</v>
          </cell>
          <cell r="J154">
            <v>3</v>
          </cell>
          <cell r="K154">
            <v>1</v>
          </cell>
          <cell r="L154">
            <v>0</v>
          </cell>
          <cell r="M154">
            <v>0</v>
          </cell>
          <cell r="N154">
            <v>0</v>
          </cell>
          <cell r="O154">
            <v>0</v>
          </cell>
          <cell r="P154">
            <v>0</v>
          </cell>
          <cell r="Q154">
            <v>2</v>
          </cell>
          <cell r="R154">
            <v>0</v>
          </cell>
          <cell r="S154">
            <v>0</v>
          </cell>
          <cell r="T154">
            <v>0</v>
          </cell>
          <cell r="U154">
            <v>0</v>
          </cell>
          <cell r="V154">
            <v>0</v>
          </cell>
          <cell r="W154">
            <v>0</v>
          </cell>
          <cell r="X154">
            <v>6</v>
          </cell>
          <cell r="Y154">
            <v>660</v>
          </cell>
          <cell r="Z154">
            <v>0</v>
          </cell>
          <cell r="AA154">
            <v>0.27272727272727271</v>
          </cell>
          <cell r="AE154" t="str">
            <v>145-2023</v>
          </cell>
          <cell r="AF154" t="str">
            <v>MEDTRONIC COLOMBIA S.A.</v>
          </cell>
          <cell r="AJ154" t="str">
            <v xml:space="preserve">PEDIDO RETENIDO </v>
          </cell>
          <cell r="AK154" t="str">
            <v>x</v>
          </cell>
        </row>
        <row r="155">
          <cell r="B155" t="str">
            <v>MQ1349</v>
          </cell>
          <cell r="C155" t="str">
            <v>FILTRO INTERCAMBIADOR DE CALOR Y HUMEDAD ADULTO</v>
          </cell>
          <cell r="D155">
            <v>150</v>
          </cell>
          <cell r="E155">
            <v>0</v>
          </cell>
          <cell r="F155">
            <v>0</v>
          </cell>
          <cell r="G155">
            <v>0</v>
          </cell>
          <cell r="H155">
            <v>0</v>
          </cell>
          <cell r="I155">
            <v>0</v>
          </cell>
          <cell r="J155">
            <v>3</v>
          </cell>
          <cell r="K155">
            <v>1</v>
          </cell>
          <cell r="L155">
            <v>0</v>
          </cell>
          <cell r="M155">
            <v>0</v>
          </cell>
          <cell r="N155">
            <v>0</v>
          </cell>
          <cell r="O155">
            <v>0</v>
          </cell>
          <cell r="P155">
            <v>0</v>
          </cell>
          <cell r="Q155">
            <v>2</v>
          </cell>
          <cell r="R155">
            <v>0</v>
          </cell>
          <cell r="S155">
            <v>0</v>
          </cell>
          <cell r="T155">
            <v>0</v>
          </cell>
          <cell r="U155">
            <v>0</v>
          </cell>
          <cell r="V155">
            <v>0</v>
          </cell>
          <cell r="W155">
            <v>0</v>
          </cell>
          <cell r="X155">
            <v>6</v>
          </cell>
          <cell r="Y155">
            <v>660</v>
          </cell>
          <cell r="Z155">
            <v>0</v>
          </cell>
          <cell r="AA155">
            <v>0.27272727272727271</v>
          </cell>
          <cell r="AE155" t="str">
            <v>145-2023</v>
          </cell>
          <cell r="AF155" t="str">
            <v>MEDTRONIC COLOMBIA S.A.</v>
          </cell>
          <cell r="AJ155" t="str">
            <v xml:space="preserve">PEDIDO RETENIDO </v>
          </cell>
        </row>
        <row r="156">
          <cell r="B156" t="str">
            <v>MQ1387</v>
          </cell>
          <cell r="C156" t="str">
            <v xml:space="preserve">RECARGA GRAPADORA CORTANTE 40 MM - R. VERDE-PURPLE  </v>
          </cell>
          <cell r="D156">
            <v>6</v>
          </cell>
          <cell r="E156">
            <v>0</v>
          </cell>
          <cell r="F156">
            <v>0</v>
          </cell>
          <cell r="G156">
            <v>0</v>
          </cell>
          <cell r="H156">
            <v>0</v>
          </cell>
          <cell r="I156">
            <v>0</v>
          </cell>
          <cell r="J156">
            <v>0</v>
          </cell>
          <cell r="K156">
            <v>0</v>
          </cell>
          <cell r="L156">
            <v>0</v>
          </cell>
          <cell r="M156">
            <v>0</v>
          </cell>
          <cell r="N156">
            <v>0</v>
          </cell>
          <cell r="O156">
            <v>0</v>
          </cell>
          <cell r="P156">
            <v>0</v>
          </cell>
          <cell r="Q156">
            <v>0</v>
          </cell>
          <cell r="R156">
            <v>0</v>
          </cell>
          <cell r="S156">
            <v>0</v>
          </cell>
          <cell r="T156">
            <v>0</v>
          </cell>
          <cell r="U156">
            <v>0</v>
          </cell>
          <cell r="V156">
            <v>0</v>
          </cell>
          <cell r="W156">
            <v>0</v>
          </cell>
          <cell r="X156">
            <v>0</v>
          </cell>
          <cell r="Y156">
            <v>5</v>
          </cell>
          <cell r="Z156">
            <v>0</v>
          </cell>
          <cell r="AA156">
            <v>0</v>
          </cell>
          <cell r="AE156" t="str">
            <v>SIN CONTRATO</v>
          </cell>
          <cell r="AF156" t="str">
            <v>SIN CONTRATO</v>
          </cell>
          <cell r="AJ156" t="str">
            <v>EN TRÁMITE DE CONTRATACIÓN</v>
          </cell>
        </row>
        <row r="157">
          <cell r="B157" t="str">
            <v>MQ1421</v>
          </cell>
          <cell r="C157" t="str">
            <v>ACIDO POLIGLICOLICO 2/0 AGUJA 1/2 REDONDA DE 24 A 27MM HEBRA DE 90CM (MULTIFILAMENTO NATURAL/ ABSORBIBLE )</v>
          </cell>
          <cell r="D157">
            <v>24</v>
          </cell>
          <cell r="E157">
            <v>0</v>
          </cell>
          <cell r="F157">
            <v>0</v>
          </cell>
          <cell r="G157">
            <v>0</v>
          </cell>
          <cell r="H157">
            <v>0</v>
          </cell>
          <cell r="I157">
            <v>0</v>
          </cell>
          <cell r="J157">
            <v>0</v>
          </cell>
          <cell r="K157">
            <v>0</v>
          </cell>
          <cell r="L157">
            <v>0</v>
          </cell>
          <cell r="M157">
            <v>0</v>
          </cell>
          <cell r="N157">
            <v>0</v>
          </cell>
          <cell r="O157">
            <v>0</v>
          </cell>
          <cell r="P157">
            <v>21</v>
          </cell>
          <cell r="Q157">
            <v>0</v>
          </cell>
          <cell r="R157">
            <v>0</v>
          </cell>
          <cell r="S157">
            <v>0</v>
          </cell>
          <cell r="T157">
            <v>0</v>
          </cell>
          <cell r="U157">
            <v>0</v>
          </cell>
          <cell r="V157">
            <v>0</v>
          </cell>
          <cell r="W157">
            <v>0</v>
          </cell>
          <cell r="X157">
            <v>21</v>
          </cell>
          <cell r="Y157">
            <v>120</v>
          </cell>
          <cell r="Z157">
            <v>0</v>
          </cell>
          <cell r="AA157">
            <v>5.25</v>
          </cell>
          <cell r="AE157" t="str">
            <v>SIN CONTRATO</v>
          </cell>
          <cell r="AF157" t="str">
            <v>SIN CONTRATO</v>
          </cell>
          <cell r="AJ157" t="str">
            <v>EN TRÁMITE DE CONTRATACIÓN</v>
          </cell>
          <cell r="AK157" t="str">
            <v>X</v>
          </cell>
        </row>
        <row r="158">
          <cell r="B158" t="str">
            <v>MQ1423</v>
          </cell>
          <cell r="C158" t="str">
            <v>ACIDO POLIGLICOLICO ANTIBACTERIAL 3/0 AGUJA CURVA REDONDA 1/2 CIRCULO 24 - 27 MM HEBRA DE 70-75CM(SUTURA SINTETICA ABSORBIBLE)</v>
          </cell>
          <cell r="D158">
            <v>120</v>
          </cell>
          <cell r="E158">
            <v>0</v>
          </cell>
          <cell r="F158">
            <v>0</v>
          </cell>
          <cell r="G158">
            <v>0</v>
          </cell>
          <cell r="H158">
            <v>0</v>
          </cell>
          <cell r="I158">
            <v>0</v>
          </cell>
          <cell r="J158">
            <v>0</v>
          </cell>
          <cell r="K158">
            <v>0</v>
          </cell>
          <cell r="L158">
            <v>0</v>
          </cell>
          <cell r="M158">
            <v>0</v>
          </cell>
          <cell r="N158">
            <v>0</v>
          </cell>
          <cell r="O158">
            <v>0</v>
          </cell>
          <cell r="P158">
            <v>26</v>
          </cell>
          <cell r="Q158">
            <v>0</v>
          </cell>
          <cell r="R158">
            <v>23</v>
          </cell>
          <cell r="S158">
            <v>0</v>
          </cell>
          <cell r="T158">
            <v>0</v>
          </cell>
          <cell r="U158">
            <v>0</v>
          </cell>
          <cell r="V158">
            <v>0</v>
          </cell>
          <cell r="W158">
            <v>0</v>
          </cell>
          <cell r="X158">
            <v>49</v>
          </cell>
          <cell r="Y158">
            <v>288</v>
          </cell>
          <cell r="Z158">
            <v>0</v>
          </cell>
          <cell r="AA158">
            <v>5.104166666666667</v>
          </cell>
          <cell r="AE158" t="str">
            <v>SIN CONTRATO</v>
          </cell>
          <cell r="AF158" t="str">
            <v>SIN CONTRATO</v>
          </cell>
          <cell r="AJ158" t="str">
            <v>EN TRÁMITE DE CONTRATACIÓN</v>
          </cell>
          <cell r="AK158" t="str">
            <v>X</v>
          </cell>
        </row>
        <row r="159">
          <cell r="B159" t="str">
            <v>MQ1423</v>
          </cell>
          <cell r="C159" t="str">
            <v>ACIDO POLIGLICOLICO ANTIBACTERIAL 3/0 AGUJA CURVA REDONDA 1/2 CIRCULO 24 - 27 MM HEBRA DE 70-75CM(SUTURA SINTETICA ABSORBIBLE)</v>
          </cell>
          <cell r="D159">
            <v>48</v>
          </cell>
          <cell r="E159">
            <v>0</v>
          </cell>
          <cell r="F159">
            <v>0</v>
          </cell>
          <cell r="G159">
            <v>0</v>
          </cell>
          <cell r="H159">
            <v>0</v>
          </cell>
          <cell r="I159">
            <v>0</v>
          </cell>
          <cell r="J159">
            <v>0</v>
          </cell>
          <cell r="K159">
            <v>0</v>
          </cell>
          <cell r="L159">
            <v>0</v>
          </cell>
          <cell r="M159">
            <v>0</v>
          </cell>
          <cell r="N159">
            <v>0</v>
          </cell>
          <cell r="O159">
            <v>0</v>
          </cell>
          <cell r="P159">
            <v>26</v>
          </cell>
          <cell r="Q159">
            <v>0</v>
          </cell>
          <cell r="R159">
            <v>23</v>
          </cell>
          <cell r="S159">
            <v>0</v>
          </cell>
          <cell r="T159">
            <v>0</v>
          </cell>
          <cell r="U159">
            <v>0</v>
          </cell>
          <cell r="V159">
            <v>0</v>
          </cell>
          <cell r="W159">
            <v>0</v>
          </cell>
          <cell r="X159">
            <v>49</v>
          </cell>
          <cell r="Y159">
            <v>288</v>
          </cell>
          <cell r="Z159">
            <v>0</v>
          </cell>
          <cell r="AA159">
            <v>5.104166666666667</v>
          </cell>
          <cell r="AE159" t="str">
            <v>SIN CONTRATO</v>
          </cell>
          <cell r="AF159" t="str">
            <v>SIN CONTRATO</v>
          </cell>
          <cell r="AJ159" t="str">
            <v>EN TRÁMITE DE CONTRATACIÓN</v>
          </cell>
        </row>
        <row r="160">
          <cell r="B160" t="str">
            <v>MQ1423</v>
          </cell>
          <cell r="C160" t="str">
            <v>ACIDO POLIGLICOLICO ANTIBACTERIAL 3/0 AGUJA CURVA REDONDA 1/2 CIRCULO 24 - 27 MM HEBRA DE 70-75CM(SUTURA SINTETICA ABSORBIBLE)</v>
          </cell>
          <cell r="D160">
            <v>60</v>
          </cell>
          <cell r="E160">
            <v>0</v>
          </cell>
          <cell r="F160">
            <v>0</v>
          </cell>
          <cell r="G160">
            <v>0</v>
          </cell>
          <cell r="H160">
            <v>0</v>
          </cell>
          <cell r="I160">
            <v>0</v>
          </cell>
          <cell r="J160">
            <v>0</v>
          </cell>
          <cell r="K160">
            <v>0</v>
          </cell>
          <cell r="L160">
            <v>0</v>
          </cell>
          <cell r="M160">
            <v>0</v>
          </cell>
          <cell r="N160">
            <v>0</v>
          </cell>
          <cell r="O160">
            <v>0</v>
          </cell>
          <cell r="P160">
            <v>26</v>
          </cell>
          <cell r="Q160">
            <v>0</v>
          </cell>
          <cell r="R160">
            <v>23</v>
          </cell>
          <cell r="S160">
            <v>0</v>
          </cell>
          <cell r="T160">
            <v>0</v>
          </cell>
          <cell r="U160">
            <v>0</v>
          </cell>
          <cell r="V160">
            <v>0</v>
          </cell>
          <cell r="W160">
            <v>0</v>
          </cell>
          <cell r="X160">
            <v>49</v>
          </cell>
          <cell r="Y160">
            <v>288</v>
          </cell>
          <cell r="Z160">
            <v>0</v>
          </cell>
          <cell r="AA160">
            <v>5.104166666666667</v>
          </cell>
          <cell r="AE160" t="str">
            <v>SIN CONTRATO</v>
          </cell>
          <cell r="AF160" t="str">
            <v>SIN CONTRATO</v>
          </cell>
          <cell r="AJ160" t="str">
            <v>EN TRÁMITE DE CONTRATACIÓN</v>
          </cell>
        </row>
        <row r="161">
          <cell r="B161" t="str">
            <v>MQ1424</v>
          </cell>
          <cell r="C161" t="str">
            <v>ACIDO POLIGLICOLICO 4/0 AGUJA 1/2 REDONDA DE 19 A 22MM HEBRA DE 70 ACM (MULTIFILAMENTO NATURAL/ ABSORBIBLE)</v>
          </cell>
          <cell r="D161">
            <v>120</v>
          </cell>
          <cell r="E161">
            <v>0</v>
          </cell>
          <cell r="F161">
            <v>0</v>
          </cell>
          <cell r="G161">
            <v>0</v>
          </cell>
          <cell r="H161">
            <v>0</v>
          </cell>
          <cell r="I161">
            <v>0</v>
          </cell>
          <cell r="J161">
            <v>0</v>
          </cell>
          <cell r="K161">
            <v>0</v>
          </cell>
          <cell r="L161">
            <v>0</v>
          </cell>
          <cell r="M161">
            <v>0</v>
          </cell>
          <cell r="N161">
            <v>0</v>
          </cell>
          <cell r="O161">
            <v>0</v>
          </cell>
          <cell r="P161">
            <v>0</v>
          </cell>
          <cell r="Q161">
            <v>0</v>
          </cell>
          <cell r="R161">
            <v>0</v>
          </cell>
          <cell r="S161">
            <v>0</v>
          </cell>
          <cell r="T161">
            <v>0</v>
          </cell>
          <cell r="U161">
            <v>0</v>
          </cell>
          <cell r="V161">
            <v>0</v>
          </cell>
          <cell r="W161">
            <v>0</v>
          </cell>
          <cell r="X161">
            <v>0</v>
          </cell>
          <cell r="Y161">
            <v>72</v>
          </cell>
          <cell r="Z161">
            <v>0</v>
          </cell>
          <cell r="AA161">
            <v>0</v>
          </cell>
          <cell r="AE161" t="str">
            <v>SIN CONTRATO</v>
          </cell>
          <cell r="AF161" t="str">
            <v>SIN CONTRATO</v>
          </cell>
          <cell r="AJ161" t="str">
            <v>EN TRÁMITE DE CONTRATACIÓN</v>
          </cell>
          <cell r="AK161" t="str">
            <v>X</v>
          </cell>
        </row>
        <row r="162">
          <cell r="B162" t="str">
            <v>MQ1424</v>
          </cell>
          <cell r="C162" t="str">
            <v>ACIDO POLIGLICOLICO 4/0 AGUJA 1/2 REDONDA DE 19 A 22MM HEBRA DE 70 ACM (MULTIFILAMENTO NATURAL/ ABSORBIBLE)</v>
          </cell>
          <cell r="D162">
            <v>60</v>
          </cell>
          <cell r="E162">
            <v>0</v>
          </cell>
          <cell r="F162">
            <v>0</v>
          </cell>
          <cell r="G162">
            <v>0</v>
          </cell>
          <cell r="H162">
            <v>0</v>
          </cell>
          <cell r="I162">
            <v>0</v>
          </cell>
          <cell r="J162">
            <v>0</v>
          </cell>
          <cell r="K162">
            <v>0</v>
          </cell>
          <cell r="L162">
            <v>0</v>
          </cell>
          <cell r="M162">
            <v>0</v>
          </cell>
          <cell r="N162">
            <v>0</v>
          </cell>
          <cell r="O162">
            <v>0</v>
          </cell>
          <cell r="P162">
            <v>0</v>
          </cell>
          <cell r="Q162">
            <v>0</v>
          </cell>
          <cell r="R162">
            <v>0</v>
          </cell>
          <cell r="S162">
            <v>0</v>
          </cell>
          <cell r="T162">
            <v>0</v>
          </cell>
          <cell r="U162">
            <v>0</v>
          </cell>
          <cell r="V162">
            <v>0</v>
          </cell>
          <cell r="W162">
            <v>0</v>
          </cell>
          <cell r="X162">
            <v>0</v>
          </cell>
          <cell r="Y162">
            <v>72</v>
          </cell>
          <cell r="Z162">
            <v>0</v>
          </cell>
          <cell r="AA162">
            <v>0</v>
          </cell>
          <cell r="AE162" t="str">
            <v>SIN CONTRATO</v>
          </cell>
          <cell r="AF162" t="str">
            <v>SIN CONTRATO</v>
          </cell>
          <cell r="AJ162" t="str">
            <v>EN TRÁMITE DE CONTRATACIÓN</v>
          </cell>
        </row>
        <row r="163">
          <cell r="B163" t="str">
            <v>MQ1427</v>
          </cell>
          <cell r="C163" t="str">
            <v>POLIGLECAPRONE 3/0 AGUJA 3/8 CORTANTE 19 A 24MM HEBRA DE 70 A 75CM (MONOFILAMENTO SINTETICO/ ABSORBIBLE)</v>
          </cell>
          <cell r="D163">
            <v>120</v>
          </cell>
          <cell r="E163">
            <v>0</v>
          </cell>
          <cell r="F163">
            <v>0</v>
          </cell>
          <cell r="G163">
            <v>0</v>
          </cell>
          <cell r="H163">
            <v>0</v>
          </cell>
          <cell r="I163">
            <v>0</v>
          </cell>
          <cell r="J163">
            <v>0</v>
          </cell>
          <cell r="K163">
            <v>2</v>
          </cell>
          <cell r="L163">
            <v>0</v>
          </cell>
          <cell r="M163">
            <v>0</v>
          </cell>
          <cell r="N163">
            <v>12</v>
          </cell>
          <cell r="O163">
            <v>0</v>
          </cell>
          <cell r="P163">
            <v>0</v>
          </cell>
          <cell r="Q163">
            <v>0</v>
          </cell>
          <cell r="R163">
            <v>0</v>
          </cell>
          <cell r="S163">
            <v>0</v>
          </cell>
          <cell r="T163">
            <v>0</v>
          </cell>
          <cell r="U163">
            <v>0</v>
          </cell>
          <cell r="V163">
            <v>0</v>
          </cell>
          <cell r="W163">
            <v>0</v>
          </cell>
          <cell r="X163">
            <v>14</v>
          </cell>
          <cell r="Y163">
            <v>180</v>
          </cell>
          <cell r="Z163">
            <v>0</v>
          </cell>
          <cell r="AA163">
            <v>2.3333333333333335</v>
          </cell>
          <cell r="AE163" t="str">
            <v>SIN CONTRATO</v>
          </cell>
          <cell r="AF163" t="str">
            <v>SIN CONTRATO</v>
          </cell>
          <cell r="AJ163" t="str">
            <v>EN TRÁMITE DE CONTRATACIÓN</v>
          </cell>
          <cell r="AK163" t="str">
            <v>X</v>
          </cell>
        </row>
        <row r="164">
          <cell r="B164" t="str">
            <v>MQ1427</v>
          </cell>
          <cell r="C164" t="str">
            <v>POLIGLECAPRONE 3/0 AGUJA 3/8 CORTANTE 19 A 24MM HEBRA DE 70 A 75CM (MONOFILAMENTO SINTETICO/ ABSORBIBLE)</v>
          </cell>
          <cell r="D164">
            <v>24</v>
          </cell>
          <cell r="E164">
            <v>0</v>
          </cell>
          <cell r="F164">
            <v>0</v>
          </cell>
          <cell r="G164">
            <v>0</v>
          </cell>
          <cell r="H164">
            <v>0</v>
          </cell>
          <cell r="I164">
            <v>0</v>
          </cell>
          <cell r="J164">
            <v>0</v>
          </cell>
          <cell r="K164">
            <v>2</v>
          </cell>
          <cell r="L164">
            <v>0</v>
          </cell>
          <cell r="M164">
            <v>0</v>
          </cell>
          <cell r="N164">
            <v>12</v>
          </cell>
          <cell r="O164">
            <v>0</v>
          </cell>
          <cell r="P164">
            <v>0</v>
          </cell>
          <cell r="Q164">
            <v>0</v>
          </cell>
          <cell r="R164">
            <v>0</v>
          </cell>
          <cell r="S164">
            <v>0</v>
          </cell>
          <cell r="T164">
            <v>0</v>
          </cell>
          <cell r="U164">
            <v>0</v>
          </cell>
          <cell r="V164">
            <v>0</v>
          </cell>
          <cell r="W164">
            <v>0</v>
          </cell>
          <cell r="X164">
            <v>14</v>
          </cell>
          <cell r="Y164">
            <v>180</v>
          </cell>
          <cell r="Z164">
            <v>0</v>
          </cell>
          <cell r="AA164">
            <v>2.3333333333333335</v>
          </cell>
          <cell r="AE164" t="str">
            <v>SIN CONTRATO</v>
          </cell>
          <cell r="AF164" t="str">
            <v>SIN CONTRATO</v>
          </cell>
          <cell r="AJ164" t="str">
            <v>EN TRÁMITE DE CONTRATACIÓN</v>
          </cell>
        </row>
        <row r="165">
          <cell r="B165" t="str">
            <v>MQ1458</v>
          </cell>
          <cell r="C165" t="str">
            <v>POLIPROPILENO  3/0 AGUJA 3/8 CORTANTE 19 A 24MM HEBRA DE 45CM (MONOFILAMENTO SINTETICO/ABSORBIBLE 8184T )</v>
          </cell>
          <cell r="D165">
            <v>96</v>
          </cell>
          <cell r="E165">
            <v>0</v>
          </cell>
          <cell r="F165">
            <v>0</v>
          </cell>
          <cell r="G165">
            <v>0</v>
          </cell>
          <cell r="H165">
            <v>0</v>
          </cell>
          <cell r="I165">
            <v>0</v>
          </cell>
          <cell r="J165">
            <v>0</v>
          </cell>
          <cell r="K165">
            <v>0</v>
          </cell>
          <cell r="L165">
            <v>0</v>
          </cell>
          <cell r="M165">
            <v>25</v>
          </cell>
          <cell r="N165">
            <v>0</v>
          </cell>
          <cell r="O165">
            <v>0</v>
          </cell>
          <cell r="P165">
            <v>0</v>
          </cell>
          <cell r="Q165">
            <v>0</v>
          </cell>
          <cell r="R165">
            <v>0</v>
          </cell>
          <cell r="S165">
            <v>0</v>
          </cell>
          <cell r="T165">
            <v>12</v>
          </cell>
          <cell r="U165">
            <v>0</v>
          </cell>
          <cell r="V165">
            <v>0</v>
          </cell>
          <cell r="W165">
            <v>0</v>
          </cell>
          <cell r="X165">
            <v>37</v>
          </cell>
          <cell r="Y165">
            <v>360</v>
          </cell>
          <cell r="Z165">
            <v>0</v>
          </cell>
          <cell r="AA165">
            <v>3.0833333333333335</v>
          </cell>
          <cell r="AE165" t="str">
            <v>142-2023</v>
          </cell>
          <cell r="AF165" t="str">
            <v xml:space="preserve">JOHNSON &amp; JOHNSON DE COLOMBIA </v>
          </cell>
          <cell r="AJ165" t="str">
            <v>LLEGA MIERCOLES 29 DE MAYO</v>
          </cell>
        </row>
        <row r="166">
          <cell r="B166" t="str">
            <v>MQ1537</v>
          </cell>
          <cell r="C166" t="str">
            <v>PAQUETE (*5 CONTROLES) DE DESAFIO CON INDICADOR BIOLÓGICO LECTURA RÁPIDA MAX DE 24 MINUTOS CON INCLUSIÓN DE INDICADOR QUÍMICO REF 41482</v>
          </cell>
          <cell r="D166">
            <v>5</v>
          </cell>
          <cell r="E166">
            <v>0</v>
          </cell>
          <cell r="F166">
            <v>0</v>
          </cell>
          <cell r="G166">
            <v>28</v>
          </cell>
          <cell r="H166">
            <v>24</v>
          </cell>
          <cell r="I166">
            <v>52</v>
          </cell>
          <cell r="J166">
            <v>0</v>
          </cell>
          <cell r="K166">
            <v>0</v>
          </cell>
          <cell r="L166">
            <v>0</v>
          </cell>
          <cell r="M166">
            <v>0</v>
          </cell>
          <cell r="N166">
            <v>0</v>
          </cell>
          <cell r="O166">
            <v>0</v>
          </cell>
          <cell r="P166">
            <v>0</v>
          </cell>
          <cell r="Q166">
            <v>0</v>
          </cell>
          <cell r="R166">
            <v>0</v>
          </cell>
          <cell r="S166">
            <v>0</v>
          </cell>
          <cell r="T166">
            <v>0</v>
          </cell>
          <cell r="U166">
            <v>0</v>
          </cell>
          <cell r="V166">
            <v>0</v>
          </cell>
          <cell r="W166">
            <v>0</v>
          </cell>
          <cell r="X166">
            <v>0</v>
          </cell>
          <cell r="Y166">
            <v>200</v>
          </cell>
          <cell r="Z166">
            <v>7.8</v>
          </cell>
          <cell r="AA166">
            <v>7.8</v>
          </cell>
          <cell r="AE166" t="str">
            <v>143-2023</v>
          </cell>
          <cell r="AF166" t="str">
            <v>RAFAEL ANTONIO SALAMANCA</v>
          </cell>
          <cell r="AJ166" t="str">
            <v>PENDIENTE FECHA DE ENTREGA</v>
          </cell>
          <cell r="AK166" t="str">
            <v>X</v>
          </cell>
        </row>
        <row r="167">
          <cell r="B167" t="str">
            <v>MQ1543</v>
          </cell>
          <cell r="C167" t="str">
            <v>POLIPROPILENO 5/0 AGUJA 3/8 CORTANTE 11 A 17MM HEBRA DE 45CM  (MONOFILAMENTO SINTETICO/NO ABSORBIBLE )</v>
          </cell>
          <cell r="D167">
            <v>120</v>
          </cell>
          <cell r="E167">
            <v>0</v>
          </cell>
          <cell r="F167">
            <v>0</v>
          </cell>
          <cell r="G167">
            <v>0</v>
          </cell>
          <cell r="H167">
            <v>0</v>
          </cell>
          <cell r="I167">
            <v>0</v>
          </cell>
          <cell r="J167">
            <v>0</v>
          </cell>
          <cell r="K167">
            <v>0</v>
          </cell>
          <cell r="L167">
            <v>0</v>
          </cell>
          <cell r="M167">
            <v>0</v>
          </cell>
          <cell r="N167">
            <v>0</v>
          </cell>
          <cell r="O167">
            <v>0</v>
          </cell>
          <cell r="P167">
            <v>0</v>
          </cell>
          <cell r="Q167">
            <v>0</v>
          </cell>
          <cell r="R167">
            <v>0</v>
          </cell>
          <cell r="S167">
            <v>0</v>
          </cell>
          <cell r="T167">
            <v>0</v>
          </cell>
          <cell r="U167">
            <v>0</v>
          </cell>
          <cell r="V167">
            <v>0</v>
          </cell>
          <cell r="W167">
            <v>0</v>
          </cell>
          <cell r="X167">
            <v>0</v>
          </cell>
          <cell r="Y167">
            <v>0.1</v>
          </cell>
          <cell r="Z167">
            <v>0</v>
          </cell>
          <cell r="AA167">
            <v>0</v>
          </cell>
          <cell r="AE167" t="str">
            <v>SIN CONTRATO</v>
          </cell>
          <cell r="AF167" t="str">
            <v>SIN CONTRATO</v>
          </cell>
          <cell r="AJ167" t="str">
            <v>EN TRÁMITE DE CONTRATACIÓN</v>
          </cell>
          <cell r="AK167" t="str">
            <v>X</v>
          </cell>
        </row>
        <row r="168">
          <cell r="B168" t="str">
            <v>MQ1560</v>
          </cell>
          <cell r="C168" t="str">
            <v>MONOFILAMENTO SINTETICO/ABSORBIBLE 6/0 DOBLE AGUJA 1/2 REDONDA 13MM HEBRA DE 75CM- (CON POLIDIOXANONA)</v>
          </cell>
          <cell r="D168">
            <v>120</v>
          </cell>
          <cell r="E168">
            <v>0</v>
          </cell>
          <cell r="F168">
            <v>0</v>
          </cell>
          <cell r="G168">
            <v>0</v>
          </cell>
          <cell r="H168">
            <v>0</v>
          </cell>
          <cell r="I168">
            <v>0</v>
          </cell>
          <cell r="J168">
            <v>0</v>
          </cell>
          <cell r="K168">
            <v>0</v>
          </cell>
          <cell r="L168">
            <v>0</v>
          </cell>
          <cell r="M168">
            <v>0</v>
          </cell>
          <cell r="N168">
            <v>0</v>
          </cell>
          <cell r="O168">
            <v>0</v>
          </cell>
          <cell r="P168">
            <v>0</v>
          </cell>
          <cell r="Q168">
            <v>0</v>
          </cell>
          <cell r="R168">
            <v>0</v>
          </cell>
          <cell r="S168">
            <v>0</v>
          </cell>
          <cell r="T168">
            <v>0</v>
          </cell>
          <cell r="U168">
            <v>0</v>
          </cell>
          <cell r="V168">
            <v>0</v>
          </cell>
          <cell r="W168">
            <v>0</v>
          </cell>
          <cell r="X168">
            <v>0</v>
          </cell>
          <cell r="Y168">
            <v>0.1</v>
          </cell>
          <cell r="Z168">
            <v>0</v>
          </cell>
          <cell r="AA168">
            <v>0</v>
          </cell>
          <cell r="AE168" t="str">
            <v>SIN CONTRATO</v>
          </cell>
          <cell r="AF168" t="str">
            <v>SIN CONTRATO</v>
          </cell>
          <cell r="AJ168" t="str">
            <v>EN TRÁMITE DE CONTRATACIÓN</v>
          </cell>
          <cell r="AK168" t="str">
            <v>X</v>
          </cell>
        </row>
        <row r="169">
          <cell r="B169" t="str">
            <v>MQ1578</v>
          </cell>
          <cell r="C169" t="str">
            <v>MAILLAS DE IDENTIFICACION ADULTO</v>
          </cell>
          <cell r="D169">
            <v>1000</v>
          </cell>
          <cell r="E169">
            <v>0</v>
          </cell>
          <cell r="F169">
            <v>0</v>
          </cell>
          <cell r="G169">
            <v>0</v>
          </cell>
          <cell r="H169">
            <v>100</v>
          </cell>
          <cell r="I169">
            <v>100</v>
          </cell>
          <cell r="J169">
            <v>0</v>
          </cell>
          <cell r="K169">
            <v>0</v>
          </cell>
          <cell r="L169">
            <v>0</v>
          </cell>
          <cell r="M169">
            <v>0</v>
          </cell>
          <cell r="N169">
            <v>0</v>
          </cell>
          <cell r="O169">
            <v>0</v>
          </cell>
          <cell r="P169">
            <v>0</v>
          </cell>
          <cell r="Q169">
            <v>0</v>
          </cell>
          <cell r="R169">
            <v>0</v>
          </cell>
          <cell r="S169">
            <v>0</v>
          </cell>
          <cell r="T169">
            <v>0</v>
          </cell>
          <cell r="U169">
            <v>0</v>
          </cell>
          <cell r="V169">
            <v>0</v>
          </cell>
          <cell r="W169">
            <v>0</v>
          </cell>
          <cell r="X169">
            <v>0</v>
          </cell>
          <cell r="Y169">
            <v>30000</v>
          </cell>
          <cell r="Z169">
            <v>0.1</v>
          </cell>
          <cell r="AA169">
            <v>0.1</v>
          </cell>
          <cell r="AE169" t="str">
            <v>SIN CONTRATO</v>
          </cell>
          <cell r="AF169" t="str">
            <v>SIN CONTRATO</v>
          </cell>
          <cell r="AJ169" t="str">
            <v>EN TRÁMITE DE CONTRATACIÓN</v>
          </cell>
          <cell r="AK169" t="str">
            <v>X</v>
          </cell>
        </row>
        <row r="170">
          <cell r="B170" t="str">
            <v>MQ1579</v>
          </cell>
          <cell r="C170" t="str">
            <v>MANILLA DE IDENTIFICACION PEDIATRICA</v>
          </cell>
          <cell r="D170">
            <v>1000</v>
          </cell>
          <cell r="E170">
            <v>0</v>
          </cell>
          <cell r="F170">
            <v>0</v>
          </cell>
          <cell r="G170">
            <v>0</v>
          </cell>
          <cell r="H170">
            <v>0</v>
          </cell>
          <cell r="I170">
            <v>0</v>
          </cell>
          <cell r="J170">
            <v>0</v>
          </cell>
          <cell r="K170">
            <v>0</v>
          </cell>
          <cell r="L170">
            <v>0</v>
          </cell>
          <cell r="M170">
            <v>0</v>
          </cell>
          <cell r="N170">
            <v>0</v>
          </cell>
          <cell r="O170">
            <v>0</v>
          </cell>
          <cell r="P170">
            <v>0</v>
          </cell>
          <cell r="Q170">
            <v>0</v>
          </cell>
          <cell r="R170">
            <v>0</v>
          </cell>
          <cell r="S170">
            <v>0</v>
          </cell>
          <cell r="T170">
            <v>0</v>
          </cell>
          <cell r="U170">
            <v>0</v>
          </cell>
          <cell r="V170">
            <v>0</v>
          </cell>
          <cell r="W170">
            <v>0</v>
          </cell>
          <cell r="X170">
            <v>0</v>
          </cell>
          <cell r="Y170">
            <v>5000</v>
          </cell>
          <cell r="Z170">
            <v>0</v>
          </cell>
          <cell r="AA170">
            <v>0</v>
          </cell>
          <cell r="AE170" t="str">
            <v>SIN CONTRATO</v>
          </cell>
          <cell r="AF170" t="str">
            <v>SIN CONTRATO</v>
          </cell>
          <cell r="AJ170" t="str">
            <v>EN TRÁMITE DE CONTRATACIÓN</v>
          </cell>
          <cell r="AK170" t="str">
            <v>X</v>
          </cell>
        </row>
        <row r="171">
          <cell r="B171" t="str">
            <v>MQ1584</v>
          </cell>
          <cell r="C171" t="str">
            <v>POLIDIOXANONA 3/0 AGUJA 1/2 REDONDA 15 A 17MM HEBRA DE 15CM ( MONOFILAMENTO BARBADO   UNIDIRECCIONAL SINTETICO)</v>
          </cell>
          <cell r="D171">
            <v>120</v>
          </cell>
          <cell r="E171">
            <v>0</v>
          </cell>
          <cell r="F171">
            <v>0</v>
          </cell>
          <cell r="G171">
            <v>0</v>
          </cell>
          <cell r="H171">
            <v>0</v>
          </cell>
          <cell r="I171">
            <v>0</v>
          </cell>
          <cell r="J171">
            <v>0</v>
          </cell>
          <cell r="K171">
            <v>0</v>
          </cell>
          <cell r="L171">
            <v>0</v>
          </cell>
          <cell r="M171">
            <v>0</v>
          </cell>
          <cell r="N171">
            <v>0</v>
          </cell>
          <cell r="O171">
            <v>0</v>
          </cell>
          <cell r="P171">
            <v>0</v>
          </cell>
          <cell r="Q171">
            <v>0</v>
          </cell>
          <cell r="R171">
            <v>0</v>
          </cell>
          <cell r="S171">
            <v>0</v>
          </cell>
          <cell r="T171">
            <v>0</v>
          </cell>
          <cell r="U171">
            <v>0</v>
          </cell>
          <cell r="V171">
            <v>0</v>
          </cell>
          <cell r="W171">
            <v>0</v>
          </cell>
          <cell r="X171">
            <v>0</v>
          </cell>
          <cell r="Y171">
            <v>24</v>
          </cell>
          <cell r="Z171">
            <v>0</v>
          </cell>
          <cell r="AA171">
            <v>0</v>
          </cell>
          <cell r="AE171" t="str">
            <v>142-2023</v>
          </cell>
          <cell r="AF171" t="str">
            <v xml:space="preserve">JOHNSON &amp; JOHNSON DE COLOMBIA </v>
          </cell>
          <cell r="AJ171" t="str">
            <v>PENDIENTE FECHA DE ENTREGA</v>
          </cell>
        </row>
        <row r="172">
          <cell r="B172" t="str">
            <v>MQ1648</v>
          </cell>
          <cell r="C172" t="str">
            <v>KIT-BARRERA BLANDA Y BOLSA PARA COLOSTOMIA *32MM</v>
          </cell>
          <cell r="D172">
            <v>10</v>
          </cell>
          <cell r="E172">
            <v>0</v>
          </cell>
          <cell r="F172">
            <v>0</v>
          </cell>
          <cell r="G172">
            <v>0</v>
          </cell>
          <cell r="H172">
            <v>0</v>
          </cell>
          <cell r="I172">
            <v>0</v>
          </cell>
          <cell r="J172">
            <v>0</v>
          </cell>
          <cell r="K172">
            <v>0</v>
          </cell>
          <cell r="L172">
            <v>0</v>
          </cell>
          <cell r="M172">
            <v>0</v>
          </cell>
          <cell r="N172">
            <v>5</v>
          </cell>
          <cell r="O172">
            <v>0</v>
          </cell>
          <cell r="P172">
            <v>0</v>
          </cell>
          <cell r="Q172">
            <v>0</v>
          </cell>
          <cell r="R172">
            <v>0</v>
          </cell>
          <cell r="S172">
            <v>0</v>
          </cell>
          <cell r="T172">
            <v>0</v>
          </cell>
          <cell r="U172">
            <v>0</v>
          </cell>
          <cell r="V172">
            <v>0</v>
          </cell>
          <cell r="W172">
            <v>0</v>
          </cell>
          <cell r="X172">
            <v>5</v>
          </cell>
          <cell r="Y172">
            <v>18</v>
          </cell>
          <cell r="Z172">
            <v>0</v>
          </cell>
          <cell r="AA172">
            <v>8.3333333333333339</v>
          </cell>
          <cell r="AE172" t="str">
            <v>SIN CONTRATO</v>
          </cell>
          <cell r="AF172" t="str">
            <v>SIN CONTRATO</v>
          </cell>
          <cell r="AJ172" t="str">
            <v>EN TRÁMITE DE CONTRATACIÓN</v>
          </cell>
          <cell r="AK172" t="str">
            <v>X</v>
          </cell>
        </row>
        <row r="173">
          <cell r="B173" t="str">
            <v>MQ1681</v>
          </cell>
          <cell r="C173" t="str">
            <v>ALGODON EN TORUNDA BOLSA X 500 GRS</v>
          </cell>
          <cell r="D173">
            <v>70</v>
          </cell>
          <cell r="E173">
            <v>2</v>
          </cell>
          <cell r="F173">
            <v>0</v>
          </cell>
          <cell r="G173">
            <v>0</v>
          </cell>
          <cell r="H173">
            <v>0</v>
          </cell>
          <cell r="I173">
            <v>2</v>
          </cell>
          <cell r="J173">
            <v>0</v>
          </cell>
          <cell r="K173">
            <v>0</v>
          </cell>
          <cell r="L173">
            <v>0</v>
          </cell>
          <cell r="M173">
            <v>0</v>
          </cell>
          <cell r="N173">
            <v>0</v>
          </cell>
          <cell r="O173">
            <v>0</v>
          </cell>
          <cell r="P173">
            <v>0</v>
          </cell>
          <cell r="Q173">
            <v>0</v>
          </cell>
          <cell r="R173">
            <v>0</v>
          </cell>
          <cell r="S173">
            <v>0</v>
          </cell>
          <cell r="T173">
            <v>0</v>
          </cell>
          <cell r="U173">
            <v>0</v>
          </cell>
          <cell r="V173">
            <v>0</v>
          </cell>
          <cell r="W173">
            <v>0</v>
          </cell>
          <cell r="X173">
            <v>0</v>
          </cell>
          <cell r="Y173">
            <v>320</v>
          </cell>
          <cell r="Z173">
            <v>0.1875</v>
          </cell>
          <cell r="AA173">
            <v>0.1875</v>
          </cell>
          <cell r="AE173" t="str">
            <v>SIN CONTRATO</v>
          </cell>
          <cell r="AF173" t="str">
            <v>SIN CONTRATO</v>
          </cell>
          <cell r="AJ173" t="str">
            <v>EN TRÁMITE DE CONTRATACIÓN</v>
          </cell>
        </row>
        <row r="174">
          <cell r="B174" t="str">
            <v>MQ1681</v>
          </cell>
          <cell r="C174" t="str">
            <v>ALGODON EN TORUNDA BOLSA X 500 GRS</v>
          </cell>
          <cell r="D174">
            <v>24</v>
          </cell>
          <cell r="E174">
            <v>2</v>
          </cell>
          <cell r="F174">
            <v>0</v>
          </cell>
          <cell r="G174">
            <v>0</v>
          </cell>
          <cell r="H174">
            <v>0</v>
          </cell>
          <cell r="I174">
            <v>2</v>
          </cell>
          <cell r="J174">
            <v>0</v>
          </cell>
          <cell r="K174">
            <v>0</v>
          </cell>
          <cell r="L174">
            <v>0</v>
          </cell>
          <cell r="M174">
            <v>0</v>
          </cell>
          <cell r="N174">
            <v>0</v>
          </cell>
          <cell r="O174">
            <v>0</v>
          </cell>
          <cell r="P174">
            <v>0</v>
          </cell>
          <cell r="Q174">
            <v>0</v>
          </cell>
          <cell r="R174">
            <v>0</v>
          </cell>
          <cell r="S174">
            <v>0</v>
          </cell>
          <cell r="T174">
            <v>0</v>
          </cell>
          <cell r="U174">
            <v>0</v>
          </cell>
          <cell r="V174">
            <v>0</v>
          </cell>
          <cell r="W174">
            <v>0</v>
          </cell>
          <cell r="X174">
            <v>0</v>
          </cell>
          <cell r="Y174">
            <v>320</v>
          </cell>
          <cell r="Z174">
            <v>0.1875</v>
          </cell>
          <cell r="AA174">
            <v>0.1875</v>
          </cell>
          <cell r="AE174" t="str">
            <v>SIN CONTRATO</v>
          </cell>
          <cell r="AF174" t="str">
            <v>SIN CONTRATO</v>
          </cell>
          <cell r="AJ174" t="str">
            <v>EN TRÁMITE DE CONTRATACIÓN</v>
          </cell>
          <cell r="AK174" t="str">
            <v>X</v>
          </cell>
        </row>
        <row r="180">
          <cell r="B180">
            <v>2</v>
          </cell>
          <cell r="C180">
            <v>3</v>
          </cell>
          <cell r="D180">
            <v>4</v>
          </cell>
          <cell r="E180">
            <v>5</v>
          </cell>
          <cell r="F180">
            <v>6</v>
          </cell>
          <cell r="G180">
            <v>7</v>
          </cell>
          <cell r="H180">
            <v>8</v>
          </cell>
          <cell r="I180">
            <v>9</v>
          </cell>
          <cell r="J180">
            <v>10</v>
          </cell>
          <cell r="K180">
            <v>11</v>
          </cell>
          <cell r="L180">
            <v>12</v>
          </cell>
          <cell r="M180">
            <v>13</v>
          </cell>
          <cell r="N180">
            <v>14</v>
          </cell>
          <cell r="O180">
            <v>15</v>
          </cell>
          <cell r="P180">
            <v>16</v>
          </cell>
          <cell r="Q180">
            <v>17</v>
          </cell>
          <cell r="R180">
            <v>18</v>
          </cell>
          <cell r="S180">
            <v>19</v>
          </cell>
          <cell r="T180">
            <v>20</v>
          </cell>
          <cell r="U180">
            <v>21</v>
          </cell>
          <cell r="V180">
            <v>22</v>
          </cell>
          <cell r="W180">
            <v>23</v>
          </cell>
          <cell r="X180">
            <v>24</v>
          </cell>
          <cell r="Y180">
            <v>25</v>
          </cell>
          <cell r="Z180">
            <v>26</v>
          </cell>
          <cell r="AA180">
            <v>27</v>
          </cell>
          <cell r="AB180">
            <v>28</v>
          </cell>
          <cell r="AC180">
            <v>29</v>
          </cell>
          <cell r="AD180">
            <v>30</v>
          </cell>
          <cell r="AE180">
            <v>31</v>
          </cell>
          <cell r="AF180">
            <v>32</v>
          </cell>
          <cell r="AG180">
            <v>33</v>
          </cell>
          <cell r="AH180">
            <v>34</v>
          </cell>
          <cell r="AI180">
            <v>35</v>
          </cell>
          <cell r="AJ180">
            <v>36</v>
          </cell>
          <cell r="AK180">
            <v>37</v>
          </cell>
        </row>
      </sheetData>
      <sheetData sheetId="7"/>
      <sheetData sheetId="8"/>
      <sheetData sheetId="9"/>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8DCC0-FDC3-4601-BD4A-3D652A2DC79E}">
  <dimension ref="A1:I97"/>
  <sheetViews>
    <sheetView showGridLines="0" tabSelected="1" topLeftCell="A87" zoomScale="71" zoomScaleNormal="71" zoomScaleSheetLayoutView="30" workbookViewId="0">
      <selection activeCell="C100" sqref="C100"/>
    </sheetView>
  </sheetViews>
  <sheetFormatPr baseColWidth="10" defaultColWidth="3.453125" defaultRowHeight="14.5"/>
  <cols>
    <col min="1" max="1" width="5" style="8" customWidth="1"/>
    <col min="2" max="2" width="7.453125" style="8" customWidth="1"/>
    <col min="3" max="3" width="32" style="8" customWidth="1"/>
    <col min="4" max="4" width="10.7265625" style="4" customWidth="1"/>
    <col min="5" max="5" width="12" style="15" hidden="1" customWidth="1"/>
    <col min="6" max="6" width="20.54296875" style="8" customWidth="1"/>
    <col min="7" max="7" width="7.81640625" style="8" customWidth="1"/>
    <col min="8" max="8" width="24" style="8" customWidth="1"/>
    <col min="9" max="9" width="23.90625" style="8" customWidth="1"/>
    <col min="10" max="16384" width="3.453125" style="8"/>
  </cols>
  <sheetData>
    <row r="1" spans="1:9" s="15" customFormat="1" ht="15" customHeight="1">
      <c r="A1" s="254" t="s">
        <v>1178</v>
      </c>
      <c r="B1" s="255"/>
      <c r="C1" s="255"/>
      <c r="D1" s="255"/>
      <c r="E1" s="255"/>
      <c r="F1" s="255"/>
      <c r="G1" s="255"/>
      <c r="H1" s="255"/>
      <c r="I1" s="256"/>
    </row>
    <row r="2" spans="1:9" s="15" customFormat="1" ht="2.5" customHeight="1">
      <c r="A2" s="257"/>
      <c r="B2" s="258"/>
      <c r="C2" s="258"/>
      <c r="D2" s="258"/>
      <c r="E2" s="258"/>
      <c r="F2" s="258"/>
      <c r="G2" s="258"/>
      <c r="H2" s="258"/>
      <c r="I2" s="259"/>
    </row>
    <row r="3" spans="1:9" s="15" customFormat="1" ht="15" customHeight="1">
      <c r="A3" s="260" t="s">
        <v>1179</v>
      </c>
      <c r="B3" s="261"/>
      <c r="C3" s="261"/>
      <c r="D3" s="261"/>
      <c r="E3" s="261"/>
      <c r="F3" s="261"/>
      <c r="G3" s="261"/>
      <c r="H3" s="261"/>
      <c r="I3" s="262"/>
    </row>
    <row r="4" spans="1:9" s="15" customFormat="1" ht="15" customHeight="1">
      <c r="A4" s="263"/>
      <c r="B4" s="264"/>
      <c r="C4" s="264"/>
      <c r="D4" s="264"/>
      <c r="E4" s="264"/>
      <c r="F4" s="264"/>
      <c r="G4" s="264"/>
      <c r="H4" s="264"/>
      <c r="I4" s="265"/>
    </row>
    <row r="5" spans="1:9" ht="8.15" customHeight="1">
      <c r="A5" s="12"/>
    </row>
    <row r="6" spans="1:9" s="66" customFormat="1" ht="16" customHeight="1">
      <c r="A6" s="270" t="s">
        <v>3</v>
      </c>
      <c r="B6" s="271"/>
      <c r="C6" s="271"/>
      <c r="D6" s="271"/>
      <c r="E6" s="271"/>
      <c r="F6" s="271"/>
      <c r="G6" s="271"/>
      <c r="H6" s="271"/>
      <c r="I6" s="272"/>
    </row>
    <row r="7" spans="1:9" s="66" customFormat="1" ht="8.15" customHeight="1">
      <c r="A7" s="63"/>
      <c r="B7" s="64"/>
      <c r="C7" s="64"/>
      <c r="D7" s="224"/>
      <c r="E7" s="65"/>
    </row>
    <row r="8" spans="1:9" s="66" customFormat="1" ht="16" customHeight="1">
      <c r="A8" s="247" t="s">
        <v>4</v>
      </c>
      <c r="B8" s="248"/>
      <c r="C8" s="249"/>
      <c r="D8" s="251" t="s">
        <v>1288</v>
      </c>
      <c r="E8" s="252"/>
      <c r="F8" s="252"/>
      <c r="G8" s="252"/>
      <c r="H8" s="252"/>
      <c r="I8" s="253"/>
    </row>
    <row r="9" spans="1:9" s="66" customFormat="1" ht="8.15" customHeight="1">
      <c r="A9" s="72"/>
      <c r="B9" s="73"/>
      <c r="C9" s="64"/>
      <c r="D9" s="224"/>
      <c r="E9" s="231"/>
      <c r="F9" s="223"/>
      <c r="G9" s="223"/>
      <c r="H9" s="223"/>
      <c r="I9" s="223"/>
    </row>
    <row r="10" spans="1:9" s="223" customFormat="1" ht="27.5" customHeight="1">
      <c r="A10" s="247" t="s">
        <v>5</v>
      </c>
      <c r="B10" s="248"/>
      <c r="C10" s="249"/>
      <c r="D10" s="250" t="s">
        <v>1106</v>
      </c>
      <c r="E10" s="250"/>
      <c r="F10" s="250"/>
      <c r="G10" s="250"/>
      <c r="H10" s="250"/>
      <c r="I10" s="250"/>
    </row>
    <row r="11" spans="1:9" s="66" customFormat="1" ht="8.15" customHeight="1" thickBot="1">
      <c r="A11" s="75"/>
      <c r="D11" s="223"/>
      <c r="E11" s="65"/>
    </row>
    <row r="12" spans="1:9" s="66" customFormat="1" ht="14" customHeight="1" thickBot="1">
      <c r="A12" s="274" t="s">
        <v>1289</v>
      </c>
      <c r="B12" s="275"/>
      <c r="C12" s="275"/>
      <c r="D12" s="275"/>
      <c r="E12" s="275"/>
      <c r="F12" s="275"/>
      <c r="G12" s="275"/>
      <c r="H12" s="275"/>
      <c r="I12" s="276"/>
    </row>
    <row r="13" spans="1:9" s="66" customFormat="1" ht="1" customHeight="1">
      <c r="A13" s="75"/>
      <c r="D13" s="223"/>
      <c r="E13" s="65"/>
    </row>
    <row r="14" spans="1:9" s="66" customFormat="1" ht="5" customHeight="1" thickBot="1">
      <c r="A14" s="62"/>
      <c r="B14" s="62"/>
      <c r="C14" s="62"/>
      <c r="D14" s="29"/>
      <c r="E14" s="62"/>
      <c r="F14" s="62"/>
      <c r="G14" s="136"/>
      <c r="H14" s="62"/>
      <c r="I14" s="62"/>
    </row>
    <row r="15" spans="1:9" ht="19.5" customHeight="1" thickBot="1">
      <c r="A15" s="266" t="s">
        <v>30</v>
      </c>
      <c r="B15" s="267"/>
      <c r="C15" s="267"/>
      <c r="D15" s="267"/>
      <c r="E15" s="268"/>
      <c r="F15" s="277" t="s">
        <v>1287</v>
      </c>
      <c r="G15" s="278"/>
      <c r="H15" s="278"/>
      <c r="I15" s="279"/>
    </row>
    <row r="16" spans="1:9" ht="8" customHeight="1" thickBot="1">
      <c r="A16" s="179"/>
      <c r="B16" s="179"/>
      <c r="C16" s="179"/>
      <c r="D16" s="179"/>
      <c r="E16" s="179"/>
      <c r="F16" s="1"/>
      <c r="G16" s="1"/>
      <c r="H16" s="1"/>
      <c r="I16" s="1"/>
    </row>
    <row r="17" spans="1:9" s="15" customFormat="1" ht="30" customHeight="1" thickBot="1">
      <c r="A17" s="189" t="s">
        <v>10</v>
      </c>
      <c r="B17" s="191" t="s">
        <v>1170</v>
      </c>
      <c r="C17" s="186" t="s">
        <v>1012</v>
      </c>
      <c r="D17" s="187" t="s">
        <v>26</v>
      </c>
      <c r="E17" s="210" t="s">
        <v>32</v>
      </c>
      <c r="F17" s="191" t="s">
        <v>1294</v>
      </c>
      <c r="G17" s="211" t="s">
        <v>1171</v>
      </c>
      <c r="H17" s="190" t="s">
        <v>1295</v>
      </c>
      <c r="I17" s="188" t="s">
        <v>1296</v>
      </c>
    </row>
    <row r="18" spans="1:9" ht="30" customHeight="1">
      <c r="A18" s="204" t="s">
        <v>1231</v>
      </c>
      <c r="B18" s="233" t="s">
        <v>1300</v>
      </c>
      <c r="C18" s="219" t="s">
        <v>1180</v>
      </c>
      <c r="D18" s="225">
        <v>6</v>
      </c>
      <c r="E18" s="205" t="s">
        <v>970</v>
      </c>
      <c r="F18" s="206"/>
      <c r="G18" s="207">
        <v>0.19</v>
      </c>
      <c r="H18" s="208">
        <f>F18*(1+G18)</f>
        <v>0</v>
      </c>
      <c r="I18" s="209">
        <f t="shared" ref="I18" si="0">H18*D18</f>
        <v>0</v>
      </c>
    </row>
    <row r="19" spans="1:9" ht="30" customHeight="1">
      <c r="A19" s="177" t="s">
        <v>1232</v>
      </c>
      <c r="B19" s="234"/>
      <c r="C19" s="220" t="s">
        <v>1181</v>
      </c>
      <c r="D19" s="226">
        <v>6</v>
      </c>
      <c r="E19" s="202" t="s">
        <v>970</v>
      </c>
      <c r="F19" s="192"/>
      <c r="G19" s="193">
        <v>0.19</v>
      </c>
      <c r="H19" s="194">
        <f t="shared" ref="H19:H39" si="1">F19*(1+G19)</f>
        <v>0</v>
      </c>
      <c r="I19" s="195">
        <f t="shared" ref="I19:I39" si="2">H19*D19</f>
        <v>0</v>
      </c>
    </row>
    <row r="20" spans="1:9" ht="30" customHeight="1">
      <c r="A20" s="212" t="s">
        <v>1233</v>
      </c>
      <c r="B20" s="234"/>
      <c r="C20" s="221" t="s">
        <v>1182</v>
      </c>
      <c r="D20" s="227">
        <v>4</v>
      </c>
      <c r="E20" s="213" t="s">
        <v>970</v>
      </c>
      <c r="F20" s="214"/>
      <c r="G20" s="215">
        <v>0.19</v>
      </c>
      <c r="H20" s="216">
        <f t="shared" si="1"/>
        <v>0</v>
      </c>
      <c r="I20" s="217">
        <f t="shared" si="2"/>
        <v>0</v>
      </c>
    </row>
    <row r="21" spans="1:9" ht="30" customHeight="1">
      <c r="A21" s="177" t="s">
        <v>1234</v>
      </c>
      <c r="B21" s="234"/>
      <c r="C21" s="220" t="s">
        <v>1183</v>
      </c>
      <c r="D21" s="226">
        <v>2</v>
      </c>
      <c r="E21" s="202" t="s">
        <v>970</v>
      </c>
      <c r="F21" s="192"/>
      <c r="G21" s="193">
        <v>0.19</v>
      </c>
      <c r="H21" s="194">
        <f t="shared" si="1"/>
        <v>0</v>
      </c>
      <c r="I21" s="195">
        <f t="shared" si="2"/>
        <v>0</v>
      </c>
    </row>
    <row r="22" spans="1:9" ht="30" customHeight="1">
      <c r="A22" s="212" t="s">
        <v>1235</v>
      </c>
      <c r="B22" s="234"/>
      <c r="C22" s="221" t="s">
        <v>1184</v>
      </c>
      <c r="D22" s="227">
        <v>4</v>
      </c>
      <c r="E22" s="213" t="s">
        <v>970</v>
      </c>
      <c r="F22" s="214"/>
      <c r="G22" s="215">
        <v>0.19</v>
      </c>
      <c r="H22" s="216">
        <f t="shared" si="1"/>
        <v>0</v>
      </c>
      <c r="I22" s="217">
        <f t="shared" si="2"/>
        <v>0</v>
      </c>
    </row>
    <row r="23" spans="1:9" ht="30" customHeight="1">
      <c r="A23" s="177" t="s">
        <v>1236</v>
      </c>
      <c r="B23" s="234"/>
      <c r="C23" s="220" t="s">
        <v>1185</v>
      </c>
      <c r="D23" s="226">
        <v>2</v>
      </c>
      <c r="E23" s="202" t="s">
        <v>970</v>
      </c>
      <c r="F23" s="192"/>
      <c r="G23" s="193">
        <v>0.19</v>
      </c>
      <c r="H23" s="194">
        <f t="shared" si="1"/>
        <v>0</v>
      </c>
      <c r="I23" s="195">
        <f t="shared" si="2"/>
        <v>0</v>
      </c>
    </row>
    <row r="24" spans="1:9" ht="30" customHeight="1">
      <c r="A24" s="212" t="s">
        <v>1237</v>
      </c>
      <c r="B24" s="234"/>
      <c r="C24" s="221" t="s">
        <v>1186</v>
      </c>
      <c r="D24" s="227">
        <v>2</v>
      </c>
      <c r="E24" s="213" t="s">
        <v>970</v>
      </c>
      <c r="F24" s="214"/>
      <c r="G24" s="215">
        <v>0.19</v>
      </c>
      <c r="H24" s="216">
        <f t="shared" si="1"/>
        <v>0</v>
      </c>
      <c r="I24" s="217">
        <f t="shared" si="2"/>
        <v>0</v>
      </c>
    </row>
    <row r="25" spans="1:9" ht="30" customHeight="1">
      <c r="A25" s="177" t="s">
        <v>1238</v>
      </c>
      <c r="B25" s="234"/>
      <c r="C25" s="220" t="s">
        <v>1187</v>
      </c>
      <c r="D25" s="226">
        <v>1</v>
      </c>
      <c r="E25" s="202" t="s">
        <v>970</v>
      </c>
      <c r="F25" s="192"/>
      <c r="G25" s="193">
        <v>0.19</v>
      </c>
      <c r="H25" s="194">
        <f t="shared" si="1"/>
        <v>0</v>
      </c>
      <c r="I25" s="195">
        <f t="shared" si="2"/>
        <v>0</v>
      </c>
    </row>
    <row r="26" spans="1:9" ht="30" customHeight="1">
      <c r="A26" s="212" t="s">
        <v>1239</v>
      </c>
      <c r="B26" s="234"/>
      <c r="C26" s="221" t="s">
        <v>1188</v>
      </c>
      <c r="D26" s="227">
        <v>1</v>
      </c>
      <c r="E26" s="213" t="s">
        <v>970</v>
      </c>
      <c r="F26" s="214"/>
      <c r="G26" s="215">
        <v>0.19</v>
      </c>
      <c r="H26" s="216">
        <f t="shared" si="1"/>
        <v>0</v>
      </c>
      <c r="I26" s="217">
        <f t="shared" si="2"/>
        <v>0</v>
      </c>
    </row>
    <row r="27" spans="1:9" ht="30" customHeight="1">
      <c r="A27" s="177" t="s">
        <v>1240</v>
      </c>
      <c r="B27" s="234"/>
      <c r="C27" s="230" t="s">
        <v>1189</v>
      </c>
      <c r="D27" s="226">
        <v>23</v>
      </c>
      <c r="E27" s="202" t="s">
        <v>970</v>
      </c>
      <c r="F27" s="192"/>
      <c r="G27" s="193">
        <v>0.19</v>
      </c>
      <c r="H27" s="194">
        <f t="shared" si="1"/>
        <v>0</v>
      </c>
      <c r="I27" s="195">
        <f t="shared" si="2"/>
        <v>0</v>
      </c>
    </row>
    <row r="28" spans="1:9" ht="30" customHeight="1">
      <c r="A28" s="212" t="s">
        <v>1241</v>
      </c>
      <c r="B28" s="234"/>
      <c r="C28" s="229" t="s">
        <v>1190</v>
      </c>
      <c r="D28" s="227">
        <v>4</v>
      </c>
      <c r="E28" s="213" t="s">
        <v>970</v>
      </c>
      <c r="F28" s="214"/>
      <c r="G28" s="215">
        <v>0.19</v>
      </c>
      <c r="H28" s="216">
        <f t="shared" si="1"/>
        <v>0</v>
      </c>
      <c r="I28" s="217">
        <f t="shared" si="2"/>
        <v>0</v>
      </c>
    </row>
    <row r="29" spans="1:9" ht="30" customHeight="1">
      <c r="A29" s="177" t="s">
        <v>1242</v>
      </c>
      <c r="B29" s="234"/>
      <c r="C29" s="220" t="s">
        <v>1191</v>
      </c>
      <c r="D29" s="226">
        <v>61</v>
      </c>
      <c r="E29" s="202" t="s">
        <v>970</v>
      </c>
      <c r="F29" s="192"/>
      <c r="G29" s="193">
        <v>0.19</v>
      </c>
      <c r="H29" s="194">
        <f t="shared" si="1"/>
        <v>0</v>
      </c>
      <c r="I29" s="195">
        <f t="shared" si="2"/>
        <v>0</v>
      </c>
    </row>
    <row r="30" spans="1:9" ht="30" customHeight="1">
      <c r="A30" s="212" t="s">
        <v>1243</v>
      </c>
      <c r="B30" s="234"/>
      <c r="C30" s="221" t="s">
        <v>1192</v>
      </c>
      <c r="D30" s="227">
        <v>3</v>
      </c>
      <c r="E30" s="213" t="s">
        <v>970</v>
      </c>
      <c r="F30" s="214"/>
      <c r="G30" s="215">
        <v>0.19</v>
      </c>
      <c r="H30" s="216">
        <f t="shared" si="1"/>
        <v>0</v>
      </c>
      <c r="I30" s="217">
        <f t="shared" si="2"/>
        <v>0</v>
      </c>
    </row>
    <row r="31" spans="1:9" ht="30" customHeight="1">
      <c r="A31" s="177" t="s">
        <v>1244</v>
      </c>
      <c r="B31" s="234"/>
      <c r="C31" s="220" t="s">
        <v>1193</v>
      </c>
      <c r="D31" s="226">
        <v>4</v>
      </c>
      <c r="E31" s="202" t="s">
        <v>970</v>
      </c>
      <c r="F31" s="192"/>
      <c r="G31" s="193">
        <v>0.19</v>
      </c>
      <c r="H31" s="194">
        <f t="shared" si="1"/>
        <v>0</v>
      </c>
      <c r="I31" s="195">
        <f t="shared" si="2"/>
        <v>0</v>
      </c>
    </row>
    <row r="32" spans="1:9" ht="30" customHeight="1">
      <c r="A32" s="212" t="s">
        <v>1245</v>
      </c>
      <c r="B32" s="234"/>
      <c r="C32" s="221" t="s">
        <v>1194</v>
      </c>
      <c r="D32" s="227">
        <v>1</v>
      </c>
      <c r="E32" s="213" t="s">
        <v>970</v>
      </c>
      <c r="F32" s="214"/>
      <c r="G32" s="215">
        <v>0.19</v>
      </c>
      <c r="H32" s="216">
        <f t="shared" si="1"/>
        <v>0</v>
      </c>
      <c r="I32" s="217">
        <f t="shared" si="2"/>
        <v>0</v>
      </c>
    </row>
    <row r="33" spans="1:9" ht="30" customHeight="1">
      <c r="A33" s="177" t="s">
        <v>1246</v>
      </c>
      <c r="B33" s="234"/>
      <c r="C33" s="220" t="s">
        <v>1195</v>
      </c>
      <c r="D33" s="226">
        <v>1</v>
      </c>
      <c r="E33" s="202" t="s">
        <v>970</v>
      </c>
      <c r="F33" s="192"/>
      <c r="G33" s="193">
        <v>0.19</v>
      </c>
      <c r="H33" s="194">
        <f t="shared" si="1"/>
        <v>0</v>
      </c>
      <c r="I33" s="195">
        <f t="shared" si="2"/>
        <v>0</v>
      </c>
    </row>
    <row r="34" spans="1:9" ht="30" customHeight="1">
      <c r="A34" s="212" t="s">
        <v>1247</v>
      </c>
      <c r="B34" s="234"/>
      <c r="C34" s="221" t="s">
        <v>1196</v>
      </c>
      <c r="D34" s="227">
        <v>1</v>
      </c>
      <c r="E34" s="213" t="s">
        <v>970</v>
      </c>
      <c r="F34" s="214"/>
      <c r="G34" s="215">
        <v>0.19</v>
      </c>
      <c r="H34" s="216">
        <f t="shared" si="1"/>
        <v>0</v>
      </c>
      <c r="I34" s="217">
        <f t="shared" si="2"/>
        <v>0</v>
      </c>
    </row>
    <row r="35" spans="1:9" ht="30" customHeight="1">
      <c r="A35" s="177" t="s">
        <v>1248</v>
      </c>
      <c r="B35" s="234"/>
      <c r="C35" s="220" t="s">
        <v>1197</v>
      </c>
      <c r="D35" s="226">
        <v>3</v>
      </c>
      <c r="E35" s="202" t="s">
        <v>970</v>
      </c>
      <c r="F35" s="192"/>
      <c r="G35" s="193">
        <v>0.19</v>
      </c>
      <c r="H35" s="194">
        <f t="shared" si="1"/>
        <v>0</v>
      </c>
      <c r="I35" s="195">
        <f t="shared" si="2"/>
        <v>0</v>
      </c>
    </row>
    <row r="36" spans="1:9" ht="30" customHeight="1">
      <c r="A36" s="212" t="s">
        <v>1249</v>
      </c>
      <c r="B36" s="234"/>
      <c r="C36" s="221" t="s">
        <v>1198</v>
      </c>
      <c r="D36" s="227">
        <v>2</v>
      </c>
      <c r="E36" s="213" t="s">
        <v>970</v>
      </c>
      <c r="F36" s="214"/>
      <c r="G36" s="215">
        <v>0.19</v>
      </c>
      <c r="H36" s="216">
        <f t="shared" si="1"/>
        <v>0</v>
      </c>
      <c r="I36" s="217">
        <f t="shared" si="2"/>
        <v>0</v>
      </c>
    </row>
    <row r="37" spans="1:9" ht="30" customHeight="1">
      <c r="A37" s="177" t="s">
        <v>1250</v>
      </c>
      <c r="B37" s="234"/>
      <c r="C37" s="230" t="s">
        <v>1199</v>
      </c>
      <c r="D37" s="226">
        <v>8</v>
      </c>
      <c r="E37" s="202" t="s">
        <v>970</v>
      </c>
      <c r="F37" s="192"/>
      <c r="G37" s="193">
        <v>0.19</v>
      </c>
      <c r="H37" s="194">
        <f t="shared" si="1"/>
        <v>0</v>
      </c>
      <c r="I37" s="195">
        <f t="shared" si="2"/>
        <v>0</v>
      </c>
    </row>
    <row r="38" spans="1:9" ht="30" customHeight="1">
      <c r="A38" s="212" t="s">
        <v>1251</v>
      </c>
      <c r="B38" s="234"/>
      <c r="C38" s="229" t="s">
        <v>1200</v>
      </c>
      <c r="D38" s="227">
        <v>3</v>
      </c>
      <c r="E38" s="213" t="s">
        <v>970</v>
      </c>
      <c r="F38" s="214"/>
      <c r="G38" s="215">
        <v>0.19</v>
      </c>
      <c r="H38" s="216">
        <f t="shared" si="1"/>
        <v>0</v>
      </c>
      <c r="I38" s="217">
        <f t="shared" si="2"/>
        <v>0</v>
      </c>
    </row>
    <row r="39" spans="1:9" ht="30" customHeight="1" thickBot="1">
      <c r="A39" s="200" t="s">
        <v>1252</v>
      </c>
      <c r="B39" s="235"/>
      <c r="C39" s="222" t="s">
        <v>1201</v>
      </c>
      <c r="D39" s="228">
        <v>1</v>
      </c>
      <c r="E39" s="203" t="s">
        <v>970</v>
      </c>
      <c r="F39" s="196"/>
      <c r="G39" s="197">
        <v>0.19</v>
      </c>
      <c r="H39" s="198">
        <f t="shared" si="1"/>
        <v>0</v>
      </c>
      <c r="I39" s="199">
        <f t="shared" si="2"/>
        <v>0</v>
      </c>
    </row>
    <row r="40" spans="1:9" ht="30" customHeight="1" thickBot="1">
      <c r="A40" s="239" t="s">
        <v>1281</v>
      </c>
      <c r="B40" s="240"/>
      <c r="C40" s="240"/>
      <c r="D40" s="240"/>
      <c r="E40" s="240"/>
      <c r="F40" s="240"/>
      <c r="G40" s="241"/>
      <c r="H40" s="180">
        <f>SUM(H18:H39)</f>
        <v>0</v>
      </c>
      <c r="I40" s="180">
        <f>SUM(I18:I39)</f>
        <v>0</v>
      </c>
    </row>
    <row r="41" spans="1:9" ht="7.5" customHeight="1" thickBot="1">
      <c r="A41" s="181"/>
      <c r="B41" s="181"/>
      <c r="C41" s="181"/>
      <c r="D41" s="182"/>
      <c r="E41" s="183"/>
      <c r="F41" s="184"/>
      <c r="G41" s="184"/>
      <c r="H41" s="185"/>
      <c r="I41" s="185"/>
    </row>
    <row r="42" spans="1:9" s="15" customFormat="1" ht="30" customHeight="1" thickBot="1">
      <c r="A42" s="178" t="s">
        <v>10</v>
      </c>
      <c r="B42" s="191" t="s">
        <v>1230</v>
      </c>
      <c r="C42" s="186" t="s">
        <v>1012</v>
      </c>
      <c r="D42" s="187" t="s">
        <v>26</v>
      </c>
      <c r="E42" s="190" t="s">
        <v>32</v>
      </c>
      <c r="F42" s="191" t="s">
        <v>1294</v>
      </c>
      <c r="G42" s="211" t="s">
        <v>1171</v>
      </c>
      <c r="H42" s="178" t="s">
        <v>1295</v>
      </c>
      <c r="I42" s="188" t="s">
        <v>1296</v>
      </c>
    </row>
    <row r="43" spans="1:9" ht="30" customHeight="1">
      <c r="A43" s="212" t="s">
        <v>1253</v>
      </c>
      <c r="B43" s="236" t="s">
        <v>1290</v>
      </c>
      <c r="C43" s="232" t="s">
        <v>1202</v>
      </c>
      <c r="D43" s="225">
        <v>18</v>
      </c>
      <c r="E43" s="205" t="s">
        <v>970</v>
      </c>
      <c r="F43" s="206"/>
      <c r="G43" s="207">
        <v>0.19</v>
      </c>
      <c r="H43" s="208">
        <f t="shared" ref="H43:H46" si="3">F43*(1+G43)</f>
        <v>0</v>
      </c>
      <c r="I43" s="209">
        <f t="shared" ref="I43:I46" si="4">H43*D43</f>
        <v>0</v>
      </c>
    </row>
    <row r="44" spans="1:9" ht="30" customHeight="1">
      <c r="A44" s="177" t="s">
        <v>1254</v>
      </c>
      <c r="B44" s="237"/>
      <c r="C44" s="220" t="s">
        <v>1203</v>
      </c>
      <c r="D44" s="226">
        <v>1</v>
      </c>
      <c r="E44" s="202" t="s">
        <v>970</v>
      </c>
      <c r="F44" s="192"/>
      <c r="G44" s="193">
        <v>0.19</v>
      </c>
      <c r="H44" s="194">
        <f t="shared" si="3"/>
        <v>0</v>
      </c>
      <c r="I44" s="195">
        <f t="shared" si="4"/>
        <v>0</v>
      </c>
    </row>
    <row r="45" spans="1:9" ht="30" customHeight="1">
      <c r="A45" s="212" t="s">
        <v>1255</v>
      </c>
      <c r="B45" s="237"/>
      <c r="C45" s="221" t="s">
        <v>1204</v>
      </c>
      <c r="D45" s="227">
        <v>35</v>
      </c>
      <c r="E45" s="213" t="s">
        <v>970</v>
      </c>
      <c r="F45" s="214"/>
      <c r="G45" s="215">
        <v>0.19</v>
      </c>
      <c r="H45" s="216">
        <f t="shared" si="3"/>
        <v>0</v>
      </c>
      <c r="I45" s="217">
        <f t="shared" si="4"/>
        <v>0</v>
      </c>
    </row>
    <row r="46" spans="1:9" ht="30" customHeight="1" thickBot="1">
      <c r="A46" s="200" t="s">
        <v>1256</v>
      </c>
      <c r="B46" s="238"/>
      <c r="C46" s="222" t="s">
        <v>1205</v>
      </c>
      <c r="D46" s="228">
        <v>4</v>
      </c>
      <c r="E46" s="203" t="s">
        <v>970</v>
      </c>
      <c r="F46" s="196"/>
      <c r="G46" s="197">
        <v>0.19</v>
      </c>
      <c r="H46" s="198">
        <f t="shared" si="3"/>
        <v>0</v>
      </c>
      <c r="I46" s="199">
        <f t="shared" si="4"/>
        <v>0</v>
      </c>
    </row>
    <row r="47" spans="1:9" ht="30" customHeight="1" thickBot="1">
      <c r="A47" s="239" t="s">
        <v>1282</v>
      </c>
      <c r="B47" s="240"/>
      <c r="C47" s="240"/>
      <c r="D47" s="240"/>
      <c r="E47" s="240"/>
      <c r="F47" s="240"/>
      <c r="G47" s="241"/>
      <c r="H47" s="180">
        <f>SUM(H43:H46)</f>
        <v>0</v>
      </c>
      <c r="I47" s="180">
        <f>SUM(I43:I46)</f>
        <v>0</v>
      </c>
    </row>
    <row r="48" spans="1:9" ht="7.5" customHeight="1" thickBot="1">
      <c r="A48" s="181"/>
      <c r="B48" s="181"/>
      <c r="C48" s="181"/>
      <c r="D48" s="182"/>
      <c r="E48" s="183"/>
      <c r="F48" s="184"/>
      <c r="G48" s="184"/>
      <c r="H48" s="185"/>
      <c r="I48" s="185"/>
    </row>
    <row r="49" spans="1:9" s="15" customFormat="1" ht="30" customHeight="1" thickBot="1">
      <c r="A49" s="178" t="s">
        <v>10</v>
      </c>
      <c r="B49" s="191" t="s">
        <v>1230</v>
      </c>
      <c r="C49" s="186" t="s">
        <v>1012</v>
      </c>
      <c r="D49" s="187" t="s">
        <v>26</v>
      </c>
      <c r="E49" s="210" t="s">
        <v>32</v>
      </c>
      <c r="F49" s="191" t="s">
        <v>1294</v>
      </c>
      <c r="G49" s="211" t="s">
        <v>1171</v>
      </c>
      <c r="H49" s="190" t="s">
        <v>1295</v>
      </c>
      <c r="I49" s="188" t="s">
        <v>1296</v>
      </c>
    </row>
    <row r="50" spans="1:9" ht="30" customHeight="1">
      <c r="A50" s="212" t="s">
        <v>1257</v>
      </c>
      <c r="B50" s="236" t="s">
        <v>1291</v>
      </c>
      <c r="C50" s="219" t="s">
        <v>1206</v>
      </c>
      <c r="D50" s="225">
        <v>1</v>
      </c>
      <c r="E50" s="205" t="s">
        <v>970</v>
      </c>
      <c r="F50" s="206"/>
      <c r="G50" s="207">
        <v>0.19</v>
      </c>
      <c r="H50" s="208">
        <f t="shared" ref="H50:H55" si="5">F50*(1+G50)</f>
        <v>0</v>
      </c>
      <c r="I50" s="209">
        <f t="shared" ref="I50:I55" si="6">H50*D50</f>
        <v>0</v>
      </c>
    </row>
    <row r="51" spans="1:9" ht="30" customHeight="1">
      <c r="A51" s="177" t="s">
        <v>1258</v>
      </c>
      <c r="B51" s="237"/>
      <c r="C51" s="220" t="s">
        <v>1207</v>
      </c>
      <c r="D51" s="226">
        <v>1</v>
      </c>
      <c r="E51" s="202" t="s">
        <v>970</v>
      </c>
      <c r="F51" s="192"/>
      <c r="G51" s="193">
        <v>0.19</v>
      </c>
      <c r="H51" s="194">
        <f t="shared" si="5"/>
        <v>0</v>
      </c>
      <c r="I51" s="195">
        <f t="shared" si="6"/>
        <v>0</v>
      </c>
    </row>
    <row r="52" spans="1:9" ht="30" customHeight="1">
      <c r="A52" s="212" t="s">
        <v>1259</v>
      </c>
      <c r="B52" s="237"/>
      <c r="C52" s="229" t="s">
        <v>1208</v>
      </c>
      <c r="D52" s="227">
        <v>1</v>
      </c>
      <c r="E52" s="213" t="s">
        <v>970</v>
      </c>
      <c r="F52" s="214"/>
      <c r="G52" s="215">
        <v>0.19</v>
      </c>
      <c r="H52" s="216">
        <f t="shared" si="5"/>
        <v>0</v>
      </c>
      <c r="I52" s="217">
        <f t="shared" si="6"/>
        <v>0</v>
      </c>
    </row>
    <row r="53" spans="1:9" ht="30" customHeight="1">
      <c r="A53" s="177" t="s">
        <v>1260</v>
      </c>
      <c r="B53" s="237"/>
      <c r="C53" s="220" t="s">
        <v>1209</v>
      </c>
      <c r="D53" s="226">
        <v>2</v>
      </c>
      <c r="E53" s="202" t="s">
        <v>970</v>
      </c>
      <c r="F53" s="192"/>
      <c r="G53" s="193">
        <v>0.19</v>
      </c>
      <c r="H53" s="194">
        <f t="shared" si="5"/>
        <v>0</v>
      </c>
      <c r="I53" s="195">
        <f t="shared" si="6"/>
        <v>0</v>
      </c>
    </row>
    <row r="54" spans="1:9" ht="30" customHeight="1">
      <c r="A54" s="212" t="s">
        <v>1261</v>
      </c>
      <c r="B54" s="237"/>
      <c r="C54" s="221" t="s">
        <v>1210</v>
      </c>
      <c r="D54" s="227">
        <v>2</v>
      </c>
      <c r="E54" s="213" t="s">
        <v>970</v>
      </c>
      <c r="F54" s="214"/>
      <c r="G54" s="215">
        <v>0.19</v>
      </c>
      <c r="H54" s="216">
        <f t="shared" si="5"/>
        <v>0</v>
      </c>
      <c r="I54" s="217">
        <f t="shared" si="6"/>
        <v>0</v>
      </c>
    </row>
    <row r="55" spans="1:9" ht="30" customHeight="1" thickBot="1">
      <c r="A55" s="200" t="s">
        <v>1262</v>
      </c>
      <c r="B55" s="238"/>
      <c r="C55" s="222" t="s">
        <v>1211</v>
      </c>
      <c r="D55" s="228">
        <v>1</v>
      </c>
      <c r="E55" s="203" t="s">
        <v>970</v>
      </c>
      <c r="F55" s="196"/>
      <c r="G55" s="197">
        <v>0.19</v>
      </c>
      <c r="H55" s="198">
        <f t="shared" si="5"/>
        <v>0</v>
      </c>
      <c r="I55" s="199">
        <f t="shared" si="6"/>
        <v>0</v>
      </c>
    </row>
    <row r="56" spans="1:9" ht="30" customHeight="1" thickBot="1">
      <c r="A56" s="239" t="s">
        <v>1283</v>
      </c>
      <c r="B56" s="240"/>
      <c r="C56" s="240"/>
      <c r="D56" s="240"/>
      <c r="E56" s="240"/>
      <c r="F56" s="240"/>
      <c r="G56" s="241"/>
      <c r="H56" s="180">
        <f>SUM(H50:H55)</f>
        <v>0</v>
      </c>
      <c r="I56" s="180">
        <f>SUM(I50:I55)</f>
        <v>0</v>
      </c>
    </row>
    <row r="57" spans="1:9" ht="7.5" customHeight="1" thickBot="1">
      <c r="A57" s="181"/>
      <c r="B57" s="181"/>
      <c r="C57" s="181"/>
      <c r="D57" s="182"/>
      <c r="E57" s="183"/>
      <c r="F57" s="184"/>
      <c r="G57" s="184"/>
      <c r="H57" s="185"/>
      <c r="I57" s="185"/>
    </row>
    <row r="58" spans="1:9" s="15" customFormat="1" ht="30" customHeight="1" thickBot="1">
      <c r="A58" s="178" t="s">
        <v>10</v>
      </c>
      <c r="B58" s="191" t="s">
        <v>1230</v>
      </c>
      <c r="C58" s="186" t="s">
        <v>1012</v>
      </c>
      <c r="D58" s="187" t="s">
        <v>26</v>
      </c>
      <c r="E58" s="210" t="s">
        <v>32</v>
      </c>
      <c r="F58" s="191" t="s">
        <v>1294</v>
      </c>
      <c r="G58" s="211" t="s">
        <v>1171</v>
      </c>
      <c r="H58" s="190" t="s">
        <v>1295</v>
      </c>
      <c r="I58" s="188" t="s">
        <v>1296</v>
      </c>
    </row>
    <row r="59" spans="1:9" ht="30" customHeight="1">
      <c r="A59" s="212" t="s">
        <v>1263</v>
      </c>
      <c r="B59" s="236" t="s">
        <v>1292</v>
      </c>
      <c r="C59" s="232" t="s">
        <v>1212</v>
      </c>
      <c r="D59" s="225">
        <v>1</v>
      </c>
      <c r="E59" s="205" t="s">
        <v>970</v>
      </c>
      <c r="F59" s="206"/>
      <c r="G59" s="207">
        <v>0.19</v>
      </c>
      <c r="H59" s="208">
        <f t="shared" ref="H59:H68" si="7">F59*(1+G59)</f>
        <v>0</v>
      </c>
      <c r="I59" s="209">
        <f t="shared" ref="I59:I68" si="8">H59*D59</f>
        <v>0</v>
      </c>
    </row>
    <row r="60" spans="1:9" ht="30" customHeight="1">
      <c r="A60" s="177" t="s">
        <v>1264</v>
      </c>
      <c r="B60" s="237"/>
      <c r="C60" s="220" t="s">
        <v>1213</v>
      </c>
      <c r="D60" s="226">
        <v>1</v>
      </c>
      <c r="E60" s="202" t="s">
        <v>970</v>
      </c>
      <c r="F60" s="192"/>
      <c r="G60" s="193">
        <v>0.19</v>
      </c>
      <c r="H60" s="194">
        <f t="shared" si="7"/>
        <v>0</v>
      </c>
      <c r="I60" s="195">
        <f t="shared" si="8"/>
        <v>0</v>
      </c>
    </row>
    <row r="61" spans="1:9" ht="30" customHeight="1">
      <c r="A61" s="212" t="s">
        <v>1265</v>
      </c>
      <c r="B61" s="237"/>
      <c r="C61" s="221" t="s">
        <v>1214</v>
      </c>
      <c r="D61" s="227">
        <v>1</v>
      </c>
      <c r="E61" s="213" t="s">
        <v>970</v>
      </c>
      <c r="F61" s="214"/>
      <c r="G61" s="215">
        <v>0.19</v>
      </c>
      <c r="H61" s="216">
        <f t="shared" si="7"/>
        <v>0</v>
      </c>
      <c r="I61" s="217">
        <f t="shared" si="8"/>
        <v>0</v>
      </c>
    </row>
    <row r="62" spans="1:9" ht="30" customHeight="1">
      <c r="A62" s="177" t="s">
        <v>1266</v>
      </c>
      <c r="B62" s="237"/>
      <c r="C62" s="230" t="s">
        <v>1215</v>
      </c>
      <c r="D62" s="226">
        <v>2</v>
      </c>
      <c r="E62" s="202" t="s">
        <v>970</v>
      </c>
      <c r="F62" s="192"/>
      <c r="G62" s="193">
        <v>0.19</v>
      </c>
      <c r="H62" s="194">
        <f t="shared" si="7"/>
        <v>0</v>
      </c>
      <c r="I62" s="195">
        <f t="shared" si="8"/>
        <v>0</v>
      </c>
    </row>
    <row r="63" spans="1:9" ht="30" customHeight="1">
      <c r="A63" s="212" t="s">
        <v>1267</v>
      </c>
      <c r="B63" s="237"/>
      <c r="C63" s="221" t="s">
        <v>1216</v>
      </c>
      <c r="D63" s="227">
        <v>1</v>
      </c>
      <c r="E63" s="213" t="s">
        <v>970</v>
      </c>
      <c r="F63" s="214"/>
      <c r="G63" s="215">
        <v>0.19</v>
      </c>
      <c r="H63" s="216">
        <f t="shared" si="7"/>
        <v>0</v>
      </c>
      <c r="I63" s="217">
        <f t="shared" si="8"/>
        <v>0</v>
      </c>
    </row>
    <row r="64" spans="1:9" ht="30" customHeight="1">
      <c r="A64" s="177" t="s">
        <v>1268</v>
      </c>
      <c r="B64" s="237"/>
      <c r="C64" s="220" t="s">
        <v>1217</v>
      </c>
      <c r="D64" s="226">
        <v>1</v>
      </c>
      <c r="E64" s="202" t="s">
        <v>970</v>
      </c>
      <c r="F64" s="192"/>
      <c r="G64" s="193">
        <v>0.19</v>
      </c>
      <c r="H64" s="194">
        <f t="shared" si="7"/>
        <v>0</v>
      </c>
      <c r="I64" s="195">
        <f t="shared" si="8"/>
        <v>0</v>
      </c>
    </row>
    <row r="65" spans="1:9" ht="30" customHeight="1">
      <c r="A65" s="212" t="s">
        <v>1269</v>
      </c>
      <c r="B65" s="237"/>
      <c r="C65" s="221" t="s">
        <v>1218</v>
      </c>
      <c r="D65" s="227">
        <v>1</v>
      </c>
      <c r="E65" s="213" t="s">
        <v>970</v>
      </c>
      <c r="F65" s="214"/>
      <c r="G65" s="215">
        <v>0.19</v>
      </c>
      <c r="H65" s="216">
        <f t="shared" si="7"/>
        <v>0</v>
      </c>
      <c r="I65" s="217">
        <f t="shared" si="8"/>
        <v>0</v>
      </c>
    </row>
    <row r="66" spans="1:9" ht="30" customHeight="1">
      <c r="A66" s="177" t="s">
        <v>1270</v>
      </c>
      <c r="B66" s="237"/>
      <c r="C66" s="220" t="s">
        <v>1219</v>
      </c>
      <c r="D66" s="226">
        <v>1</v>
      </c>
      <c r="E66" s="202" t="s">
        <v>970</v>
      </c>
      <c r="F66" s="192"/>
      <c r="G66" s="193">
        <v>0.19</v>
      </c>
      <c r="H66" s="194">
        <f t="shared" si="7"/>
        <v>0</v>
      </c>
      <c r="I66" s="195">
        <f t="shared" si="8"/>
        <v>0</v>
      </c>
    </row>
    <row r="67" spans="1:9" ht="30" customHeight="1">
      <c r="A67" s="212" t="s">
        <v>1271</v>
      </c>
      <c r="B67" s="237"/>
      <c r="C67" s="221" t="s">
        <v>1220</v>
      </c>
      <c r="D67" s="227">
        <v>1</v>
      </c>
      <c r="E67" s="213" t="s">
        <v>970</v>
      </c>
      <c r="F67" s="214"/>
      <c r="G67" s="215">
        <v>0.19</v>
      </c>
      <c r="H67" s="216">
        <f t="shared" si="7"/>
        <v>0</v>
      </c>
      <c r="I67" s="217">
        <f t="shared" si="8"/>
        <v>0</v>
      </c>
    </row>
    <row r="68" spans="1:9" ht="30" customHeight="1" thickBot="1">
      <c r="A68" s="200" t="s">
        <v>1272</v>
      </c>
      <c r="B68" s="238"/>
      <c r="C68" s="222" t="s">
        <v>1221</v>
      </c>
      <c r="D68" s="228">
        <v>1</v>
      </c>
      <c r="E68" s="203" t="s">
        <v>970</v>
      </c>
      <c r="F68" s="196"/>
      <c r="G68" s="197">
        <v>0.19</v>
      </c>
      <c r="H68" s="198">
        <f t="shared" si="7"/>
        <v>0</v>
      </c>
      <c r="I68" s="199">
        <f t="shared" si="8"/>
        <v>0</v>
      </c>
    </row>
    <row r="69" spans="1:9" ht="30" customHeight="1" thickBot="1">
      <c r="A69" s="239" t="s">
        <v>1284</v>
      </c>
      <c r="B69" s="240"/>
      <c r="C69" s="240"/>
      <c r="D69" s="240"/>
      <c r="E69" s="240"/>
      <c r="F69" s="240"/>
      <c r="G69" s="241"/>
      <c r="H69" s="180">
        <f>SUM(H59:H68)</f>
        <v>0</v>
      </c>
      <c r="I69" s="180">
        <f>SUM(I59:I68)</f>
        <v>0</v>
      </c>
    </row>
    <row r="70" spans="1:9" ht="7.5" customHeight="1" thickBot="1">
      <c r="A70" s="181"/>
      <c r="B70" s="181"/>
      <c r="C70" s="181"/>
      <c r="D70" s="182"/>
      <c r="E70" s="183"/>
      <c r="F70" s="184"/>
      <c r="G70" s="184"/>
      <c r="H70" s="185"/>
      <c r="I70" s="185"/>
    </row>
    <row r="71" spans="1:9" s="15" customFormat="1" ht="30" customHeight="1" thickBot="1">
      <c r="A71" s="178" t="s">
        <v>10</v>
      </c>
      <c r="B71" s="191" t="s">
        <v>1230</v>
      </c>
      <c r="C71" s="186" t="s">
        <v>1012</v>
      </c>
      <c r="D71" s="187" t="s">
        <v>26</v>
      </c>
      <c r="E71" s="210" t="s">
        <v>32</v>
      </c>
      <c r="F71" s="191" t="s">
        <v>1294</v>
      </c>
      <c r="G71" s="211" t="s">
        <v>1171</v>
      </c>
      <c r="H71" s="190" t="s">
        <v>1295</v>
      </c>
      <c r="I71" s="188" t="s">
        <v>1296</v>
      </c>
    </row>
    <row r="72" spans="1:9" ht="30" customHeight="1">
      <c r="A72" s="212" t="s">
        <v>1273</v>
      </c>
      <c r="B72" s="236" t="s">
        <v>1293</v>
      </c>
      <c r="C72" s="219" t="s">
        <v>1222</v>
      </c>
      <c r="D72" s="225">
        <v>1</v>
      </c>
      <c r="E72" s="205" t="s">
        <v>970</v>
      </c>
      <c r="F72" s="206"/>
      <c r="G72" s="207">
        <v>0.19</v>
      </c>
      <c r="H72" s="208">
        <f t="shared" ref="H72" si="9">F72*(1+G72)</f>
        <v>0</v>
      </c>
      <c r="I72" s="209">
        <f t="shared" ref="I72" si="10">H72*D72</f>
        <v>0</v>
      </c>
    </row>
    <row r="73" spans="1:9" ht="30" customHeight="1">
      <c r="A73" s="177" t="s">
        <v>1274</v>
      </c>
      <c r="B73" s="237"/>
      <c r="C73" s="220" t="s">
        <v>1223</v>
      </c>
      <c r="D73" s="226">
        <v>1</v>
      </c>
      <c r="E73" s="202" t="s">
        <v>970</v>
      </c>
      <c r="F73" s="192"/>
      <c r="G73" s="193">
        <v>0.19</v>
      </c>
      <c r="H73" s="194">
        <f t="shared" ref="H73:H79" si="11">F73*(1+G73)</f>
        <v>0</v>
      </c>
      <c r="I73" s="195">
        <f t="shared" ref="I73:I79" si="12">H73*D73</f>
        <v>0</v>
      </c>
    </row>
    <row r="74" spans="1:9" ht="30" customHeight="1">
      <c r="A74" s="212" t="s">
        <v>1275</v>
      </c>
      <c r="B74" s="237"/>
      <c r="C74" s="221" t="s">
        <v>1224</v>
      </c>
      <c r="D74" s="227">
        <v>1</v>
      </c>
      <c r="E74" s="213" t="s">
        <v>970</v>
      </c>
      <c r="F74" s="214"/>
      <c r="G74" s="215">
        <v>0.19</v>
      </c>
      <c r="H74" s="216">
        <f t="shared" si="11"/>
        <v>0</v>
      </c>
      <c r="I74" s="217">
        <f t="shared" si="12"/>
        <v>0</v>
      </c>
    </row>
    <row r="75" spans="1:9" ht="30" customHeight="1">
      <c r="A75" s="177" t="s">
        <v>1276</v>
      </c>
      <c r="B75" s="237"/>
      <c r="C75" s="220" t="s">
        <v>1225</v>
      </c>
      <c r="D75" s="226">
        <v>1</v>
      </c>
      <c r="E75" s="202" t="s">
        <v>970</v>
      </c>
      <c r="F75" s="192"/>
      <c r="G75" s="193">
        <v>0.19</v>
      </c>
      <c r="H75" s="194">
        <f t="shared" si="11"/>
        <v>0</v>
      </c>
      <c r="I75" s="195">
        <f t="shared" si="12"/>
        <v>0</v>
      </c>
    </row>
    <row r="76" spans="1:9" ht="30" customHeight="1">
      <c r="A76" s="212" t="s">
        <v>1277</v>
      </c>
      <c r="B76" s="237"/>
      <c r="C76" s="221" t="s">
        <v>1226</v>
      </c>
      <c r="D76" s="227">
        <v>1</v>
      </c>
      <c r="E76" s="213" t="s">
        <v>970</v>
      </c>
      <c r="F76" s="214"/>
      <c r="G76" s="215">
        <v>0.19</v>
      </c>
      <c r="H76" s="216">
        <f t="shared" si="11"/>
        <v>0</v>
      </c>
      <c r="I76" s="217">
        <f t="shared" si="12"/>
        <v>0</v>
      </c>
    </row>
    <row r="77" spans="1:9" ht="30" customHeight="1">
      <c r="A77" s="177" t="s">
        <v>1278</v>
      </c>
      <c r="B77" s="237"/>
      <c r="C77" s="220" t="s">
        <v>1227</v>
      </c>
      <c r="D77" s="226">
        <v>1</v>
      </c>
      <c r="E77" s="202" t="s">
        <v>970</v>
      </c>
      <c r="F77" s="192"/>
      <c r="G77" s="193">
        <v>0.19</v>
      </c>
      <c r="H77" s="194">
        <f t="shared" si="11"/>
        <v>0</v>
      </c>
      <c r="I77" s="195">
        <f t="shared" si="12"/>
        <v>0</v>
      </c>
    </row>
    <row r="78" spans="1:9" ht="30" customHeight="1">
      <c r="A78" s="212" t="s">
        <v>1279</v>
      </c>
      <c r="B78" s="237"/>
      <c r="C78" s="221" t="s">
        <v>1228</v>
      </c>
      <c r="D78" s="227">
        <v>1</v>
      </c>
      <c r="E78" s="213" t="s">
        <v>970</v>
      </c>
      <c r="F78" s="214"/>
      <c r="G78" s="215">
        <v>0.19</v>
      </c>
      <c r="H78" s="216">
        <f t="shared" si="11"/>
        <v>0</v>
      </c>
      <c r="I78" s="217">
        <f t="shared" si="12"/>
        <v>0</v>
      </c>
    </row>
    <row r="79" spans="1:9" ht="30" customHeight="1" thickBot="1">
      <c r="A79" s="200" t="s">
        <v>1280</v>
      </c>
      <c r="B79" s="238"/>
      <c r="C79" s="222" t="s">
        <v>1229</v>
      </c>
      <c r="D79" s="228">
        <v>3</v>
      </c>
      <c r="E79" s="203" t="s">
        <v>970</v>
      </c>
      <c r="F79" s="196"/>
      <c r="G79" s="197">
        <v>0.19</v>
      </c>
      <c r="H79" s="198">
        <f t="shared" si="11"/>
        <v>0</v>
      </c>
      <c r="I79" s="199">
        <f t="shared" si="12"/>
        <v>0</v>
      </c>
    </row>
    <row r="80" spans="1:9" ht="30" customHeight="1" thickBot="1">
      <c r="A80" s="239" t="s">
        <v>1285</v>
      </c>
      <c r="B80" s="240"/>
      <c r="C80" s="240"/>
      <c r="D80" s="240"/>
      <c r="E80" s="240"/>
      <c r="F80" s="240"/>
      <c r="G80" s="241"/>
      <c r="H80" s="180">
        <f>SUM(H72:H79)</f>
        <v>0</v>
      </c>
      <c r="I80" s="180">
        <f>SUM(I72:I79)</f>
        <v>0</v>
      </c>
    </row>
    <row r="81" spans="1:9" ht="7.5" customHeight="1" thickBot="1">
      <c r="A81" s="181"/>
      <c r="B81" s="181"/>
      <c r="C81" s="181"/>
      <c r="D81" s="182"/>
      <c r="E81" s="183"/>
      <c r="F81" s="184"/>
      <c r="G81" s="184"/>
      <c r="H81" s="185"/>
      <c r="I81" s="185"/>
    </row>
    <row r="82" spans="1:9" ht="22.5" customHeight="1" thickBot="1">
      <c r="A82" s="181"/>
      <c r="B82" s="181"/>
      <c r="C82" s="181"/>
      <c r="D82" s="182"/>
      <c r="E82" s="183"/>
      <c r="F82" s="184"/>
      <c r="G82" s="184"/>
      <c r="H82" s="178" t="s">
        <v>1295</v>
      </c>
      <c r="I82" s="188" t="s">
        <v>1296</v>
      </c>
    </row>
    <row r="83" spans="1:9" ht="22.5" customHeight="1" thickBot="1">
      <c r="A83" s="239" t="s">
        <v>1286</v>
      </c>
      <c r="B83" s="240"/>
      <c r="C83" s="240"/>
      <c r="D83" s="240"/>
      <c r="E83" s="240"/>
      <c r="F83" s="240"/>
      <c r="G83" s="241"/>
      <c r="H83" s="218">
        <f>H80+H69+H56+H47+H40</f>
        <v>0</v>
      </c>
      <c r="I83" s="218">
        <f>I80+I69+I56+I47+I40</f>
        <v>0</v>
      </c>
    </row>
    <row r="84" spans="1:9" ht="15" customHeight="1"/>
    <row r="85" spans="1:9" ht="15" customHeight="1">
      <c r="A85" s="243" t="s">
        <v>1172</v>
      </c>
      <c r="B85" s="243"/>
      <c r="C85" s="243"/>
      <c r="D85" s="244"/>
      <c r="E85" s="244"/>
      <c r="F85" s="244"/>
      <c r="G85" s="244"/>
      <c r="H85" s="244"/>
      <c r="I85" s="244"/>
    </row>
    <row r="86" spans="1:9" ht="15" customHeight="1">
      <c r="A86" s="201"/>
      <c r="B86" s="201"/>
      <c r="C86" s="201"/>
      <c r="D86" s="334"/>
      <c r="E86" s="335"/>
      <c r="F86" s="335"/>
      <c r="G86" s="335"/>
      <c r="H86" s="335"/>
      <c r="I86" s="336"/>
    </row>
    <row r="87" spans="1:9" ht="67" customHeight="1">
      <c r="A87" s="246" t="s">
        <v>1176</v>
      </c>
      <c r="B87" s="246"/>
      <c r="C87" s="246"/>
      <c r="D87" s="167"/>
      <c r="E87" s="168"/>
      <c r="F87" s="168"/>
      <c r="G87" s="168"/>
      <c r="H87" s="168"/>
      <c r="I87" s="169"/>
    </row>
    <row r="88" spans="1:9" ht="20" customHeight="1">
      <c r="A88" s="245" t="s">
        <v>1301</v>
      </c>
      <c r="B88" s="242"/>
      <c r="C88" s="242"/>
      <c r="D88" s="172"/>
      <c r="E88" s="175"/>
      <c r="F88" s="175"/>
      <c r="G88" s="175"/>
      <c r="H88" s="170"/>
      <c r="I88" s="171"/>
    </row>
    <row r="89" spans="1:9" ht="20" customHeight="1">
      <c r="A89" s="245" t="s">
        <v>1302</v>
      </c>
      <c r="B89" s="245"/>
      <c r="C89" s="245"/>
      <c r="D89" s="172"/>
      <c r="E89" s="176"/>
      <c r="F89" s="176"/>
      <c r="G89" s="176"/>
      <c r="H89" s="170"/>
      <c r="I89" s="171"/>
    </row>
    <row r="90" spans="1:9" ht="20" customHeight="1">
      <c r="A90" s="242" t="s">
        <v>1177</v>
      </c>
      <c r="B90" s="242"/>
      <c r="C90" s="242"/>
      <c r="D90" s="172"/>
      <c r="E90" s="175"/>
      <c r="F90" s="175"/>
      <c r="G90" s="175"/>
      <c r="H90" s="173"/>
      <c r="I90" s="174"/>
    </row>
    <row r="91" spans="1:9" ht="20" customHeight="1">
      <c r="A91" s="245" t="s">
        <v>1173</v>
      </c>
      <c r="B91" s="245"/>
      <c r="C91" s="245"/>
      <c r="D91" s="172"/>
      <c r="E91" s="176"/>
      <c r="F91" s="176"/>
      <c r="G91" s="176"/>
      <c r="H91" s="170"/>
      <c r="I91" s="171"/>
    </row>
    <row r="92" spans="1:9" ht="16.5" customHeight="1">
      <c r="A92" s="166" t="s">
        <v>1174</v>
      </c>
      <c r="B92" s="273" t="s">
        <v>1297</v>
      </c>
      <c r="C92" s="273"/>
      <c r="D92" s="273"/>
      <c r="E92" s="273"/>
      <c r="F92" s="273"/>
      <c r="G92" s="273"/>
      <c r="H92" s="273"/>
      <c r="I92" s="165"/>
    </row>
    <row r="93" spans="1:9" ht="16.5" customHeight="1">
      <c r="A93" s="165"/>
      <c r="B93" s="273" t="s">
        <v>1298</v>
      </c>
      <c r="C93" s="273"/>
      <c r="D93" s="273"/>
      <c r="E93" s="273"/>
      <c r="F93" s="273"/>
      <c r="G93" s="273"/>
      <c r="H93" s="273"/>
      <c r="I93" s="165"/>
    </row>
    <row r="94" spans="1:9" ht="16.5" customHeight="1">
      <c r="A94" s="165"/>
      <c r="B94" s="273" t="s">
        <v>1299</v>
      </c>
      <c r="C94" s="273"/>
      <c r="D94" s="273"/>
      <c r="E94" s="273"/>
      <c r="F94" s="273"/>
      <c r="G94" s="273"/>
      <c r="H94" s="273"/>
      <c r="I94" s="165"/>
    </row>
    <row r="95" spans="1:9" ht="23" customHeight="1">
      <c r="A95" s="165"/>
      <c r="B95" s="273" t="s">
        <v>1175</v>
      </c>
      <c r="C95" s="273"/>
      <c r="D95" s="273"/>
      <c r="E95" s="273"/>
      <c r="F95" s="273"/>
      <c r="G95" s="273"/>
      <c r="H95" s="273"/>
      <c r="I95" s="165"/>
    </row>
    <row r="96" spans="1:9" ht="22.5" customHeight="1">
      <c r="B96" s="269" t="s">
        <v>1303</v>
      </c>
      <c r="C96" s="269"/>
      <c r="D96" s="269"/>
      <c r="E96" s="269"/>
      <c r="F96" s="269"/>
      <c r="G96" s="269"/>
      <c r="H96" s="269"/>
      <c r="I96" s="269"/>
    </row>
    <row r="97" spans="2:2">
      <c r="B97" s="8" t="s">
        <v>1304</v>
      </c>
    </row>
  </sheetData>
  <mergeCells count="32">
    <mergeCell ref="A15:E15"/>
    <mergeCell ref="B96:I96"/>
    <mergeCell ref="A6:I6"/>
    <mergeCell ref="B92:H92"/>
    <mergeCell ref="B93:H93"/>
    <mergeCell ref="B94:H94"/>
    <mergeCell ref="B95:H95"/>
    <mergeCell ref="A12:I12"/>
    <mergeCell ref="F15:I15"/>
    <mergeCell ref="A10:C10"/>
    <mergeCell ref="D10:I10"/>
    <mergeCell ref="A8:C8"/>
    <mergeCell ref="D8:I8"/>
    <mergeCell ref="A1:I2"/>
    <mergeCell ref="A3:I4"/>
    <mergeCell ref="A90:C90"/>
    <mergeCell ref="A85:I85"/>
    <mergeCell ref="A91:C91"/>
    <mergeCell ref="A88:C88"/>
    <mergeCell ref="A89:C89"/>
    <mergeCell ref="A87:C87"/>
    <mergeCell ref="A83:G83"/>
    <mergeCell ref="A80:G80"/>
    <mergeCell ref="A69:G69"/>
    <mergeCell ref="A56:G56"/>
    <mergeCell ref="A47:G47"/>
    <mergeCell ref="B18:B39"/>
    <mergeCell ref="B43:B46"/>
    <mergeCell ref="B50:B55"/>
    <mergeCell ref="B59:B68"/>
    <mergeCell ref="B72:B79"/>
    <mergeCell ref="A40:G40"/>
  </mergeCells>
  <printOptions horizontalCentered="1" verticalCentered="1"/>
  <pageMargins left="0.23622047244094491" right="0.23622047244094491" top="1.1417322834645669" bottom="0.74803149606299213" header="0.31496062992125984" footer="0.31496062992125984"/>
  <pageSetup paperSize="300" scale="73" fitToHeight="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A154"/>
  <sheetViews>
    <sheetView showGridLines="0" zoomScale="71" zoomScaleNormal="71" zoomScaleSheetLayoutView="30" workbookViewId="0">
      <selection activeCell="F19" sqref="F19"/>
    </sheetView>
  </sheetViews>
  <sheetFormatPr baseColWidth="10" defaultColWidth="3.453125" defaultRowHeight="18.5"/>
  <cols>
    <col min="1" max="1" width="6.54296875" style="8" bestFit="1" customWidth="1"/>
    <col min="2" max="2" width="11.54296875" style="8" customWidth="1"/>
    <col min="3" max="3" width="40.7265625" style="8" customWidth="1"/>
    <col min="4" max="4" width="25.7265625" style="8" customWidth="1"/>
    <col min="5" max="5" width="12" style="15" customWidth="1"/>
    <col min="6" max="6" width="11" style="8" customWidth="1"/>
    <col min="7" max="7" width="0.81640625" style="8" customWidth="1"/>
    <col min="8" max="8" width="8.7265625" style="8" customWidth="1"/>
    <col min="9" max="12" width="12" style="8" customWidth="1"/>
    <col min="13" max="13" width="13" style="8" customWidth="1"/>
    <col min="14" max="14" width="15.54296875" style="8" customWidth="1"/>
    <col min="15" max="15" width="0.81640625" style="8" customWidth="1"/>
    <col min="16" max="16" width="9.81640625" style="8" customWidth="1"/>
    <col min="17" max="17" width="9.453125" style="8" customWidth="1"/>
    <col min="18" max="18" width="12" style="8" customWidth="1"/>
    <col min="19" max="19" width="14" style="8" customWidth="1"/>
    <col min="20" max="20" width="0.81640625" style="8" customWidth="1"/>
    <col min="21" max="21" width="8.81640625" style="8" customWidth="1"/>
    <col min="22" max="22" width="6.54296875" style="8" customWidth="1"/>
    <col min="23" max="23" width="10.54296875" style="8" customWidth="1"/>
    <col min="24" max="24" width="13" style="8" customWidth="1"/>
    <col min="25" max="25" width="0.81640625" style="8" customWidth="1"/>
    <col min="26" max="26" width="11.453125" style="8" customWidth="1"/>
    <col min="27" max="27" width="10.453125" style="8" customWidth="1"/>
    <col min="28" max="28" width="12" style="8" customWidth="1"/>
    <col min="29" max="29" width="14" style="8" customWidth="1"/>
    <col min="30" max="30" width="0.81640625" style="8" customWidth="1"/>
    <col min="31" max="31" width="9.81640625" style="8" customWidth="1"/>
    <col min="32" max="32" width="6.54296875" style="8" customWidth="1"/>
    <col min="33" max="33" width="10.54296875" style="8" customWidth="1"/>
    <col min="34" max="34" width="14" style="8" customWidth="1"/>
    <col min="35" max="35" width="0.81640625" style="8" customWidth="1"/>
    <col min="36" max="36" width="9.81640625" style="8" customWidth="1"/>
    <col min="37" max="37" width="9.453125" style="8" customWidth="1"/>
    <col min="38" max="38" width="12" style="8" customWidth="1"/>
    <col min="39" max="39" width="14" style="8" customWidth="1"/>
    <col min="40" max="40" width="0.81640625" style="8" customWidth="1"/>
    <col min="41" max="41" width="8.81640625" style="8" customWidth="1"/>
    <col min="42" max="42" width="6.54296875" style="8" customWidth="1"/>
    <col min="43" max="43" width="10.54296875" style="8" customWidth="1"/>
    <col min="44" max="44" width="13" style="8" customWidth="1"/>
    <col min="45" max="45" width="0.81640625" style="8" customWidth="1"/>
    <col min="46" max="46" width="9.81640625" style="8" customWidth="1"/>
    <col min="47" max="47" width="10.453125" style="8" customWidth="1"/>
    <col min="48" max="48" width="12" style="8" customWidth="1"/>
    <col min="49" max="49" width="14" style="8" customWidth="1"/>
    <col min="50" max="50" width="0.81640625" style="8" customWidth="1"/>
    <col min="51" max="51" width="9.81640625" style="8" customWidth="1"/>
    <col min="52" max="52" width="9.453125" style="8" customWidth="1"/>
    <col min="53" max="54" width="12" style="8" customWidth="1"/>
    <col min="55" max="55" width="0.81640625" style="8" customWidth="1"/>
    <col min="56" max="56" width="9.81640625" style="8" customWidth="1"/>
    <col min="57" max="57" width="6.54296875" style="8" customWidth="1"/>
    <col min="58" max="58" width="10.54296875" style="8" customWidth="1"/>
    <col min="59" max="59" width="13" style="8" customWidth="1"/>
    <col min="60" max="60" width="0.81640625" style="8" customWidth="1"/>
    <col min="61" max="61" width="9.81640625" style="8" customWidth="1"/>
    <col min="62" max="62" width="6.54296875" style="8" customWidth="1"/>
    <col min="63" max="63" width="12" style="8" customWidth="1"/>
    <col min="64" max="64" width="13" style="8" customWidth="1"/>
    <col min="65" max="65" width="0.81640625" style="8" customWidth="1"/>
    <col min="66" max="66" width="11.453125" style="8" customWidth="1"/>
    <col min="67" max="67" width="8.453125" style="8" customWidth="1"/>
    <col min="68" max="68" width="12" style="8" customWidth="1"/>
    <col min="69" max="69" width="14" style="8" customWidth="1"/>
    <col min="70" max="70" width="0.81640625" style="8" customWidth="1"/>
    <col min="71" max="71" width="8.81640625" style="8" customWidth="1"/>
    <col min="72" max="72" width="9.453125" style="8" customWidth="1"/>
    <col min="73" max="73" width="10.54296875" style="8" customWidth="1"/>
    <col min="74" max="74" width="14" style="8" customWidth="1"/>
    <col min="75" max="75" width="0.81640625" style="8" customWidth="1"/>
    <col min="76" max="76" width="9.81640625" style="8" customWidth="1"/>
    <col min="77" max="78" width="12" style="8" customWidth="1"/>
    <col min="79" max="79" width="13" style="8" customWidth="1"/>
    <col min="80" max="80" width="0.81640625" style="8" customWidth="1"/>
    <col min="81" max="81" width="11.453125" style="8" customWidth="1"/>
    <col min="82" max="82" width="13" style="8" customWidth="1"/>
    <col min="83" max="83" width="12" style="8" customWidth="1"/>
    <col min="84" max="84" width="15.54296875" style="8" customWidth="1"/>
    <col min="85" max="85" width="0.81640625" style="8" customWidth="1"/>
    <col min="86" max="86" width="11.453125" style="8" customWidth="1"/>
    <col min="87" max="87" width="10.453125" style="8" customWidth="1"/>
    <col min="88" max="88" width="12" style="8" customWidth="1"/>
    <col min="89" max="89" width="13" style="8" customWidth="1"/>
    <col min="90" max="90" width="0.81640625" style="8" customWidth="1"/>
    <col min="91" max="91" width="9.81640625" style="8" customWidth="1"/>
    <col min="92" max="92" width="12" style="8" customWidth="1"/>
    <col min="93" max="93" width="13" style="8" customWidth="1"/>
    <col min="94" max="94" width="15.54296875" style="8" customWidth="1"/>
    <col min="95" max="95" width="0.81640625" style="8" customWidth="1"/>
    <col min="96" max="96" width="9.81640625" style="8" customWidth="1"/>
    <col min="97" max="97" width="10.453125" style="8" customWidth="1"/>
    <col min="98" max="98" width="12" style="8" customWidth="1"/>
    <col min="99" max="99" width="14" style="8" customWidth="1"/>
    <col min="100" max="100" width="0.81640625" style="8" customWidth="1"/>
    <col min="101" max="101" width="11.453125" style="8" customWidth="1"/>
    <col min="102" max="102" width="10.453125" style="8" customWidth="1"/>
    <col min="103" max="103" width="12" style="8" customWidth="1"/>
    <col min="104" max="104" width="13" style="8" customWidth="1"/>
    <col min="105" max="105" width="0.81640625" style="8" customWidth="1"/>
    <col min="106" max="106" width="12" style="8" customWidth="1"/>
    <col min="107" max="107" width="10.453125" style="8" customWidth="1"/>
    <col min="108" max="108" width="13" style="8" customWidth="1"/>
    <col min="109" max="109" width="14" style="8" customWidth="1"/>
    <col min="110" max="110" width="0.81640625" style="8" customWidth="1"/>
    <col min="111" max="111" width="8.81640625" style="8" customWidth="1"/>
    <col min="112" max="112" width="9.453125" style="8" customWidth="1"/>
    <col min="113" max="113" width="10.54296875" style="8" customWidth="1"/>
    <col min="114" max="114" width="14" style="8" customWidth="1"/>
    <col min="115" max="115" width="0.81640625" style="8" customWidth="1"/>
    <col min="116" max="116" width="11.453125" style="8" customWidth="1"/>
    <col min="117" max="117" width="10.453125" style="15" customWidth="1"/>
    <col min="118" max="118" width="13" style="15" customWidth="1"/>
    <col min="119" max="119" width="15.54296875" style="15" customWidth="1"/>
    <col min="120" max="120" width="0.81640625" style="15" customWidth="1"/>
    <col min="121" max="121" width="8.26953125" style="15" customWidth="1"/>
    <col min="122" max="122" width="6.81640625" style="15" customWidth="1"/>
    <col min="123" max="123" width="10.54296875" style="15" customWidth="1"/>
    <col min="124" max="124" width="13" style="15" customWidth="1"/>
    <col min="125" max="125" width="0.81640625" style="15" customWidth="1"/>
    <col min="126" max="126" width="10.54296875" style="15" customWidth="1"/>
    <col min="127" max="127" width="10.453125" style="15" customWidth="1"/>
    <col min="128" max="128" width="13" style="15" customWidth="1"/>
    <col min="129" max="129" width="15.54296875" style="8" customWidth="1"/>
    <col min="130" max="130" width="0.81640625" style="8" customWidth="1"/>
    <col min="131" max="131" width="12.1796875" style="8" customWidth="1"/>
    <col min="132" max="132" width="10.453125" style="8" customWidth="1"/>
    <col min="133" max="134" width="13" style="8" customWidth="1"/>
    <col min="135" max="135" width="0.81640625" style="8" customWidth="1"/>
    <col min="136" max="136" width="11.453125" style="8" customWidth="1"/>
    <col min="137" max="137" width="6.54296875" style="8" customWidth="1"/>
    <col min="138" max="138" width="12" style="8" customWidth="1"/>
    <col min="139" max="139" width="14" style="8" customWidth="1"/>
    <col min="140" max="140" width="0.81640625" style="8" customWidth="1"/>
    <col min="141" max="141" width="9.81640625" style="8" customWidth="1"/>
    <col min="142" max="142" width="9.453125" style="8" customWidth="1"/>
    <col min="143" max="143" width="10.54296875" style="8" customWidth="1"/>
    <col min="144" max="144" width="14" style="8" customWidth="1"/>
    <col min="145" max="145" width="0.81640625" style="8" customWidth="1"/>
    <col min="146" max="146" width="11.453125" style="8" customWidth="1"/>
    <col min="147" max="147" width="10.453125" style="8" customWidth="1"/>
    <col min="148" max="148" width="13" style="8" customWidth="1"/>
    <col min="149" max="149" width="15.54296875" style="8" customWidth="1"/>
    <col min="150" max="150" width="0.81640625" style="8" customWidth="1"/>
    <col min="151" max="151" width="9.81640625" style="8" customWidth="1"/>
    <col min="152" max="152" width="10.453125" style="8" customWidth="1"/>
    <col min="153" max="153" width="12" style="8" customWidth="1"/>
    <col min="154" max="154" width="13" style="8" customWidth="1"/>
    <col min="155" max="155" width="0.81640625" style="8" customWidth="1"/>
    <col min="156" max="156" width="9.81640625" style="8" customWidth="1"/>
    <col min="157" max="157" width="9.453125" style="8" customWidth="1"/>
    <col min="158" max="158" width="12" style="8" customWidth="1"/>
    <col min="159" max="159" width="13" style="8" customWidth="1"/>
    <col min="160" max="160" width="0.81640625" style="8" customWidth="1"/>
    <col min="161" max="161" width="11.453125" style="8" customWidth="1"/>
    <col min="162" max="162" width="10.453125" style="8" customWidth="1"/>
    <col min="163" max="164" width="12" style="8" customWidth="1"/>
    <col min="165" max="165" width="0.81640625" style="8" customWidth="1"/>
    <col min="166" max="166" width="13" style="8" customWidth="1"/>
    <col min="167" max="167" width="14" style="8" customWidth="1"/>
    <col min="168" max="175" width="13.1796875" style="8" customWidth="1"/>
    <col min="176" max="188" width="14.26953125" style="8" customWidth="1"/>
    <col min="189" max="189" width="14.54296875" style="8" customWidth="1"/>
    <col min="190" max="196" width="14.26953125" style="8" customWidth="1"/>
    <col min="197" max="197" width="0.81640625" style="8" customWidth="1"/>
    <col min="198" max="198" width="13" style="8" customWidth="1"/>
    <col min="199" max="199" width="13" style="142" customWidth="1"/>
    <col min="200" max="200" width="25.7265625" style="8" customWidth="1"/>
    <col min="201" max="201" width="12" style="8" hidden="1" customWidth="1"/>
    <col min="202" max="202" width="12.7265625" style="8" hidden="1" customWidth="1"/>
    <col min="203" max="204" width="13" style="8" hidden="1" customWidth="1"/>
    <col min="205" max="205" width="10.54296875" style="8" hidden="1" customWidth="1"/>
    <col min="206" max="206" width="12.7265625" style="8" hidden="1" customWidth="1"/>
    <col min="207" max="207" width="15.453125" style="8" hidden="1" customWidth="1"/>
    <col min="208" max="208" width="3.453125" style="8" hidden="1" customWidth="1"/>
    <col min="209" max="209" width="3.453125" style="80" hidden="1" customWidth="1"/>
    <col min="210" max="217" width="3.453125" style="8" hidden="1" customWidth="1"/>
    <col min="218" max="218" width="17.7265625" style="142" customWidth="1"/>
    <col min="219" max="219" width="9.7265625" style="8" customWidth="1"/>
    <col min="220" max="220" width="21.7265625" style="8" customWidth="1"/>
    <col min="221" max="221" width="14" style="8" bestFit="1" customWidth="1"/>
    <col min="222" max="222" width="24.54296875" style="154" customWidth="1"/>
    <col min="223" max="223" width="19.26953125" style="8" hidden="1" customWidth="1"/>
    <col min="224" max="224" width="16.26953125" style="142" customWidth="1"/>
    <col min="225" max="225" width="25.81640625" style="8" customWidth="1"/>
    <col min="226" max="16384" width="3.453125" style="8"/>
  </cols>
  <sheetData>
    <row r="1" spans="1:225" s="27" customFormat="1" ht="15" customHeight="1">
      <c r="A1" s="21"/>
      <c r="B1" s="22"/>
      <c r="C1" s="22"/>
      <c r="D1" s="254" t="s">
        <v>0</v>
      </c>
      <c r="E1" s="255"/>
      <c r="F1" s="255"/>
      <c r="G1" s="255"/>
      <c r="H1" s="255"/>
      <c r="I1" s="255"/>
      <c r="J1" s="255"/>
      <c r="K1" s="255"/>
      <c r="L1" s="255"/>
      <c r="M1" s="255"/>
      <c r="N1" s="255"/>
      <c r="O1" s="255"/>
      <c r="P1" s="255"/>
      <c r="Q1" s="256"/>
      <c r="R1" s="287" t="s">
        <v>41</v>
      </c>
      <c r="S1" s="287"/>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GQ1" s="134"/>
      <c r="HA1" s="84"/>
      <c r="HJ1" s="134"/>
      <c r="HN1" s="151"/>
      <c r="HP1" s="134"/>
    </row>
    <row r="2" spans="1:225" s="27" customFormat="1" ht="15" customHeight="1">
      <c r="A2" s="23"/>
      <c r="B2" s="15"/>
      <c r="C2" s="15"/>
      <c r="D2" s="257"/>
      <c r="E2" s="258"/>
      <c r="F2" s="258"/>
      <c r="G2" s="258"/>
      <c r="H2" s="258"/>
      <c r="I2" s="258"/>
      <c r="J2" s="258"/>
      <c r="K2" s="258"/>
      <c r="L2" s="258"/>
      <c r="M2" s="258"/>
      <c r="N2" s="258"/>
      <c r="O2" s="258"/>
      <c r="P2" s="258"/>
      <c r="Q2" s="259"/>
      <c r="R2" s="288" t="s">
        <v>42</v>
      </c>
      <c r="S2" s="288"/>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GQ2" s="134"/>
      <c r="HA2" s="84"/>
      <c r="HJ2" s="134"/>
      <c r="HN2" s="151"/>
      <c r="HP2" s="134"/>
    </row>
    <row r="3" spans="1:225" s="27" customFormat="1" ht="15" customHeight="1">
      <c r="A3" s="23"/>
      <c r="B3" s="15"/>
      <c r="C3" s="15"/>
      <c r="D3" s="260" t="s">
        <v>1104</v>
      </c>
      <c r="E3" s="261"/>
      <c r="F3" s="261"/>
      <c r="G3" s="261"/>
      <c r="H3" s="261"/>
      <c r="I3" s="261"/>
      <c r="J3" s="261"/>
      <c r="K3" s="261"/>
      <c r="L3" s="261"/>
      <c r="M3" s="261"/>
      <c r="N3" s="261"/>
      <c r="O3" s="261"/>
      <c r="P3" s="261"/>
      <c r="Q3" s="262"/>
      <c r="R3" s="288" t="s">
        <v>2</v>
      </c>
      <c r="S3" s="288"/>
      <c r="T3" s="28"/>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GQ3" s="134"/>
      <c r="HA3" s="84"/>
      <c r="HJ3" s="134"/>
      <c r="HN3" s="151"/>
      <c r="HP3" s="134"/>
    </row>
    <row r="4" spans="1:225" s="27" customFormat="1" ht="15" customHeight="1">
      <c r="A4" s="24"/>
      <c r="B4" s="25"/>
      <c r="C4" s="25"/>
      <c r="D4" s="263"/>
      <c r="E4" s="264"/>
      <c r="F4" s="264"/>
      <c r="G4" s="264"/>
      <c r="H4" s="264"/>
      <c r="I4" s="264"/>
      <c r="J4" s="264"/>
      <c r="K4" s="264"/>
      <c r="L4" s="264"/>
      <c r="M4" s="264"/>
      <c r="N4" s="264"/>
      <c r="O4" s="264"/>
      <c r="P4" s="264"/>
      <c r="Q4" s="265"/>
      <c r="R4" s="288" t="s">
        <v>43</v>
      </c>
      <c r="S4" s="28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GQ4" s="134"/>
      <c r="HA4" s="84"/>
      <c r="HJ4" s="134"/>
      <c r="HN4" s="151"/>
      <c r="HP4" s="134"/>
    </row>
    <row r="5" spans="1:225" s="56" customFormat="1" ht="8.15" customHeight="1">
      <c r="A5" s="12"/>
      <c r="B5" s="8"/>
      <c r="C5" s="8"/>
      <c r="D5" s="8"/>
      <c r="E5" s="15"/>
      <c r="F5" s="8"/>
      <c r="G5" s="8"/>
      <c r="H5" s="8"/>
      <c r="I5" s="8"/>
      <c r="J5" s="8"/>
      <c r="K5" s="8"/>
      <c r="L5" s="8"/>
      <c r="M5" s="8"/>
      <c r="N5" s="8"/>
      <c r="P5" s="8"/>
      <c r="Q5" s="8"/>
      <c r="R5" s="8"/>
      <c r="S5" s="8"/>
      <c r="DM5" s="27"/>
      <c r="DN5" s="27"/>
      <c r="DO5" s="27"/>
      <c r="DP5" s="27"/>
      <c r="DQ5" s="27"/>
      <c r="DR5" s="27"/>
      <c r="DS5" s="27"/>
      <c r="DT5" s="27"/>
      <c r="DU5" s="27"/>
      <c r="DV5" s="27"/>
      <c r="DW5" s="27"/>
      <c r="DX5" s="27"/>
      <c r="GQ5" s="135"/>
      <c r="HA5" s="84"/>
      <c r="HJ5" s="135"/>
      <c r="HN5" s="152"/>
      <c r="HP5" s="135"/>
    </row>
    <row r="6" spans="1:225" s="62" customFormat="1" ht="30" customHeight="1">
      <c r="A6" s="270" t="s">
        <v>3</v>
      </c>
      <c r="B6" s="271"/>
      <c r="C6" s="271"/>
      <c r="D6" s="271"/>
      <c r="E6" s="271"/>
      <c r="F6" s="271"/>
      <c r="G6" s="271"/>
      <c r="H6" s="271"/>
      <c r="I6" s="271"/>
      <c r="J6" s="271"/>
      <c r="K6" s="271"/>
      <c r="L6" s="271"/>
      <c r="M6" s="271"/>
      <c r="N6" s="271"/>
      <c r="O6" s="271"/>
      <c r="P6" s="271"/>
      <c r="Q6" s="271"/>
      <c r="R6" s="271"/>
      <c r="S6" s="272"/>
      <c r="T6" s="29"/>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GQ6" s="136"/>
      <c r="HA6" s="85"/>
      <c r="HJ6" s="136"/>
      <c r="HN6" s="152"/>
      <c r="HP6" s="136"/>
    </row>
    <row r="7" spans="1:225" s="62" customFormat="1" ht="8.15" customHeight="1">
      <c r="A7" s="63"/>
      <c r="B7" s="64"/>
      <c r="C7" s="64"/>
      <c r="D7" s="64"/>
      <c r="E7" s="65"/>
      <c r="F7" s="64"/>
      <c r="G7" s="66"/>
      <c r="H7" s="66"/>
      <c r="I7" s="66"/>
      <c r="J7" s="66"/>
      <c r="K7" s="66"/>
      <c r="L7" s="66"/>
      <c r="M7" s="66"/>
      <c r="N7" s="66"/>
      <c r="P7" s="66"/>
      <c r="Q7" s="66"/>
      <c r="R7" s="66"/>
      <c r="S7" s="66"/>
      <c r="DM7" s="67"/>
      <c r="DN7" s="67"/>
      <c r="DO7" s="67"/>
      <c r="DP7" s="67"/>
      <c r="DQ7" s="67"/>
      <c r="DR7" s="67"/>
      <c r="DS7" s="67"/>
      <c r="DT7" s="67"/>
      <c r="DU7" s="67"/>
      <c r="DV7" s="67"/>
      <c r="DW7" s="67"/>
      <c r="DX7" s="67"/>
      <c r="GQ7" s="136"/>
      <c r="HA7" s="85"/>
      <c r="HJ7" s="136"/>
      <c r="HN7" s="152"/>
      <c r="HP7" s="136"/>
    </row>
    <row r="8" spans="1:225" s="62" customFormat="1" ht="30" customHeight="1">
      <c r="A8" s="247" t="s">
        <v>4</v>
      </c>
      <c r="B8" s="248"/>
      <c r="C8" s="249"/>
      <c r="D8" s="68"/>
      <c r="E8" s="68" t="s">
        <v>31</v>
      </c>
      <c r="F8" s="133" t="s">
        <v>34</v>
      </c>
      <c r="G8" s="69"/>
      <c r="H8" s="76"/>
      <c r="I8" s="299" t="s">
        <v>1105</v>
      </c>
      <c r="J8" s="299"/>
      <c r="K8" s="78"/>
      <c r="L8" s="78"/>
      <c r="M8" s="299" t="s">
        <v>35</v>
      </c>
      <c r="N8" s="299"/>
      <c r="O8" s="70"/>
      <c r="P8" s="299" t="s">
        <v>36</v>
      </c>
      <c r="Q8" s="299"/>
      <c r="R8" s="299" t="s">
        <v>37</v>
      </c>
      <c r="S8" s="299"/>
      <c r="U8" s="298"/>
      <c r="V8" s="298"/>
      <c r="W8" s="298"/>
      <c r="X8" s="71"/>
      <c r="GQ8" s="136"/>
      <c r="HA8" s="85"/>
      <c r="HJ8" s="136"/>
      <c r="HN8" s="152"/>
      <c r="HP8" s="136"/>
    </row>
    <row r="9" spans="1:225" s="62" customFormat="1" ht="8.15" customHeight="1">
      <c r="A9" s="72"/>
      <c r="B9" s="73"/>
      <c r="C9" s="64"/>
      <c r="D9" s="64"/>
      <c r="E9" s="65"/>
      <c r="F9" s="64"/>
      <c r="G9" s="66"/>
      <c r="H9" s="66"/>
      <c r="I9" s="66"/>
      <c r="J9" s="66"/>
      <c r="K9" s="66"/>
      <c r="L9" s="66"/>
      <c r="M9" s="66"/>
      <c r="N9" s="66"/>
      <c r="P9" s="66"/>
      <c r="Q9" s="66"/>
      <c r="R9" s="66"/>
      <c r="S9" s="66"/>
      <c r="DM9" s="67"/>
      <c r="DN9" s="67"/>
      <c r="DO9" s="67"/>
      <c r="DP9" s="67"/>
      <c r="DQ9" s="67"/>
      <c r="DR9" s="67"/>
      <c r="DS9" s="67"/>
      <c r="DT9" s="67"/>
      <c r="DU9" s="67"/>
      <c r="DV9" s="67"/>
      <c r="DW9" s="67"/>
      <c r="DX9" s="67"/>
      <c r="GQ9" s="136"/>
      <c r="HA9" s="85"/>
      <c r="HJ9" s="136"/>
      <c r="HN9" s="152"/>
      <c r="HP9" s="136"/>
    </row>
    <row r="10" spans="1:225" s="29" customFormat="1" ht="30" customHeight="1">
      <c r="A10" s="247" t="s">
        <v>5</v>
      </c>
      <c r="B10" s="248"/>
      <c r="C10" s="249"/>
      <c r="D10" s="300" t="s">
        <v>1106</v>
      </c>
      <c r="E10" s="301"/>
      <c r="F10" s="301"/>
      <c r="G10" s="301"/>
      <c r="H10" s="301"/>
      <c r="I10" s="301"/>
      <c r="J10" s="301"/>
      <c r="K10" s="301"/>
      <c r="L10" s="301"/>
      <c r="M10" s="301"/>
      <c r="N10" s="301"/>
      <c r="O10" s="301"/>
      <c r="P10" s="301"/>
      <c r="Q10" s="301"/>
      <c r="R10" s="301"/>
      <c r="S10" s="302"/>
      <c r="T10" s="74"/>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c r="AU10" s="74"/>
      <c r="AV10" s="74"/>
      <c r="AW10" s="74"/>
      <c r="AX10" s="74"/>
      <c r="AY10" s="74"/>
      <c r="AZ10" s="74"/>
      <c r="BA10" s="74"/>
      <c r="BB10" s="74"/>
      <c r="BC10" s="74"/>
      <c r="BD10" s="74"/>
      <c r="BE10" s="74"/>
      <c r="BF10" s="74"/>
      <c r="BG10" s="74"/>
      <c r="BH10" s="74"/>
      <c r="BI10" s="74"/>
      <c r="BJ10" s="74"/>
      <c r="BK10" s="74"/>
      <c r="BL10" s="74"/>
      <c r="BM10" s="74"/>
      <c r="BN10" s="74"/>
      <c r="BO10" s="74"/>
      <c r="BP10" s="74"/>
      <c r="BQ10" s="74"/>
      <c r="BR10" s="74"/>
      <c r="BS10" s="74"/>
      <c r="BT10" s="74"/>
      <c r="BU10" s="74"/>
      <c r="BV10" s="74"/>
      <c r="BW10" s="74"/>
      <c r="BX10" s="74"/>
      <c r="BY10" s="74"/>
      <c r="BZ10" s="74"/>
      <c r="CA10" s="74"/>
      <c r="CB10" s="74"/>
      <c r="CC10" s="74"/>
      <c r="CD10" s="74"/>
      <c r="CE10" s="74"/>
      <c r="CF10" s="74"/>
      <c r="CG10" s="74"/>
      <c r="CH10" s="74"/>
      <c r="CI10" s="74"/>
      <c r="CJ10" s="74"/>
      <c r="CK10" s="74"/>
      <c r="CL10" s="74"/>
      <c r="CM10" s="74"/>
      <c r="CN10" s="74"/>
      <c r="CO10" s="74"/>
      <c r="CP10" s="74"/>
      <c r="CQ10" s="74"/>
      <c r="CR10" s="74"/>
      <c r="CS10" s="74"/>
      <c r="CT10" s="74"/>
      <c r="CU10" s="74"/>
      <c r="CV10" s="74"/>
      <c r="CW10" s="74"/>
      <c r="CX10" s="74"/>
      <c r="CY10" s="74"/>
      <c r="CZ10" s="74"/>
      <c r="DA10" s="74"/>
      <c r="DB10" s="74"/>
      <c r="DC10" s="74"/>
      <c r="DD10" s="74"/>
      <c r="DE10" s="74"/>
      <c r="DF10" s="74"/>
      <c r="DG10" s="74"/>
      <c r="DH10" s="74"/>
      <c r="DI10" s="74"/>
      <c r="DJ10" s="74"/>
      <c r="DK10" s="74"/>
      <c r="DL10" s="74"/>
      <c r="DM10" s="74"/>
      <c r="DN10" s="74"/>
      <c r="DO10" s="74"/>
      <c r="DP10" s="74"/>
      <c r="DQ10" s="74"/>
      <c r="DR10" s="74"/>
      <c r="DS10" s="74"/>
      <c r="DT10" s="74"/>
      <c r="DU10" s="74"/>
      <c r="DV10" s="74"/>
      <c r="DW10" s="74"/>
      <c r="DX10" s="74"/>
      <c r="GQ10" s="137"/>
      <c r="HA10" s="86"/>
      <c r="HJ10" s="137"/>
      <c r="HN10" s="153"/>
      <c r="HP10" s="137"/>
    </row>
    <row r="11" spans="1:225" s="62" customFormat="1" ht="8.15" customHeight="1">
      <c r="A11" s="75"/>
      <c r="B11" s="66"/>
      <c r="C11" s="66"/>
      <c r="D11" s="66"/>
      <c r="E11" s="65"/>
      <c r="F11" s="66"/>
      <c r="G11" s="66"/>
      <c r="H11" s="66"/>
      <c r="I11" s="66"/>
      <c r="J11" s="66"/>
      <c r="K11" s="66"/>
      <c r="L11" s="66"/>
      <c r="M11" s="66"/>
      <c r="N11" s="66"/>
      <c r="P11" s="66"/>
      <c r="Q11" s="66"/>
      <c r="R11" s="66"/>
      <c r="S11" s="66"/>
      <c r="DM11" s="67"/>
      <c r="DN11" s="67"/>
      <c r="DO11" s="67"/>
      <c r="DP11" s="67"/>
      <c r="DQ11" s="67"/>
      <c r="DR11" s="67"/>
      <c r="DS11" s="67"/>
      <c r="DT11" s="67"/>
      <c r="DU11" s="67"/>
      <c r="DV11" s="67"/>
      <c r="DW11" s="67"/>
      <c r="DX11" s="67"/>
      <c r="GQ11" s="136"/>
      <c r="HA11" s="85"/>
      <c r="HJ11" s="136"/>
      <c r="HN11" s="152"/>
      <c r="HP11" s="136"/>
    </row>
    <row r="12" spans="1:225" s="62" customFormat="1" ht="30" customHeight="1">
      <c r="A12" s="283" t="s">
        <v>1107</v>
      </c>
      <c r="B12" s="284"/>
      <c r="C12" s="284"/>
      <c r="D12" s="284"/>
      <c r="E12" s="284"/>
      <c r="F12" s="284"/>
      <c r="G12" s="284"/>
      <c r="H12" s="284"/>
      <c r="I12" s="284"/>
      <c r="J12" s="284"/>
      <c r="K12" s="284"/>
      <c r="L12" s="284"/>
      <c r="M12" s="284"/>
      <c r="N12" s="284"/>
      <c r="O12" s="284"/>
      <c r="P12" s="284"/>
      <c r="Q12" s="284"/>
      <c r="R12" s="284"/>
      <c r="S12" s="285"/>
      <c r="T12" s="29"/>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67"/>
      <c r="DP12" s="67"/>
      <c r="DQ12" s="67"/>
      <c r="DR12" s="67"/>
      <c r="DS12" s="67"/>
      <c r="DT12" s="67"/>
      <c r="DU12" s="67"/>
      <c r="DV12" s="67"/>
      <c r="DW12" s="67"/>
      <c r="DX12" s="67"/>
      <c r="GQ12" s="136"/>
      <c r="HA12" s="85"/>
      <c r="HJ12" s="136"/>
      <c r="HN12" s="152"/>
      <c r="HP12" s="136"/>
    </row>
    <row r="13" spans="1:225" s="62" customFormat="1" ht="7.5" customHeight="1">
      <c r="A13" s="75"/>
      <c r="B13" s="66"/>
      <c r="C13" s="66"/>
      <c r="D13" s="66"/>
      <c r="E13" s="65"/>
      <c r="F13" s="66"/>
      <c r="G13" s="66"/>
      <c r="H13" s="66"/>
      <c r="I13" s="66"/>
      <c r="J13" s="66"/>
      <c r="K13" s="66"/>
      <c r="L13" s="66"/>
      <c r="M13" s="66"/>
      <c r="N13" s="66"/>
      <c r="P13" s="66"/>
      <c r="Q13" s="66"/>
      <c r="R13" s="66"/>
      <c r="S13" s="66"/>
      <c r="DM13" s="67"/>
      <c r="DN13" s="67"/>
      <c r="DO13" s="67"/>
      <c r="DP13" s="67"/>
      <c r="DQ13" s="67"/>
      <c r="DR13" s="67"/>
      <c r="DS13" s="67"/>
      <c r="DT13" s="67"/>
      <c r="DU13" s="67"/>
      <c r="DV13" s="67"/>
      <c r="DW13" s="67"/>
      <c r="DX13" s="67"/>
      <c r="GQ13" s="136"/>
      <c r="HA13" s="85"/>
      <c r="HJ13" s="136"/>
      <c r="HN13" s="152"/>
      <c r="HP13" s="136"/>
    </row>
    <row r="14" spans="1:225" s="62" customFormat="1">
      <c r="H14" s="303" t="s">
        <v>1014</v>
      </c>
      <c r="I14" s="304"/>
      <c r="J14" s="304"/>
      <c r="K14" s="304"/>
      <c r="L14" s="304"/>
      <c r="M14" s="304"/>
      <c r="N14" s="304"/>
      <c r="O14" s="286"/>
      <c r="P14" s="304" t="s">
        <v>6</v>
      </c>
      <c r="Q14" s="304"/>
      <c r="R14" s="304"/>
      <c r="S14" s="304"/>
      <c r="T14" s="4"/>
      <c r="U14" s="304" t="s">
        <v>7</v>
      </c>
      <c r="V14" s="304"/>
      <c r="W14" s="304"/>
      <c r="X14" s="304"/>
      <c r="Y14" s="286"/>
      <c r="Z14" s="304" t="s">
        <v>28</v>
      </c>
      <c r="AA14" s="304"/>
      <c r="AB14" s="304"/>
      <c r="AC14" s="304"/>
      <c r="AD14" s="4"/>
      <c r="AE14" s="304" t="s">
        <v>44</v>
      </c>
      <c r="AF14" s="304"/>
      <c r="AG14" s="304"/>
      <c r="AH14" s="304"/>
      <c r="AI14" s="4"/>
      <c r="AJ14" s="304" t="s">
        <v>46</v>
      </c>
      <c r="AK14" s="304"/>
      <c r="AL14" s="304"/>
      <c r="AM14" s="304"/>
      <c r="AN14" s="4"/>
      <c r="AO14" s="304" t="s">
        <v>49</v>
      </c>
      <c r="AP14" s="304"/>
      <c r="AQ14" s="304"/>
      <c r="AR14" s="304"/>
      <c r="AS14" s="4"/>
      <c r="AT14" s="304" t="s">
        <v>50</v>
      </c>
      <c r="AU14" s="304"/>
      <c r="AV14" s="304"/>
      <c r="AW14" s="304"/>
      <c r="AX14" s="4"/>
      <c r="AY14" s="304" t="s">
        <v>51</v>
      </c>
      <c r="AZ14" s="304"/>
      <c r="BA14" s="304"/>
      <c r="BB14" s="304"/>
      <c r="BC14" s="4"/>
      <c r="BD14" s="304" t="s">
        <v>54</v>
      </c>
      <c r="BE14" s="304"/>
      <c r="BF14" s="304"/>
      <c r="BG14" s="304"/>
      <c r="BH14" s="4"/>
      <c r="BI14" s="304" t="s">
        <v>57</v>
      </c>
      <c r="BJ14" s="304"/>
      <c r="BK14" s="304"/>
      <c r="BL14" s="304"/>
      <c r="BM14" s="4"/>
      <c r="BN14" s="304" t="s">
        <v>58</v>
      </c>
      <c r="BO14" s="304"/>
      <c r="BP14" s="304"/>
      <c r="BQ14" s="304"/>
      <c r="BR14" s="4"/>
      <c r="BS14" s="304" t="s">
        <v>59</v>
      </c>
      <c r="BT14" s="304"/>
      <c r="BU14" s="304"/>
      <c r="BV14" s="304"/>
      <c r="BW14" s="4"/>
      <c r="BX14" s="304" t="s">
        <v>60</v>
      </c>
      <c r="BY14" s="304"/>
      <c r="BZ14" s="304"/>
      <c r="CA14" s="304"/>
      <c r="CB14" s="4"/>
      <c r="CC14" s="304" t="s">
        <v>61</v>
      </c>
      <c r="CD14" s="304"/>
      <c r="CE14" s="304"/>
      <c r="CF14" s="304"/>
      <c r="CG14" s="4"/>
      <c r="CH14" s="304" t="s">
        <v>62</v>
      </c>
      <c r="CI14" s="304"/>
      <c r="CJ14" s="304"/>
      <c r="CK14" s="304"/>
      <c r="CL14" s="4"/>
      <c r="CM14" s="304" t="s">
        <v>63</v>
      </c>
      <c r="CN14" s="304"/>
      <c r="CO14" s="304"/>
      <c r="CP14" s="304"/>
      <c r="CQ14" s="4"/>
      <c r="CR14" s="304" t="s">
        <v>64</v>
      </c>
      <c r="CS14" s="304"/>
      <c r="CT14" s="304"/>
      <c r="CU14" s="304"/>
      <c r="CV14" s="4"/>
      <c r="CW14" s="304" t="s">
        <v>65</v>
      </c>
      <c r="CX14" s="304"/>
      <c r="CY14" s="304"/>
      <c r="CZ14" s="304"/>
      <c r="DA14" s="286"/>
      <c r="DB14" s="304" t="s">
        <v>66</v>
      </c>
      <c r="DC14" s="304"/>
      <c r="DD14" s="304"/>
      <c r="DE14" s="304"/>
      <c r="DF14" s="4"/>
      <c r="DG14" s="304" t="s">
        <v>67</v>
      </c>
      <c r="DH14" s="304"/>
      <c r="DI14" s="304"/>
      <c r="DJ14" s="304"/>
      <c r="DK14" s="4"/>
      <c r="DL14" s="304" t="s">
        <v>79</v>
      </c>
      <c r="DM14" s="304"/>
      <c r="DN14" s="304"/>
      <c r="DO14" s="304"/>
      <c r="DP14" s="4"/>
      <c r="DQ14" s="304" t="s">
        <v>81</v>
      </c>
      <c r="DR14" s="304"/>
      <c r="DS14" s="304"/>
      <c r="DT14" s="304"/>
      <c r="DU14" s="4"/>
      <c r="DV14" s="304" t="s">
        <v>83</v>
      </c>
      <c r="DW14" s="304"/>
      <c r="DX14" s="304"/>
      <c r="DY14" s="304"/>
      <c r="DZ14" s="4"/>
      <c r="EA14" s="304" t="s">
        <v>85</v>
      </c>
      <c r="EB14" s="304"/>
      <c r="EC14" s="304"/>
      <c r="ED14" s="304"/>
      <c r="EE14" s="4"/>
      <c r="EF14" s="304" t="s">
        <v>87</v>
      </c>
      <c r="EG14" s="304"/>
      <c r="EH14" s="304"/>
      <c r="EI14" s="304"/>
      <c r="EJ14" s="4"/>
      <c r="EK14" s="304" t="s">
        <v>89</v>
      </c>
      <c r="EL14" s="304"/>
      <c r="EM14" s="304"/>
      <c r="EN14" s="304"/>
      <c r="EO14" s="4"/>
      <c r="EP14" s="304" t="s">
        <v>91</v>
      </c>
      <c r="EQ14" s="304"/>
      <c r="ER14" s="304"/>
      <c r="ES14" s="304"/>
      <c r="ET14" s="4"/>
      <c r="EU14" s="304" t="s">
        <v>93</v>
      </c>
      <c r="EV14" s="304"/>
      <c r="EW14" s="304"/>
      <c r="EX14" s="304"/>
      <c r="EY14" s="286"/>
      <c r="EZ14" s="304" t="s">
        <v>95</v>
      </c>
      <c r="FA14" s="304"/>
      <c r="FB14" s="304"/>
      <c r="FC14" s="304"/>
      <c r="FD14" s="4"/>
      <c r="FE14" s="304" t="s">
        <v>97</v>
      </c>
      <c r="FF14" s="304"/>
      <c r="FG14" s="304"/>
      <c r="FH14" s="304"/>
      <c r="FI14" s="91"/>
      <c r="FJ14" s="92" t="s">
        <v>1066</v>
      </c>
      <c r="FK14" s="92" t="s">
        <v>6</v>
      </c>
      <c r="FL14" s="92" t="s">
        <v>7</v>
      </c>
      <c r="FM14" s="92" t="s">
        <v>28</v>
      </c>
      <c r="FN14" s="92" t="s">
        <v>44</v>
      </c>
      <c r="FO14" s="92" t="s">
        <v>46</v>
      </c>
      <c r="FP14" s="92" t="s">
        <v>49</v>
      </c>
      <c r="FQ14" s="92" t="s">
        <v>50</v>
      </c>
      <c r="FR14" s="92" t="s">
        <v>51</v>
      </c>
      <c r="FS14" s="92" t="s">
        <v>54</v>
      </c>
      <c r="FT14" s="92" t="s">
        <v>57</v>
      </c>
      <c r="FU14" s="92" t="s">
        <v>58</v>
      </c>
      <c r="FV14" s="92" t="s">
        <v>59</v>
      </c>
      <c r="FW14" s="92" t="s">
        <v>60</v>
      </c>
      <c r="FX14" s="92" t="s">
        <v>61</v>
      </c>
      <c r="FY14" s="92" t="s">
        <v>62</v>
      </c>
      <c r="FZ14" s="92" t="s">
        <v>63</v>
      </c>
      <c r="GA14" s="92" t="s">
        <v>64</v>
      </c>
      <c r="GB14" s="92" t="s">
        <v>65</v>
      </c>
      <c r="GC14" s="92" t="s">
        <v>66</v>
      </c>
      <c r="GD14" s="92" t="s">
        <v>67</v>
      </c>
      <c r="GE14" s="92" t="s">
        <v>79</v>
      </c>
      <c r="GF14" s="92" t="s">
        <v>81</v>
      </c>
      <c r="GG14" s="92" t="s">
        <v>83</v>
      </c>
      <c r="GH14" s="92" t="s">
        <v>85</v>
      </c>
      <c r="GI14" s="92" t="s">
        <v>87</v>
      </c>
      <c r="GJ14" s="92" t="s">
        <v>89</v>
      </c>
      <c r="GK14" s="92" t="s">
        <v>91</v>
      </c>
      <c r="GL14" s="92" t="s">
        <v>93</v>
      </c>
      <c r="GM14" s="92" t="s">
        <v>95</v>
      </c>
      <c r="GN14" s="92" t="s">
        <v>97</v>
      </c>
      <c r="GQ14" s="136"/>
      <c r="HA14" s="85"/>
      <c r="HJ14" s="136"/>
      <c r="HN14" s="152"/>
      <c r="HP14" s="136"/>
    </row>
    <row r="15" spans="1:225" s="56" customFormat="1" ht="30" customHeight="1">
      <c r="A15" s="291" t="s">
        <v>30</v>
      </c>
      <c r="B15" s="291"/>
      <c r="C15" s="291"/>
      <c r="D15" s="291"/>
      <c r="E15" s="291"/>
      <c r="F15" s="291"/>
      <c r="H15" s="289" t="s">
        <v>1022</v>
      </c>
      <c r="I15" s="290"/>
      <c r="J15" s="290"/>
      <c r="K15" s="290"/>
      <c r="L15" s="290"/>
      <c r="M15" s="290"/>
      <c r="N15" s="290"/>
      <c r="O15" s="286"/>
      <c r="P15" s="289" t="s">
        <v>1018</v>
      </c>
      <c r="Q15" s="289"/>
      <c r="R15" s="289"/>
      <c r="S15" s="289"/>
      <c r="T15" s="4"/>
      <c r="U15" s="305" t="s">
        <v>982</v>
      </c>
      <c r="V15" s="305"/>
      <c r="W15" s="305"/>
      <c r="X15" s="305"/>
      <c r="Y15" s="286"/>
      <c r="Z15" s="305" t="s">
        <v>983</v>
      </c>
      <c r="AA15" s="305"/>
      <c r="AB15" s="305"/>
      <c r="AC15" s="305"/>
      <c r="AD15" s="4"/>
      <c r="AE15" s="305" t="s">
        <v>984</v>
      </c>
      <c r="AF15" s="305"/>
      <c r="AG15" s="305"/>
      <c r="AH15" s="305"/>
      <c r="AI15" s="4"/>
      <c r="AJ15" s="305" t="s">
        <v>985</v>
      </c>
      <c r="AK15" s="305"/>
      <c r="AL15" s="305"/>
      <c r="AM15" s="305"/>
      <c r="AN15" s="4"/>
      <c r="AO15" s="305" t="s">
        <v>986</v>
      </c>
      <c r="AP15" s="305"/>
      <c r="AQ15" s="305"/>
      <c r="AR15" s="305"/>
      <c r="AS15" s="4"/>
      <c r="AT15" s="305" t="s">
        <v>987</v>
      </c>
      <c r="AU15" s="305"/>
      <c r="AV15" s="305"/>
      <c r="AW15" s="305"/>
      <c r="AX15" s="4"/>
      <c r="AY15" s="305" t="s">
        <v>988</v>
      </c>
      <c r="AZ15" s="305"/>
      <c r="BA15" s="305"/>
      <c r="BB15" s="305"/>
      <c r="BC15" s="4"/>
      <c r="BD15" s="305" t="s">
        <v>989</v>
      </c>
      <c r="BE15" s="305"/>
      <c r="BF15" s="305"/>
      <c r="BG15" s="305"/>
      <c r="BH15" s="4"/>
      <c r="BI15" s="305" t="s">
        <v>990</v>
      </c>
      <c r="BJ15" s="305"/>
      <c r="BK15" s="305"/>
      <c r="BL15" s="305"/>
      <c r="BM15" s="4"/>
      <c r="BN15" s="305" t="s">
        <v>991</v>
      </c>
      <c r="BO15" s="305"/>
      <c r="BP15" s="305"/>
      <c r="BQ15" s="305"/>
      <c r="BR15" s="4"/>
      <c r="BS15" s="305" t="s">
        <v>1010</v>
      </c>
      <c r="BT15" s="305"/>
      <c r="BU15" s="305"/>
      <c r="BV15" s="305"/>
      <c r="BW15" s="4"/>
      <c r="BX15" s="305" t="s">
        <v>992</v>
      </c>
      <c r="BY15" s="305"/>
      <c r="BZ15" s="305"/>
      <c r="CA15" s="305"/>
      <c r="CB15" s="4"/>
      <c r="CC15" s="305" t="s">
        <v>993</v>
      </c>
      <c r="CD15" s="305"/>
      <c r="CE15" s="305"/>
      <c r="CF15" s="305"/>
      <c r="CG15" s="4"/>
      <c r="CH15" s="305" t="s">
        <v>1020</v>
      </c>
      <c r="CI15" s="305"/>
      <c r="CJ15" s="305"/>
      <c r="CK15" s="305"/>
      <c r="CL15" s="4"/>
      <c r="CM15" s="305" t="s">
        <v>994</v>
      </c>
      <c r="CN15" s="305"/>
      <c r="CO15" s="305"/>
      <c r="CP15" s="305"/>
      <c r="CQ15" s="4"/>
      <c r="CR15" s="305" t="s">
        <v>995</v>
      </c>
      <c r="CS15" s="305"/>
      <c r="CT15" s="305"/>
      <c r="CU15" s="305"/>
      <c r="CV15" s="4"/>
      <c r="CW15" s="305" t="s">
        <v>996</v>
      </c>
      <c r="CX15" s="305"/>
      <c r="CY15" s="305"/>
      <c r="CZ15" s="305"/>
      <c r="DA15" s="286"/>
      <c r="DB15" s="289" t="s">
        <v>997</v>
      </c>
      <c r="DC15" s="289"/>
      <c r="DD15" s="289"/>
      <c r="DE15" s="289"/>
      <c r="DF15" s="4"/>
      <c r="DG15" s="289" t="s">
        <v>998</v>
      </c>
      <c r="DH15" s="289"/>
      <c r="DI15" s="289"/>
      <c r="DJ15" s="289"/>
      <c r="DK15" s="4"/>
      <c r="DL15" s="305" t="s">
        <v>999</v>
      </c>
      <c r="DM15" s="305"/>
      <c r="DN15" s="305"/>
      <c r="DO15" s="305"/>
      <c r="DP15" s="4"/>
      <c r="DQ15" s="305" t="s">
        <v>1000</v>
      </c>
      <c r="DR15" s="305"/>
      <c r="DS15" s="305"/>
      <c r="DT15" s="305"/>
      <c r="DU15" s="4"/>
      <c r="DV15" s="313" t="s">
        <v>1001</v>
      </c>
      <c r="DW15" s="291"/>
      <c r="DX15" s="291"/>
      <c r="DY15" s="291"/>
      <c r="DZ15" s="4"/>
      <c r="EA15" s="305" t="s">
        <v>1002</v>
      </c>
      <c r="EB15" s="305"/>
      <c r="EC15" s="305"/>
      <c r="ED15" s="305"/>
      <c r="EE15" s="4"/>
      <c r="EF15" s="305" t="s">
        <v>1003</v>
      </c>
      <c r="EG15" s="305"/>
      <c r="EH15" s="305"/>
      <c r="EI15" s="305"/>
      <c r="EJ15" s="4"/>
      <c r="EK15" s="305" t="s">
        <v>1004</v>
      </c>
      <c r="EL15" s="305"/>
      <c r="EM15" s="305"/>
      <c r="EN15" s="305"/>
      <c r="EO15" s="4"/>
      <c r="EP15" s="305" t="s">
        <v>1005</v>
      </c>
      <c r="EQ15" s="305"/>
      <c r="ER15" s="305"/>
      <c r="ES15" s="305"/>
      <c r="ET15" s="4"/>
      <c r="EU15" s="305" t="s">
        <v>1006</v>
      </c>
      <c r="EV15" s="305"/>
      <c r="EW15" s="305"/>
      <c r="EX15" s="305"/>
      <c r="EY15" s="286"/>
      <c r="EZ15" s="305" t="s">
        <v>1007</v>
      </c>
      <c r="FA15" s="305"/>
      <c r="FB15" s="305"/>
      <c r="FC15" s="305"/>
      <c r="FD15" s="4"/>
      <c r="FE15" s="305" t="s">
        <v>1008</v>
      </c>
      <c r="FF15" s="305"/>
      <c r="FG15" s="305"/>
      <c r="FH15" s="305"/>
      <c r="FI15" s="59"/>
      <c r="FJ15" s="79" t="s">
        <v>8</v>
      </c>
      <c r="FK15" s="79" t="str">
        <f>P15</f>
        <v>ALFA TRADING S.A.S.</v>
      </c>
      <c r="FL15" s="79" t="str">
        <f>U15</f>
        <v>AMAREY NOVA MEDICAL S.A.</v>
      </c>
      <c r="FM15" s="79" t="str">
        <f>Z15</f>
        <v>ARPA MEDICAL S.A.S.</v>
      </c>
      <c r="FN15" s="79" t="str">
        <f>AE15</f>
        <v>AYGPHARMA SAS</v>
      </c>
      <c r="FO15" s="79" t="str">
        <f>AJ15</f>
        <v>B BRAUN MEDICAL S.A</v>
      </c>
      <c r="FP15" s="79" t="str">
        <f>AO15</f>
        <v xml:space="preserve">BECTON DICKINSON DE COLOMBIA LTDA. </v>
      </c>
      <c r="FQ15" s="79" t="str">
        <f>AT15</f>
        <v>BIOPLAST S.A.S</v>
      </c>
      <c r="FR15" s="79" t="str">
        <f>AY15</f>
        <v>BIOPLUS MEDICAL ACRE SAS</v>
      </c>
      <c r="FS15" s="79" t="str">
        <f>BD15</f>
        <v>COMPAÑIA DE REPRESENTACIONES MEDICAS S.A. C.T.P. MEDICA S.A.</v>
      </c>
      <c r="FT15" s="79" t="str">
        <f>BI15</f>
        <v>COLOMBIAN MEDICARE SAS</v>
      </c>
      <c r="FU15" s="79" t="str">
        <f>BN15</f>
        <v>CONVATEC COLOMBIA LTDA</v>
      </c>
      <c r="FV15" s="79" t="str">
        <f>BS15</f>
        <v>FRIDEN DE COLOMBIA HOSPITALARIA SAS</v>
      </c>
      <c r="FW15" s="79" t="str">
        <f>BX15</f>
        <v>HOSPITECNICA SAS</v>
      </c>
      <c r="FX15" s="79" t="str">
        <f>CC15</f>
        <v>IMCOLMEDICA S.A</v>
      </c>
      <c r="FY15" s="79" t="str">
        <f>CH15</f>
        <v>JOHNSON &amp; JOHNSON MEDTECH COLOMBIA S.A.S</v>
      </c>
      <c r="FZ15" s="79" t="str">
        <f>CM15</f>
        <v>LABORATORIOS GOTHAPLAST LTDA</v>
      </c>
      <c r="GA15" s="79" t="str">
        <f>CR15</f>
        <v>LM INSTRUMENTS S.A.</v>
      </c>
      <c r="GB15" s="79" t="str">
        <f>CW15</f>
        <v>M&amp;M EQUIPOS MEDICOS SAS</v>
      </c>
      <c r="GC15" s="79" t="str">
        <f>DB15</f>
        <v>MEDICOX LTDA</v>
      </c>
      <c r="GD15" s="79" t="str">
        <f>DG15</f>
        <v>MEQ TECNOLOGIA MEDICA S.A.S</v>
      </c>
      <c r="GE15" s="79" t="str">
        <f>DL15</f>
        <v>MINERVA MEDICAL SAS</v>
      </c>
      <c r="GF15" s="79" t="str">
        <f>DQ15</f>
        <v>NIPRO MEDICAL CORPORATION</v>
      </c>
      <c r="GG15" s="79" t="str">
        <f>DV15</f>
        <v>RAFAEL ANTONIO SALAMANCA</v>
      </c>
      <c r="GH15" s="79" t="str">
        <f>EA15</f>
        <v>RP MEDICAS SA</v>
      </c>
      <c r="GI15" s="79" t="str">
        <f>EF15</f>
        <v>SMITH AND NEPHEW COLOMBIA SAS</v>
      </c>
      <c r="GJ15" s="79" t="str">
        <f>EK15</f>
        <v xml:space="preserve">SUBIECON LIMITADA SUMINISTRAMOS BIENES Y ELEMENTOS DE CONSUMO </v>
      </c>
      <c r="GK15" s="79" t="str">
        <f>EP15</f>
        <v>SURGICON &amp; CIA S.A.S.</v>
      </c>
      <c r="GL15" s="79" t="str">
        <f>EU15</f>
        <v>Tecnica Electro Medica SA</v>
      </c>
      <c r="GM15" s="79" t="str">
        <f>EZ15</f>
        <v>TELEFLEX MEDICAL COLOMBIA S.A.S.</v>
      </c>
      <c r="GN15" s="79" t="str">
        <f>FE15</f>
        <v>UCIPHARMA S.A.</v>
      </c>
      <c r="GO15" s="60"/>
      <c r="GP15" s="81"/>
      <c r="GQ15" s="138"/>
      <c r="GR15" s="82"/>
      <c r="GS15" s="82" t="s">
        <v>9</v>
      </c>
      <c r="GT15" s="82"/>
      <c r="GU15" s="82"/>
      <c r="GV15" s="82"/>
      <c r="GW15" s="82"/>
      <c r="GX15" s="82"/>
      <c r="GY15" s="83"/>
      <c r="HA15" s="84"/>
      <c r="HJ15" s="135"/>
      <c r="HN15" s="152"/>
      <c r="HP15" s="135"/>
    </row>
    <row r="16" spans="1:225" s="27" customFormat="1" ht="30" customHeight="1">
      <c r="A16" s="79" t="s">
        <v>10</v>
      </c>
      <c r="B16" s="79" t="s">
        <v>11</v>
      </c>
      <c r="C16" s="79" t="s">
        <v>1012</v>
      </c>
      <c r="D16" s="79" t="s">
        <v>1170</v>
      </c>
      <c r="E16" s="79" t="s">
        <v>26</v>
      </c>
      <c r="F16" s="79" t="s">
        <v>32</v>
      </c>
      <c r="G16" s="60"/>
      <c r="H16" s="79" t="s">
        <v>1023</v>
      </c>
      <c r="I16" s="3" t="s">
        <v>1060</v>
      </c>
      <c r="J16" s="3" t="s">
        <v>1061</v>
      </c>
      <c r="K16" s="3" t="s">
        <v>1062</v>
      </c>
      <c r="L16" s="3" t="s">
        <v>1063</v>
      </c>
      <c r="M16" s="3" t="s">
        <v>14</v>
      </c>
      <c r="N16" s="3" t="s">
        <v>12</v>
      </c>
      <c r="O16" s="286"/>
      <c r="P16" s="3" t="s">
        <v>13</v>
      </c>
      <c r="Q16" s="3" t="s">
        <v>27</v>
      </c>
      <c r="R16" s="3" t="s">
        <v>14</v>
      </c>
      <c r="S16" s="3" t="s">
        <v>12</v>
      </c>
      <c r="T16" s="4"/>
      <c r="U16" s="3" t="s">
        <v>13</v>
      </c>
      <c r="V16" s="3" t="s">
        <v>27</v>
      </c>
      <c r="W16" s="3" t="s">
        <v>14</v>
      </c>
      <c r="X16" s="3" t="s">
        <v>12</v>
      </c>
      <c r="Y16" s="286"/>
      <c r="Z16" s="3" t="s">
        <v>13</v>
      </c>
      <c r="AA16" s="3" t="s">
        <v>27</v>
      </c>
      <c r="AB16" s="3" t="s">
        <v>14</v>
      </c>
      <c r="AC16" s="3" t="s">
        <v>12</v>
      </c>
      <c r="AD16" s="4"/>
      <c r="AE16" s="3" t="s">
        <v>13</v>
      </c>
      <c r="AF16" s="3" t="s">
        <v>27</v>
      </c>
      <c r="AG16" s="3" t="s">
        <v>14</v>
      </c>
      <c r="AH16" s="3" t="s">
        <v>12</v>
      </c>
      <c r="AI16" s="4"/>
      <c r="AJ16" s="3" t="s">
        <v>13</v>
      </c>
      <c r="AK16" s="3" t="s">
        <v>27</v>
      </c>
      <c r="AL16" s="3" t="s">
        <v>14</v>
      </c>
      <c r="AM16" s="3" t="s">
        <v>12</v>
      </c>
      <c r="AN16" s="4"/>
      <c r="AO16" s="3" t="s">
        <v>13</v>
      </c>
      <c r="AP16" s="3" t="s">
        <v>27</v>
      </c>
      <c r="AQ16" s="3" t="s">
        <v>14</v>
      </c>
      <c r="AR16" s="3" t="s">
        <v>12</v>
      </c>
      <c r="AS16" s="4"/>
      <c r="AT16" s="3" t="s">
        <v>13</v>
      </c>
      <c r="AU16" s="3" t="s">
        <v>27</v>
      </c>
      <c r="AV16" s="3" t="s">
        <v>14</v>
      </c>
      <c r="AW16" s="3" t="s">
        <v>12</v>
      </c>
      <c r="AX16" s="4"/>
      <c r="AY16" s="3" t="s">
        <v>13</v>
      </c>
      <c r="AZ16" s="3" t="s">
        <v>27</v>
      </c>
      <c r="BA16" s="3" t="s">
        <v>14</v>
      </c>
      <c r="BB16" s="3" t="s">
        <v>12</v>
      </c>
      <c r="BC16" s="4"/>
      <c r="BD16" s="3" t="s">
        <v>13</v>
      </c>
      <c r="BE16" s="3" t="s">
        <v>27</v>
      </c>
      <c r="BF16" s="3" t="s">
        <v>14</v>
      </c>
      <c r="BG16" s="3" t="s">
        <v>12</v>
      </c>
      <c r="BH16" s="4"/>
      <c r="BI16" s="3" t="s">
        <v>13</v>
      </c>
      <c r="BJ16" s="3" t="s">
        <v>27</v>
      </c>
      <c r="BK16" s="3" t="s">
        <v>14</v>
      </c>
      <c r="BL16" s="3" t="s">
        <v>12</v>
      </c>
      <c r="BM16" s="4"/>
      <c r="BN16" s="3" t="s">
        <v>13</v>
      </c>
      <c r="BO16" s="3" t="s">
        <v>27</v>
      </c>
      <c r="BP16" s="3" t="s">
        <v>14</v>
      </c>
      <c r="BQ16" s="3" t="s">
        <v>12</v>
      </c>
      <c r="BR16" s="4"/>
      <c r="BS16" s="3" t="s">
        <v>13</v>
      </c>
      <c r="BT16" s="3" t="s">
        <v>27</v>
      </c>
      <c r="BU16" s="3" t="s">
        <v>14</v>
      </c>
      <c r="BV16" s="3" t="s">
        <v>12</v>
      </c>
      <c r="BW16" s="4"/>
      <c r="BX16" s="3" t="s">
        <v>13</v>
      </c>
      <c r="BY16" s="3" t="s">
        <v>27</v>
      </c>
      <c r="BZ16" s="3" t="s">
        <v>14</v>
      </c>
      <c r="CA16" s="3" t="s">
        <v>12</v>
      </c>
      <c r="CB16" s="4"/>
      <c r="CC16" s="3" t="s">
        <v>13</v>
      </c>
      <c r="CD16" s="3" t="s">
        <v>27</v>
      </c>
      <c r="CE16" s="3" t="s">
        <v>14</v>
      </c>
      <c r="CF16" s="3" t="s">
        <v>12</v>
      </c>
      <c r="CG16" s="4"/>
      <c r="CH16" s="3" t="s">
        <v>13</v>
      </c>
      <c r="CI16" s="3" t="s">
        <v>27</v>
      </c>
      <c r="CJ16" s="3" t="s">
        <v>14</v>
      </c>
      <c r="CK16" s="3" t="s">
        <v>12</v>
      </c>
      <c r="CL16" s="4"/>
      <c r="CM16" s="3" t="s">
        <v>13</v>
      </c>
      <c r="CN16" s="3" t="s">
        <v>27</v>
      </c>
      <c r="CO16" s="3" t="s">
        <v>14</v>
      </c>
      <c r="CP16" s="3" t="s">
        <v>12</v>
      </c>
      <c r="CQ16" s="4"/>
      <c r="CR16" s="3" t="s">
        <v>13</v>
      </c>
      <c r="CS16" s="3" t="s">
        <v>27</v>
      </c>
      <c r="CT16" s="3" t="s">
        <v>14</v>
      </c>
      <c r="CU16" s="3" t="s">
        <v>12</v>
      </c>
      <c r="CV16" s="4"/>
      <c r="CW16" s="3" t="s">
        <v>13</v>
      </c>
      <c r="CX16" s="3" t="s">
        <v>27</v>
      </c>
      <c r="CY16" s="3" t="s">
        <v>14</v>
      </c>
      <c r="CZ16" s="3" t="s">
        <v>12</v>
      </c>
      <c r="DA16" s="286"/>
      <c r="DB16" s="3" t="s">
        <v>13</v>
      </c>
      <c r="DC16" s="3" t="s">
        <v>27</v>
      </c>
      <c r="DD16" s="3" t="s">
        <v>14</v>
      </c>
      <c r="DE16" s="3" t="s">
        <v>12</v>
      </c>
      <c r="DF16" s="4"/>
      <c r="DG16" s="3" t="s">
        <v>13</v>
      </c>
      <c r="DH16" s="3" t="s">
        <v>27</v>
      </c>
      <c r="DI16" s="3" t="s">
        <v>14</v>
      </c>
      <c r="DJ16" s="3" t="s">
        <v>12</v>
      </c>
      <c r="DK16" s="4"/>
      <c r="DL16" s="3" t="s">
        <v>13</v>
      </c>
      <c r="DM16" s="3" t="s">
        <v>27</v>
      </c>
      <c r="DN16" s="3" t="s">
        <v>14</v>
      </c>
      <c r="DO16" s="3" t="s">
        <v>12</v>
      </c>
      <c r="DP16" s="4"/>
      <c r="DQ16" s="3" t="s">
        <v>13</v>
      </c>
      <c r="DR16" s="3" t="s">
        <v>27</v>
      </c>
      <c r="DS16" s="3" t="s">
        <v>14</v>
      </c>
      <c r="DT16" s="3" t="s">
        <v>12</v>
      </c>
      <c r="DU16" s="4"/>
      <c r="DV16" s="3" t="s">
        <v>13</v>
      </c>
      <c r="DW16" s="3" t="s">
        <v>27</v>
      </c>
      <c r="DX16" s="3" t="s">
        <v>14</v>
      </c>
      <c r="DY16" s="3" t="s">
        <v>12</v>
      </c>
      <c r="DZ16" s="4"/>
      <c r="EA16" s="3" t="s">
        <v>13</v>
      </c>
      <c r="EB16" s="3" t="s">
        <v>27</v>
      </c>
      <c r="EC16" s="3" t="s">
        <v>14</v>
      </c>
      <c r="ED16" s="3" t="s">
        <v>12</v>
      </c>
      <c r="EE16" s="4"/>
      <c r="EF16" s="3" t="s">
        <v>13</v>
      </c>
      <c r="EG16" s="3" t="s">
        <v>27</v>
      </c>
      <c r="EH16" s="3" t="s">
        <v>14</v>
      </c>
      <c r="EI16" s="3" t="s">
        <v>12</v>
      </c>
      <c r="EJ16" s="4"/>
      <c r="EK16" s="3" t="s">
        <v>13</v>
      </c>
      <c r="EL16" s="3" t="s">
        <v>27</v>
      </c>
      <c r="EM16" s="3" t="s">
        <v>14</v>
      </c>
      <c r="EN16" s="3" t="s">
        <v>12</v>
      </c>
      <c r="EO16" s="4"/>
      <c r="EP16" s="3" t="s">
        <v>13</v>
      </c>
      <c r="EQ16" s="3" t="s">
        <v>27</v>
      </c>
      <c r="ER16" s="3" t="s">
        <v>14</v>
      </c>
      <c r="ES16" s="3" t="s">
        <v>12</v>
      </c>
      <c r="ET16" s="4"/>
      <c r="EU16" s="3" t="s">
        <v>13</v>
      </c>
      <c r="EV16" s="3" t="s">
        <v>27</v>
      </c>
      <c r="EW16" s="3" t="s">
        <v>14</v>
      </c>
      <c r="EX16" s="3" t="s">
        <v>12</v>
      </c>
      <c r="EY16" s="286"/>
      <c r="EZ16" s="3" t="s">
        <v>13</v>
      </c>
      <c r="FA16" s="3" t="s">
        <v>27</v>
      </c>
      <c r="FB16" s="3" t="s">
        <v>14</v>
      </c>
      <c r="FC16" s="3" t="s">
        <v>12</v>
      </c>
      <c r="FD16" s="4"/>
      <c r="FE16" s="3" t="s">
        <v>13</v>
      </c>
      <c r="FF16" s="3" t="s">
        <v>27</v>
      </c>
      <c r="FG16" s="3" t="s">
        <v>14</v>
      </c>
      <c r="FH16" s="3" t="s">
        <v>12</v>
      </c>
      <c r="FI16" s="60"/>
      <c r="FJ16" s="79" t="s">
        <v>15</v>
      </c>
      <c r="FK16" s="79" t="s">
        <v>14</v>
      </c>
      <c r="FL16" s="79" t="s">
        <v>14</v>
      </c>
      <c r="FM16" s="79" t="s">
        <v>14</v>
      </c>
      <c r="FN16" s="79" t="s">
        <v>14</v>
      </c>
      <c r="FO16" s="79" t="s">
        <v>14</v>
      </c>
      <c r="FP16" s="79" t="s">
        <v>14</v>
      </c>
      <c r="FQ16" s="79" t="s">
        <v>14</v>
      </c>
      <c r="FR16" s="79" t="s">
        <v>14</v>
      </c>
      <c r="FS16" s="79" t="s">
        <v>14</v>
      </c>
      <c r="FT16" s="79" t="s">
        <v>14</v>
      </c>
      <c r="FU16" s="79" t="s">
        <v>14</v>
      </c>
      <c r="FV16" s="79" t="s">
        <v>14</v>
      </c>
      <c r="FW16" s="79" t="s">
        <v>14</v>
      </c>
      <c r="FX16" s="79" t="s">
        <v>14</v>
      </c>
      <c r="FY16" s="79" t="s">
        <v>14</v>
      </c>
      <c r="FZ16" s="79" t="s">
        <v>14</v>
      </c>
      <c r="GA16" s="79" t="s">
        <v>14</v>
      </c>
      <c r="GB16" s="79" t="s">
        <v>14</v>
      </c>
      <c r="GC16" s="79" t="s">
        <v>14</v>
      </c>
      <c r="GD16" s="79" t="s">
        <v>14</v>
      </c>
      <c r="GE16" s="79" t="s">
        <v>14</v>
      </c>
      <c r="GF16" s="79" t="s">
        <v>14</v>
      </c>
      <c r="GG16" s="79" t="s">
        <v>14</v>
      </c>
      <c r="GH16" s="79" t="s">
        <v>14</v>
      </c>
      <c r="GI16" s="79" t="s">
        <v>14</v>
      </c>
      <c r="GJ16" s="79" t="s">
        <v>14</v>
      </c>
      <c r="GK16" s="79" t="s">
        <v>14</v>
      </c>
      <c r="GL16" s="79" t="s">
        <v>14</v>
      </c>
      <c r="GM16" s="79" t="s">
        <v>14</v>
      </c>
      <c r="GN16" s="79" t="s">
        <v>14</v>
      </c>
      <c r="GP16" s="79" t="s">
        <v>1065</v>
      </c>
      <c r="GQ16" s="139" t="s">
        <v>1092</v>
      </c>
      <c r="GR16" s="79" t="s">
        <v>16</v>
      </c>
      <c r="GS16" s="93" t="s">
        <v>1069</v>
      </c>
      <c r="GT16" s="93" t="s">
        <v>1068</v>
      </c>
      <c r="GU16" s="79" t="s">
        <v>1093</v>
      </c>
      <c r="GV16" s="79" t="s">
        <v>17</v>
      </c>
      <c r="GW16" s="79" t="s">
        <v>18</v>
      </c>
      <c r="GX16" s="79" t="s">
        <v>19</v>
      </c>
      <c r="GY16" s="79" t="s">
        <v>20</v>
      </c>
      <c r="HA16" s="84"/>
      <c r="HJ16" s="157" t="s">
        <v>1098</v>
      </c>
      <c r="HK16" s="158" t="s">
        <v>1099</v>
      </c>
      <c r="HL16" s="158" t="s">
        <v>1100</v>
      </c>
      <c r="HM16" s="158" t="s">
        <v>24</v>
      </c>
      <c r="HN16" s="159"/>
      <c r="HP16" s="157" t="s">
        <v>1102</v>
      </c>
      <c r="HQ16" s="158" t="s">
        <v>1103</v>
      </c>
    </row>
    <row r="17" spans="1:225" s="27" customFormat="1" ht="30" customHeight="1">
      <c r="A17" s="17">
        <v>1</v>
      </c>
      <c r="B17" s="163">
        <v>15</v>
      </c>
      <c r="C17" s="163" t="s">
        <v>1108</v>
      </c>
      <c r="D17" s="163" t="s">
        <v>1158</v>
      </c>
      <c r="E17" s="164">
        <v>1</v>
      </c>
      <c r="F17" s="19" t="s">
        <v>970</v>
      </c>
      <c r="G17" s="60"/>
      <c r="H17" s="90" t="s">
        <v>1024</v>
      </c>
      <c r="I17" s="14">
        <v>6877</v>
      </c>
      <c r="J17" s="14"/>
      <c r="K17" s="14"/>
      <c r="L17" s="14">
        <f>(I17*9.28%)+I17</f>
        <v>7515.1855999999998</v>
      </c>
      <c r="M17" s="14">
        <f>L17</f>
        <v>7515.1855999999998</v>
      </c>
      <c r="N17" s="14">
        <f t="shared" ref="N17:N48" si="0">M17*E17</f>
        <v>7515.1855999999998</v>
      </c>
      <c r="O17" s="286"/>
      <c r="P17" s="39"/>
      <c r="Q17" s="30"/>
      <c r="R17" s="31"/>
      <c r="S17" s="31"/>
      <c r="T17" s="4"/>
      <c r="U17" s="39"/>
      <c r="V17" s="30"/>
      <c r="W17" s="31"/>
      <c r="X17" s="31"/>
      <c r="Y17" s="286"/>
      <c r="Z17" s="39">
        <v>16970</v>
      </c>
      <c r="AA17" s="39">
        <v>0</v>
      </c>
      <c r="AB17" s="31">
        <v>16970</v>
      </c>
      <c r="AC17" s="31">
        <v>407280</v>
      </c>
      <c r="AD17" s="4"/>
      <c r="AE17" s="39"/>
      <c r="AF17" s="30"/>
      <c r="AG17" s="31"/>
      <c r="AH17" s="31"/>
      <c r="AI17" s="4"/>
      <c r="AJ17" s="39"/>
      <c r="AK17" s="39"/>
      <c r="AL17" s="31"/>
      <c r="AM17" s="31"/>
      <c r="AN17" s="4"/>
      <c r="AO17" s="39"/>
      <c r="AP17" s="30"/>
      <c r="AQ17" s="31"/>
      <c r="AR17" s="14"/>
      <c r="AS17" s="4"/>
      <c r="AT17" s="39"/>
      <c r="AU17" s="30"/>
      <c r="AV17" s="31"/>
      <c r="AW17" s="14"/>
      <c r="AX17" s="4"/>
      <c r="AY17" s="39"/>
      <c r="AZ17" s="30"/>
      <c r="BA17" s="31"/>
      <c r="BB17" s="31"/>
      <c r="BC17" s="4"/>
      <c r="BD17" s="39"/>
      <c r="BE17" s="30"/>
      <c r="BF17" s="31"/>
      <c r="BG17" s="14"/>
      <c r="BH17" s="4"/>
      <c r="BI17" s="39"/>
      <c r="BJ17" s="30"/>
      <c r="BK17" s="31"/>
      <c r="BL17" s="14"/>
      <c r="BM17" s="4"/>
      <c r="BN17" s="39"/>
      <c r="BO17" s="30"/>
      <c r="BP17" s="31"/>
      <c r="BQ17" s="14"/>
      <c r="BR17" s="4"/>
      <c r="BS17" s="39"/>
      <c r="BT17" s="30"/>
      <c r="BU17" s="31"/>
      <c r="BV17" s="14"/>
      <c r="BW17" s="4"/>
      <c r="BX17" s="39"/>
      <c r="BY17" s="30"/>
      <c r="BZ17" s="31"/>
      <c r="CA17" s="14"/>
      <c r="CB17" s="4"/>
      <c r="CC17" s="32">
        <v>10257</v>
      </c>
      <c r="CD17" s="33"/>
      <c r="CE17" s="31">
        <v>10257</v>
      </c>
      <c r="CF17" s="14">
        <v>246168</v>
      </c>
      <c r="CG17" s="4"/>
      <c r="CH17" s="39">
        <v>12120</v>
      </c>
      <c r="CI17" s="34">
        <v>0</v>
      </c>
      <c r="CJ17" s="31">
        <v>12120</v>
      </c>
      <c r="CK17" s="14">
        <v>290880</v>
      </c>
      <c r="CL17" s="4"/>
      <c r="CM17" s="39"/>
      <c r="CN17" s="30"/>
      <c r="CO17" s="31"/>
      <c r="CP17" s="14"/>
      <c r="CQ17" s="4"/>
      <c r="CR17" s="39"/>
      <c r="CS17" s="30"/>
      <c r="CT17" s="31"/>
      <c r="CU17" s="14"/>
      <c r="CV17" s="4"/>
      <c r="CW17" s="39"/>
      <c r="CX17" s="30"/>
      <c r="CY17" s="31"/>
      <c r="CZ17" s="14"/>
      <c r="DA17" s="286"/>
      <c r="DB17" s="43"/>
      <c r="DC17" s="14"/>
      <c r="DD17" s="14"/>
      <c r="DE17" s="14"/>
      <c r="DF17" s="4"/>
      <c r="DG17" s="39"/>
      <c r="DH17" s="30"/>
      <c r="DI17" s="31"/>
      <c r="DJ17" s="14"/>
      <c r="DK17" s="4"/>
      <c r="DL17" s="39"/>
      <c r="DM17" s="30"/>
      <c r="DN17" s="31"/>
      <c r="DO17" s="14"/>
      <c r="DP17" s="4"/>
      <c r="DQ17" s="39"/>
      <c r="DR17" s="30"/>
      <c r="DS17" s="31"/>
      <c r="DT17" s="14"/>
      <c r="DU17" s="4"/>
      <c r="DV17" s="45">
        <v>18810</v>
      </c>
      <c r="DW17" s="61">
        <v>0</v>
      </c>
      <c r="DX17" s="61">
        <v>18810</v>
      </c>
      <c r="DY17" s="14">
        <v>451440</v>
      </c>
      <c r="DZ17" s="4"/>
      <c r="EA17" s="39"/>
      <c r="EB17" s="30"/>
      <c r="EC17" s="31"/>
      <c r="ED17" s="14"/>
      <c r="EE17" s="4"/>
      <c r="EF17" s="39"/>
      <c r="EG17" s="30"/>
      <c r="EH17" s="31"/>
      <c r="EI17" s="14"/>
      <c r="EJ17" s="4"/>
      <c r="EK17" s="39"/>
      <c r="EL17" s="30"/>
      <c r="EM17" s="31"/>
      <c r="EN17" s="14"/>
      <c r="EO17" s="4"/>
      <c r="EP17" s="39"/>
      <c r="EQ17" s="30"/>
      <c r="ER17" s="31"/>
      <c r="ES17" s="14"/>
      <c r="ET17" s="4"/>
      <c r="EU17" s="39"/>
      <c r="EV17" s="30"/>
      <c r="EW17" s="31"/>
      <c r="EX17" s="14"/>
      <c r="EY17" s="286"/>
      <c r="EZ17" s="39"/>
      <c r="FA17" s="30"/>
      <c r="FB17" s="31"/>
      <c r="FC17" s="14"/>
      <c r="FD17" s="4"/>
      <c r="FE17" s="39"/>
      <c r="FF17" s="30"/>
      <c r="FG17" s="31"/>
      <c r="FH17" s="14"/>
      <c r="FI17" s="94"/>
      <c r="FJ17" s="87">
        <f>M17</f>
        <v>7515.1855999999998</v>
      </c>
      <c r="FK17" s="87"/>
      <c r="FL17" s="87"/>
      <c r="FM17" s="87">
        <f t="shared" ref="FM17:FM53" si="1">AB17</f>
        <v>16970</v>
      </c>
      <c r="FN17" s="87"/>
      <c r="FO17" s="87"/>
      <c r="FP17" s="87"/>
      <c r="FQ17" s="87"/>
      <c r="FR17" s="87"/>
      <c r="FS17" s="87"/>
      <c r="FT17" s="87"/>
      <c r="FU17" s="87"/>
      <c r="FV17" s="87"/>
      <c r="FW17" s="87"/>
      <c r="FX17" s="87">
        <f>CE17</f>
        <v>10257</v>
      </c>
      <c r="FY17" s="87">
        <f>CJ17</f>
        <v>12120</v>
      </c>
      <c r="FZ17" s="87"/>
      <c r="GA17" s="87"/>
      <c r="GB17" s="87"/>
      <c r="GC17" s="87"/>
      <c r="GD17" s="87"/>
      <c r="GE17" s="87"/>
      <c r="GF17" s="87"/>
      <c r="GG17" s="87">
        <f t="shared" ref="GG17:GG66" si="2">DX17</f>
        <v>18810</v>
      </c>
      <c r="GH17" s="87"/>
      <c r="GI17" s="87"/>
      <c r="GJ17" s="87"/>
      <c r="GK17" s="87"/>
      <c r="GL17" s="87"/>
      <c r="GM17" s="87"/>
      <c r="GN17" s="87"/>
      <c r="GO17" s="95"/>
      <c r="GP17" s="87">
        <f>FJ17</f>
        <v>7515.1855999999998</v>
      </c>
      <c r="GQ17" s="140">
        <f t="shared" ref="GQ17:GQ66" si="3">MIN(FK17:GN17)</f>
        <v>10257</v>
      </c>
      <c r="GR17" s="20" t="str">
        <f t="shared" ref="GR17:GR24" si="4">INDEX($FK$15:$GN$15,1,MATCH(GQ17,FK17:GN17,0))</f>
        <v>IMCOLMEDICA S.A</v>
      </c>
      <c r="GS17" s="96">
        <f>FJ17*0.8</f>
        <v>6012.1484799999998</v>
      </c>
      <c r="GT17" s="96">
        <f>GQ17*1.2</f>
        <v>12308.4</v>
      </c>
      <c r="GU17" s="96">
        <f>AVERAGE(FX17:FY17)</f>
        <v>11188.5</v>
      </c>
      <c r="GV17" s="87">
        <f t="shared" ref="GV17:GV24" si="5">GU17-GQ17</f>
        <v>931.5</v>
      </c>
      <c r="GW17" s="88">
        <f t="shared" ref="GW17:GW24" si="6">GV17/GQ17</f>
        <v>9.08160280783855E-2</v>
      </c>
      <c r="GX17" s="96">
        <f t="shared" ref="GX17:GX24" si="7">GQ17</f>
        <v>10257</v>
      </c>
      <c r="GY17" s="96">
        <f t="shared" ref="GY17:GY48" si="8">GX17*E17</f>
        <v>10257</v>
      </c>
      <c r="HA17" s="84" t="s">
        <v>1067</v>
      </c>
      <c r="HJ17" s="27" t="e">
        <f>VLOOKUP(B17:B66,[1]Hoja1!$A:$U,21,0)</f>
        <v>#N/A</v>
      </c>
      <c r="HK17" s="27" t="e">
        <f>VLOOKUP(B17:B66,[2]Hoja1!$B:$N,13,0)</f>
        <v>#N/A</v>
      </c>
      <c r="HL17" s="27" t="e">
        <f>VLOOKUP(B17:B66,'[3]Para Presentación'!$B:$AK,31,0)</f>
        <v>#N/A</v>
      </c>
    </row>
    <row r="18" spans="1:225" s="27" customFormat="1" ht="30" customHeight="1">
      <c r="A18" s="17">
        <v>2</v>
      </c>
      <c r="B18" s="163">
        <v>3</v>
      </c>
      <c r="C18" s="163" t="s">
        <v>1109</v>
      </c>
      <c r="D18" s="163" t="s">
        <v>1159</v>
      </c>
      <c r="E18" s="164">
        <v>4</v>
      </c>
      <c r="F18" s="19" t="s">
        <v>970</v>
      </c>
      <c r="G18" s="60"/>
      <c r="H18" s="90" t="s">
        <v>1024</v>
      </c>
      <c r="I18" s="14">
        <v>6770</v>
      </c>
      <c r="J18" s="14"/>
      <c r="K18" s="14"/>
      <c r="L18" s="14">
        <f>(I18*9.28%)+I18</f>
        <v>7398.2560000000003</v>
      </c>
      <c r="M18" s="14">
        <f>L18</f>
        <v>7398.2560000000003</v>
      </c>
      <c r="N18" s="14">
        <f t="shared" si="0"/>
        <v>29593.024000000001</v>
      </c>
      <c r="O18" s="286"/>
      <c r="P18" s="39"/>
      <c r="Q18" s="30"/>
      <c r="R18" s="31"/>
      <c r="S18" s="31"/>
      <c r="T18" s="4"/>
      <c r="U18" s="39"/>
      <c r="V18" s="30"/>
      <c r="W18" s="31"/>
      <c r="X18" s="31"/>
      <c r="Y18" s="286"/>
      <c r="Z18" s="39">
        <v>16970</v>
      </c>
      <c r="AA18" s="39">
        <v>0</v>
      </c>
      <c r="AB18" s="31">
        <v>16970</v>
      </c>
      <c r="AC18" s="31">
        <v>2443680</v>
      </c>
      <c r="AD18" s="4"/>
      <c r="AE18" s="39"/>
      <c r="AF18" s="30"/>
      <c r="AG18" s="31"/>
      <c r="AH18" s="31"/>
      <c r="AI18" s="4"/>
      <c r="AJ18" s="39"/>
      <c r="AK18" s="39"/>
      <c r="AL18" s="31"/>
      <c r="AM18" s="31"/>
      <c r="AN18" s="4"/>
      <c r="AO18" s="39"/>
      <c r="AP18" s="30"/>
      <c r="AQ18" s="31"/>
      <c r="AR18" s="14"/>
      <c r="AS18" s="4"/>
      <c r="AT18" s="39"/>
      <c r="AU18" s="30"/>
      <c r="AV18" s="31"/>
      <c r="AW18" s="14"/>
      <c r="AX18" s="4"/>
      <c r="AY18" s="39"/>
      <c r="AZ18" s="30"/>
      <c r="BA18" s="31"/>
      <c r="BB18" s="31"/>
      <c r="BC18" s="4"/>
      <c r="BD18" s="39"/>
      <c r="BE18" s="30"/>
      <c r="BF18" s="31"/>
      <c r="BG18" s="14"/>
      <c r="BH18" s="4"/>
      <c r="BI18" s="39"/>
      <c r="BJ18" s="30"/>
      <c r="BK18" s="31"/>
      <c r="BL18" s="14"/>
      <c r="BM18" s="4"/>
      <c r="BN18" s="39"/>
      <c r="BO18" s="30"/>
      <c r="BP18" s="31"/>
      <c r="BQ18" s="14"/>
      <c r="BR18" s="4"/>
      <c r="BS18" s="39"/>
      <c r="BT18" s="30"/>
      <c r="BU18" s="31"/>
      <c r="BV18" s="14"/>
      <c r="BW18" s="4"/>
      <c r="BX18" s="39"/>
      <c r="BY18" s="30"/>
      <c r="BZ18" s="31"/>
      <c r="CA18" s="14"/>
      <c r="CB18" s="4"/>
      <c r="CC18" s="35">
        <v>9491</v>
      </c>
      <c r="CD18" s="33"/>
      <c r="CE18" s="31">
        <v>9491</v>
      </c>
      <c r="CF18" s="14">
        <v>1366704</v>
      </c>
      <c r="CG18" s="4"/>
      <c r="CH18" s="39">
        <v>12120</v>
      </c>
      <c r="CI18" s="34">
        <v>0</v>
      </c>
      <c r="CJ18" s="31">
        <v>12120</v>
      </c>
      <c r="CK18" s="14">
        <v>1745280</v>
      </c>
      <c r="CL18" s="4"/>
      <c r="CM18" s="39"/>
      <c r="CN18" s="30"/>
      <c r="CO18" s="31"/>
      <c r="CP18" s="14"/>
      <c r="CQ18" s="4"/>
      <c r="CR18" s="39"/>
      <c r="CS18" s="30"/>
      <c r="CT18" s="31"/>
      <c r="CU18" s="14"/>
      <c r="CV18" s="4"/>
      <c r="CW18" s="39"/>
      <c r="CX18" s="30"/>
      <c r="CY18" s="31"/>
      <c r="CZ18" s="14"/>
      <c r="DA18" s="286"/>
      <c r="DB18" s="43"/>
      <c r="DC18" s="43"/>
      <c r="DD18" s="14"/>
      <c r="DE18" s="14"/>
      <c r="DF18" s="4"/>
      <c r="DG18" s="39"/>
      <c r="DH18" s="30"/>
      <c r="DI18" s="31"/>
      <c r="DJ18" s="14"/>
      <c r="DK18" s="4"/>
      <c r="DL18" s="39"/>
      <c r="DM18" s="30"/>
      <c r="DN18" s="31"/>
      <c r="DO18" s="14"/>
      <c r="DP18" s="4"/>
      <c r="DQ18" s="39"/>
      <c r="DR18" s="30"/>
      <c r="DS18" s="31"/>
      <c r="DT18" s="14"/>
      <c r="DU18" s="4"/>
      <c r="DV18" s="45">
        <v>18905</v>
      </c>
      <c r="DW18" s="61">
        <v>0</v>
      </c>
      <c r="DX18" s="61">
        <v>18905</v>
      </c>
      <c r="DY18" s="14">
        <v>2722320</v>
      </c>
      <c r="DZ18" s="4"/>
      <c r="EA18" s="39"/>
      <c r="EB18" s="30"/>
      <c r="EC18" s="31"/>
      <c r="ED18" s="14"/>
      <c r="EE18" s="4"/>
      <c r="EF18" s="39"/>
      <c r="EG18" s="30"/>
      <c r="EH18" s="31"/>
      <c r="EI18" s="14"/>
      <c r="EJ18" s="4"/>
      <c r="EK18" s="39"/>
      <c r="EL18" s="30"/>
      <c r="EM18" s="31"/>
      <c r="EN18" s="14"/>
      <c r="EO18" s="4"/>
      <c r="EP18" s="39"/>
      <c r="EQ18" s="30"/>
      <c r="ER18" s="31"/>
      <c r="ES18" s="14"/>
      <c r="ET18" s="4"/>
      <c r="EU18" s="39"/>
      <c r="EV18" s="30"/>
      <c r="EW18" s="31"/>
      <c r="EX18" s="14"/>
      <c r="EY18" s="286"/>
      <c r="EZ18" s="39"/>
      <c r="FA18" s="30"/>
      <c r="FB18" s="31"/>
      <c r="FC18" s="14"/>
      <c r="FD18" s="4"/>
      <c r="FE18" s="39"/>
      <c r="FF18" s="30"/>
      <c r="FG18" s="31"/>
      <c r="FH18" s="14"/>
      <c r="FI18" s="94"/>
      <c r="FJ18" s="87">
        <f t="shared" ref="FJ18:FJ66" si="9">M18</f>
        <v>7398.2560000000003</v>
      </c>
      <c r="FK18" s="87"/>
      <c r="FL18" s="87"/>
      <c r="FM18" s="87">
        <f t="shared" si="1"/>
        <v>16970</v>
      </c>
      <c r="FN18" s="87"/>
      <c r="FO18" s="87"/>
      <c r="FP18" s="87"/>
      <c r="FQ18" s="87"/>
      <c r="FR18" s="87"/>
      <c r="FS18" s="87"/>
      <c r="FT18" s="87"/>
      <c r="FU18" s="87"/>
      <c r="FV18" s="87"/>
      <c r="FW18" s="87"/>
      <c r="FX18" s="87">
        <f t="shared" ref="FX18:FX53" si="10">CE18</f>
        <v>9491</v>
      </c>
      <c r="FY18" s="87">
        <f t="shared" ref="FY18:FY23" si="11">CJ18</f>
        <v>12120</v>
      </c>
      <c r="FZ18" s="87"/>
      <c r="GA18" s="97"/>
      <c r="GB18" s="87"/>
      <c r="GC18" s="87"/>
      <c r="GD18" s="87"/>
      <c r="GE18" s="87"/>
      <c r="GF18" s="87"/>
      <c r="GG18" s="87">
        <f t="shared" si="2"/>
        <v>18905</v>
      </c>
      <c r="GH18" s="87"/>
      <c r="GI18" s="87"/>
      <c r="GJ18" s="87"/>
      <c r="GK18" s="87"/>
      <c r="GL18" s="87"/>
      <c r="GM18" s="87"/>
      <c r="GN18" s="87"/>
      <c r="GO18" s="95"/>
      <c r="GP18" s="87">
        <f t="shared" ref="GP18:GP66" si="12">FJ18</f>
        <v>7398.2560000000003</v>
      </c>
      <c r="GQ18" s="140">
        <f t="shared" si="3"/>
        <v>9491</v>
      </c>
      <c r="GR18" s="20" t="str">
        <f t="shared" si="4"/>
        <v>IMCOLMEDICA S.A</v>
      </c>
      <c r="GS18" s="96">
        <f t="shared" ref="GS18:GS66" si="13">FJ18*0.8</f>
        <v>5918.604800000001</v>
      </c>
      <c r="GT18" s="96">
        <f t="shared" ref="GT18:GT65" si="14">GQ18*1.2</f>
        <v>11389.199999999999</v>
      </c>
      <c r="GU18" s="96">
        <f>AVERAGE(FX18:FY18)</f>
        <v>10805.5</v>
      </c>
      <c r="GV18" s="87">
        <f t="shared" si="5"/>
        <v>1314.5</v>
      </c>
      <c r="GW18" s="88">
        <f t="shared" si="6"/>
        <v>0.13849963122958592</v>
      </c>
      <c r="GX18" s="96">
        <f t="shared" si="7"/>
        <v>9491</v>
      </c>
      <c r="GY18" s="96">
        <f t="shared" si="8"/>
        <v>37964</v>
      </c>
      <c r="HA18" s="84" t="s">
        <v>1067</v>
      </c>
      <c r="HJ18" s="158" t="e">
        <f>VLOOKUP(B18:B67,[1]Hoja1!$A:$U,21,0)</f>
        <v>#N/A</v>
      </c>
      <c r="HK18" s="158" t="e">
        <f>VLOOKUP(B18:B67,[2]Hoja1!$B:$N,13,0)</f>
        <v>#N/A</v>
      </c>
      <c r="HL18" s="158" t="e">
        <f>VLOOKUP(B18:B67,'[3]Para Presentación'!$B:$AK,31,0)</f>
        <v>#N/A</v>
      </c>
      <c r="HM18" s="160">
        <f>+E18*GQ18</f>
        <v>37964</v>
      </c>
      <c r="HN18" s="159" t="s">
        <v>1101</v>
      </c>
      <c r="HO18" s="155">
        <f>+GQ18*E18</f>
        <v>37964</v>
      </c>
      <c r="HP18" s="157">
        <v>96</v>
      </c>
      <c r="HQ18" s="160">
        <f>+HP18*GQ18</f>
        <v>911136</v>
      </c>
    </row>
    <row r="19" spans="1:225" s="27" customFormat="1" ht="30" customHeight="1">
      <c r="A19" s="17">
        <v>3</v>
      </c>
      <c r="B19" s="163">
        <v>5</v>
      </c>
      <c r="C19" s="163" t="s">
        <v>1110</v>
      </c>
      <c r="D19" s="163" t="s">
        <v>1159</v>
      </c>
      <c r="E19" s="164">
        <v>4</v>
      </c>
      <c r="F19" s="19" t="s">
        <v>970</v>
      </c>
      <c r="G19" s="60"/>
      <c r="H19" s="90" t="s">
        <v>1025</v>
      </c>
      <c r="I19" s="14">
        <v>6770</v>
      </c>
      <c r="J19" s="14"/>
      <c r="K19" s="14">
        <f>(I19*13.12%)+I19</f>
        <v>7658.2240000000002</v>
      </c>
      <c r="L19" s="14">
        <f>(K19*9.28%)+K19</f>
        <v>8368.9071872000004</v>
      </c>
      <c r="M19" s="14">
        <f>L19</f>
        <v>8368.9071872000004</v>
      </c>
      <c r="N19" s="14">
        <f t="shared" si="0"/>
        <v>33475.628748800002</v>
      </c>
      <c r="O19" s="286"/>
      <c r="P19" s="39"/>
      <c r="Q19" s="30"/>
      <c r="R19" s="31"/>
      <c r="S19" s="31"/>
      <c r="T19" s="4"/>
      <c r="U19" s="39"/>
      <c r="V19" s="30"/>
      <c r="W19" s="31"/>
      <c r="X19" s="31"/>
      <c r="Y19" s="286"/>
      <c r="Z19" s="39">
        <v>16970</v>
      </c>
      <c r="AA19" s="39">
        <v>0</v>
      </c>
      <c r="AB19" s="31">
        <v>16970</v>
      </c>
      <c r="AC19" s="31">
        <v>407280</v>
      </c>
      <c r="AD19" s="4"/>
      <c r="AE19" s="39"/>
      <c r="AF19" s="30"/>
      <c r="AG19" s="31"/>
      <c r="AH19" s="31"/>
      <c r="AI19" s="4"/>
      <c r="AJ19" s="39"/>
      <c r="AK19" s="39"/>
      <c r="AL19" s="31"/>
      <c r="AM19" s="31"/>
      <c r="AN19" s="4"/>
      <c r="AO19" s="39"/>
      <c r="AP19" s="30"/>
      <c r="AQ19" s="31"/>
      <c r="AR19" s="14"/>
      <c r="AS19" s="4"/>
      <c r="AT19" s="39"/>
      <c r="AU19" s="30"/>
      <c r="AV19" s="31"/>
      <c r="AW19" s="14"/>
      <c r="AX19" s="4"/>
      <c r="AY19" s="39"/>
      <c r="AZ19" s="30"/>
      <c r="BA19" s="31"/>
      <c r="BB19" s="31"/>
      <c r="BC19" s="4"/>
      <c r="BD19" s="39"/>
      <c r="BE19" s="30"/>
      <c r="BF19" s="31"/>
      <c r="BG19" s="14"/>
      <c r="BH19" s="4"/>
      <c r="BI19" s="39"/>
      <c r="BJ19" s="30"/>
      <c r="BK19" s="31"/>
      <c r="BL19" s="14"/>
      <c r="BM19" s="4"/>
      <c r="BN19" s="39"/>
      <c r="BO19" s="30"/>
      <c r="BP19" s="31"/>
      <c r="BQ19" s="14"/>
      <c r="BR19" s="4"/>
      <c r="BS19" s="39"/>
      <c r="BT19" s="30"/>
      <c r="BU19" s="31"/>
      <c r="BV19" s="14"/>
      <c r="BW19" s="4"/>
      <c r="BX19" s="39"/>
      <c r="BY19" s="30"/>
      <c r="BZ19" s="31"/>
      <c r="CA19" s="14"/>
      <c r="CB19" s="4"/>
      <c r="CC19" s="35">
        <v>10257</v>
      </c>
      <c r="CD19" s="33"/>
      <c r="CE19" s="31">
        <v>10257</v>
      </c>
      <c r="CF19" s="14">
        <v>246168</v>
      </c>
      <c r="CG19" s="4"/>
      <c r="CH19" s="39">
        <v>12120</v>
      </c>
      <c r="CI19" s="34">
        <v>0</v>
      </c>
      <c r="CJ19" s="31">
        <v>12120</v>
      </c>
      <c r="CK19" s="14">
        <v>290880</v>
      </c>
      <c r="CL19" s="4"/>
      <c r="CM19" s="39"/>
      <c r="CN19" s="30"/>
      <c r="CO19" s="31"/>
      <c r="CP19" s="14"/>
      <c r="CQ19" s="4"/>
      <c r="CR19" s="39"/>
      <c r="CS19" s="30"/>
      <c r="CT19" s="31"/>
      <c r="CU19" s="14"/>
      <c r="CV19" s="4"/>
      <c r="CW19" s="39"/>
      <c r="CX19" s="30"/>
      <c r="CY19" s="31"/>
      <c r="CZ19" s="14"/>
      <c r="DA19" s="286"/>
      <c r="DB19" s="43"/>
      <c r="DC19" s="43"/>
      <c r="DD19" s="14"/>
      <c r="DE19" s="14"/>
      <c r="DF19" s="4"/>
      <c r="DG19" s="39"/>
      <c r="DH19" s="30"/>
      <c r="DI19" s="31"/>
      <c r="DJ19" s="14"/>
      <c r="DK19" s="4"/>
      <c r="DL19" s="39"/>
      <c r="DM19" s="30"/>
      <c r="DN19" s="31"/>
      <c r="DO19" s="14"/>
      <c r="DP19" s="4"/>
      <c r="DQ19" s="39"/>
      <c r="DR19" s="30"/>
      <c r="DS19" s="31"/>
      <c r="DT19" s="14"/>
      <c r="DU19" s="4"/>
      <c r="DV19" s="45">
        <v>18810</v>
      </c>
      <c r="DW19" s="61">
        <v>0</v>
      </c>
      <c r="DX19" s="61">
        <v>18810</v>
      </c>
      <c r="DY19" s="14">
        <v>451440</v>
      </c>
      <c r="DZ19" s="4"/>
      <c r="EA19" s="39"/>
      <c r="EB19" s="30"/>
      <c r="EC19" s="31"/>
      <c r="ED19" s="14"/>
      <c r="EE19" s="4"/>
      <c r="EF19" s="39"/>
      <c r="EG19" s="30"/>
      <c r="EH19" s="31"/>
      <c r="EI19" s="14"/>
      <c r="EJ19" s="4"/>
      <c r="EK19" s="39"/>
      <c r="EL19" s="30"/>
      <c r="EM19" s="31"/>
      <c r="EN19" s="14"/>
      <c r="EO19" s="4"/>
      <c r="EP19" s="39"/>
      <c r="EQ19" s="30"/>
      <c r="ER19" s="31"/>
      <c r="ES19" s="14"/>
      <c r="ET19" s="4"/>
      <c r="EU19" s="39"/>
      <c r="EV19" s="30"/>
      <c r="EW19" s="31"/>
      <c r="EX19" s="14"/>
      <c r="EY19" s="286"/>
      <c r="EZ19" s="39"/>
      <c r="FA19" s="30"/>
      <c r="FB19" s="31"/>
      <c r="FC19" s="14"/>
      <c r="FD19" s="4"/>
      <c r="FE19" s="39"/>
      <c r="FF19" s="30"/>
      <c r="FG19" s="31"/>
      <c r="FH19" s="14"/>
      <c r="FI19" s="94"/>
      <c r="FJ19" s="87">
        <f t="shared" si="9"/>
        <v>8368.9071872000004</v>
      </c>
      <c r="FK19" s="87"/>
      <c r="FL19" s="87"/>
      <c r="FM19" s="87">
        <f t="shared" si="1"/>
        <v>16970</v>
      </c>
      <c r="FN19" s="87"/>
      <c r="FO19" s="87"/>
      <c r="FP19" s="87"/>
      <c r="FQ19" s="87"/>
      <c r="FR19" s="87"/>
      <c r="FS19" s="87"/>
      <c r="FT19" s="87"/>
      <c r="FU19" s="87"/>
      <c r="FV19" s="87"/>
      <c r="FW19" s="87"/>
      <c r="FX19" s="87">
        <f t="shared" si="10"/>
        <v>10257</v>
      </c>
      <c r="FY19" s="87">
        <f t="shared" si="11"/>
        <v>12120</v>
      </c>
      <c r="FZ19" s="87"/>
      <c r="GA19" s="87"/>
      <c r="GB19" s="87"/>
      <c r="GC19" s="87"/>
      <c r="GD19" s="87"/>
      <c r="GE19" s="87"/>
      <c r="GF19" s="87"/>
      <c r="GG19" s="87">
        <f t="shared" si="2"/>
        <v>18810</v>
      </c>
      <c r="GH19" s="87"/>
      <c r="GI19" s="87"/>
      <c r="GJ19" s="87"/>
      <c r="GK19" s="87"/>
      <c r="GL19" s="87"/>
      <c r="GM19" s="87"/>
      <c r="GN19" s="87"/>
      <c r="GO19" s="95"/>
      <c r="GP19" s="87">
        <f t="shared" si="12"/>
        <v>8368.9071872000004</v>
      </c>
      <c r="GQ19" s="140">
        <f t="shared" si="3"/>
        <v>10257</v>
      </c>
      <c r="GR19" s="20" t="str">
        <f t="shared" si="4"/>
        <v>IMCOLMEDICA S.A</v>
      </c>
      <c r="GS19" s="96">
        <f t="shared" si="13"/>
        <v>6695.1257497600009</v>
      </c>
      <c r="GT19" s="96">
        <f t="shared" si="14"/>
        <v>12308.4</v>
      </c>
      <c r="GU19" s="96">
        <f>AVERAGE(FX19:FY19)</f>
        <v>11188.5</v>
      </c>
      <c r="GV19" s="87">
        <f t="shared" si="5"/>
        <v>931.5</v>
      </c>
      <c r="GW19" s="88">
        <f t="shared" si="6"/>
        <v>9.08160280783855E-2</v>
      </c>
      <c r="GX19" s="96">
        <f t="shared" si="7"/>
        <v>10257</v>
      </c>
      <c r="GY19" s="96">
        <f t="shared" si="8"/>
        <v>41028</v>
      </c>
      <c r="HA19" s="84" t="s">
        <v>1067</v>
      </c>
      <c r="HJ19" s="27" t="e">
        <f>VLOOKUP(B19:B68,[1]Hoja1!$A:$U,21,0)</f>
        <v>#N/A</v>
      </c>
      <c r="HK19" s="27" t="e">
        <f>VLOOKUP(B19:B68,[2]Hoja1!$B:$N,13,0)</f>
        <v>#N/A</v>
      </c>
      <c r="HL19" s="27" t="e">
        <f>VLOOKUP(B19:B68,'[3]Para Presentación'!$B:$AK,31,0)</f>
        <v>#N/A</v>
      </c>
    </row>
    <row r="20" spans="1:225" s="27" customFormat="1" ht="30" customHeight="1">
      <c r="A20" s="17">
        <v>4</v>
      </c>
      <c r="B20" s="163">
        <v>6</v>
      </c>
      <c r="C20" s="163" t="s">
        <v>1111</v>
      </c>
      <c r="D20" s="163" t="s">
        <v>1159</v>
      </c>
      <c r="E20" s="164">
        <v>2</v>
      </c>
      <c r="F20" s="19" t="s">
        <v>970</v>
      </c>
      <c r="G20" s="60"/>
      <c r="H20" s="90" t="s">
        <v>1026</v>
      </c>
      <c r="I20" s="14">
        <v>6000</v>
      </c>
      <c r="J20" s="14"/>
      <c r="K20" s="14">
        <f>(I20*13.12%)+I20</f>
        <v>6787.2</v>
      </c>
      <c r="L20" s="14">
        <f>(K20*9.28%)+K20</f>
        <v>7417.0521599999993</v>
      </c>
      <c r="M20" s="14">
        <f>L20</f>
        <v>7417.0521599999993</v>
      </c>
      <c r="N20" s="14">
        <f t="shared" si="0"/>
        <v>14834.104319999999</v>
      </c>
      <c r="O20" s="286"/>
      <c r="P20" s="39"/>
      <c r="Q20" s="30"/>
      <c r="R20" s="31"/>
      <c r="S20" s="31"/>
      <c r="T20" s="4"/>
      <c r="U20" s="39"/>
      <c r="V20" s="30"/>
      <c r="W20" s="31"/>
      <c r="X20" s="31"/>
      <c r="Y20" s="286"/>
      <c r="Z20" s="39">
        <v>15020</v>
      </c>
      <c r="AA20" s="39">
        <v>0</v>
      </c>
      <c r="AB20" s="31">
        <v>15020</v>
      </c>
      <c r="AC20" s="31">
        <v>180240</v>
      </c>
      <c r="AD20" s="4"/>
      <c r="AE20" s="39"/>
      <c r="AF20" s="30"/>
      <c r="AG20" s="31"/>
      <c r="AH20" s="31"/>
      <c r="AI20" s="4"/>
      <c r="AJ20" s="39"/>
      <c r="AK20" s="39"/>
      <c r="AL20" s="31"/>
      <c r="AM20" s="31"/>
      <c r="AN20" s="4"/>
      <c r="AO20" s="39"/>
      <c r="AP20" s="30"/>
      <c r="AQ20" s="31"/>
      <c r="AR20" s="14"/>
      <c r="AS20" s="4"/>
      <c r="AT20" s="39"/>
      <c r="AU20" s="30"/>
      <c r="AV20" s="31"/>
      <c r="AW20" s="14"/>
      <c r="AX20" s="4"/>
      <c r="AY20" s="39"/>
      <c r="AZ20" s="30"/>
      <c r="BA20" s="31"/>
      <c r="BB20" s="31"/>
      <c r="BC20" s="4"/>
      <c r="BD20" s="39"/>
      <c r="BE20" s="30"/>
      <c r="BF20" s="31"/>
      <c r="BG20" s="14"/>
      <c r="BH20" s="4"/>
      <c r="BI20" s="39"/>
      <c r="BJ20" s="30"/>
      <c r="BK20" s="31"/>
      <c r="BL20" s="14"/>
      <c r="BM20" s="4"/>
      <c r="BN20" s="39"/>
      <c r="BO20" s="30"/>
      <c r="BP20" s="31"/>
      <c r="BQ20" s="14"/>
      <c r="BR20" s="4"/>
      <c r="BS20" s="39"/>
      <c r="BT20" s="30"/>
      <c r="BU20" s="31"/>
      <c r="BV20" s="14"/>
      <c r="BW20" s="4"/>
      <c r="BX20" s="39"/>
      <c r="BY20" s="30"/>
      <c r="BZ20" s="31"/>
      <c r="CA20" s="14"/>
      <c r="CB20" s="4"/>
      <c r="CC20" s="35"/>
      <c r="CD20" s="33"/>
      <c r="CE20" s="31"/>
      <c r="CF20" s="14"/>
      <c r="CG20" s="4"/>
      <c r="CH20" s="39">
        <v>12120</v>
      </c>
      <c r="CI20" s="34">
        <v>0</v>
      </c>
      <c r="CJ20" s="31">
        <v>12120</v>
      </c>
      <c r="CK20" s="14">
        <v>145440</v>
      </c>
      <c r="CL20" s="4"/>
      <c r="CM20" s="39"/>
      <c r="CN20" s="30"/>
      <c r="CO20" s="31"/>
      <c r="CP20" s="14"/>
      <c r="CQ20" s="4"/>
      <c r="CR20" s="39"/>
      <c r="CS20" s="30"/>
      <c r="CT20" s="31"/>
      <c r="CU20" s="14"/>
      <c r="CV20" s="4"/>
      <c r="CW20" s="39"/>
      <c r="CX20" s="30"/>
      <c r="CY20" s="31"/>
      <c r="CZ20" s="14"/>
      <c r="DA20" s="286"/>
      <c r="DB20" s="43"/>
      <c r="DC20" s="43"/>
      <c r="DD20" s="14"/>
      <c r="DE20" s="14"/>
      <c r="DF20" s="4"/>
      <c r="DG20" s="39"/>
      <c r="DH20" s="30"/>
      <c r="DI20" s="31"/>
      <c r="DJ20" s="14"/>
      <c r="DK20" s="4"/>
      <c r="DL20" s="39"/>
      <c r="DM20" s="30"/>
      <c r="DN20" s="31"/>
      <c r="DO20" s="14"/>
      <c r="DP20" s="4"/>
      <c r="DQ20" s="39"/>
      <c r="DR20" s="30"/>
      <c r="DS20" s="31"/>
      <c r="DT20" s="14"/>
      <c r="DU20" s="4"/>
      <c r="DV20" s="46"/>
      <c r="DW20" s="61"/>
      <c r="DX20" s="61"/>
      <c r="DY20" s="14"/>
      <c r="DZ20" s="4"/>
      <c r="EA20" s="39"/>
      <c r="EB20" s="30"/>
      <c r="EC20" s="31"/>
      <c r="ED20" s="14"/>
      <c r="EE20" s="4"/>
      <c r="EF20" s="39"/>
      <c r="EG20" s="30"/>
      <c r="EH20" s="31"/>
      <c r="EI20" s="14"/>
      <c r="EJ20" s="4"/>
      <c r="EK20" s="39"/>
      <c r="EL20" s="30"/>
      <c r="EM20" s="31"/>
      <c r="EN20" s="14"/>
      <c r="EO20" s="4"/>
      <c r="EP20" s="39"/>
      <c r="EQ20" s="30"/>
      <c r="ER20" s="31"/>
      <c r="ES20" s="14"/>
      <c r="ET20" s="4"/>
      <c r="EU20" s="39"/>
      <c r="EV20" s="30"/>
      <c r="EW20" s="31"/>
      <c r="EX20" s="14"/>
      <c r="EY20" s="286"/>
      <c r="EZ20" s="39"/>
      <c r="FA20" s="30"/>
      <c r="FB20" s="31"/>
      <c r="FC20" s="14"/>
      <c r="FD20" s="4"/>
      <c r="FE20" s="39"/>
      <c r="FF20" s="30"/>
      <c r="FG20" s="31"/>
      <c r="FH20" s="14"/>
      <c r="FI20" s="94"/>
      <c r="FJ20" s="87">
        <f t="shared" si="9"/>
        <v>7417.0521599999993</v>
      </c>
      <c r="FK20" s="87"/>
      <c r="FL20" s="87"/>
      <c r="FM20" s="87">
        <f t="shared" si="1"/>
        <v>15020</v>
      </c>
      <c r="FN20" s="87"/>
      <c r="FO20" s="87"/>
      <c r="FP20" s="87"/>
      <c r="FQ20" s="87"/>
      <c r="FR20" s="87"/>
      <c r="FS20" s="87"/>
      <c r="FT20" s="87"/>
      <c r="FU20" s="87"/>
      <c r="FV20" s="87"/>
      <c r="FW20" s="87"/>
      <c r="FX20" s="87"/>
      <c r="FY20" s="87">
        <f t="shared" si="11"/>
        <v>12120</v>
      </c>
      <c r="FZ20" s="87"/>
      <c r="GA20" s="87"/>
      <c r="GB20" s="87"/>
      <c r="GC20" s="87"/>
      <c r="GD20" s="87"/>
      <c r="GE20" s="87"/>
      <c r="GF20" s="87"/>
      <c r="GG20" s="87"/>
      <c r="GH20" s="87"/>
      <c r="GI20" s="87"/>
      <c r="GJ20" s="87"/>
      <c r="GK20" s="87"/>
      <c r="GL20" s="87"/>
      <c r="GM20" s="87"/>
      <c r="GN20" s="87"/>
      <c r="GO20" s="95"/>
      <c r="GP20" s="87">
        <f t="shared" si="12"/>
        <v>7417.0521599999993</v>
      </c>
      <c r="GQ20" s="140">
        <f t="shared" si="3"/>
        <v>12120</v>
      </c>
      <c r="GR20" s="20" t="str">
        <f t="shared" si="4"/>
        <v>JOHNSON &amp; JOHNSON MEDTECH COLOMBIA S.A.S</v>
      </c>
      <c r="GS20" s="96">
        <f t="shared" si="13"/>
        <v>5933.6417279999996</v>
      </c>
      <c r="GT20" s="96">
        <f t="shared" si="14"/>
        <v>14544</v>
      </c>
      <c r="GU20" s="96">
        <f>AVERAGE(FK20:GN20)</f>
        <v>13570</v>
      </c>
      <c r="GV20" s="87">
        <f t="shared" si="5"/>
        <v>1450</v>
      </c>
      <c r="GW20" s="88">
        <f t="shared" si="6"/>
        <v>0.11963696369636964</v>
      </c>
      <c r="GX20" s="96">
        <f t="shared" si="7"/>
        <v>12120</v>
      </c>
      <c r="GY20" s="96">
        <f t="shared" si="8"/>
        <v>24240</v>
      </c>
      <c r="HA20" s="84" t="s">
        <v>1067</v>
      </c>
      <c r="HJ20" s="27" t="e">
        <f>VLOOKUP(B20:B69,[1]Hoja1!$A:$U,21,0)</f>
        <v>#N/A</v>
      </c>
      <c r="HK20" s="27" t="e">
        <f>VLOOKUP(B20:B69,[2]Hoja1!$B:$N,13,0)</f>
        <v>#N/A</v>
      </c>
      <c r="HL20" s="27" t="e">
        <f>VLOOKUP(B20:B69,'[3]Para Presentación'!$B:$AK,31,0)</f>
        <v>#N/A</v>
      </c>
      <c r="HM20" s="95">
        <f>+E20*GQ20</f>
        <v>24240</v>
      </c>
      <c r="HN20" s="151"/>
    </row>
    <row r="21" spans="1:225" s="27" customFormat="1" ht="30" customHeight="1">
      <c r="A21" s="17">
        <v>5</v>
      </c>
      <c r="B21" s="163">
        <v>7</v>
      </c>
      <c r="C21" s="163" t="s">
        <v>1112</v>
      </c>
      <c r="D21" s="163" t="s">
        <v>1159</v>
      </c>
      <c r="E21" s="164">
        <v>1</v>
      </c>
      <c r="F21" s="19" t="s">
        <v>970</v>
      </c>
      <c r="G21" s="60"/>
      <c r="H21" s="90" t="s">
        <v>1027</v>
      </c>
      <c r="I21" s="14">
        <v>6100</v>
      </c>
      <c r="J21" s="14"/>
      <c r="K21" s="14"/>
      <c r="L21" s="14"/>
      <c r="M21" s="14">
        <f>I21</f>
        <v>6100</v>
      </c>
      <c r="N21" s="14">
        <f t="shared" si="0"/>
        <v>6100</v>
      </c>
      <c r="O21" s="286"/>
      <c r="P21" s="39"/>
      <c r="Q21" s="30"/>
      <c r="R21" s="31"/>
      <c r="S21" s="31"/>
      <c r="T21" s="4"/>
      <c r="U21" s="39"/>
      <c r="V21" s="30"/>
      <c r="W21" s="31"/>
      <c r="X21" s="31"/>
      <c r="Y21" s="286"/>
      <c r="Z21" s="39">
        <v>15020</v>
      </c>
      <c r="AA21" s="39">
        <v>0</v>
      </c>
      <c r="AB21" s="31">
        <v>15020</v>
      </c>
      <c r="AC21" s="31">
        <v>1802400</v>
      </c>
      <c r="AD21" s="4"/>
      <c r="AE21" s="39"/>
      <c r="AF21" s="30"/>
      <c r="AG21" s="31"/>
      <c r="AH21" s="31"/>
      <c r="AI21" s="4"/>
      <c r="AJ21" s="39"/>
      <c r="AK21" s="39"/>
      <c r="AL21" s="31"/>
      <c r="AM21" s="31"/>
      <c r="AN21" s="4"/>
      <c r="AO21" s="39"/>
      <c r="AP21" s="30"/>
      <c r="AQ21" s="31"/>
      <c r="AR21" s="14"/>
      <c r="AS21" s="4"/>
      <c r="AT21" s="39"/>
      <c r="AU21" s="30"/>
      <c r="AV21" s="31"/>
      <c r="AW21" s="14"/>
      <c r="AX21" s="4"/>
      <c r="AY21" s="39"/>
      <c r="AZ21" s="30"/>
      <c r="BA21" s="31"/>
      <c r="BB21" s="31"/>
      <c r="BC21" s="4"/>
      <c r="BD21" s="39"/>
      <c r="BE21" s="30"/>
      <c r="BF21" s="31"/>
      <c r="BG21" s="14"/>
      <c r="BH21" s="4"/>
      <c r="BI21" s="39"/>
      <c r="BJ21" s="30"/>
      <c r="BK21" s="31"/>
      <c r="BL21" s="14"/>
      <c r="BM21" s="4"/>
      <c r="BN21" s="39"/>
      <c r="BO21" s="30"/>
      <c r="BP21" s="31"/>
      <c r="BQ21" s="14"/>
      <c r="BR21" s="4"/>
      <c r="BS21" s="39"/>
      <c r="BT21" s="30"/>
      <c r="BU21" s="31"/>
      <c r="BV21" s="14"/>
      <c r="BW21" s="4"/>
      <c r="BX21" s="39"/>
      <c r="BY21" s="30"/>
      <c r="BZ21" s="31"/>
      <c r="CA21" s="14"/>
      <c r="CB21" s="4"/>
      <c r="CC21" s="35"/>
      <c r="CD21" s="33"/>
      <c r="CE21" s="31"/>
      <c r="CF21" s="14"/>
      <c r="CG21" s="4"/>
      <c r="CH21" s="39">
        <v>13314</v>
      </c>
      <c r="CI21" s="34">
        <v>0</v>
      </c>
      <c r="CJ21" s="31">
        <v>13314</v>
      </c>
      <c r="CK21" s="14">
        <v>1597680</v>
      </c>
      <c r="CL21" s="4"/>
      <c r="CM21" s="39"/>
      <c r="CN21" s="30"/>
      <c r="CO21" s="31"/>
      <c r="CP21" s="14"/>
      <c r="CQ21" s="4"/>
      <c r="CR21" s="39"/>
      <c r="CS21" s="30"/>
      <c r="CT21" s="31"/>
      <c r="CU21" s="14"/>
      <c r="CV21" s="4"/>
      <c r="CW21" s="39"/>
      <c r="CX21" s="30"/>
      <c r="CY21" s="31"/>
      <c r="CZ21" s="14"/>
      <c r="DA21" s="286"/>
      <c r="DB21" s="43"/>
      <c r="DC21" s="43"/>
      <c r="DD21" s="14"/>
      <c r="DE21" s="14"/>
      <c r="DF21" s="4"/>
      <c r="DG21" s="39"/>
      <c r="DH21" s="30"/>
      <c r="DI21" s="31"/>
      <c r="DJ21" s="14"/>
      <c r="DK21" s="4"/>
      <c r="DL21" s="39"/>
      <c r="DM21" s="30"/>
      <c r="DN21" s="31"/>
      <c r="DO21" s="14"/>
      <c r="DP21" s="4"/>
      <c r="DQ21" s="39"/>
      <c r="DR21" s="30"/>
      <c r="DS21" s="31"/>
      <c r="DT21" s="14"/>
      <c r="DU21" s="4"/>
      <c r="DV21" s="45">
        <v>18324</v>
      </c>
      <c r="DW21" s="61">
        <v>0</v>
      </c>
      <c r="DX21" s="61">
        <v>18324</v>
      </c>
      <c r="DY21" s="14">
        <v>2198880</v>
      </c>
      <c r="DZ21" s="4"/>
      <c r="EA21" s="39"/>
      <c r="EB21" s="30"/>
      <c r="EC21" s="31"/>
      <c r="ED21" s="14"/>
      <c r="EE21" s="4"/>
      <c r="EF21" s="39"/>
      <c r="EG21" s="30"/>
      <c r="EH21" s="31"/>
      <c r="EI21" s="14"/>
      <c r="EJ21" s="4"/>
      <c r="EK21" s="39"/>
      <c r="EL21" s="30"/>
      <c r="EM21" s="31"/>
      <c r="EN21" s="14"/>
      <c r="EO21" s="4"/>
      <c r="EP21" s="39"/>
      <c r="EQ21" s="30"/>
      <c r="ER21" s="31"/>
      <c r="ES21" s="14"/>
      <c r="ET21" s="4"/>
      <c r="EU21" s="39"/>
      <c r="EV21" s="30"/>
      <c r="EW21" s="31"/>
      <c r="EX21" s="14"/>
      <c r="EY21" s="286"/>
      <c r="EZ21" s="39"/>
      <c r="FA21" s="30"/>
      <c r="FB21" s="31"/>
      <c r="FC21" s="14"/>
      <c r="FD21" s="4"/>
      <c r="FE21" s="39"/>
      <c r="FF21" s="30"/>
      <c r="FG21" s="31"/>
      <c r="FH21" s="14"/>
      <c r="FI21" s="94"/>
      <c r="FJ21" s="87">
        <f t="shared" si="9"/>
        <v>6100</v>
      </c>
      <c r="FK21" s="87"/>
      <c r="FL21" s="87"/>
      <c r="FM21" s="87">
        <f t="shared" si="1"/>
        <v>15020</v>
      </c>
      <c r="FN21" s="87"/>
      <c r="FO21" s="87"/>
      <c r="FP21" s="87"/>
      <c r="FQ21" s="87"/>
      <c r="FR21" s="87"/>
      <c r="FS21" s="87"/>
      <c r="FT21" s="87"/>
      <c r="FU21" s="87"/>
      <c r="FV21" s="87"/>
      <c r="FW21" s="87"/>
      <c r="FX21" s="87"/>
      <c r="FY21" s="87">
        <f t="shared" si="11"/>
        <v>13314</v>
      </c>
      <c r="FZ21" s="87"/>
      <c r="GA21" s="87"/>
      <c r="GB21" s="87"/>
      <c r="GC21" s="87"/>
      <c r="GD21" s="87"/>
      <c r="GE21" s="87"/>
      <c r="GF21" s="87"/>
      <c r="GG21" s="87">
        <f t="shared" si="2"/>
        <v>18324</v>
      </c>
      <c r="GH21" s="87"/>
      <c r="GI21" s="87"/>
      <c r="GJ21" s="87"/>
      <c r="GK21" s="87"/>
      <c r="GL21" s="87"/>
      <c r="GM21" s="87"/>
      <c r="GN21" s="87"/>
      <c r="GO21" s="95"/>
      <c r="GP21" s="87">
        <f t="shared" si="12"/>
        <v>6100</v>
      </c>
      <c r="GQ21" s="140">
        <f t="shared" si="3"/>
        <v>13314</v>
      </c>
      <c r="GR21" s="20" t="str">
        <f t="shared" si="4"/>
        <v>JOHNSON &amp; JOHNSON MEDTECH COLOMBIA S.A.S</v>
      </c>
      <c r="GS21" s="96">
        <f t="shared" si="13"/>
        <v>4880</v>
      </c>
      <c r="GT21" s="96">
        <f t="shared" si="14"/>
        <v>15976.8</v>
      </c>
      <c r="GU21" s="96">
        <f>AVERAGE(FK21:GN21)</f>
        <v>15552.666666666666</v>
      </c>
      <c r="GV21" s="87">
        <f t="shared" si="5"/>
        <v>2238.6666666666661</v>
      </c>
      <c r="GW21" s="88">
        <f t="shared" si="6"/>
        <v>0.16814380852235739</v>
      </c>
      <c r="GX21" s="96">
        <f t="shared" si="7"/>
        <v>13314</v>
      </c>
      <c r="GY21" s="96">
        <f t="shared" si="8"/>
        <v>13314</v>
      </c>
      <c r="HA21" s="84" t="s">
        <v>1067</v>
      </c>
      <c r="HJ21" s="27" t="e">
        <f>VLOOKUP(B21:B70,[1]Hoja1!$A:$U,21,0)</f>
        <v>#N/A</v>
      </c>
      <c r="HK21" s="27" t="e">
        <f>VLOOKUP(B21:B70,[2]Hoja1!$B:$N,13,0)</f>
        <v>#N/A</v>
      </c>
      <c r="HL21" s="27" t="e">
        <f>VLOOKUP(B21:B70,'[3]Para Presentación'!$B:$AK,31,0)</f>
        <v>#N/A</v>
      </c>
    </row>
    <row r="22" spans="1:225" s="27" customFormat="1" ht="30" customHeight="1">
      <c r="A22" s="17">
        <v>6</v>
      </c>
      <c r="B22" s="163">
        <v>8</v>
      </c>
      <c r="C22" s="163" t="s">
        <v>1113</v>
      </c>
      <c r="D22" s="163" t="s">
        <v>1159</v>
      </c>
      <c r="E22" s="164">
        <v>1</v>
      </c>
      <c r="F22" s="19" t="s">
        <v>970</v>
      </c>
      <c r="G22" s="60"/>
      <c r="H22" s="90" t="s">
        <v>1026</v>
      </c>
      <c r="I22" s="14">
        <v>25625</v>
      </c>
      <c r="J22" s="14"/>
      <c r="K22" s="14">
        <f>(I22*13.12%)+I22</f>
        <v>28987</v>
      </c>
      <c r="L22" s="14">
        <f>(K22*9.28%)+K22</f>
        <v>31676.993600000002</v>
      </c>
      <c r="M22" s="14">
        <f>L22</f>
        <v>31676.993600000002</v>
      </c>
      <c r="N22" s="14">
        <f t="shared" si="0"/>
        <v>31676.993600000002</v>
      </c>
      <c r="O22" s="286"/>
      <c r="P22" s="39"/>
      <c r="Q22" s="30"/>
      <c r="R22" s="31"/>
      <c r="S22" s="31"/>
      <c r="T22" s="4"/>
      <c r="U22" s="39"/>
      <c r="V22" s="30"/>
      <c r="W22" s="31"/>
      <c r="X22" s="31"/>
      <c r="Y22" s="286"/>
      <c r="Z22" s="39">
        <v>59480</v>
      </c>
      <c r="AA22" s="39">
        <v>0</v>
      </c>
      <c r="AB22" s="31">
        <v>59480</v>
      </c>
      <c r="AC22" s="31">
        <v>1427520</v>
      </c>
      <c r="AD22" s="4"/>
      <c r="AE22" s="39"/>
      <c r="AF22" s="30"/>
      <c r="AG22" s="31"/>
      <c r="AH22" s="31"/>
      <c r="AI22" s="4"/>
      <c r="AJ22" s="39"/>
      <c r="AK22" s="39"/>
      <c r="AL22" s="31"/>
      <c r="AM22" s="31"/>
      <c r="AN22" s="4"/>
      <c r="AO22" s="39"/>
      <c r="AP22" s="30"/>
      <c r="AQ22" s="31"/>
      <c r="AR22" s="14"/>
      <c r="AS22" s="4"/>
      <c r="AT22" s="39"/>
      <c r="AU22" s="30"/>
      <c r="AV22" s="31"/>
      <c r="AW22" s="14"/>
      <c r="AX22" s="4"/>
      <c r="AY22" s="39"/>
      <c r="AZ22" s="30"/>
      <c r="BA22" s="31"/>
      <c r="BB22" s="31"/>
      <c r="BC22" s="4"/>
      <c r="BD22" s="39"/>
      <c r="BE22" s="30"/>
      <c r="BF22" s="31"/>
      <c r="BG22" s="14"/>
      <c r="BH22" s="4"/>
      <c r="BI22" s="39"/>
      <c r="BJ22" s="30"/>
      <c r="BK22" s="31"/>
      <c r="BL22" s="14"/>
      <c r="BM22" s="4"/>
      <c r="BN22" s="39"/>
      <c r="BO22" s="30"/>
      <c r="BP22" s="31"/>
      <c r="BQ22" s="14"/>
      <c r="BR22" s="4"/>
      <c r="BS22" s="39"/>
      <c r="BT22" s="30"/>
      <c r="BU22" s="31"/>
      <c r="BV22" s="14"/>
      <c r="BW22" s="4"/>
      <c r="BX22" s="39"/>
      <c r="BY22" s="30"/>
      <c r="BZ22" s="31"/>
      <c r="CA22" s="14"/>
      <c r="CB22" s="4"/>
      <c r="CC22" s="35"/>
      <c r="CD22" s="33"/>
      <c r="CE22" s="31"/>
      <c r="CF22" s="14"/>
      <c r="CG22" s="4"/>
      <c r="CH22" s="39">
        <v>40722</v>
      </c>
      <c r="CI22" s="34">
        <v>0</v>
      </c>
      <c r="CJ22" s="31">
        <v>40722</v>
      </c>
      <c r="CK22" s="14">
        <v>977328</v>
      </c>
      <c r="CL22" s="4"/>
      <c r="CM22" s="39"/>
      <c r="CN22" s="30"/>
      <c r="CO22" s="31"/>
      <c r="CP22" s="14"/>
      <c r="CQ22" s="4"/>
      <c r="CR22" s="39"/>
      <c r="CS22" s="30"/>
      <c r="CT22" s="31"/>
      <c r="CU22" s="14"/>
      <c r="CV22" s="4"/>
      <c r="CW22" s="39"/>
      <c r="CX22" s="30"/>
      <c r="CY22" s="31"/>
      <c r="CZ22" s="14"/>
      <c r="DA22" s="286"/>
      <c r="DB22" s="43"/>
      <c r="DC22" s="43"/>
      <c r="DD22" s="14"/>
      <c r="DE22" s="14"/>
      <c r="DF22" s="4"/>
      <c r="DG22" s="39"/>
      <c r="DH22" s="30"/>
      <c r="DI22" s="31"/>
      <c r="DJ22" s="14"/>
      <c r="DK22" s="4"/>
      <c r="DL22" s="39"/>
      <c r="DM22" s="30"/>
      <c r="DN22" s="31"/>
      <c r="DO22" s="14"/>
      <c r="DP22" s="4"/>
      <c r="DQ22" s="39"/>
      <c r="DR22" s="30"/>
      <c r="DS22" s="31"/>
      <c r="DT22" s="14"/>
      <c r="DU22" s="4"/>
      <c r="DV22" s="46"/>
      <c r="DW22" s="61"/>
      <c r="DX22" s="61"/>
      <c r="DY22" s="14"/>
      <c r="DZ22" s="4"/>
      <c r="EA22" s="39"/>
      <c r="EB22" s="30"/>
      <c r="EC22" s="31"/>
      <c r="ED22" s="14"/>
      <c r="EE22" s="4"/>
      <c r="EF22" s="39"/>
      <c r="EG22" s="30"/>
      <c r="EH22" s="31"/>
      <c r="EI22" s="14"/>
      <c r="EJ22" s="4"/>
      <c r="EK22" s="39"/>
      <c r="EL22" s="30"/>
      <c r="EM22" s="31"/>
      <c r="EN22" s="14"/>
      <c r="EO22" s="4"/>
      <c r="EP22" s="39"/>
      <c r="EQ22" s="30"/>
      <c r="ER22" s="31"/>
      <c r="ES22" s="14"/>
      <c r="ET22" s="4"/>
      <c r="EU22" s="39"/>
      <c r="EV22" s="30"/>
      <c r="EW22" s="31"/>
      <c r="EX22" s="14"/>
      <c r="EY22" s="286"/>
      <c r="EZ22" s="39"/>
      <c r="FA22" s="30"/>
      <c r="FB22" s="31"/>
      <c r="FC22" s="14"/>
      <c r="FD22" s="4"/>
      <c r="FE22" s="39"/>
      <c r="FF22" s="30"/>
      <c r="FG22" s="31"/>
      <c r="FH22" s="14"/>
      <c r="FI22" s="94"/>
      <c r="FJ22" s="87">
        <f t="shared" si="9"/>
        <v>31676.993600000002</v>
      </c>
      <c r="FK22" s="87"/>
      <c r="FL22" s="87"/>
      <c r="FM22" s="89">
        <f t="shared" si="1"/>
        <v>59480</v>
      </c>
      <c r="FN22" s="87"/>
      <c r="FO22" s="87"/>
      <c r="FP22" s="87"/>
      <c r="FQ22" s="87"/>
      <c r="FR22" s="87"/>
      <c r="FS22" s="87"/>
      <c r="FT22" s="87"/>
      <c r="FU22" s="87"/>
      <c r="FV22" s="87"/>
      <c r="FW22" s="87"/>
      <c r="FX22" s="87"/>
      <c r="FY22" s="87">
        <f t="shared" si="11"/>
        <v>40722</v>
      </c>
      <c r="FZ22" s="87"/>
      <c r="GA22" s="87"/>
      <c r="GB22" s="87"/>
      <c r="GC22" s="87"/>
      <c r="GD22" s="87"/>
      <c r="GE22" s="87"/>
      <c r="GF22" s="87"/>
      <c r="GG22" s="87"/>
      <c r="GH22" s="87"/>
      <c r="GI22" s="87"/>
      <c r="GJ22" s="87"/>
      <c r="GK22" s="87"/>
      <c r="GL22" s="87"/>
      <c r="GM22" s="87"/>
      <c r="GN22" s="87"/>
      <c r="GO22" s="95"/>
      <c r="GP22" s="87">
        <f t="shared" si="12"/>
        <v>31676.993600000002</v>
      </c>
      <c r="GQ22" s="140">
        <f t="shared" si="3"/>
        <v>40722</v>
      </c>
      <c r="GR22" s="20" t="str">
        <f t="shared" si="4"/>
        <v>JOHNSON &amp; JOHNSON MEDTECH COLOMBIA S.A.S</v>
      </c>
      <c r="GS22" s="96">
        <f t="shared" si="13"/>
        <v>25341.594880000004</v>
      </c>
      <c r="GT22" s="96">
        <f t="shared" si="14"/>
        <v>48866.400000000001</v>
      </c>
      <c r="GU22" s="96">
        <f>AVERAGE(FY22)</f>
        <v>40722</v>
      </c>
      <c r="GV22" s="87">
        <f t="shared" si="5"/>
        <v>0</v>
      </c>
      <c r="GW22" s="88">
        <f t="shared" si="6"/>
        <v>0</v>
      </c>
      <c r="GX22" s="96">
        <f t="shared" si="7"/>
        <v>40722</v>
      </c>
      <c r="GY22" s="96">
        <f t="shared" si="8"/>
        <v>40722</v>
      </c>
      <c r="HA22" s="84" t="s">
        <v>1067</v>
      </c>
      <c r="HJ22" s="27" t="e">
        <f>VLOOKUP(B22:B71,[1]Hoja1!$A:$U,21,0)</f>
        <v>#N/A</v>
      </c>
      <c r="HK22" s="27" t="e">
        <f>VLOOKUP(B22:B71,[2]Hoja1!$B:$N,13,0)</f>
        <v>#N/A</v>
      </c>
      <c r="HL22" s="27" t="e">
        <f>VLOOKUP(B22:B71,'[3]Para Presentación'!$B:$AK,31,0)</f>
        <v>#N/A</v>
      </c>
    </row>
    <row r="23" spans="1:225" s="27" customFormat="1" ht="30" customHeight="1">
      <c r="A23" s="17">
        <v>7</v>
      </c>
      <c r="B23" s="163">
        <v>33</v>
      </c>
      <c r="C23" s="163" t="s">
        <v>1114</v>
      </c>
      <c r="D23" s="163" t="s">
        <v>1159</v>
      </c>
      <c r="E23" s="164">
        <v>3</v>
      </c>
      <c r="F23" s="19" t="s">
        <v>970</v>
      </c>
      <c r="G23" s="60"/>
      <c r="H23" s="90" t="s">
        <v>1026</v>
      </c>
      <c r="I23" s="14">
        <v>6229</v>
      </c>
      <c r="J23" s="14"/>
      <c r="K23" s="14">
        <f>(I23*13.12%)+I23</f>
        <v>7046.2448000000004</v>
      </c>
      <c r="L23" s="14">
        <f>(K23*9.28%)+K23</f>
        <v>7700.1363174400003</v>
      </c>
      <c r="M23" s="14">
        <f>L23</f>
        <v>7700.1363174400003</v>
      </c>
      <c r="N23" s="14">
        <f t="shared" si="0"/>
        <v>23100.408952320002</v>
      </c>
      <c r="O23" s="286"/>
      <c r="P23" s="39"/>
      <c r="Q23" s="30"/>
      <c r="R23" s="31"/>
      <c r="S23" s="31"/>
      <c r="T23" s="4"/>
      <c r="U23" s="39"/>
      <c r="V23" s="30"/>
      <c r="W23" s="31"/>
      <c r="X23" s="31"/>
      <c r="Y23" s="286"/>
      <c r="Z23" s="39">
        <v>15020</v>
      </c>
      <c r="AA23" s="39">
        <v>0</v>
      </c>
      <c r="AB23" s="31">
        <v>15020</v>
      </c>
      <c r="AC23" s="31">
        <v>4506000</v>
      </c>
      <c r="AD23" s="4"/>
      <c r="AE23" s="39"/>
      <c r="AF23" s="30"/>
      <c r="AG23" s="31"/>
      <c r="AH23" s="31"/>
      <c r="AI23" s="4"/>
      <c r="AJ23" s="39"/>
      <c r="AK23" s="39"/>
      <c r="AL23" s="31"/>
      <c r="AM23" s="31"/>
      <c r="AN23" s="4"/>
      <c r="AO23" s="39"/>
      <c r="AP23" s="30"/>
      <c r="AQ23" s="31"/>
      <c r="AR23" s="14"/>
      <c r="AS23" s="4"/>
      <c r="AT23" s="39"/>
      <c r="AU23" s="30"/>
      <c r="AV23" s="31"/>
      <c r="AW23" s="14"/>
      <c r="AX23" s="4"/>
      <c r="AY23" s="39"/>
      <c r="AZ23" s="30"/>
      <c r="BA23" s="31"/>
      <c r="BB23" s="31"/>
      <c r="BC23" s="4"/>
      <c r="BD23" s="39"/>
      <c r="BE23" s="30"/>
      <c r="BF23" s="31"/>
      <c r="BG23" s="14"/>
      <c r="BH23" s="4"/>
      <c r="BI23" s="39"/>
      <c r="BJ23" s="30"/>
      <c r="BK23" s="31"/>
      <c r="BL23" s="14"/>
      <c r="BM23" s="4"/>
      <c r="BN23" s="39"/>
      <c r="BO23" s="30"/>
      <c r="BP23" s="31"/>
      <c r="BQ23" s="14"/>
      <c r="BR23" s="4"/>
      <c r="BS23" s="39"/>
      <c r="BT23" s="30"/>
      <c r="BU23" s="31"/>
      <c r="BV23" s="14"/>
      <c r="BW23" s="4"/>
      <c r="BX23" s="39"/>
      <c r="BY23" s="30"/>
      <c r="BZ23" s="31"/>
      <c r="CA23" s="14"/>
      <c r="CB23" s="4"/>
      <c r="CC23" s="35"/>
      <c r="CD23" s="33"/>
      <c r="CE23" s="31"/>
      <c r="CF23" s="14"/>
      <c r="CG23" s="4"/>
      <c r="CH23" s="39">
        <v>12120</v>
      </c>
      <c r="CI23" s="34">
        <v>0</v>
      </c>
      <c r="CJ23" s="31">
        <v>12120</v>
      </c>
      <c r="CK23" s="14">
        <v>3636000</v>
      </c>
      <c r="CL23" s="4"/>
      <c r="CM23" s="39"/>
      <c r="CN23" s="30"/>
      <c r="CO23" s="31"/>
      <c r="CP23" s="14"/>
      <c r="CQ23" s="4"/>
      <c r="CR23" s="39"/>
      <c r="CS23" s="30"/>
      <c r="CT23" s="31"/>
      <c r="CU23" s="14"/>
      <c r="CV23" s="4"/>
      <c r="CW23" s="39"/>
      <c r="CX23" s="30"/>
      <c r="CY23" s="31"/>
      <c r="CZ23" s="14"/>
      <c r="DA23" s="286"/>
      <c r="DB23" s="14"/>
      <c r="DC23" s="14"/>
      <c r="DD23" s="14"/>
      <c r="DE23" s="14"/>
      <c r="DF23" s="4"/>
      <c r="DG23" s="39"/>
      <c r="DH23" s="30"/>
      <c r="DI23" s="31"/>
      <c r="DJ23" s="14"/>
      <c r="DK23" s="4"/>
      <c r="DL23" s="39"/>
      <c r="DM23" s="30"/>
      <c r="DN23" s="31"/>
      <c r="DO23" s="14"/>
      <c r="DP23" s="4"/>
      <c r="DQ23" s="39"/>
      <c r="DR23" s="30"/>
      <c r="DS23" s="31"/>
      <c r="DT23" s="14"/>
      <c r="DU23" s="4"/>
      <c r="DV23" s="45">
        <v>18808</v>
      </c>
      <c r="DW23" s="61">
        <v>0</v>
      </c>
      <c r="DX23" s="61">
        <v>18808</v>
      </c>
      <c r="DY23" s="14">
        <v>5642400</v>
      </c>
      <c r="DZ23" s="4"/>
      <c r="EA23" s="39"/>
      <c r="EB23" s="30"/>
      <c r="EC23" s="31"/>
      <c r="ED23" s="14"/>
      <c r="EE23" s="4"/>
      <c r="EF23" s="39"/>
      <c r="EG23" s="30"/>
      <c r="EH23" s="31"/>
      <c r="EI23" s="14"/>
      <c r="EJ23" s="4"/>
      <c r="EK23" s="39"/>
      <c r="EL23" s="30"/>
      <c r="EM23" s="31"/>
      <c r="EN23" s="14"/>
      <c r="EO23" s="4"/>
      <c r="EP23" s="39"/>
      <c r="EQ23" s="30"/>
      <c r="ER23" s="31"/>
      <c r="ES23" s="14"/>
      <c r="ET23" s="4"/>
      <c r="EU23" s="39"/>
      <c r="EV23" s="30"/>
      <c r="EW23" s="31"/>
      <c r="EX23" s="14"/>
      <c r="EY23" s="286"/>
      <c r="EZ23" s="39"/>
      <c r="FA23" s="30"/>
      <c r="FB23" s="31"/>
      <c r="FC23" s="14"/>
      <c r="FD23" s="4"/>
      <c r="FE23" s="39"/>
      <c r="FF23" s="30"/>
      <c r="FG23" s="31"/>
      <c r="FH23" s="14"/>
      <c r="FI23" s="94"/>
      <c r="FJ23" s="87">
        <f t="shared" si="9"/>
        <v>7700.1363174400003</v>
      </c>
      <c r="FK23" s="87"/>
      <c r="FL23" s="87"/>
      <c r="FM23" s="87">
        <f t="shared" si="1"/>
        <v>15020</v>
      </c>
      <c r="FN23" s="87"/>
      <c r="FO23" s="87"/>
      <c r="FP23" s="87"/>
      <c r="FQ23" s="87"/>
      <c r="FR23" s="87"/>
      <c r="FS23" s="87"/>
      <c r="FT23" s="87"/>
      <c r="FU23" s="87"/>
      <c r="FV23" s="87"/>
      <c r="FW23" s="87"/>
      <c r="FX23" s="87"/>
      <c r="FY23" s="87">
        <f t="shared" si="11"/>
        <v>12120</v>
      </c>
      <c r="FZ23" s="87"/>
      <c r="GA23" s="87"/>
      <c r="GB23" s="87"/>
      <c r="GC23" s="87"/>
      <c r="GD23" s="87"/>
      <c r="GE23" s="87"/>
      <c r="GF23" s="87"/>
      <c r="GG23" s="87">
        <f t="shared" si="2"/>
        <v>18808</v>
      </c>
      <c r="GH23" s="87"/>
      <c r="GI23" s="87"/>
      <c r="GJ23" s="87"/>
      <c r="GK23" s="87"/>
      <c r="GL23" s="87"/>
      <c r="GM23" s="87"/>
      <c r="GN23" s="87"/>
      <c r="GO23" s="95"/>
      <c r="GP23" s="87">
        <f t="shared" si="12"/>
        <v>7700.1363174400003</v>
      </c>
      <c r="GQ23" s="140">
        <f t="shared" si="3"/>
        <v>12120</v>
      </c>
      <c r="GR23" s="20" t="str">
        <f t="shared" si="4"/>
        <v>JOHNSON &amp; JOHNSON MEDTECH COLOMBIA S.A.S</v>
      </c>
      <c r="GS23" s="96">
        <f t="shared" si="13"/>
        <v>6160.109053952001</v>
      </c>
      <c r="GT23" s="96">
        <f t="shared" si="14"/>
        <v>14544</v>
      </c>
      <c r="GU23" s="96">
        <f>AVERAGE(FY23)</f>
        <v>12120</v>
      </c>
      <c r="GV23" s="87">
        <f t="shared" si="5"/>
        <v>0</v>
      </c>
      <c r="GW23" s="88">
        <f t="shared" si="6"/>
        <v>0</v>
      </c>
      <c r="GX23" s="96">
        <f t="shared" si="7"/>
        <v>12120</v>
      </c>
      <c r="GY23" s="96">
        <f t="shared" si="8"/>
        <v>36360</v>
      </c>
      <c r="HA23" s="84" t="s">
        <v>1067</v>
      </c>
      <c r="HJ23" s="158" t="e">
        <f>VLOOKUP(B23:B72,[1]Hoja1!$A:$U,21,0)</f>
        <v>#N/A</v>
      </c>
      <c r="HK23" s="158" t="e">
        <f>VLOOKUP(B23:B72,[2]Hoja1!$B:$N,13,0)</f>
        <v>#N/A</v>
      </c>
      <c r="HL23" s="158" t="e">
        <f>VLOOKUP(B23:B72,'[3]Para Presentación'!$B:$AK,31,0)</f>
        <v>#N/A</v>
      </c>
      <c r="HM23" s="160">
        <f>+E23*GQ23</f>
        <v>36360</v>
      </c>
      <c r="HN23" s="159" t="s">
        <v>1101</v>
      </c>
      <c r="HO23" s="155">
        <f>+GQ23*E23</f>
        <v>36360</v>
      </c>
      <c r="HP23" s="157">
        <v>96</v>
      </c>
      <c r="HQ23" s="160">
        <f>+HP23*GQ23</f>
        <v>1163520</v>
      </c>
    </row>
    <row r="24" spans="1:225" s="27" customFormat="1" ht="30" customHeight="1">
      <c r="A24" s="17">
        <v>8</v>
      </c>
      <c r="B24" s="163">
        <v>34</v>
      </c>
      <c r="C24" s="163" t="s">
        <v>1115</v>
      </c>
      <c r="D24" s="163" t="s">
        <v>1159</v>
      </c>
      <c r="E24" s="164">
        <v>4</v>
      </c>
      <c r="F24" s="19" t="s">
        <v>970</v>
      </c>
      <c r="G24" s="60"/>
      <c r="H24" s="90" t="s">
        <v>1027</v>
      </c>
      <c r="I24" s="14">
        <v>226100</v>
      </c>
      <c r="J24" s="14"/>
      <c r="K24" s="14"/>
      <c r="L24" s="14"/>
      <c r="M24" s="14">
        <f>I24</f>
        <v>226100</v>
      </c>
      <c r="N24" s="14">
        <f t="shared" si="0"/>
        <v>904400</v>
      </c>
      <c r="O24" s="286"/>
      <c r="P24" s="39"/>
      <c r="Q24" s="30"/>
      <c r="R24" s="31"/>
      <c r="S24" s="31"/>
      <c r="T24" s="4"/>
      <c r="U24" s="39"/>
      <c r="V24" s="30"/>
      <c r="W24" s="31"/>
      <c r="X24" s="31"/>
      <c r="Y24" s="286"/>
      <c r="Z24" s="39"/>
      <c r="AA24" s="39"/>
      <c r="AB24" s="31"/>
      <c r="AC24" s="31"/>
      <c r="AD24" s="4"/>
      <c r="AE24" s="39"/>
      <c r="AF24" s="30"/>
      <c r="AG24" s="31"/>
      <c r="AH24" s="31"/>
      <c r="AI24" s="4"/>
      <c r="AJ24" s="39"/>
      <c r="AK24" s="39"/>
      <c r="AL24" s="31"/>
      <c r="AM24" s="31"/>
      <c r="AN24" s="4"/>
      <c r="AO24" s="39"/>
      <c r="AP24" s="30"/>
      <c r="AQ24" s="31"/>
      <c r="AR24" s="14"/>
      <c r="AS24" s="4"/>
      <c r="AT24" s="39"/>
      <c r="AU24" s="30"/>
      <c r="AV24" s="31"/>
      <c r="AW24" s="14"/>
      <c r="AX24" s="4"/>
      <c r="AY24" s="39"/>
      <c r="AZ24" s="30"/>
      <c r="BA24" s="31"/>
      <c r="BB24" s="31"/>
      <c r="BC24" s="4"/>
      <c r="BD24" s="39"/>
      <c r="BE24" s="30"/>
      <c r="BF24" s="31"/>
      <c r="BG24" s="14"/>
      <c r="BH24" s="4"/>
      <c r="BI24" s="39"/>
      <c r="BJ24" s="30"/>
      <c r="BK24" s="31"/>
      <c r="BL24" s="14"/>
      <c r="BM24" s="4"/>
      <c r="BN24" s="39"/>
      <c r="BO24" s="30"/>
      <c r="BP24" s="31"/>
      <c r="BQ24" s="14"/>
      <c r="BR24" s="4"/>
      <c r="BS24" s="39"/>
      <c r="BT24" s="30"/>
      <c r="BU24" s="31"/>
      <c r="BV24" s="14"/>
      <c r="BW24" s="4"/>
      <c r="BX24" s="39"/>
      <c r="BY24" s="30"/>
      <c r="BZ24" s="31"/>
      <c r="CA24" s="14"/>
      <c r="CB24" s="4"/>
      <c r="CC24" s="35"/>
      <c r="CD24" s="33"/>
      <c r="CE24" s="31"/>
      <c r="CF24" s="14"/>
      <c r="CG24" s="4"/>
      <c r="CH24" s="39"/>
      <c r="CI24" s="30"/>
      <c r="CJ24" s="31"/>
      <c r="CK24" s="14"/>
      <c r="CL24" s="4"/>
      <c r="CM24" s="39">
        <v>1900</v>
      </c>
      <c r="CN24" s="14">
        <v>361</v>
      </c>
      <c r="CO24" s="31">
        <v>2261</v>
      </c>
      <c r="CP24" s="14">
        <v>113050</v>
      </c>
      <c r="CQ24" s="4"/>
      <c r="CR24" s="39"/>
      <c r="CS24" s="30"/>
      <c r="CT24" s="31"/>
      <c r="CU24" s="14"/>
      <c r="CV24" s="4"/>
      <c r="CW24" s="39"/>
      <c r="CX24" s="30"/>
      <c r="CY24" s="31"/>
      <c r="CZ24" s="14"/>
      <c r="DA24" s="286"/>
      <c r="DB24" s="14"/>
      <c r="DC24" s="14"/>
      <c r="DD24" s="14"/>
      <c r="DE24" s="14"/>
      <c r="DF24" s="4"/>
      <c r="DG24" s="39"/>
      <c r="DH24" s="30"/>
      <c r="DI24" s="31"/>
      <c r="DJ24" s="14"/>
      <c r="DK24" s="4"/>
      <c r="DL24" s="39"/>
      <c r="DM24" s="30"/>
      <c r="DN24" s="31"/>
      <c r="DO24" s="14"/>
      <c r="DP24" s="4"/>
      <c r="DQ24" s="39"/>
      <c r="DR24" s="30"/>
      <c r="DS24" s="31"/>
      <c r="DT24" s="14"/>
      <c r="DU24" s="4"/>
      <c r="DV24" s="46"/>
      <c r="DW24" s="61"/>
      <c r="DX24" s="61"/>
      <c r="DY24" s="14"/>
      <c r="DZ24" s="4"/>
      <c r="EA24" s="39"/>
      <c r="EB24" s="30"/>
      <c r="EC24" s="31"/>
      <c r="ED24" s="14"/>
      <c r="EE24" s="4"/>
      <c r="EF24" s="39"/>
      <c r="EG24" s="30"/>
      <c r="EH24" s="31"/>
      <c r="EI24" s="14"/>
      <c r="EJ24" s="4"/>
      <c r="EK24" s="39"/>
      <c r="EL24" s="30"/>
      <c r="EM24" s="31"/>
      <c r="EN24" s="14"/>
      <c r="EO24" s="4"/>
      <c r="EP24" s="39"/>
      <c r="EQ24" s="30"/>
      <c r="ER24" s="31"/>
      <c r="ES24" s="14"/>
      <c r="ET24" s="4"/>
      <c r="EU24" s="39"/>
      <c r="EV24" s="30"/>
      <c r="EW24" s="31"/>
      <c r="EX24" s="14"/>
      <c r="EY24" s="286"/>
      <c r="EZ24" s="39"/>
      <c r="FA24" s="30"/>
      <c r="FB24" s="31"/>
      <c r="FC24" s="14"/>
      <c r="FD24" s="4"/>
      <c r="FE24" s="39"/>
      <c r="FF24" s="30"/>
      <c r="FG24" s="31"/>
      <c r="FH24" s="14"/>
      <c r="FI24" s="94"/>
      <c r="FJ24" s="87">
        <f t="shared" si="9"/>
        <v>226100</v>
      </c>
      <c r="FK24" s="87"/>
      <c r="FL24" s="87"/>
      <c r="FM24" s="87"/>
      <c r="FN24" s="87"/>
      <c r="FO24" s="87"/>
      <c r="FP24" s="87"/>
      <c r="FQ24" s="87"/>
      <c r="FR24" s="87"/>
      <c r="FS24" s="87"/>
      <c r="FT24" s="87"/>
      <c r="FU24" s="87"/>
      <c r="FV24" s="87"/>
      <c r="FW24" s="87"/>
      <c r="FX24" s="87"/>
      <c r="FY24" s="87"/>
      <c r="FZ24" s="87">
        <f t="shared" ref="FZ24:FZ61" si="15">CO24</f>
        <v>2261</v>
      </c>
      <c r="GA24" s="87"/>
      <c r="GB24" s="87"/>
      <c r="GC24" s="87"/>
      <c r="GD24" s="87"/>
      <c r="GE24" s="87"/>
      <c r="GF24" s="87"/>
      <c r="GG24" s="87"/>
      <c r="GH24" s="87"/>
      <c r="GI24" s="87"/>
      <c r="GJ24" s="87"/>
      <c r="GK24" s="87"/>
      <c r="GL24" s="87"/>
      <c r="GM24" s="87"/>
      <c r="GN24" s="87"/>
      <c r="GO24" s="95"/>
      <c r="GP24" s="87">
        <f t="shared" si="12"/>
        <v>226100</v>
      </c>
      <c r="GQ24" s="140">
        <f t="shared" si="3"/>
        <v>2261</v>
      </c>
      <c r="GR24" s="20" t="str">
        <f t="shared" si="4"/>
        <v>LABORATORIOS GOTHAPLAST LTDA</v>
      </c>
      <c r="GS24" s="96">
        <f t="shared" si="13"/>
        <v>180880</v>
      </c>
      <c r="GT24" s="96">
        <f t="shared" si="14"/>
        <v>2713.2</v>
      </c>
      <c r="GU24" s="96">
        <f>AVERAGE(FK24:GN24)</f>
        <v>2261</v>
      </c>
      <c r="GV24" s="87">
        <f t="shared" si="5"/>
        <v>0</v>
      </c>
      <c r="GW24" s="88">
        <f t="shared" si="6"/>
        <v>0</v>
      </c>
      <c r="GX24" s="96">
        <f t="shared" si="7"/>
        <v>2261</v>
      </c>
      <c r="GY24" s="96">
        <f t="shared" si="8"/>
        <v>9044</v>
      </c>
      <c r="HA24" s="84" t="s">
        <v>1067</v>
      </c>
      <c r="HJ24" s="27" t="e">
        <f>VLOOKUP(B24:B73,[1]Hoja1!$A:$U,21,0)</f>
        <v>#N/A</v>
      </c>
      <c r="HK24" s="27" t="e">
        <f>VLOOKUP(B24:B73,[2]Hoja1!$B:$N,13,0)</f>
        <v>#N/A</v>
      </c>
      <c r="HL24" s="27" t="e">
        <f>VLOOKUP(B24:B73,'[3]Para Presentación'!$B:$AK,31,0)</f>
        <v>#N/A</v>
      </c>
      <c r="HM24" s="95">
        <f>+E24*GQ24</f>
        <v>9044</v>
      </c>
      <c r="HN24" s="151"/>
    </row>
    <row r="25" spans="1:225" s="27" customFormat="1" ht="30" customHeight="1">
      <c r="A25" s="17">
        <v>9</v>
      </c>
      <c r="B25" s="163">
        <v>35</v>
      </c>
      <c r="C25" s="163" t="s">
        <v>1116</v>
      </c>
      <c r="D25" s="163" t="s">
        <v>1159</v>
      </c>
      <c r="E25" s="164">
        <v>1</v>
      </c>
      <c r="F25" s="19" t="s">
        <v>970</v>
      </c>
      <c r="G25" s="60"/>
      <c r="H25" s="90" t="s">
        <v>1028</v>
      </c>
      <c r="I25" s="14">
        <v>1279939</v>
      </c>
      <c r="J25" s="14">
        <f>(I25*5.62%)+I25</f>
        <v>1351871.5718</v>
      </c>
      <c r="K25" s="14">
        <f>(J25*13.12%)+J25</f>
        <v>1529237.1220201601</v>
      </c>
      <c r="L25" s="14">
        <f>(K25*9.28%)+K25</f>
        <v>1671150.3269436308</v>
      </c>
      <c r="M25" s="14">
        <f t="shared" ref="M25:M30" si="16">L25</f>
        <v>1671150.3269436308</v>
      </c>
      <c r="N25" s="14">
        <f t="shared" si="0"/>
        <v>1671150.3269436308</v>
      </c>
      <c r="O25" s="286"/>
      <c r="P25" s="39"/>
      <c r="Q25" s="30"/>
      <c r="R25" s="31"/>
      <c r="S25" s="31"/>
      <c r="T25" s="4"/>
      <c r="U25" s="39"/>
      <c r="V25" s="30"/>
      <c r="W25" s="31"/>
      <c r="X25" s="31"/>
      <c r="Y25" s="286"/>
      <c r="Z25" s="39"/>
      <c r="AA25" s="39"/>
      <c r="AB25" s="31"/>
      <c r="AC25" s="31"/>
      <c r="AD25" s="4"/>
      <c r="AE25" s="39"/>
      <c r="AF25" s="30"/>
      <c r="AG25" s="31"/>
      <c r="AH25" s="31"/>
      <c r="AI25" s="4"/>
      <c r="AJ25" s="39"/>
      <c r="AK25" s="14"/>
      <c r="AL25" s="31"/>
      <c r="AM25" s="31"/>
      <c r="AN25" s="4"/>
      <c r="AO25" s="39"/>
      <c r="AP25" s="30"/>
      <c r="AQ25" s="31"/>
      <c r="AR25" s="14"/>
      <c r="AS25" s="4"/>
      <c r="AT25" s="39"/>
      <c r="AU25" s="30"/>
      <c r="AV25" s="31"/>
      <c r="AW25" s="14"/>
      <c r="AX25" s="4"/>
      <c r="AY25" s="39"/>
      <c r="AZ25" s="30"/>
      <c r="BA25" s="31"/>
      <c r="BB25" s="31"/>
      <c r="BC25" s="4"/>
      <c r="BD25" s="39"/>
      <c r="BE25" s="30"/>
      <c r="BF25" s="31"/>
      <c r="BG25" s="14"/>
      <c r="BH25" s="4"/>
      <c r="BI25" s="39"/>
      <c r="BJ25" s="30"/>
      <c r="BK25" s="31"/>
      <c r="BL25" s="14"/>
      <c r="BM25" s="4"/>
      <c r="BN25" s="39"/>
      <c r="BO25" s="30"/>
      <c r="BP25" s="31"/>
      <c r="BQ25" s="14"/>
      <c r="BR25" s="4"/>
      <c r="BS25" s="39"/>
      <c r="BT25" s="30"/>
      <c r="BU25" s="31"/>
      <c r="BV25" s="14"/>
      <c r="BW25" s="4"/>
      <c r="BX25" s="39"/>
      <c r="BY25" s="30"/>
      <c r="BZ25" s="31"/>
      <c r="CA25" s="14"/>
      <c r="CB25" s="4"/>
      <c r="CC25" s="35"/>
      <c r="CD25" s="33"/>
      <c r="CE25" s="31"/>
      <c r="CF25" s="14"/>
      <c r="CG25" s="4"/>
      <c r="CH25" s="39"/>
      <c r="CI25" s="30"/>
      <c r="CJ25" s="31"/>
      <c r="CK25" s="14"/>
      <c r="CL25" s="4"/>
      <c r="CM25" s="39"/>
      <c r="CN25" s="30"/>
      <c r="CO25" s="31"/>
      <c r="CP25" s="14"/>
      <c r="CQ25" s="4"/>
      <c r="CR25" s="39"/>
      <c r="CS25" s="30"/>
      <c r="CT25" s="31"/>
      <c r="CU25" s="14"/>
      <c r="CV25" s="4"/>
      <c r="CW25" s="39"/>
      <c r="CX25" s="30"/>
      <c r="CY25" s="31"/>
      <c r="CZ25" s="14"/>
      <c r="DA25" s="286"/>
      <c r="DB25" s="14"/>
      <c r="DC25" s="14"/>
      <c r="DD25" s="14"/>
      <c r="DE25" s="14"/>
      <c r="DF25" s="4"/>
      <c r="DG25" s="39"/>
      <c r="DH25" s="30"/>
      <c r="DI25" s="31"/>
      <c r="DJ25" s="14"/>
      <c r="DK25" s="4"/>
      <c r="DL25" s="39"/>
      <c r="DM25" s="30"/>
      <c r="DN25" s="31"/>
      <c r="DO25" s="14"/>
      <c r="DP25" s="4"/>
      <c r="DQ25" s="39"/>
      <c r="DR25" s="30"/>
      <c r="DS25" s="31"/>
      <c r="DT25" s="14"/>
      <c r="DU25" s="4"/>
      <c r="DV25" s="46"/>
      <c r="DW25" s="61"/>
      <c r="DX25" s="61"/>
      <c r="DY25" s="14"/>
      <c r="DZ25" s="4"/>
      <c r="EA25" s="39"/>
      <c r="EB25" s="30"/>
      <c r="EC25" s="31"/>
      <c r="ED25" s="14"/>
      <c r="EE25" s="4"/>
      <c r="EF25" s="39"/>
      <c r="EG25" s="30"/>
      <c r="EH25" s="31"/>
      <c r="EI25" s="14"/>
      <c r="EJ25" s="4"/>
      <c r="EK25" s="39"/>
      <c r="EL25" s="30"/>
      <c r="EM25" s="31"/>
      <c r="EN25" s="14"/>
      <c r="EO25" s="4"/>
      <c r="EP25" s="39"/>
      <c r="EQ25" s="30"/>
      <c r="ER25" s="31"/>
      <c r="ES25" s="14"/>
      <c r="ET25" s="4"/>
      <c r="EU25" s="39"/>
      <c r="EV25" s="30"/>
      <c r="EW25" s="31"/>
      <c r="EX25" s="14"/>
      <c r="EY25" s="286"/>
      <c r="EZ25" s="39"/>
      <c r="FA25" s="30"/>
      <c r="FB25" s="31"/>
      <c r="FC25" s="14"/>
      <c r="FD25" s="4"/>
      <c r="FE25" s="39"/>
      <c r="FF25" s="30"/>
      <c r="FG25" s="31"/>
      <c r="FH25" s="14"/>
      <c r="FI25" s="94"/>
      <c r="FJ25" s="87">
        <f t="shared" si="9"/>
        <v>1671150.3269436308</v>
      </c>
      <c r="FK25" s="87"/>
      <c r="FL25" s="87"/>
      <c r="FM25" s="87"/>
      <c r="FN25" s="87"/>
      <c r="FO25" s="87"/>
      <c r="FP25" s="87"/>
      <c r="FQ25" s="87"/>
      <c r="FR25" s="87"/>
      <c r="FS25" s="87"/>
      <c r="FT25" s="87"/>
      <c r="FU25" s="87"/>
      <c r="FV25" s="87"/>
      <c r="FW25" s="87"/>
      <c r="FX25" s="87"/>
      <c r="FY25" s="87"/>
      <c r="FZ25" s="87"/>
      <c r="GA25" s="87"/>
      <c r="GB25" s="87"/>
      <c r="GC25" s="87"/>
      <c r="GD25" s="87"/>
      <c r="GE25" s="87"/>
      <c r="GF25" s="87"/>
      <c r="GG25" s="87"/>
      <c r="GH25" s="87"/>
      <c r="GI25" s="87"/>
      <c r="GJ25" s="87"/>
      <c r="GK25" s="87"/>
      <c r="GL25" s="87"/>
      <c r="GM25" s="87"/>
      <c r="GN25" s="87"/>
      <c r="GO25" s="95"/>
      <c r="GP25" s="87">
        <f t="shared" si="12"/>
        <v>1671150.3269436308</v>
      </c>
      <c r="GQ25" s="140">
        <f t="shared" si="3"/>
        <v>0</v>
      </c>
      <c r="GR25" s="20" t="s">
        <v>1021</v>
      </c>
      <c r="GS25" s="96">
        <f t="shared" si="13"/>
        <v>1336920.2615549047</v>
      </c>
      <c r="GT25" s="96">
        <f t="shared" si="14"/>
        <v>0</v>
      </c>
      <c r="GU25" s="96">
        <v>0</v>
      </c>
      <c r="GV25" s="87">
        <v>0</v>
      </c>
      <c r="GW25" s="88">
        <f>GV25/GP25</f>
        <v>0</v>
      </c>
      <c r="GX25" s="96">
        <f>GP25</f>
        <v>1671150.3269436308</v>
      </c>
      <c r="GY25" s="96">
        <f t="shared" si="8"/>
        <v>1671150.3269436308</v>
      </c>
      <c r="HJ25" s="27" t="e">
        <f>VLOOKUP(B25:B74,[1]Hoja1!$A:$U,21,0)</f>
        <v>#N/A</v>
      </c>
      <c r="HK25" s="27" t="e">
        <f>VLOOKUP(B25:B74,[2]Hoja1!$B:$N,13,0)</f>
        <v>#N/A</v>
      </c>
      <c r="HL25" s="27" t="e">
        <f>VLOOKUP(B25:B74,'[3]Para Presentación'!$B:$AK,31,0)</f>
        <v>#N/A</v>
      </c>
    </row>
    <row r="26" spans="1:225" s="27" customFormat="1" ht="30" customHeight="1">
      <c r="A26" s="17">
        <v>10</v>
      </c>
      <c r="B26" s="163">
        <v>50</v>
      </c>
      <c r="C26" s="163" t="s">
        <v>1117</v>
      </c>
      <c r="D26" s="163" t="s">
        <v>1159</v>
      </c>
      <c r="E26" s="164">
        <v>1</v>
      </c>
      <c r="F26" s="19" t="s">
        <v>970</v>
      </c>
      <c r="G26" s="60"/>
      <c r="H26" s="90" t="s">
        <v>1029</v>
      </c>
      <c r="I26" s="14">
        <v>63070</v>
      </c>
      <c r="J26" s="14"/>
      <c r="K26" s="14">
        <f>(I26*13.12%)+I26</f>
        <v>71344.784</v>
      </c>
      <c r="L26" s="14">
        <f>(K26*9.28%)+K26</f>
        <v>77965.579955199995</v>
      </c>
      <c r="M26" s="14">
        <f t="shared" si="16"/>
        <v>77965.579955199995</v>
      </c>
      <c r="N26" s="14">
        <f t="shared" si="0"/>
        <v>77965.579955199995</v>
      </c>
      <c r="O26" s="286"/>
      <c r="P26" s="39"/>
      <c r="Q26" s="30"/>
      <c r="R26" s="31"/>
      <c r="S26" s="31"/>
      <c r="T26" s="4"/>
      <c r="U26" s="39"/>
      <c r="V26" s="30"/>
      <c r="W26" s="31"/>
      <c r="X26" s="31"/>
      <c r="Y26" s="286"/>
      <c r="Z26" s="39"/>
      <c r="AA26" s="39"/>
      <c r="AB26" s="31"/>
      <c r="AC26" s="31"/>
      <c r="AD26" s="4"/>
      <c r="AE26" s="39"/>
      <c r="AF26" s="30"/>
      <c r="AG26" s="31"/>
      <c r="AH26" s="31"/>
      <c r="AI26" s="4"/>
      <c r="AJ26" s="39">
        <v>64130</v>
      </c>
      <c r="AK26" s="14">
        <v>12184.699999999997</v>
      </c>
      <c r="AL26" s="31">
        <v>76314.7</v>
      </c>
      <c r="AM26" s="31">
        <v>152629.4</v>
      </c>
      <c r="AN26" s="4"/>
      <c r="AO26" s="39"/>
      <c r="AP26" s="30"/>
      <c r="AQ26" s="31"/>
      <c r="AR26" s="14"/>
      <c r="AS26" s="4"/>
      <c r="AT26" s="39"/>
      <c r="AU26" s="30"/>
      <c r="AV26" s="31"/>
      <c r="AW26" s="14"/>
      <c r="AX26" s="4"/>
      <c r="AY26" s="39"/>
      <c r="AZ26" s="30"/>
      <c r="BA26" s="31"/>
      <c r="BB26" s="31"/>
      <c r="BC26" s="4"/>
      <c r="BD26" s="39"/>
      <c r="BE26" s="30"/>
      <c r="BF26" s="31"/>
      <c r="BG26" s="14"/>
      <c r="BH26" s="4"/>
      <c r="BI26" s="39"/>
      <c r="BJ26" s="30"/>
      <c r="BK26" s="31"/>
      <c r="BL26" s="14"/>
      <c r="BM26" s="4"/>
      <c r="BN26" s="39"/>
      <c r="BO26" s="30"/>
      <c r="BP26" s="31"/>
      <c r="BQ26" s="14"/>
      <c r="BR26" s="4"/>
      <c r="BS26" s="39"/>
      <c r="BT26" s="30"/>
      <c r="BU26" s="31"/>
      <c r="BV26" s="14"/>
      <c r="BW26" s="4"/>
      <c r="BX26" s="39"/>
      <c r="BY26" s="30"/>
      <c r="BZ26" s="31"/>
      <c r="CA26" s="14"/>
      <c r="CB26" s="4"/>
      <c r="CC26" s="35"/>
      <c r="CD26" s="33"/>
      <c r="CE26" s="31"/>
      <c r="CF26" s="14"/>
      <c r="CG26" s="4"/>
      <c r="CH26" s="39"/>
      <c r="CI26" s="30"/>
      <c r="CJ26" s="31"/>
      <c r="CK26" s="14"/>
      <c r="CL26" s="4"/>
      <c r="CM26" s="39"/>
      <c r="CN26" s="30"/>
      <c r="CO26" s="31"/>
      <c r="CP26" s="14"/>
      <c r="CQ26" s="4"/>
      <c r="CR26" s="39">
        <v>45000</v>
      </c>
      <c r="CS26" s="14">
        <v>8550</v>
      </c>
      <c r="CT26" s="39">
        <v>53550</v>
      </c>
      <c r="CU26" s="14">
        <v>107100</v>
      </c>
      <c r="CV26" s="4"/>
      <c r="CW26" s="39"/>
      <c r="CX26" s="30"/>
      <c r="CY26" s="31"/>
      <c r="CZ26" s="14"/>
      <c r="DA26" s="286"/>
      <c r="DB26" s="14">
        <v>53875</v>
      </c>
      <c r="DC26" s="14">
        <v>10236.25</v>
      </c>
      <c r="DD26" s="14">
        <v>64111.25</v>
      </c>
      <c r="DE26" s="14">
        <v>128222.5</v>
      </c>
      <c r="DF26" s="4"/>
      <c r="DG26" s="39"/>
      <c r="DH26" s="30"/>
      <c r="DI26" s="31"/>
      <c r="DJ26" s="14"/>
      <c r="DK26" s="4"/>
      <c r="DL26" s="39"/>
      <c r="DM26" s="30"/>
      <c r="DN26" s="31"/>
      <c r="DO26" s="14"/>
      <c r="DP26" s="4"/>
      <c r="DQ26" s="39"/>
      <c r="DR26" s="30"/>
      <c r="DS26" s="31"/>
      <c r="DT26" s="14"/>
      <c r="DU26" s="4"/>
      <c r="DV26" s="45">
        <v>69575</v>
      </c>
      <c r="DW26" s="14">
        <v>13219.25</v>
      </c>
      <c r="DX26" s="61">
        <v>82794.25</v>
      </c>
      <c r="DY26" s="14">
        <v>165588.5</v>
      </c>
      <c r="DZ26" s="4"/>
      <c r="EA26" s="39"/>
      <c r="EB26" s="30"/>
      <c r="EC26" s="31"/>
      <c r="ED26" s="14"/>
      <c r="EE26" s="4"/>
      <c r="EF26" s="39"/>
      <c r="EG26" s="30"/>
      <c r="EH26" s="31"/>
      <c r="EI26" s="14"/>
      <c r="EJ26" s="4"/>
      <c r="EK26" s="39"/>
      <c r="EL26" s="30"/>
      <c r="EM26" s="31"/>
      <c r="EN26" s="14"/>
      <c r="EO26" s="4"/>
      <c r="EP26" s="39"/>
      <c r="EQ26" s="30"/>
      <c r="ER26" s="31"/>
      <c r="ES26" s="14"/>
      <c r="ET26" s="4"/>
      <c r="EU26" s="39"/>
      <c r="EV26" s="30"/>
      <c r="EW26" s="31"/>
      <c r="EX26" s="14"/>
      <c r="EY26" s="286"/>
      <c r="EZ26" s="39"/>
      <c r="FA26" s="30"/>
      <c r="FB26" s="31"/>
      <c r="FC26" s="14"/>
      <c r="FD26" s="4"/>
      <c r="FE26" s="39"/>
      <c r="FF26" s="30"/>
      <c r="FG26" s="31"/>
      <c r="FH26" s="14"/>
      <c r="FI26" s="94"/>
      <c r="FJ26" s="87">
        <f t="shared" si="9"/>
        <v>77965.579955199995</v>
      </c>
      <c r="FK26" s="87"/>
      <c r="FL26" s="87"/>
      <c r="FM26" s="87"/>
      <c r="FN26" s="87"/>
      <c r="FO26" s="87">
        <f t="shared" ref="FO26:FO47" si="17">AL26</f>
        <v>76314.7</v>
      </c>
      <c r="FP26" s="87"/>
      <c r="FQ26" s="87"/>
      <c r="FR26" s="87"/>
      <c r="FS26" s="87"/>
      <c r="FT26" s="87"/>
      <c r="FU26" s="87"/>
      <c r="FV26" s="87"/>
      <c r="FW26" s="87"/>
      <c r="FX26" s="87"/>
      <c r="FY26" s="87"/>
      <c r="FZ26" s="87"/>
      <c r="GA26" s="87">
        <f t="shared" ref="GA26:GA47" si="18">CT26</f>
        <v>53550</v>
      </c>
      <c r="GB26" s="87"/>
      <c r="GC26" s="87">
        <f t="shared" ref="GC26:GC60" si="19">DD26</f>
        <v>64111.25</v>
      </c>
      <c r="GD26" s="87"/>
      <c r="GE26" s="87"/>
      <c r="GF26" s="87"/>
      <c r="GG26" s="87">
        <f t="shared" si="2"/>
        <v>82794.25</v>
      </c>
      <c r="GH26" s="87"/>
      <c r="GI26" s="87"/>
      <c r="GJ26" s="87"/>
      <c r="GK26" s="87"/>
      <c r="GL26" s="87"/>
      <c r="GM26" s="87"/>
      <c r="GN26" s="87"/>
      <c r="GO26" s="95"/>
      <c r="GP26" s="87">
        <f t="shared" si="12"/>
        <v>77965.579955199995</v>
      </c>
      <c r="GQ26" s="140">
        <f t="shared" si="3"/>
        <v>53550</v>
      </c>
      <c r="GR26" s="20" t="str">
        <f t="shared" ref="GR26:GR63" si="20">INDEX($FK$15:$GN$15,1,MATCH(GQ26,FK26:GN26,0))</f>
        <v>LM INSTRUMENTS S.A.</v>
      </c>
      <c r="GS26" s="96">
        <f t="shared" si="13"/>
        <v>62372.463964160001</v>
      </c>
      <c r="GT26" s="96">
        <f t="shared" si="14"/>
        <v>64260</v>
      </c>
      <c r="GU26" s="96">
        <f t="shared" ref="GU26:GU31" si="21">AVERAGE(FK26:GN26)</f>
        <v>69192.55</v>
      </c>
      <c r="GV26" s="87">
        <f>GP26-GU26</f>
        <v>8773.0299551999924</v>
      </c>
      <c r="GW26" s="88">
        <f>GV26/GU26</f>
        <v>0.1267915397712614</v>
      </c>
      <c r="GX26" s="96">
        <f t="shared" ref="GX26:GX63" si="22">GQ26</f>
        <v>53550</v>
      </c>
      <c r="GY26" s="96">
        <f t="shared" si="8"/>
        <v>53550</v>
      </c>
      <c r="HJ26" s="27" t="e">
        <f>VLOOKUP(B26:B75,[1]Hoja1!$A:$U,21,0)</f>
        <v>#N/A</v>
      </c>
      <c r="HK26" s="27" t="e">
        <f>VLOOKUP(B26:B75,[2]Hoja1!$B:$N,13,0)</f>
        <v>#N/A</v>
      </c>
      <c r="HL26" s="27" t="e">
        <f>VLOOKUP(B26:B75,'[3]Para Presentación'!$B:$AK,31,0)</f>
        <v>#N/A</v>
      </c>
    </row>
    <row r="27" spans="1:225" s="27" customFormat="1" ht="30" customHeight="1">
      <c r="A27" s="17">
        <v>11</v>
      </c>
      <c r="B27" s="163">
        <v>16</v>
      </c>
      <c r="C27" s="163" t="s">
        <v>1118</v>
      </c>
      <c r="D27" s="163" t="s">
        <v>1160</v>
      </c>
      <c r="E27" s="164">
        <v>1</v>
      </c>
      <c r="F27" s="19" t="s">
        <v>970</v>
      </c>
      <c r="G27" s="60"/>
      <c r="H27" s="90" t="s">
        <v>1030</v>
      </c>
      <c r="I27" s="14">
        <v>53550</v>
      </c>
      <c r="J27" s="14"/>
      <c r="K27" s="14">
        <f>(I27*13.12%)+I27</f>
        <v>60575.76</v>
      </c>
      <c r="L27" s="14">
        <f>(K27*9.28%)+K27</f>
        <v>66197.190528000006</v>
      </c>
      <c r="M27" s="14">
        <f t="shared" si="16"/>
        <v>66197.190528000006</v>
      </c>
      <c r="N27" s="14">
        <f t="shared" si="0"/>
        <v>66197.190528000006</v>
      </c>
      <c r="O27" s="286"/>
      <c r="P27" s="39"/>
      <c r="Q27" s="30"/>
      <c r="R27" s="31"/>
      <c r="S27" s="31"/>
      <c r="T27" s="4"/>
      <c r="U27" s="39"/>
      <c r="V27" s="30"/>
      <c r="W27" s="31"/>
      <c r="X27" s="31"/>
      <c r="Y27" s="286"/>
      <c r="Z27" s="39"/>
      <c r="AA27" s="39"/>
      <c r="AB27" s="31"/>
      <c r="AC27" s="31"/>
      <c r="AD27" s="4"/>
      <c r="AE27" s="39"/>
      <c r="AF27" s="30"/>
      <c r="AG27" s="31"/>
      <c r="AH27" s="31"/>
      <c r="AI27" s="4"/>
      <c r="AJ27" s="39">
        <v>62920</v>
      </c>
      <c r="AK27" s="14">
        <v>11955</v>
      </c>
      <c r="AL27" s="31">
        <v>74875</v>
      </c>
      <c r="AM27" s="31">
        <v>5166375</v>
      </c>
      <c r="AN27" s="4"/>
      <c r="AO27" s="39"/>
      <c r="AP27" s="30"/>
      <c r="AQ27" s="31"/>
      <c r="AR27" s="14"/>
      <c r="AS27" s="4"/>
      <c r="AT27" s="39"/>
      <c r="AU27" s="30"/>
      <c r="AV27" s="31"/>
      <c r="AW27" s="14"/>
      <c r="AX27" s="4"/>
      <c r="AY27" s="39"/>
      <c r="AZ27" s="30"/>
      <c r="BA27" s="31"/>
      <c r="BB27" s="31"/>
      <c r="BC27" s="4"/>
      <c r="BD27" s="39"/>
      <c r="BE27" s="30"/>
      <c r="BF27" s="31"/>
      <c r="BG27" s="14"/>
      <c r="BH27" s="4"/>
      <c r="BI27" s="39"/>
      <c r="BJ27" s="30"/>
      <c r="BK27" s="31"/>
      <c r="BL27" s="14"/>
      <c r="BM27" s="4"/>
      <c r="BN27" s="39"/>
      <c r="BO27" s="30"/>
      <c r="BP27" s="31"/>
      <c r="BQ27" s="14"/>
      <c r="BR27" s="4"/>
      <c r="BS27" s="39"/>
      <c r="BT27" s="30"/>
      <c r="BU27" s="31"/>
      <c r="BV27" s="14"/>
      <c r="BW27" s="4"/>
      <c r="BX27" s="39"/>
      <c r="BY27" s="30"/>
      <c r="BZ27" s="31"/>
      <c r="CA27" s="14"/>
      <c r="CB27" s="4"/>
      <c r="CC27" s="35"/>
      <c r="CD27" s="33"/>
      <c r="CE27" s="31"/>
      <c r="CF27" s="14"/>
      <c r="CG27" s="4"/>
      <c r="CH27" s="39"/>
      <c r="CI27" s="30"/>
      <c r="CJ27" s="31"/>
      <c r="CK27" s="14"/>
      <c r="CL27" s="4"/>
      <c r="CM27" s="39"/>
      <c r="CN27" s="30"/>
      <c r="CO27" s="31"/>
      <c r="CP27" s="14"/>
      <c r="CQ27" s="4"/>
      <c r="CR27" s="39">
        <v>45000</v>
      </c>
      <c r="CS27" s="14">
        <v>8550</v>
      </c>
      <c r="CT27" s="39">
        <v>53550</v>
      </c>
      <c r="CU27" s="14">
        <v>3694950</v>
      </c>
      <c r="CV27" s="4"/>
      <c r="CW27" s="39"/>
      <c r="CX27" s="30"/>
      <c r="CY27" s="31"/>
      <c r="CZ27" s="14"/>
      <c r="DA27" s="286"/>
      <c r="DB27" s="14">
        <v>53875</v>
      </c>
      <c r="DC27" s="14">
        <v>10236.25</v>
      </c>
      <c r="DD27" s="14">
        <v>64111.25</v>
      </c>
      <c r="DE27" s="14">
        <v>4423676.25</v>
      </c>
      <c r="DF27" s="4"/>
      <c r="DG27" s="39"/>
      <c r="DH27" s="30"/>
      <c r="DI27" s="31"/>
      <c r="DJ27" s="14"/>
      <c r="DK27" s="4"/>
      <c r="DL27" s="39"/>
      <c r="DM27" s="30"/>
      <c r="DN27" s="31"/>
      <c r="DO27" s="14"/>
      <c r="DP27" s="4"/>
      <c r="DQ27" s="39"/>
      <c r="DR27" s="30"/>
      <c r="DS27" s="31"/>
      <c r="DT27" s="14"/>
      <c r="DU27" s="4"/>
      <c r="DV27" s="45">
        <v>69575</v>
      </c>
      <c r="DW27" s="14">
        <v>13219.25</v>
      </c>
      <c r="DX27" s="61">
        <v>82794.25</v>
      </c>
      <c r="DY27" s="14">
        <v>5712803.25</v>
      </c>
      <c r="DZ27" s="4"/>
      <c r="EA27" s="39"/>
      <c r="EB27" s="30"/>
      <c r="EC27" s="31"/>
      <c r="ED27" s="14"/>
      <c r="EE27" s="4"/>
      <c r="EF27" s="39"/>
      <c r="EG27" s="30"/>
      <c r="EH27" s="31"/>
      <c r="EI27" s="14"/>
      <c r="EJ27" s="4"/>
      <c r="EK27" s="39"/>
      <c r="EL27" s="30"/>
      <c r="EM27" s="31"/>
      <c r="EN27" s="14"/>
      <c r="EO27" s="4"/>
      <c r="EP27" s="39"/>
      <c r="EQ27" s="30"/>
      <c r="ER27" s="31"/>
      <c r="ES27" s="14"/>
      <c r="ET27" s="4"/>
      <c r="EU27" s="39"/>
      <c r="EV27" s="30"/>
      <c r="EW27" s="31"/>
      <c r="EX27" s="14"/>
      <c r="EY27" s="286"/>
      <c r="EZ27" s="39"/>
      <c r="FA27" s="30"/>
      <c r="FB27" s="31"/>
      <c r="FC27" s="14"/>
      <c r="FD27" s="4"/>
      <c r="FE27" s="39"/>
      <c r="FF27" s="30"/>
      <c r="FG27" s="31"/>
      <c r="FH27" s="14"/>
      <c r="FI27" s="94"/>
      <c r="FJ27" s="87">
        <f t="shared" si="9"/>
        <v>66197.190528000006</v>
      </c>
      <c r="FK27" s="87"/>
      <c r="FL27" s="87"/>
      <c r="FM27" s="87"/>
      <c r="FN27" s="87"/>
      <c r="FO27" s="87">
        <f t="shared" si="17"/>
        <v>74875</v>
      </c>
      <c r="FP27" s="87"/>
      <c r="FQ27" s="87"/>
      <c r="FR27" s="87"/>
      <c r="FS27" s="87"/>
      <c r="FT27" s="87"/>
      <c r="FU27" s="87"/>
      <c r="FV27" s="87"/>
      <c r="FW27" s="87"/>
      <c r="FX27" s="87"/>
      <c r="FY27" s="87"/>
      <c r="FZ27" s="87"/>
      <c r="GA27" s="87">
        <f t="shared" si="18"/>
        <v>53550</v>
      </c>
      <c r="GB27" s="87"/>
      <c r="GC27" s="87">
        <f t="shared" si="19"/>
        <v>64111.25</v>
      </c>
      <c r="GD27" s="87"/>
      <c r="GE27" s="87"/>
      <c r="GF27" s="87"/>
      <c r="GG27" s="87">
        <f t="shared" si="2"/>
        <v>82794.25</v>
      </c>
      <c r="GH27" s="87"/>
      <c r="GI27" s="87"/>
      <c r="GJ27" s="87"/>
      <c r="GK27" s="87"/>
      <c r="GL27" s="87"/>
      <c r="GM27" s="87"/>
      <c r="GN27" s="87"/>
      <c r="GO27" s="95"/>
      <c r="GP27" s="87">
        <f t="shared" si="12"/>
        <v>66197.190528000006</v>
      </c>
      <c r="GQ27" s="140">
        <f t="shared" si="3"/>
        <v>53550</v>
      </c>
      <c r="GR27" s="20" t="str">
        <f t="shared" si="20"/>
        <v>LM INSTRUMENTS S.A.</v>
      </c>
      <c r="GS27" s="96">
        <f t="shared" si="13"/>
        <v>52957.752422400008</v>
      </c>
      <c r="GT27" s="96">
        <f t="shared" si="14"/>
        <v>64260</v>
      </c>
      <c r="GU27" s="96">
        <f t="shared" si="21"/>
        <v>68832.625</v>
      </c>
      <c r="GV27" s="87">
        <f>GQ27-GP27</f>
        <v>-12647.190528000006</v>
      </c>
      <c r="GW27" s="88">
        <f>GV27/GP27</f>
        <v>-0.19105328227865673</v>
      </c>
      <c r="GX27" s="96">
        <f t="shared" si="22"/>
        <v>53550</v>
      </c>
      <c r="GY27" s="96">
        <f t="shared" si="8"/>
        <v>53550</v>
      </c>
      <c r="HJ27" s="27" t="e">
        <f>VLOOKUP(B27:B76,[1]Hoja1!$A:$U,21,0)</f>
        <v>#N/A</v>
      </c>
      <c r="HK27" s="27" t="e">
        <f>VLOOKUP(B27:B76,[2]Hoja1!$B:$N,13,0)</f>
        <v>#N/A</v>
      </c>
      <c r="HL27" s="27" t="e">
        <f>VLOOKUP(B27:B76,'[3]Para Presentación'!$B:$AK,31,0)</f>
        <v>#N/A</v>
      </c>
    </row>
    <row r="28" spans="1:225" s="27" customFormat="1" ht="30" customHeight="1">
      <c r="A28" s="17">
        <v>12</v>
      </c>
      <c r="B28" s="163">
        <v>44</v>
      </c>
      <c r="C28" s="163" t="s">
        <v>1119</v>
      </c>
      <c r="D28" s="163" t="s">
        <v>1160</v>
      </c>
      <c r="E28" s="164">
        <v>1</v>
      </c>
      <c r="F28" s="19" t="s">
        <v>970</v>
      </c>
      <c r="G28" s="60"/>
      <c r="H28" s="90" t="s">
        <v>1030</v>
      </c>
      <c r="I28" s="14">
        <v>54740</v>
      </c>
      <c r="J28" s="14"/>
      <c r="K28" s="14">
        <f>(I28*13.12%)+I28</f>
        <v>61921.887999999999</v>
      </c>
      <c r="L28" s="14">
        <f>(K28*9.28%)+K28</f>
        <v>67668.239206400001</v>
      </c>
      <c r="M28" s="14">
        <f t="shared" si="16"/>
        <v>67668.239206400001</v>
      </c>
      <c r="N28" s="14">
        <f t="shared" si="0"/>
        <v>67668.239206400001</v>
      </c>
      <c r="O28" s="286"/>
      <c r="P28" s="39"/>
      <c r="Q28" s="30"/>
      <c r="R28" s="31"/>
      <c r="S28" s="31"/>
      <c r="T28" s="4"/>
      <c r="U28" s="39"/>
      <c r="V28" s="30"/>
      <c r="W28" s="31"/>
      <c r="X28" s="31"/>
      <c r="Y28" s="286"/>
      <c r="Z28" s="39"/>
      <c r="AA28" s="14"/>
      <c r="AB28" s="31"/>
      <c r="AC28" s="31"/>
      <c r="AD28" s="4"/>
      <c r="AE28" s="39"/>
      <c r="AF28" s="30"/>
      <c r="AG28" s="31"/>
      <c r="AH28" s="31"/>
      <c r="AI28" s="4"/>
      <c r="AJ28" s="39">
        <v>64130</v>
      </c>
      <c r="AK28" s="14">
        <v>12184.699999999997</v>
      </c>
      <c r="AL28" s="31">
        <v>76314.7</v>
      </c>
      <c r="AM28" s="31">
        <v>76314.7</v>
      </c>
      <c r="AN28" s="4"/>
      <c r="AO28" s="39"/>
      <c r="AP28" s="30"/>
      <c r="AQ28" s="31"/>
      <c r="AR28" s="14"/>
      <c r="AS28" s="4"/>
      <c r="AT28" s="39"/>
      <c r="AU28" s="14"/>
      <c r="AV28" s="31"/>
      <c r="AW28" s="14"/>
      <c r="AX28" s="4"/>
      <c r="AY28" s="39"/>
      <c r="AZ28" s="30"/>
      <c r="BA28" s="31"/>
      <c r="BB28" s="31"/>
      <c r="BC28" s="4"/>
      <c r="BD28" s="39"/>
      <c r="BE28" s="30"/>
      <c r="BF28" s="31"/>
      <c r="BG28" s="14"/>
      <c r="BH28" s="4"/>
      <c r="BI28" s="39"/>
      <c r="BJ28" s="30"/>
      <c r="BK28" s="31"/>
      <c r="BL28" s="14"/>
      <c r="BM28" s="4"/>
      <c r="BN28" s="39"/>
      <c r="BO28" s="30"/>
      <c r="BP28" s="31"/>
      <c r="BQ28" s="14"/>
      <c r="BR28" s="4"/>
      <c r="BS28" s="39"/>
      <c r="BT28" s="30"/>
      <c r="BU28" s="31"/>
      <c r="BV28" s="14"/>
      <c r="BW28" s="4"/>
      <c r="BX28" s="39"/>
      <c r="BY28" s="30"/>
      <c r="BZ28" s="31"/>
      <c r="CA28" s="14"/>
      <c r="CB28" s="4"/>
      <c r="CC28" s="35"/>
      <c r="CD28" s="33"/>
      <c r="CE28" s="31"/>
      <c r="CF28" s="14"/>
      <c r="CG28" s="4"/>
      <c r="CH28" s="39"/>
      <c r="CI28" s="30"/>
      <c r="CJ28" s="31"/>
      <c r="CK28" s="14"/>
      <c r="CL28" s="4"/>
      <c r="CM28" s="39"/>
      <c r="CN28" s="30"/>
      <c r="CO28" s="31"/>
      <c r="CP28" s="14"/>
      <c r="CQ28" s="4"/>
      <c r="CR28" s="39">
        <v>48300</v>
      </c>
      <c r="CS28" s="14">
        <v>9177</v>
      </c>
      <c r="CT28" s="39">
        <v>57477</v>
      </c>
      <c r="CU28" s="14">
        <v>57477</v>
      </c>
      <c r="CV28" s="4"/>
      <c r="CW28" s="39"/>
      <c r="CX28" s="30"/>
      <c r="CY28" s="31"/>
      <c r="CZ28" s="14"/>
      <c r="DA28" s="286"/>
      <c r="DB28" s="43"/>
      <c r="DC28" s="43"/>
      <c r="DD28" s="14"/>
      <c r="DE28" s="14"/>
      <c r="DF28" s="4"/>
      <c r="DG28" s="39"/>
      <c r="DH28" s="30"/>
      <c r="DI28" s="31"/>
      <c r="DJ28" s="14"/>
      <c r="DK28" s="4"/>
      <c r="DL28" s="39"/>
      <c r="DM28" s="30"/>
      <c r="DN28" s="31"/>
      <c r="DO28" s="14"/>
      <c r="DP28" s="4"/>
      <c r="DQ28" s="39"/>
      <c r="DR28" s="30"/>
      <c r="DS28" s="31"/>
      <c r="DT28" s="14"/>
      <c r="DU28" s="4"/>
      <c r="DV28" s="46"/>
      <c r="DW28" s="61"/>
      <c r="DX28" s="61"/>
      <c r="DY28" s="14"/>
      <c r="DZ28" s="4"/>
      <c r="EA28" s="43"/>
      <c r="EB28" s="30"/>
      <c r="EC28" s="31"/>
      <c r="ED28" s="14"/>
      <c r="EE28" s="4"/>
      <c r="EF28" s="39"/>
      <c r="EG28" s="30"/>
      <c r="EH28" s="31"/>
      <c r="EI28" s="14"/>
      <c r="EJ28" s="4"/>
      <c r="EK28" s="39"/>
      <c r="EL28" s="30"/>
      <c r="EM28" s="31"/>
      <c r="EN28" s="14"/>
      <c r="EO28" s="4"/>
      <c r="EP28" s="39"/>
      <c r="EQ28" s="30"/>
      <c r="ER28" s="31"/>
      <c r="ES28" s="14"/>
      <c r="ET28" s="4"/>
      <c r="EU28" s="39"/>
      <c r="EV28" s="30"/>
      <c r="EW28" s="31"/>
      <c r="EX28" s="14"/>
      <c r="EY28" s="286"/>
      <c r="EZ28" s="39"/>
      <c r="FA28" s="30"/>
      <c r="FB28" s="31"/>
      <c r="FC28" s="14"/>
      <c r="FD28" s="4"/>
      <c r="FE28" s="39"/>
      <c r="FF28" s="30"/>
      <c r="FG28" s="31"/>
      <c r="FH28" s="14"/>
      <c r="FI28" s="94"/>
      <c r="FJ28" s="87">
        <f t="shared" si="9"/>
        <v>67668.239206400001</v>
      </c>
      <c r="FK28" s="87"/>
      <c r="FL28" s="87"/>
      <c r="FM28" s="87"/>
      <c r="FN28" s="87"/>
      <c r="FO28" s="87">
        <f t="shared" si="17"/>
        <v>76314.7</v>
      </c>
      <c r="FP28" s="87"/>
      <c r="FQ28" s="87"/>
      <c r="FR28" s="87"/>
      <c r="FS28" s="87"/>
      <c r="FT28" s="87"/>
      <c r="FU28" s="87"/>
      <c r="FV28" s="87"/>
      <c r="FW28" s="87"/>
      <c r="FX28" s="87"/>
      <c r="FY28" s="87"/>
      <c r="FZ28" s="87"/>
      <c r="GA28" s="87">
        <f t="shared" si="18"/>
        <v>57477</v>
      </c>
      <c r="GB28" s="87"/>
      <c r="GC28" s="87"/>
      <c r="GD28" s="87"/>
      <c r="GE28" s="87"/>
      <c r="GF28" s="87"/>
      <c r="GG28" s="87"/>
      <c r="GH28" s="87"/>
      <c r="GI28" s="87"/>
      <c r="GJ28" s="87"/>
      <c r="GK28" s="87"/>
      <c r="GL28" s="87"/>
      <c r="GM28" s="87"/>
      <c r="GN28" s="87"/>
      <c r="GO28" s="95"/>
      <c r="GP28" s="87">
        <f t="shared" si="12"/>
        <v>67668.239206400001</v>
      </c>
      <c r="GQ28" s="140">
        <f t="shared" si="3"/>
        <v>57477</v>
      </c>
      <c r="GR28" s="20" t="str">
        <f t="shared" si="20"/>
        <v>LM INSTRUMENTS S.A.</v>
      </c>
      <c r="GS28" s="96">
        <f t="shared" si="13"/>
        <v>54134.591365120003</v>
      </c>
      <c r="GT28" s="96">
        <f t="shared" si="14"/>
        <v>68972.399999999994</v>
      </c>
      <c r="GU28" s="96">
        <f t="shared" si="21"/>
        <v>66895.850000000006</v>
      </c>
      <c r="GV28" s="87">
        <f>GQ28-GP28</f>
        <v>-10191.239206400001</v>
      </c>
      <c r="GW28" s="88">
        <f>GV28/GP28</f>
        <v>-0.15060594639258951</v>
      </c>
      <c r="GX28" s="96">
        <f t="shared" si="22"/>
        <v>57477</v>
      </c>
      <c r="GY28" s="96">
        <f t="shared" si="8"/>
        <v>57477</v>
      </c>
      <c r="HJ28" s="27" t="e">
        <f>VLOOKUP(B28:B77,[1]Hoja1!$A:$U,21,0)</f>
        <v>#N/A</v>
      </c>
      <c r="HK28" s="27" t="e">
        <f>VLOOKUP(B28:B77,[2]Hoja1!$B:$N,13,0)</f>
        <v>#N/A</v>
      </c>
      <c r="HL28" s="27" t="e">
        <f>VLOOKUP(B28:B77,'[3]Para Presentación'!$B:$AK,31,0)</f>
        <v>#N/A</v>
      </c>
    </row>
    <row r="29" spans="1:225" s="27" customFormat="1" ht="30" customHeight="1">
      <c r="A29" s="17">
        <v>13</v>
      </c>
      <c r="B29" s="163">
        <v>10</v>
      </c>
      <c r="C29" s="163" t="s">
        <v>1120</v>
      </c>
      <c r="D29" s="163" t="s">
        <v>1161</v>
      </c>
      <c r="E29" s="164">
        <v>1</v>
      </c>
      <c r="F29" s="19" t="s">
        <v>970</v>
      </c>
      <c r="G29" s="60"/>
      <c r="H29" s="90" t="s">
        <v>1031</v>
      </c>
      <c r="I29" s="14">
        <v>88506.25</v>
      </c>
      <c r="J29" s="14"/>
      <c r="K29" s="14"/>
      <c r="L29" s="14">
        <f>(I29*9.28%)+I29</f>
        <v>96719.63</v>
      </c>
      <c r="M29" s="14">
        <f t="shared" si="16"/>
        <v>96719.63</v>
      </c>
      <c r="N29" s="14">
        <f t="shared" si="0"/>
        <v>96719.63</v>
      </c>
      <c r="O29" s="286"/>
      <c r="P29" s="39"/>
      <c r="Q29" s="30"/>
      <c r="R29" s="31"/>
      <c r="S29" s="31"/>
      <c r="T29" s="4"/>
      <c r="U29" s="39"/>
      <c r="V29" s="30"/>
      <c r="W29" s="31"/>
      <c r="X29" s="31"/>
      <c r="Y29" s="286"/>
      <c r="Z29" s="39">
        <v>107950</v>
      </c>
      <c r="AA29" s="14">
        <v>20510.5</v>
      </c>
      <c r="AB29" s="31">
        <v>128460.5</v>
      </c>
      <c r="AC29" s="31">
        <v>256921</v>
      </c>
      <c r="AD29" s="4"/>
      <c r="AE29" s="39"/>
      <c r="AF29" s="30"/>
      <c r="AG29" s="31"/>
      <c r="AH29" s="31"/>
      <c r="AI29" s="4"/>
      <c r="AJ29" s="39"/>
      <c r="AK29" s="39"/>
      <c r="AL29" s="31"/>
      <c r="AM29" s="31"/>
      <c r="AN29" s="4"/>
      <c r="AO29" s="39"/>
      <c r="AP29" s="30"/>
      <c r="AQ29" s="31"/>
      <c r="AR29" s="14"/>
      <c r="AS29" s="4"/>
      <c r="AT29" s="39">
        <v>79400</v>
      </c>
      <c r="AU29" s="14">
        <v>15086</v>
      </c>
      <c r="AV29" s="31">
        <v>94486</v>
      </c>
      <c r="AW29" s="14">
        <v>188972</v>
      </c>
      <c r="AX29" s="4"/>
      <c r="AY29" s="39"/>
      <c r="AZ29" s="30"/>
      <c r="BA29" s="31"/>
      <c r="BB29" s="31"/>
      <c r="BC29" s="4"/>
      <c r="BD29" s="39"/>
      <c r="BE29" s="30"/>
      <c r="BF29" s="31"/>
      <c r="BG29" s="14"/>
      <c r="BH29" s="4"/>
      <c r="BI29" s="39"/>
      <c r="BJ29" s="30"/>
      <c r="BK29" s="31"/>
      <c r="BL29" s="14"/>
      <c r="BM29" s="4"/>
      <c r="BN29" s="39"/>
      <c r="BO29" s="30"/>
      <c r="BP29" s="31"/>
      <c r="BQ29" s="14"/>
      <c r="BR29" s="4"/>
      <c r="BS29" s="39"/>
      <c r="BT29" s="30"/>
      <c r="BU29" s="31"/>
      <c r="BV29" s="14"/>
      <c r="BW29" s="4"/>
      <c r="BX29" s="39"/>
      <c r="BY29" s="30"/>
      <c r="BZ29" s="31"/>
      <c r="CA29" s="14"/>
      <c r="CB29" s="4"/>
      <c r="CC29" s="35"/>
      <c r="CD29" s="33"/>
      <c r="CE29" s="31"/>
      <c r="CF29" s="14"/>
      <c r="CG29" s="4"/>
      <c r="CH29" s="39"/>
      <c r="CI29" s="30"/>
      <c r="CJ29" s="31"/>
      <c r="CK29" s="14"/>
      <c r="CL29" s="4"/>
      <c r="CM29" s="39"/>
      <c r="CN29" s="30"/>
      <c r="CO29" s="31"/>
      <c r="CP29" s="14"/>
      <c r="CQ29" s="4"/>
      <c r="CR29" s="39"/>
      <c r="CS29" s="39"/>
      <c r="CT29" s="39"/>
      <c r="CU29" s="14"/>
      <c r="CV29" s="4"/>
      <c r="CW29" s="39"/>
      <c r="CX29" s="30"/>
      <c r="CY29" s="31"/>
      <c r="CZ29" s="14"/>
      <c r="DA29" s="286"/>
      <c r="DB29" s="43">
        <v>102500</v>
      </c>
      <c r="DC29" s="43">
        <v>19475</v>
      </c>
      <c r="DD29" s="14">
        <v>121975</v>
      </c>
      <c r="DE29" s="14">
        <v>243950</v>
      </c>
      <c r="DF29" s="4"/>
      <c r="DG29" s="39"/>
      <c r="DH29" s="30"/>
      <c r="DI29" s="31"/>
      <c r="DJ29" s="14"/>
      <c r="DK29" s="4"/>
      <c r="DL29" s="39"/>
      <c r="DM29" s="30"/>
      <c r="DN29" s="31"/>
      <c r="DO29" s="14"/>
      <c r="DP29" s="4"/>
      <c r="DQ29" s="39"/>
      <c r="DR29" s="30"/>
      <c r="DS29" s="31"/>
      <c r="DT29" s="14"/>
      <c r="DU29" s="4"/>
      <c r="DV29" s="46"/>
      <c r="DW29" s="61"/>
      <c r="DX29" s="61"/>
      <c r="DY29" s="14"/>
      <c r="DZ29" s="4"/>
      <c r="EA29" s="47">
        <v>83000</v>
      </c>
      <c r="EB29" s="14">
        <v>15770</v>
      </c>
      <c r="EC29" s="36">
        <v>98770</v>
      </c>
      <c r="ED29" s="14">
        <v>197540</v>
      </c>
      <c r="EE29" s="4"/>
      <c r="EF29" s="39"/>
      <c r="EG29" s="30"/>
      <c r="EH29" s="31"/>
      <c r="EI29" s="14"/>
      <c r="EJ29" s="4"/>
      <c r="EK29" s="39"/>
      <c r="EL29" s="30"/>
      <c r="EM29" s="31"/>
      <c r="EN29" s="14"/>
      <c r="EO29" s="4"/>
      <c r="EP29" s="39">
        <v>75525</v>
      </c>
      <c r="EQ29" s="14">
        <v>14349.75</v>
      </c>
      <c r="ER29" s="31">
        <v>89874.75</v>
      </c>
      <c r="ES29" s="14">
        <v>179749.5</v>
      </c>
      <c r="ET29" s="4"/>
      <c r="EU29" s="39"/>
      <c r="EV29" s="30"/>
      <c r="EW29" s="31"/>
      <c r="EX29" s="14"/>
      <c r="EY29" s="286"/>
      <c r="EZ29" s="39"/>
      <c r="FA29" s="30"/>
      <c r="FB29" s="31"/>
      <c r="FC29" s="14"/>
      <c r="FD29" s="4"/>
      <c r="FE29" s="39"/>
      <c r="FF29" s="30"/>
      <c r="FG29" s="31"/>
      <c r="FH29" s="14"/>
      <c r="FI29" s="94"/>
      <c r="FJ29" s="87">
        <f t="shared" si="9"/>
        <v>96719.63</v>
      </c>
      <c r="FK29" s="87"/>
      <c r="FL29" s="87"/>
      <c r="FM29" s="87">
        <f t="shared" si="1"/>
        <v>128460.5</v>
      </c>
      <c r="FN29" s="87"/>
      <c r="FO29" s="87"/>
      <c r="FP29" s="87"/>
      <c r="FQ29" s="87">
        <f t="shared" ref="FQ29:FQ53" si="23">AV29</f>
        <v>94486</v>
      </c>
      <c r="FR29" s="87"/>
      <c r="FS29" s="87"/>
      <c r="FT29" s="87"/>
      <c r="FU29" s="87"/>
      <c r="FV29" s="87"/>
      <c r="FW29" s="87"/>
      <c r="FX29" s="87"/>
      <c r="FY29" s="87"/>
      <c r="FZ29" s="87"/>
      <c r="GA29" s="87"/>
      <c r="GB29" s="87"/>
      <c r="GC29" s="87">
        <f t="shared" si="19"/>
        <v>121975</v>
      </c>
      <c r="GD29" s="87"/>
      <c r="GE29" s="87"/>
      <c r="GF29" s="87"/>
      <c r="GG29" s="87"/>
      <c r="GH29" s="87">
        <f t="shared" ref="GH29:GH44" si="24">EC29</f>
        <v>98770</v>
      </c>
      <c r="GI29" s="87"/>
      <c r="GJ29" s="87"/>
      <c r="GK29" s="87">
        <f t="shared" ref="GK29:GK33" si="25">ER29</f>
        <v>89874.75</v>
      </c>
      <c r="GL29" s="87"/>
      <c r="GM29" s="87"/>
      <c r="GN29" s="87"/>
      <c r="GO29" s="95"/>
      <c r="GP29" s="87">
        <f t="shared" si="12"/>
        <v>96719.63</v>
      </c>
      <c r="GQ29" s="140">
        <f t="shared" si="3"/>
        <v>89874.75</v>
      </c>
      <c r="GR29" s="20" t="str">
        <f t="shared" si="20"/>
        <v>SURGICON &amp; CIA S.A.S.</v>
      </c>
      <c r="GS29" s="96">
        <f t="shared" si="13"/>
        <v>77375.704000000012</v>
      </c>
      <c r="GT29" s="96">
        <f t="shared" si="14"/>
        <v>107849.7</v>
      </c>
      <c r="GU29" s="96">
        <f t="shared" si="21"/>
        <v>106713.25</v>
      </c>
      <c r="GV29" s="87">
        <f>GQ29-GP29</f>
        <v>-6844.8800000000047</v>
      </c>
      <c r="GW29" s="88">
        <f>GV29/GP29</f>
        <v>-7.0770328629255558E-2</v>
      </c>
      <c r="GX29" s="96">
        <f t="shared" si="22"/>
        <v>89874.75</v>
      </c>
      <c r="GY29" s="96">
        <f t="shared" si="8"/>
        <v>89874.75</v>
      </c>
      <c r="HJ29" s="27" t="e">
        <f>VLOOKUP(B29:B78,[1]Hoja1!$A:$U,21,0)</f>
        <v>#N/A</v>
      </c>
      <c r="HK29" s="27" t="e">
        <f>VLOOKUP(B29:B78,[2]Hoja1!$B:$N,13,0)</f>
        <v>#N/A</v>
      </c>
      <c r="HL29" s="27" t="e">
        <f>VLOOKUP(B29:B78,'[3]Para Presentación'!$B:$AK,31,0)</f>
        <v>#N/A</v>
      </c>
    </row>
    <row r="30" spans="1:225" s="27" customFormat="1" ht="30" customHeight="1">
      <c r="A30" s="17">
        <v>14</v>
      </c>
      <c r="B30" s="163">
        <v>11</v>
      </c>
      <c r="C30" s="163" t="s">
        <v>1121</v>
      </c>
      <c r="D30" s="163" t="s">
        <v>1161</v>
      </c>
      <c r="E30" s="164">
        <v>1</v>
      </c>
      <c r="F30" s="19" t="s">
        <v>970</v>
      </c>
      <c r="G30" s="60"/>
      <c r="H30" s="90" t="s">
        <v>1032</v>
      </c>
      <c r="I30" s="14">
        <v>81137</v>
      </c>
      <c r="J30" s="14"/>
      <c r="K30" s="14">
        <f>(I30*13.12%)+I30</f>
        <v>91782.174400000004</v>
      </c>
      <c r="L30" s="14">
        <f>(K30*9.28%)+K30</f>
        <v>100299.56018432</v>
      </c>
      <c r="M30" s="14">
        <f t="shared" si="16"/>
        <v>100299.56018432</v>
      </c>
      <c r="N30" s="14">
        <f t="shared" si="0"/>
        <v>100299.56018432</v>
      </c>
      <c r="O30" s="286"/>
      <c r="P30" s="39"/>
      <c r="Q30" s="30"/>
      <c r="R30" s="31"/>
      <c r="S30" s="31"/>
      <c r="T30" s="4"/>
      <c r="U30" s="39"/>
      <c r="V30" s="30"/>
      <c r="W30" s="31"/>
      <c r="X30" s="31"/>
      <c r="Y30" s="286"/>
      <c r="Z30" s="39">
        <v>107950</v>
      </c>
      <c r="AA30" s="14">
        <v>20510.5</v>
      </c>
      <c r="AB30" s="31">
        <v>128460.5</v>
      </c>
      <c r="AC30" s="31">
        <v>385381.5</v>
      </c>
      <c r="AD30" s="4"/>
      <c r="AE30" s="39"/>
      <c r="AF30" s="30"/>
      <c r="AG30" s="31"/>
      <c r="AH30" s="31"/>
      <c r="AI30" s="4"/>
      <c r="AJ30" s="39"/>
      <c r="AK30" s="39"/>
      <c r="AL30" s="31"/>
      <c r="AM30" s="31"/>
      <c r="AN30" s="4"/>
      <c r="AO30" s="39"/>
      <c r="AP30" s="30"/>
      <c r="AQ30" s="31"/>
      <c r="AR30" s="14"/>
      <c r="AS30" s="4"/>
      <c r="AT30" s="39">
        <v>79400</v>
      </c>
      <c r="AU30" s="14">
        <v>15086</v>
      </c>
      <c r="AV30" s="31">
        <v>94486</v>
      </c>
      <c r="AW30" s="14">
        <v>283458</v>
      </c>
      <c r="AX30" s="4"/>
      <c r="AY30" s="39"/>
      <c r="AZ30" s="30"/>
      <c r="BA30" s="31"/>
      <c r="BB30" s="31"/>
      <c r="BC30" s="4"/>
      <c r="BD30" s="39"/>
      <c r="BE30" s="30"/>
      <c r="BF30" s="31"/>
      <c r="BG30" s="14"/>
      <c r="BH30" s="4"/>
      <c r="BI30" s="39"/>
      <c r="BJ30" s="30"/>
      <c r="BK30" s="31"/>
      <c r="BL30" s="14"/>
      <c r="BM30" s="4"/>
      <c r="BN30" s="39"/>
      <c r="BO30" s="30"/>
      <c r="BP30" s="31"/>
      <c r="BQ30" s="14"/>
      <c r="BR30" s="4"/>
      <c r="BS30" s="39"/>
      <c r="BT30" s="30"/>
      <c r="BU30" s="31"/>
      <c r="BV30" s="14"/>
      <c r="BW30" s="4"/>
      <c r="BX30" s="39"/>
      <c r="BY30" s="30"/>
      <c r="BZ30" s="31"/>
      <c r="CA30" s="14"/>
      <c r="CB30" s="4"/>
      <c r="CC30" s="35"/>
      <c r="CD30" s="33"/>
      <c r="CE30" s="31"/>
      <c r="CF30" s="14"/>
      <c r="CG30" s="4"/>
      <c r="CH30" s="39"/>
      <c r="CI30" s="30"/>
      <c r="CJ30" s="31"/>
      <c r="CK30" s="14"/>
      <c r="CL30" s="4"/>
      <c r="CM30" s="39"/>
      <c r="CN30" s="30"/>
      <c r="CO30" s="31"/>
      <c r="CP30" s="14"/>
      <c r="CQ30" s="4"/>
      <c r="CR30" s="39"/>
      <c r="CS30" s="39"/>
      <c r="CT30" s="39"/>
      <c r="CU30" s="14"/>
      <c r="CV30" s="4"/>
      <c r="CW30" s="39"/>
      <c r="CX30" s="30"/>
      <c r="CY30" s="31"/>
      <c r="CZ30" s="14"/>
      <c r="DA30" s="286"/>
      <c r="DB30" s="14">
        <v>102500</v>
      </c>
      <c r="DC30" s="14">
        <v>19475</v>
      </c>
      <c r="DD30" s="14">
        <v>121975</v>
      </c>
      <c r="DE30" s="14">
        <v>365925</v>
      </c>
      <c r="DF30" s="4"/>
      <c r="DG30" s="39"/>
      <c r="DH30" s="30"/>
      <c r="DI30" s="31"/>
      <c r="DJ30" s="14"/>
      <c r="DK30" s="4"/>
      <c r="DL30" s="39"/>
      <c r="DM30" s="30"/>
      <c r="DN30" s="31"/>
      <c r="DO30" s="14"/>
      <c r="DP30" s="4"/>
      <c r="DQ30" s="39"/>
      <c r="DR30" s="30"/>
      <c r="DS30" s="31"/>
      <c r="DT30" s="14"/>
      <c r="DU30" s="4"/>
      <c r="DV30" s="45">
        <v>168750</v>
      </c>
      <c r="DW30" s="14">
        <v>32062.5</v>
      </c>
      <c r="DX30" s="61">
        <v>200812.5</v>
      </c>
      <c r="DY30" s="14">
        <v>602437.5</v>
      </c>
      <c r="DZ30" s="4"/>
      <c r="EA30" s="47">
        <v>122000</v>
      </c>
      <c r="EB30" s="14">
        <v>23180</v>
      </c>
      <c r="EC30" s="36">
        <v>145180</v>
      </c>
      <c r="ED30" s="14">
        <v>435540</v>
      </c>
      <c r="EE30" s="4"/>
      <c r="EF30" s="39"/>
      <c r="EG30" s="30"/>
      <c r="EH30" s="31"/>
      <c r="EI30" s="14"/>
      <c r="EJ30" s="4"/>
      <c r="EK30" s="39">
        <v>198880</v>
      </c>
      <c r="EL30" s="14">
        <v>37787.199999999997</v>
      </c>
      <c r="EM30" s="31">
        <v>236667.2</v>
      </c>
      <c r="EN30" s="14">
        <v>710001.60000000009</v>
      </c>
      <c r="EO30" s="4"/>
      <c r="EP30" s="39">
        <v>75525</v>
      </c>
      <c r="EQ30" s="14">
        <v>14349.75</v>
      </c>
      <c r="ER30" s="31">
        <v>89874.75</v>
      </c>
      <c r="ES30" s="14">
        <v>269624.25</v>
      </c>
      <c r="ET30" s="4"/>
      <c r="EU30" s="39"/>
      <c r="EV30" s="30"/>
      <c r="EW30" s="31"/>
      <c r="EX30" s="14"/>
      <c r="EY30" s="286"/>
      <c r="EZ30" s="39"/>
      <c r="FA30" s="30"/>
      <c r="FB30" s="31"/>
      <c r="FC30" s="14"/>
      <c r="FD30" s="4"/>
      <c r="FE30" s="39"/>
      <c r="FF30" s="30"/>
      <c r="FG30" s="31"/>
      <c r="FH30" s="14"/>
      <c r="FI30" s="94"/>
      <c r="FJ30" s="87">
        <f t="shared" si="9"/>
        <v>100299.56018432</v>
      </c>
      <c r="FK30" s="87"/>
      <c r="FL30" s="87"/>
      <c r="FM30" s="87">
        <f t="shared" si="1"/>
        <v>128460.5</v>
      </c>
      <c r="FN30" s="87"/>
      <c r="FO30" s="87"/>
      <c r="FP30" s="87"/>
      <c r="FQ30" s="87">
        <f t="shared" si="23"/>
        <v>94486</v>
      </c>
      <c r="FR30" s="87"/>
      <c r="FS30" s="87"/>
      <c r="FT30" s="87"/>
      <c r="FU30" s="87"/>
      <c r="FV30" s="87"/>
      <c r="FW30" s="87"/>
      <c r="FX30" s="87"/>
      <c r="FY30" s="87"/>
      <c r="FZ30" s="87"/>
      <c r="GA30" s="87"/>
      <c r="GB30" s="87"/>
      <c r="GC30" s="87">
        <f t="shared" si="19"/>
        <v>121975</v>
      </c>
      <c r="GD30" s="87"/>
      <c r="GE30" s="87"/>
      <c r="GF30" s="87"/>
      <c r="GG30" s="87">
        <f t="shared" si="2"/>
        <v>200812.5</v>
      </c>
      <c r="GH30" s="87">
        <f t="shared" si="24"/>
        <v>145180</v>
      </c>
      <c r="GI30" s="87"/>
      <c r="GJ30" s="87">
        <f t="shared" ref="GJ30:GJ43" si="26">EM30</f>
        <v>236667.2</v>
      </c>
      <c r="GK30" s="87">
        <f t="shared" si="25"/>
        <v>89874.75</v>
      </c>
      <c r="GL30" s="87"/>
      <c r="GM30" s="87"/>
      <c r="GN30" s="87"/>
      <c r="GO30" s="95"/>
      <c r="GP30" s="87">
        <f t="shared" si="12"/>
        <v>100299.56018432</v>
      </c>
      <c r="GQ30" s="140">
        <f t="shared" si="3"/>
        <v>89874.75</v>
      </c>
      <c r="GR30" s="20" t="str">
        <f t="shared" si="20"/>
        <v>SURGICON &amp; CIA S.A.S.</v>
      </c>
      <c r="GS30" s="96">
        <f t="shared" si="13"/>
        <v>80239.648147455999</v>
      </c>
      <c r="GT30" s="96">
        <f t="shared" si="14"/>
        <v>107849.7</v>
      </c>
      <c r="GU30" s="96">
        <f t="shared" si="21"/>
        <v>145350.85</v>
      </c>
      <c r="GV30" s="87">
        <f>GQ30-GP30</f>
        <v>-10424.810184319998</v>
      </c>
      <c r="GW30" s="88">
        <f>GV30/GP30</f>
        <v>-0.10393674872713676</v>
      </c>
      <c r="GX30" s="96">
        <f t="shared" si="22"/>
        <v>89874.75</v>
      </c>
      <c r="GY30" s="96">
        <f t="shared" si="8"/>
        <v>89874.75</v>
      </c>
      <c r="HJ30" s="27" t="e">
        <f>VLOOKUP(B30:B79,[1]Hoja1!$A:$U,21,0)</f>
        <v>#N/A</v>
      </c>
      <c r="HK30" s="27" t="e">
        <f>VLOOKUP(B30:B79,[2]Hoja1!$B:$N,13,0)</f>
        <v>#N/A</v>
      </c>
      <c r="HL30" s="27" t="e">
        <f>VLOOKUP(B30:B79,'[3]Para Presentación'!$B:$AK,31,0)</f>
        <v>#N/A</v>
      </c>
    </row>
    <row r="31" spans="1:225" s="27" customFormat="1" ht="30" customHeight="1">
      <c r="A31" s="17">
        <v>15</v>
      </c>
      <c r="B31" s="163">
        <v>12</v>
      </c>
      <c r="C31" s="163" t="s">
        <v>1122</v>
      </c>
      <c r="D31" s="163" t="s">
        <v>1161</v>
      </c>
      <c r="E31" s="164">
        <v>2</v>
      </c>
      <c r="F31" s="19" t="s">
        <v>970</v>
      </c>
      <c r="G31" s="60"/>
      <c r="H31" s="90" t="s">
        <v>1024</v>
      </c>
      <c r="I31" s="14">
        <v>81137</v>
      </c>
      <c r="J31" s="14"/>
      <c r="K31" s="14"/>
      <c r="L31" s="14">
        <f t="shared" ref="L31:L32" si="27">(I31*9.28%)+I31</f>
        <v>88666.513600000006</v>
      </c>
      <c r="M31" s="14">
        <f t="shared" ref="M31:M32" si="28">L31</f>
        <v>88666.513600000006</v>
      </c>
      <c r="N31" s="14">
        <f t="shared" si="0"/>
        <v>177333.02720000001</v>
      </c>
      <c r="O31" s="286"/>
      <c r="P31" s="39"/>
      <c r="Q31" s="30"/>
      <c r="R31" s="31"/>
      <c r="S31" s="31"/>
      <c r="T31" s="4"/>
      <c r="U31" s="39"/>
      <c r="V31" s="30"/>
      <c r="W31" s="31"/>
      <c r="X31" s="31"/>
      <c r="Y31" s="286"/>
      <c r="Z31" s="39">
        <v>114290</v>
      </c>
      <c r="AA31" s="14">
        <v>21715.1</v>
      </c>
      <c r="AB31" s="31">
        <v>136005.1</v>
      </c>
      <c r="AC31" s="31">
        <v>136005.1</v>
      </c>
      <c r="AD31" s="4"/>
      <c r="AE31" s="39"/>
      <c r="AF31" s="30"/>
      <c r="AG31" s="31"/>
      <c r="AH31" s="31"/>
      <c r="AI31" s="4"/>
      <c r="AJ31" s="39"/>
      <c r="AK31" s="39"/>
      <c r="AL31" s="31"/>
      <c r="AM31" s="31"/>
      <c r="AN31" s="4"/>
      <c r="AO31" s="39"/>
      <c r="AP31" s="30"/>
      <c r="AQ31" s="31"/>
      <c r="AR31" s="14"/>
      <c r="AS31" s="4"/>
      <c r="AT31" s="39"/>
      <c r="AU31" s="14"/>
      <c r="AV31" s="31"/>
      <c r="AW31" s="14"/>
      <c r="AX31" s="4"/>
      <c r="AY31" s="39"/>
      <c r="AZ31" s="30"/>
      <c r="BA31" s="31"/>
      <c r="BB31" s="31"/>
      <c r="BC31" s="4"/>
      <c r="BD31" s="39"/>
      <c r="BE31" s="30"/>
      <c r="BF31" s="31"/>
      <c r="BG31" s="14"/>
      <c r="BH31" s="4"/>
      <c r="BI31" s="39"/>
      <c r="BJ31" s="30"/>
      <c r="BK31" s="31"/>
      <c r="BL31" s="14"/>
      <c r="BM31" s="4"/>
      <c r="BN31" s="39"/>
      <c r="BO31" s="30"/>
      <c r="BP31" s="31"/>
      <c r="BQ31" s="14"/>
      <c r="BR31" s="4"/>
      <c r="BS31" s="39"/>
      <c r="BT31" s="30"/>
      <c r="BU31" s="31"/>
      <c r="BV31" s="14"/>
      <c r="BW31" s="4"/>
      <c r="BX31" s="39"/>
      <c r="BY31" s="30"/>
      <c r="BZ31" s="31"/>
      <c r="CA31" s="14"/>
      <c r="CB31" s="4"/>
      <c r="CC31" s="35"/>
      <c r="CD31" s="33"/>
      <c r="CE31" s="31"/>
      <c r="CF31" s="14"/>
      <c r="CG31" s="4"/>
      <c r="CH31" s="39"/>
      <c r="CI31" s="30"/>
      <c r="CJ31" s="31"/>
      <c r="CK31" s="14"/>
      <c r="CL31" s="4"/>
      <c r="CM31" s="39"/>
      <c r="CN31" s="30"/>
      <c r="CO31" s="31"/>
      <c r="CP31" s="14"/>
      <c r="CQ31" s="4"/>
      <c r="CR31" s="39"/>
      <c r="CS31" s="39"/>
      <c r="CT31" s="39"/>
      <c r="CU31" s="14"/>
      <c r="CV31" s="4"/>
      <c r="CW31" s="39"/>
      <c r="CX31" s="30"/>
      <c r="CY31" s="31"/>
      <c r="CZ31" s="14"/>
      <c r="DA31" s="286"/>
      <c r="DB31" s="14">
        <v>102500</v>
      </c>
      <c r="DC31" s="14">
        <v>19475</v>
      </c>
      <c r="DD31" s="14">
        <v>121975</v>
      </c>
      <c r="DE31" s="14">
        <v>121975</v>
      </c>
      <c r="DF31" s="4"/>
      <c r="DG31" s="39"/>
      <c r="DH31" s="30"/>
      <c r="DI31" s="31"/>
      <c r="DJ31" s="14"/>
      <c r="DK31" s="4"/>
      <c r="DL31" s="39"/>
      <c r="DM31" s="30"/>
      <c r="DN31" s="31"/>
      <c r="DO31" s="14"/>
      <c r="DP31" s="4"/>
      <c r="DQ31" s="39"/>
      <c r="DR31" s="30"/>
      <c r="DS31" s="31"/>
      <c r="DT31" s="14"/>
      <c r="DU31" s="4"/>
      <c r="DV31" s="45">
        <v>168750</v>
      </c>
      <c r="DW31" s="14">
        <v>32062.5</v>
      </c>
      <c r="DX31" s="61">
        <v>200812.5</v>
      </c>
      <c r="DY31" s="14">
        <v>200812.5</v>
      </c>
      <c r="DZ31" s="4"/>
      <c r="EA31" s="47">
        <v>122000</v>
      </c>
      <c r="EB31" s="14">
        <v>23180</v>
      </c>
      <c r="EC31" s="36">
        <v>145180</v>
      </c>
      <c r="ED31" s="14">
        <v>145180</v>
      </c>
      <c r="EE31" s="4"/>
      <c r="EF31" s="39"/>
      <c r="EG31" s="30"/>
      <c r="EH31" s="31"/>
      <c r="EI31" s="14"/>
      <c r="EJ31" s="4"/>
      <c r="EK31" s="39">
        <v>198880</v>
      </c>
      <c r="EL31" s="14">
        <v>37787.199999999997</v>
      </c>
      <c r="EM31" s="31">
        <v>236667.2</v>
      </c>
      <c r="EN31" s="14">
        <v>236667.2</v>
      </c>
      <c r="EO31" s="4"/>
      <c r="EP31" s="39">
        <v>75525</v>
      </c>
      <c r="EQ31" s="14">
        <v>14349.75</v>
      </c>
      <c r="ER31" s="31">
        <v>89874.75</v>
      </c>
      <c r="ES31" s="14">
        <v>89874.75</v>
      </c>
      <c r="ET31" s="4"/>
      <c r="EU31" s="39"/>
      <c r="EV31" s="30"/>
      <c r="EW31" s="31"/>
      <c r="EX31" s="14"/>
      <c r="EY31" s="286"/>
      <c r="EZ31" s="39"/>
      <c r="FA31" s="30"/>
      <c r="FB31" s="31"/>
      <c r="FC31" s="14"/>
      <c r="FD31" s="4"/>
      <c r="FE31" s="39"/>
      <c r="FF31" s="30"/>
      <c r="FG31" s="31"/>
      <c r="FH31" s="14"/>
      <c r="FI31" s="94"/>
      <c r="FJ31" s="87">
        <f t="shared" si="9"/>
        <v>88666.513600000006</v>
      </c>
      <c r="FK31" s="87"/>
      <c r="FL31" s="87"/>
      <c r="FM31" s="87">
        <f t="shared" si="1"/>
        <v>136005.1</v>
      </c>
      <c r="FN31" s="87"/>
      <c r="FO31" s="87"/>
      <c r="FP31" s="87"/>
      <c r="FQ31" s="87"/>
      <c r="FR31" s="87"/>
      <c r="FS31" s="87"/>
      <c r="FT31" s="87"/>
      <c r="FU31" s="87"/>
      <c r="FV31" s="87"/>
      <c r="FW31" s="87"/>
      <c r="FX31" s="87"/>
      <c r="FY31" s="87"/>
      <c r="FZ31" s="87"/>
      <c r="GA31" s="87"/>
      <c r="GB31" s="87"/>
      <c r="GC31" s="87">
        <f t="shared" si="19"/>
        <v>121975</v>
      </c>
      <c r="GD31" s="87"/>
      <c r="GE31" s="87"/>
      <c r="GF31" s="87"/>
      <c r="GG31" s="87">
        <f t="shared" si="2"/>
        <v>200812.5</v>
      </c>
      <c r="GH31" s="87">
        <f t="shared" si="24"/>
        <v>145180</v>
      </c>
      <c r="GI31" s="87"/>
      <c r="GJ31" s="87">
        <f t="shared" si="26"/>
        <v>236667.2</v>
      </c>
      <c r="GK31" s="87">
        <f t="shared" si="25"/>
        <v>89874.75</v>
      </c>
      <c r="GL31" s="87"/>
      <c r="GM31" s="87"/>
      <c r="GN31" s="87"/>
      <c r="GO31" s="95"/>
      <c r="GP31" s="87">
        <f t="shared" si="12"/>
        <v>88666.513600000006</v>
      </c>
      <c r="GQ31" s="140">
        <f t="shared" si="3"/>
        <v>89874.75</v>
      </c>
      <c r="GR31" s="20" t="str">
        <f t="shared" si="20"/>
        <v>SURGICON &amp; CIA S.A.S.</v>
      </c>
      <c r="GS31" s="96">
        <f t="shared" si="13"/>
        <v>70933.210880000013</v>
      </c>
      <c r="GT31" s="96">
        <f t="shared" si="14"/>
        <v>107849.7</v>
      </c>
      <c r="GU31" s="96">
        <f t="shared" si="21"/>
        <v>155085.75833333333</v>
      </c>
      <c r="GV31" s="87">
        <f>GQ31-GP31</f>
        <v>1208.2363999999943</v>
      </c>
      <c r="GW31" s="88">
        <f>GV31/GP31</f>
        <v>1.3626749839862817E-2</v>
      </c>
      <c r="GX31" s="96">
        <f t="shared" si="22"/>
        <v>89874.75</v>
      </c>
      <c r="GY31" s="96">
        <f t="shared" si="8"/>
        <v>179749.5</v>
      </c>
      <c r="HJ31" s="27" t="e">
        <f>VLOOKUP(B31:B80,[1]Hoja1!$A:$U,21,0)</f>
        <v>#N/A</v>
      </c>
      <c r="HK31" s="27" t="e">
        <f>VLOOKUP(B31:B80,[2]Hoja1!$B:$N,13,0)</f>
        <v>#N/A</v>
      </c>
      <c r="HL31" s="27" t="e">
        <f>VLOOKUP(B31:B80,'[3]Para Presentación'!$B:$AK,31,0)</f>
        <v>#N/A</v>
      </c>
    </row>
    <row r="32" spans="1:225" s="27" customFormat="1" ht="30" customHeight="1">
      <c r="A32" s="17">
        <v>16</v>
      </c>
      <c r="B32" s="163">
        <v>13</v>
      </c>
      <c r="C32" s="163" t="s">
        <v>1123</v>
      </c>
      <c r="D32" s="163" t="s">
        <v>1161</v>
      </c>
      <c r="E32" s="164">
        <v>2</v>
      </c>
      <c r="F32" s="19" t="s">
        <v>970</v>
      </c>
      <c r="G32" s="60"/>
      <c r="H32" s="90" t="s">
        <v>1033</v>
      </c>
      <c r="I32" s="14">
        <v>72590</v>
      </c>
      <c r="J32" s="14"/>
      <c r="K32" s="14"/>
      <c r="L32" s="14">
        <f t="shared" si="27"/>
        <v>79326.351999999999</v>
      </c>
      <c r="M32" s="14">
        <f t="shared" si="28"/>
        <v>79326.351999999999</v>
      </c>
      <c r="N32" s="14">
        <f t="shared" si="0"/>
        <v>158652.704</v>
      </c>
      <c r="O32" s="286"/>
      <c r="P32" s="39"/>
      <c r="Q32" s="30"/>
      <c r="R32" s="31"/>
      <c r="S32" s="31"/>
      <c r="T32" s="4"/>
      <c r="U32" s="39"/>
      <c r="V32" s="30"/>
      <c r="W32" s="31"/>
      <c r="X32" s="31"/>
      <c r="Y32" s="286"/>
      <c r="Z32" s="39"/>
      <c r="AA32" s="14"/>
      <c r="AB32" s="31"/>
      <c r="AC32" s="31"/>
      <c r="AD32" s="4"/>
      <c r="AE32" s="39"/>
      <c r="AF32" s="30"/>
      <c r="AG32" s="31"/>
      <c r="AH32" s="31"/>
      <c r="AI32" s="4"/>
      <c r="AJ32" s="39"/>
      <c r="AK32" s="39"/>
      <c r="AL32" s="31"/>
      <c r="AM32" s="31"/>
      <c r="AN32" s="4"/>
      <c r="AO32" s="39"/>
      <c r="AP32" s="30"/>
      <c r="AQ32" s="31"/>
      <c r="AR32" s="14"/>
      <c r="AS32" s="4"/>
      <c r="AT32" s="39"/>
      <c r="AU32" s="14"/>
      <c r="AV32" s="31"/>
      <c r="AW32" s="14"/>
      <c r="AX32" s="4"/>
      <c r="AY32" s="39"/>
      <c r="AZ32" s="30"/>
      <c r="BA32" s="31"/>
      <c r="BB32" s="31"/>
      <c r="BC32" s="4"/>
      <c r="BD32" s="39"/>
      <c r="BE32" s="30"/>
      <c r="BF32" s="31"/>
      <c r="BG32" s="14"/>
      <c r="BH32" s="4"/>
      <c r="BI32" s="39"/>
      <c r="BJ32" s="30"/>
      <c r="BK32" s="31"/>
      <c r="BL32" s="14"/>
      <c r="BM32" s="4"/>
      <c r="BN32" s="39"/>
      <c r="BO32" s="30"/>
      <c r="BP32" s="31"/>
      <c r="BQ32" s="14"/>
      <c r="BR32" s="4"/>
      <c r="BS32" s="39"/>
      <c r="BT32" s="30"/>
      <c r="BU32" s="31"/>
      <c r="BV32" s="14"/>
      <c r="BW32" s="4"/>
      <c r="BX32" s="39"/>
      <c r="BY32" s="30"/>
      <c r="BZ32" s="31"/>
      <c r="CA32" s="14"/>
      <c r="CB32" s="4"/>
      <c r="CC32" s="35"/>
      <c r="CD32" s="33"/>
      <c r="CE32" s="31"/>
      <c r="CF32" s="14"/>
      <c r="CG32" s="4"/>
      <c r="CH32" s="39"/>
      <c r="CI32" s="30"/>
      <c r="CJ32" s="31"/>
      <c r="CK32" s="14"/>
      <c r="CL32" s="4"/>
      <c r="CM32" s="39"/>
      <c r="CN32" s="30"/>
      <c r="CO32" s="31"/>
      <c r="CP32" s="14"/>
      <c r="CQ32" s="4"/>
      <c r="CR32" s="39"/>
      <c r="CS32" s="39"/>
      <c r="CT32" s="39"/>
      <c r="CU32" s="14"/>
      <c r="CV32" s="4"/>
      <c r="CW32" s="39"/>
      <c r="CX32" s="30"/>
      <c r="CY32" s="31"/>
      <c r="CZ32" s="14"/>
      <c r="DA32" s="286"/>
      <c r="DB32" s="14"/>
      <c r="DC32" s="14"/>
      <c r="DD32" s="14"/>
      <c r="DE32" s="14"/>
      <c r="DF32" s="4"/>
      <c r="DG32" s="39"/>
      <c r="DH32" s="30"/>
      <c r="DI32" s="31"/>
      <c r="DJ32" s="14"/>
      <c r="DK32" s="4"/>
      <c r="DL32" s="39"/>
      <c r="DM32" s="30"/>
      <c r="DN32" s="31"/>
      <c r="DO32" s="14"/>
      <c r="DP32" s="4"/>
      <c r="DQ32" s="39"/>
      <c r="DR32" s="30"/>
      <c r="DS32" s="31"/>
      <c r="DT32" s="14"/>
      <c r="DU32" s="4"/>
      <c r="DV32" s="45">
        <v>81250</v>
      </c>
      <c r="DW32" s="14">
        <v>15437.5</v>
      </c>
      <c r="DX32" s="61">
        <v>96687.5</v>
      </c>
      <c r="DY32" s="14">
        <v>966875</v>
      </c>
      <c r="DZ32" s="4"/>
      <c r="EA32" s="47">
        <v>83000</v>
      </c>
      <c r="EB32" s="14">
        <v>15770</v>
      </c>
      <c r="EC32" s="36">
        <v>98770</v>
      </c>
      <c r="ED32" s="14">
        <v>987700</v>
      </c>
      <c r="EE32" s="4"/>
      <c r="EF32" s="39"/>
      <c r="EG32" s="30"/>
      <c r="EH32" s="31"/>
      <c r="EI32" s="14"/>
      <c r="EJ32" s="4"/>
      <c r="EK32" s="39">
        <v>105241</v>
      </c>
      <c r="EL32" s="14">
        <v>19995.79</v>
      </c>
      <c r="EM32" s="31">
        <v>125236.79000000001</v>
      </c>
      <c r="EN32" s="14">
        <v>1252367.9000000001</v>
      </c>
      <c r="EO32" s="4"/>
      <c r="EP32" s="39">
        <v>132668</v>
      </c>
      <c r="EQ32" s="14">
        <v>25206.920000000002</v>
      </c>
      <c r="ER32" s="31">
        <v>157874.92000000001</v>
      </c>
      <c r="ES32" s="14">
        <v>1578749.2000000002</v>
      </c>
      <c r="ET32" s="4"/>
      <c r="EU32" s="39"/>
      <c r="EV32" s="30"/>
      <c r="EW32" s="31"/>
      <c r="EX32" s="14"/>
      <c r="EY32" s="286"/>
      <c r="EZ32" s="39"/>
      <c r="FA32" s="30"/>
      <c r="FB32" s="31"/>
      <c r="FC32" s="14"/>
      <c r="FD32" s="4"/>
      <c r="FE32" s="39"/>
      <c r="FF32" s="30"/>
      <c r="FG32" s="31"/>
      <c r="FH32" s="14"/>
      <c r="FI32" s="94"/>
      <c r="FJ32" s="87">
        <f t="shared" si="9"/>
        <v>79326.351999999999</v>
      </c>
      <c r="FK32" s="87"/>
      <c r="FL32" s="87"/>
      <c r="FM32" s="87"/>
      <c r="FN32" s="87"/>
      <c r="FO32" s="87"/>
      <c r="FP32" s="87"/>
      <c r="FQ32" s="87"/>
      <c r="FR32" s="87"/>
      <c r="FS32" s="87"/>
      <c r="FT32" s="87"/>
      <c r="FU32" s="87"/>
      <c r="FV32" s="87"/>
      <c r="FW32" s="87"/>
      <c r="FX32" s="87"/>
      <c r="FY32" s="87"/>
      <c r="FZ32" s="87"/>
      <c r="GA32" s="87"/>
      <c r="GB32" s="87"/>
      <c r="GC32" s="87"/>
      <c r="GD32" s="87"/>
      <c r="GE32" s="87"/>
      <c r="GF32" s="87"/>
      <c r="GG32" s="87">
        <f t="shared" si="2"/>
        <v>96687.5</v>
      </c>
      <c r="GH32" s="87">
        <f t="shared" si="24"/>
        <v>98770</v>
      </c>
      <c r="GI32" s="87"/>
      <c r="GJ32" s="87">
        <f t="shared" si="26"/>
        <v>125236.79000000001</v>
      </c>
      <c r="GK32" s="87">
        <f t="shared" si="25"/>
        <v>157874.92000000001</v>
      </c>
      <c r="GL32" s="87"/>
      <c r="GM32" s="87"/>
      <c r="GN32" s="87"/>
      <c r="GO32" s="95"/>
      <c r="GP32" s="87">
        <f t="shared" si="12"/>
        <v>79326.351999999999</v>
      </c>
      <c r="GQ32" s="140">
        <f t="shared" si="3"/>
        <v>96687.5</v>
      </c>
      <c r="GR32" s="20" t="str">
        <f t="shared" si="20"/>
        <v>RAFAEL ANTONIO SALAMANCA</v>
      </c>
      <c r="GS32" s="96">
        <f t="shared" si="13"/>
        <v>63461.081600000005</v>
      </c>
      <c r="GT32" s="96">
        <f t="shared" si="14"/>
        <v>116025</v>
      </c>
      <c r="GU32" s="96">
        <f>AVERAGE(FK32:GH32)</f>
        <v>97728.75</v>
      </c>
      <c r="GV32" s="87">
        <f>GU32-GQ32</f>
        <v>1041.25</v>
      </c>
      <c r="GW32" s="88">
        <f>GV32/GQ32</f>
        <v>1.0769230769230769E-2</v>
      </c>
      <c r="GX32" s="96">
        <f t="shared" si="22"/>
        <v>96687.5</v>
      </c>
      <c r="GY32" s="96">
        <f t="shared" si="8"/>
        <v>193375</v>
      </c>
      <c r="HJ32" s="27" t="e">
        <f>VLOOKUP(B32:B81,[1]Hoja1!$A:$U,21,0)</f>
        <v>#N/A</v>
      </c>
      <c r="HK32" s="27" t="e">
        <f>VLOOKUP(B32:B81,[2]Hoja1!$B:$N,13,0)</f>
        <v>#N/A</v>
      </c>
      <c r="HL32" s="27" t="e">
        <f>VLOOKUP(B32:B81,'[3]Para Presentación'!$B:$AK,31,0)</f>
        <v>#N/A</v>
      </c>
    </row>
    <row r="33" spans="1:225" s="27" customFormat="1" ht="30" customHeight="1">
      <c r="A33" s="17">
        <v>17</v>
      </c>
      <c r="B33" s="163">
        <v>14</v>
      </c>
      <c r="C33" s="163" t="s">
        <v>1124</v>
      </c>
      <c r="D33" s="163" t="s">
        <v>1161</v>
      </c>
      <c r="E33" s="164">
        <v>1</v>
      </c>
      <c r="F33" s="19" t="s">
        <v>970</v>
      </c>
      <c r="G33" s="60"/>
      <c r="H33" s="90" t="s">
        <v>1034</v>
      </c>
      <c r="I33" s="14">
        <v>72590</v>
      </c>
      <c r="J33" s="14"/>
      <c r="K33" s="14">
        <f t="shared" ref="K33:K34" si="29">(I33*13.12%)+I33</f>
        <v>82113.808000000005</v>
      </c>
      <c r="L33" s="14">
        <f t="shared" ref="L33:L34" si="30">(K33*9.28%)+K33</f>
        <v>89733.969382399999</v>
      </c>
      <c r="M33" s="14">
        <f t="shared" ref="M33:M34" si="31">L33</f>
        <v>89733.969382399999</v>
      </c>
      <c r="N33" s="14">
        <f t="shared" si="0"/>
        <v>89733.969382399999</v>
      </c>
      <c r="O33" s="286"/>
      <c r="P33" s="39"/>
      <c r="Q33" s="30"/>
      <c r="R33" s="31"/>
      <c r="S33" s="31"/>
      <c r="T33" s="4"/>
      <c r="U33" s="39"/>
      <c r="V33" s="30"/>
      <c r="W33" s="31"/>
      <c r="X33" s="31"/>
      <c r="Y33" s="286"/>
      <c r="Z33" s="39"/>
      <c r="AA33" s="14"/>
      <c r="AB33" s="31"/>
      <c r="AC33" s="31"/>
      <c r="AD33" s="4"/>
      <c r="AE33" s="39"/>
      <c r="AF33" s="30"/>
      <c r="AG33" s="31"/>
      <c r="AH33" s="31"/>
      <c r="AI33" s="4"/>
      <c r="AJ33" s="39"/>
      <c r="AK33" s="39"/>
      <c r="AL33" s="31"/>
      <c r="AM33" s="31"/>
      <c r="AN33" s="4"/>
      <c r="AO33" s="39"/>
      <c r="AP33" s="30"/>
      <c r="AQ33" s="31"/>
      <c r="AR33" s="14"/>
      <c r="AS33" s="4"/>
      <c r="AT33" s="39"/>
      <c r="AU33" s="14"/>
      <c r="AV33" s="31"/>
      <c r="AW33" s="14"/>
      <c r="AX33" s="4"/>
      <c r="AY33" s="39"/>
      <c r="AZ33" s="30"/>
      <c r="BA33" s="31"/>
      <c r="BB33" s="31"/>
      <c r="BC33" s="4"/>
      <c r="BD33" s="39"/>
      <c r="BE33" s="30"/>
      <c r="BF33" s="31"/>
      <c r="BG33" s="14"/>
      <c r="BH33" s="4"/>
      <c r="BI33" s="39"/>
      <c r="BJ33" s="30"/>
      <c r="BK33" s="31"/>
      <c r="BL33" s="14"/>
      <c r="BM33" s="4"/>
      <c r="BN33" s="39"/>
      <c r="BO33" s="30"/>
      <c r="BP33" s="31"/>
      <c r="BQ33" s="14"/>
      <c r="BR33" s="4"/>
      <c r="BS33" s="39"/>
      <c r="BT33" s="30"/>
      <c r="BU33" s="31"/>
      <c r="BV33" s="14"/>
      <c r="BW33" s="4"/>
      <c r="BX33" s="39"/>
      <c r="BY33" s="30"/>
      <c r="BZ33" s="31"/>
      <c r="CA33" s="14"/>
      <c r="CB33" s="4"/>
      <c r="CC33" s="35"/>
      <c r="CD33" s="33"/>
      <c r="CE33" s="31"/>
      <c r="CF33" s="14"/>
      <c r="CG33" s="4"/>
      <c r="CH33" s="39"/>
      <c r="CI33" s="30"/>
      <c r="CJ33" s="31"/>
      <c r="CK33" s="14"/>
      <c r="CL33" s="4"/>
      <c r="CM33" s="39"/>
      <c r="CN33" s="30"/>
      <c r="CO33" s="31"/>
      <c r="CP33" s="14"/>
      <c r="CQ33" s="4"/>
      <c r="CR33" s="39"/>
      <c r="CS33" s="39"/>
      <c r="CT33" s="39"/>
      <c r="CU33" s="14"/>
      <c r="CV33" s="4"/>
      <c r="CW33" s="39"/>
      <c r="CX33" s="30"/>
      <c r="CY33" s="31"/>
      <c r="CZ33" s="14"/>
      <c r="DA33" s="286"/>
      <c r="DB33" s="14"/>
      <c r="DC33" s="14"/>
      <c r="DD33" s="14"/>
      <c r="DE33" s="14"/>
      <c r="DF33" s="4"/>
      <c r="DG33" s="39"/>
      <c r="DH33" s="30"/>
      <c r="DI33" s="31"/>
      <c r="DJ33" s="14"/>
      <c r="DK33" s="4"/>
      <c r="DL33" s="39"/>
      <c r="DM33" s="30"/>
      <c r="DN33" s="31"/>
      <c r="DO33" s="14"/>
      <c r="DP33" s="4"/>
      <c r="DQ33" s="39"/>
      <c r="DR33" s="30"/>
      <c r="DS33" s="31"/>
      <c r="DT33" s="14"/>
      <c r="DU33" s="4"/>
      <c r="DV33" s="45">
        <v>81250</v>
      </c>
      <c r="DW33" s="14">
        <v>15437.5</v>
      </c>
      <c r="DX33" s="61">
        <v>96687.5</v>
      </c>
      <c r="DY33" s="14">
        <v>966875</v>
      </c>
      <c r="DZ33" s="4"/>
      <c r="EA33" s="47">
        <v>83000</v>
      </c>
      <c r="EB33" s="14">
        <v>15770</v>
      </c>
      <c r="EC33" s="36">
        <v>98770</v>
      </c>
      <c r="ED33" s="14">
        <v>987700</v>
      </c>
      <c r="EE33" s="4"/>
      <c r="EF33" s="39"/>
      <c r="EG33" s="30"/>
      <c r="EH33" s="31"/>
      <c r="EI33" s="14"/>
      <c r="EJ33" s="4"/>
      <c r="EK33" s="39">
        <v>105241</v>
      </c>
      <c r="EL33" s="14">
        <v>19995.79</v>
      </c>
      <c r="EM33" s="31">
        <v>125236.79000000001</v>
      </c>
      <c r="EN33" s="14">
        <v>1252367.9000000001</v>
      </c>
      <c r="EO33" s="4"/>
      <c r="EP33" s="39">
        <v>132668</v>
      </c>
      <c r="EQ33" s="14">
        <v>25206.920000000002</v>
      </c>
      <c r="ER33" s="31">
        <v>157874.92000000001</v>
      </c>
      <c r="ES33" s="14">
        <v>1578749.2000000002</v>
      </c>
      <c r="ET33" s="4"/>
      <c r="EU33" s="39"/>
      <c r="EV33" s="30"/>
      <c r="EW33" s="31"/>
      <c r="EX33" s="14"/>
      <c r="EY33" s="286"/>
      <c r="EZ33" s="39"/>
      <c r="FA33" s="30"/>
      <c r="FB33" s="31"/>
      <c r="FC33" s="14"/>
      <c r="FD33" s="4"/>
      <c r="FE33" s="39"/>
      <c r="FF33" s="30"/>
      <c r="FG33" s="31"/>
      <c r="FH33" s="14"/>
      <c r="FI33" s="94"/>
      <c r="FJ33" s="87">
        <f t="shared" si="9"/>
        <v>89733.969382399999</v>
      </c>
      <c r="FK33" s="87"/>
      <c r="FL33" s="87"/>
      <c r="FM33" s="87"/>
      <c r="FN33" s="87"/>
      <c r="FO33" s="87"/>
      <c r="FP33" s="87"/>
      <c r="FQ33" s="87"/>
      <c r="FR33" s="87"/>
      <c r="FS33" s="87"/>
      <c r="FT33" s="87"/>
      <c r="FU33" s="87"/>
      <c r="FV33" s="87"/>
      <c r="FW33" s="87"/>
      <c r="FX33" s="87"/>
      <c r="FY33" s="87"/>
      <c r="FZ33" s="87"/>
      <c r="GA33" s="87"/>
      <c r="GB33" s="87"/>
      <c r="GC33" s="87"/>
      <c r="GD33" s="87"/>
      <c r="GE33" s="87"/>
      <c r="GF33" s="87"/>
      <c r="GG33" s="87">
        <f t="shared" si="2"/>
        <v>96687.5</v>
      </c>
      <c r="GH33" s="87">
        <f t="shared" si="24"/>
        <v>98770</v>
      </c>
      <c r="GI33" s="87"/>
      <c r="GJ33" s="87">
        <f t="shared" si="26"/>
        <v>125236.79000000001</v>
      </c>
      <c r="GK33" s="87">
        <f t="shared" si="25"/>
        <v>157874.92000000001</v>
      </c>
      <c r="GL33" s="87"/>
      <c r="GM33" s="87"/>
      <c r="GN33" s="87"/>
      <c r="GO33" s="95"/>
      <c r="GP33" s="87">
        <f t="shared" si="12"/>
        <v>89733.969382399999</v>
      </c>
      <c r="GQ33" s="140">
        <f t="shared" si="3"/>
        <v>96687.5</v>
      </c>
      <c r="GR33" s="20" t="str">
        <f t="shared" si="20"/>
        <v>RAFAEL ANTONIO SALAMANCA</v>
      </c>
      <c r="GS33" s="96">
        <f t="shared" si="13"/>
        <v>71787.175505920008</v>
      </c>
      <c r="GT33" s="96">
        <f t="shared" si="14"/>
        <v>116025</v>
      </c>
      <c r="GU33" s="96">
        <f>AVERAGE(FK33:GN33)</f>
        <v>119642.30250000002</v>
      </c>
      <c r="GV33" s="87">
        <f>GQ33-GP33</f>
        <v>6953.5306176000013</v>
      </c>
      <c r="GW33" s="88">
        <f>GV33/GP33</f>
        <v>7.7490505161625381E-2</v>
      </c>
      <c r="GX33" s="96">
        <f t="shared" si="22"/>
        <v>96687.5</v>
      </c>
      <c r="GY33" s="96">
        <f t="shared" si="8"/>
        <v>96687.5</v>
      </c>
      <c r="HJ33" s="27" t="e">
        <f>VLOOKUP(B33:B82,[1]Hoja1!$A:$U,21,0)</f>
        <v>#N/A</v>
      </c>
      <c r="HK33" s="27" t="e">
        <f>VLOOKUP(B33:B82,[2]Hoja1!$B:$N,13,0)</f>
        <v>#N/A</v>
      </c>
      <c r="HL33" s="27" t="e">
        <f>VLOOKUP(B33:B82,'[3]Para Presentación'!$B:$AK,31,0)</f>
        <v>#N/A</v>
      </c>
    </row>
    <row r="34" spans="1:225" s="27" customFormat="1" ht="30" customHeight="1">
      <c r="A34" s="17">
        <v>18</v>
      </c>
      <c r="B34" s="163">
        <v>9</v>
      </c>
      <c r="C34" s="163" t="s">
        <v>1125</v>
      </c>
      <c r="D34" s="163" t="s">
        <v>1162</v>
      </c>
      <c r="E34" s="164">
        <v>2</v>
      </c>
      <c r="F34" s="19" t="s">
        <v>970</v>
      </c>
      <c r="G34" s="60"/>
      <c r="H34" s="90" t="s">
        <v>1032</v>
      </c>
      <c r="I34" s="14">
        <v>86</v>
      </c>
      <c r="J34" s="14"/>
      <c r="K34" s="14">
        <f t="shared" si="29"/>
        <v>97.283199999999994</v>
      </c>
      <c r="L34" s="14">
        <f t="shared" si="30"/>
        <v>106.31108096</v>
      </c>
      <c r="M34" s="14">
        <f t="shared" si="31"/>
        <v>106.31108096</v>
      </c>
      <c r="N34" s="14">
        <f t="shared" si="0"/>
        <v>212.62216192</v>
      </c>
      <c r="O34" s="286"/>
      <c r="P34" s="39">
        <v>65</v>
      </c>
      <c r="Q34" s="14">
        <v>12.35</v>
      </c>
      <c r="R34" s="31">
        <v>77.349999999999994</v>
      </c>
      <c r="S34" s="31">
        <v>258890.44999999998</v>
      </c>
      <c r="T34" s="4"/>
      <c r="U34" s="39"/>
      <c r="V34" s="30"/>
      <c r="W34" s="31"/>
      <c r="X34" s="31"/>
      <c r="Y34" s="286"/>
      <c r="Z34" s="39">
        <v>130</v>
      </c>
      <c r="AA34" s="14">
        <v>24.7</v>
      </c>
      <c r="AB34" s="31">
        <v>154.69999999999999</v>
      </c>
      <c r="AC34" s="31">
        <v>517780.89999999997</v>
      </c>
      <c r="AD34" s="4"/>
      <c r="AE34" s="39"/>
      <c r="AF34" s="30"/>
      <c r="AG34" s="31"/>
      <c r="AH34" s="31"/>
      <c r="AI34" s="4"/>
      <c r="AJ34" s="39"/>
      <c r="AK34" s="39"/>
      <c r="AL34" s="31"/>
      <c r="AM34" s="31"/>
      <c r="AN34" s="4"/>
      <c r="AO34" s="39"/>
      <c r="AP34" s="30"/>
      <c r="AQ34" s="31"/>
      <c r="AR34" s="14"/>
      <c r="AS34" s="4"/>
      <c r="AT34" s="39">
        <v>75</v>
      </c>
      <c r="AU34" s="14">
        <v>14.25</v>
      </c>
      <c r="AV34" s="31">
        <v>89.25</v>
      </c>
      <c r="AW34" s="14">
        <v>298719.75</v>
      </c>
      <c r="AX34" s="4"/>
      <c r="AY34" s="39"/>
      <c r="AZ34" s="30"/>
      <c r="BA34" s="31"/>
      <c r="BB34" s="31"/>
      <c r="BC34" s="4"/>
      <c r="BD34" s="39"/>
      <c r="BE34" s="30"/>
      <c r="BF34" s="31"/>
      <c r="BG34" s="14"/>
      <c r="BH34" s="4"/>
      <c r="BI34" s="39"/>
      <c r="BJ34" s="30"/>
      <c r="BK34" s="31"/>
      <c r="BL34" s="14"/>
      <c r="BM34" s="4"/>
      <c r="BN34" s="39"/>
      <c r="BO34" s="30"/>
      <c r="BP34" s="31"/>
      <c r="BQ34" s="14"/>
      <c r="BR34" s="4"/>
      <c r="BS34" s="39"/>
      <c r="BT34" s="30"/>
      <c r="BU34" s="31"/>
      <c r="BV34" s="14"/>
      <c r="BW34" s="4"/>
      <c r="BX34" s="39"/>
      <c r="BY34" s="30"/>
      <c r="BZ34" s="31"/>
      <c r="CA34" s="14"/>
      <c r="CB34" s="4"/>
      <c r="CC34" s="35"/>
      <c r="CD34" s="33"/>
      <c r="CE34" s="31"/>
      <c r="CF34" s="14"/>
      <c r="CG34" s="4"/>
      <c r="CH34" s="39"/>
      <c r="CI34" s="30"/>
      <c r="CJ34" s="31"/>
      <c r="CK34" s="14"/>
      <c r="CL34" s="4"/>
      <c r="CM34" s="39"/>
      <c r="CN34" s="30"/>
      <c r="CO34" s="31"/>
      <c r="CP34" s="14"/>
      <c r="CQ34" s="4"/>
      <c r="CR34" s="39"/>
      <c r="CS34" s="39"/>
      <c r="CT34" s="39"/>
      <c r="CU34" s="14"/>
      <c r="CV34" s="4"/>
      <c r="CW34" s="39"/>
      <c r="CX34" s="30"/>
      <c r="CY34" s="31"/>
      <c r="CZ34" s="14"/>
      <c r="DA34" s="286"/>
      <c r="DB34" s="14">
        <v>81.25</v>
      </c>
      <c r="DC34" s="14">
        <v>15.4375</v>
      </c>
      <c r="DD34" s="14">
        <v>96.6875</v>
      </c>
      <c r="DE34" s="14">
        <v>323613.0625</v>
      </c>
      <c r="DF34" s="4"/>
      <c r="DG34" s="39"/>
      <c r="DH34" s="30"/>
      <c r="DI34" s="31"/>
      <c r="DJ34" s="14"/>
      <c r="DK34" s="4"/>
      <c r="DL34" s="39"/>
      <c r="DM34" s="30"/>
      <c r="DN34" s="31"/>
      <c r="DO34" s="14"/>
      <c r="DP34" s="4"/>
      <c r="DQ34" s="39">
        <v>96</v>
      </c>
      <c r="DR34" s="14">
        <v>18.240000000000002</v>
      </c>
      <c r="DS34" s="31">
        <v>114.24000000000001</v>
      </c>
      <c r="DT34" s="14">
        <v>382361.28</v>
      </c>
      <c r="DU34" s="4"/>
      <c r="DV34" s="45">
        <v>78</v>
      </c>
      <c r="DW34" s="14">
        <v>14.82</v>
      </c>
      <c r="DX34" s="61">
        <v>92.82</v>
      </c>
      <c r="DY34" s="14">
        <v>310668.53999999998</v>
      </c>
      <c r="DZ34" s="4"/>
      <c r="EA34" s="39"/>
      <c r="EB34" s="43"/>
      <c r="EC34" s="31"/>
      <c r="ED34" s="14"/>
      <c r="EE34" s="4"/>
      <c r="EF34" s="39"/>
      <c r="EG34" s="30"/>
      <c r="EH34" s="31"/>
      <c r="EI34" s="14"/>
      <c r="EJ34" s="4"/>
      <c r="EK34" s="39">
        <v>309</v>
      </c>
      <c r="EL34" s="14">
        <v>58.71</v>
      </c>
      <c r="EM34" s="31">
        <v>367.71</v>
      </c>
      <c r="EN34" s="14">
        <v>1230725.3699999999</v>
      </c>
      <c r="EO34" s="4"/>
      <c r="EP34" s="39"/>
      <c r="EQ34" s="30"/>
      <c r="ER34" s="31"/>
      <c r="ES34" s="14"/>
      <c r="ET34" s="4"/>
      <c r="EU34" s="39"/>
      <c r="EV34" s="30"/>
      <c r="EW34" s="31"/>
      <c r="EX34" s="14"/>
      <c r="EY34" s="286"/>
      <c r="EZ34" s="39"/>
      <c r="FA34" s="30"/>
      <c r="FB34" s="31"/>
      <c r="FC34" s="14"/>
      <c r="FD34" s="4"/>
      <c r="FE34" s="39"/>
      <c r="FF34" s="30"/>
      <c r="FG34" s="31"/>
      <c r="FH34" s="14"/>
      <c r="FI34" s="94"/>
      <c r="FJ34" s="87">
        <f t="shared" si="9"/>
        <v>106.31108096</v>
      </c>
      <c r="FK34" s="87">
        <f t="shared" ref="FK34:FK60" si="32">R34</f>
        <v>77.349999999999994</v>
      </c>
      <c r="FL34" s="87"/>
      <c r="FM34" s="87"/>
      <c r="FN34" s="87"/>
      <c r="FO34" s="87"/>
      <c r="FP34" s="87"/>
      <c r="FQ34" s="87">
        <f t="shared" si="23"/>
        <v>89.25</v>
      </c>
      <c r="FR34" s="87"/>
      <c r="FS34" s="87"/>
      <c r="FT34" s="87"/>
      <c r="FU34" s="87"/>
      <c r="FV34" s="87"/>
      <c r="FW34" s="87"/>
      <c r="FX34" s="87"/>
      <c r="FY34" s="87"/>
      <c r="FZ34" s="87"/>
      <c r="GA34" s="87"/>
      <c r="GB34" s="87"/>
      <c r="GC34" s="87">
        <f t="shared" si="19"/>
        <v>96.6875</v>
      </c>
      <c r="GD34" s="87"/>
      <c r="GE34" s="87"/>
      <c r="GF34" s="87">
        <f t="shared" ref="GF34:GF43" si="33">DS34</f>
        <v>114.24000000000001</v>
      </c>
      <c r="GG34" s="87">
        <f t="shared" si="2"/>
        <v>92.82</v>
      </c>
      <c r="GH34" s="87"/>
      <c r="GI34" s="87"/>
      <c r="GJ34" s="87">
        <f t="shared" si="26"/>
        <v>367.71</v>
      </c>
      <c r="GK34" s="87"/>
      <c r="GL34" s="87"/>
      <c r="GM34" s="87"/>
      <c r="GN34" s="87"/>
      <c r="GO34" s="95"/>
      <c r="GP34" s="87">
        <f t="shared" si="12"/>
        <v>106.31108096</v>
      </c>
      <c r="GQ34" s="140">
        <f t="shared" si="3"/>
        <v>77.349999999999994</v>
      </c>
      <c r="GR34" s="20" t="str">
        <f t="shared" si="20"/>
        <v>ALFA TRADING S.A.S.</v>
      </c>
      <c r="GS34" s="96">
        <f t="shared" si="13"/>
        <v>85.048864768000001</v>
      </c>
      <c r="GT34" s="96">
        <f t="shared" si="14"/>
        <v>92.82</v>
      </c>
      <c r="GU34" s="96">
        <f>AVERAGE(FK34:GG35)</f>
        <v>120.15876923076922</v>
      </c>
      <c r="GV34" s="87">
        <f>GU34-GP34</f>
        <v>13.847688270769225</v>
      </c>
      <c r="GW34" s="88">
        <f>GV34/GP34</f>
        <v>0.1302563020310129</v>
      </c>
      <c r="GX34" s="96">
        <f t="shared" si="22"/>
        <v>77.349999999999994</v>
      </c>
      <c r="GY34" s="96">
        <f t="shared" si="8"/>
        <v>154.69999999999999</v>
      </c>
      <c r="HJ34" s="158" t="e">
        <f>VLOOKUP(B34:B83,[1]Hoja1!$A:$U,21,0)</f>
        <v>#N/A</v>
      </c>
      <c r="HK34" s="158" t="e">
        <f>VLOOKUP(B34:B83,[2]Hoja1!$B:$N,13,0)</f>
        <v>#N/A</v>
      </c>
      <c r="HL34" s="158" t="e">
        <f>VLOOKUP(B34:B83,'[3]Para Presentación'!$B:$AK,31,0)</f>
        <v>#N/A</v>
      </c>
      <c r="HM34" s="160">
        <f>+E34*GQ34</f>
        <v>154.69999999999999</v>
      </c>
      <c r="HN34" s="159" t="s">
        <v>1101</v>
      </c>
      <c r="HO34" s="155">
        <f>+GQ34*E34</f>
        <v>154.69999999999999</v>
      </c>
      <c r="HP34" s="157">
        <v>800</v>
      </c>
      <c r="HQ34" s="160">
        <f t="shared" ref="HQ34:HQ35" si="34">+HP34*GQ34</f>
        <v>61879.999999999993</v>
      </c>
    </row>
    <row r="35" spans="1:225" s="27" customFormat="1" ht="30" customHeight="1">
      <c r="A35" s="17">
        <v>19</v>
      </c>
      <c r="B35" s="163">
        <v>17</v>
      </c>
      <c r="C35" s="163" t="s">
        <v>1126</v>
      </c>
      <c r="D35" s="163" t="s">
        <v>1162</v>
      </c>
      <c r="E35" s="164">
        <v>1</v>
      </c>
      <c r="F35" s="19" t="s">
        <v>970</v>
      </c>
      <c r="G35" s="60"/>
      <c r="H35" s="90" t="s">
        <v>1024</v>
      </c>
      <c r="I35" s="14">
        <v>70.210000000000008</v>
      </c>
      <c r="J35" s="14"/>
      <c r="K35" s="14"/>
      <c r="L35" s="14">
        <f>(I35*9.28%)+I35</f>
        <v>76.725488000000013</v>
      </c>
      <c r="M35" s="14">
        <f>L35</f>
        <v>76.725488000000013</v>
      </c>
      <c r="N35" s="14">
        <f t="shared" si="0"/>
        <v>76.725488000000013</v>
      </c>
      <c r="O35" s="286"/>
      <c r="P35" s="39">
        <v>65</v>
      </c>
      <c r="Q35" s="14">
        <v>12.35</v>
      </c>
      <c r="R35" s="31">
        <v>77.349999999999994</v>
      </c>
      <c r="S35" s="31">
        <v>154700</v>
      </c>
      <c r="T35" s="4"/>
      <c r="U35" s="39"/>
      <c r="V35" s="30"/>
      <c r="W35" s="31"/>
      <c r="X35" s="31"/>
      <c r="Y35" s="286"/>
      <c r="Z35" s="39">
        <v>130</v>
      </c>
      <c r="AA35" s="14">
        <v>24.7</v>
      </c>
      <c r="AB35" s="31">
        <v>154.69999999999999</v>
      </c>
      <c r="AC35" s="31">
        <v>309400</v>
      </c>
      <c r="AD35" s="4"/>
      <c r="AE35" s="39"/>
      <c r="AF35" s="30"/>
      <c r="AG35" s="31"/>
      <c r="AH35" s="31"/>
      <c r="AI35" s="4"/>
      <c r="AJ35" s="39"/>
      <c r="AK35" s="39"/>
      <c r="AL35" s="31"/>
      <c r="AM35" s="31"/>
      <c r="AN35" s="4"/>
      <c r="AO35" s="39">
        <v>154.1</v>
      </c>
      <c r="AP35" s="14">
        <v>29.279</v>
      </c>
      <c r="AQ35" s="31">
        <v>183.37899999999999</v>
      </c>
      <c r="AR35" s="14">
        <v>366758</v>
      </c>
      <c r="AS35" s="4"/>
      <c r="AT35" s="39">
        <v>75</v>
      </c>
      <c r="AU35" s="14">
        <v>14.25</v>
      </c>
      <c r="AV35" s="31">
        <v>89.25</v>
      </c>
      <c r="AW35" s="14">
        <v>178500</v>
      </c>
      <c r="AX35" s="4"/>
      <c r="AY35" s="39"/>
      <c r="AZ35" s="30"/>
      <c r="BA35" s="31"/>
      <c r="BB35" s="31"/>
      <c r="BC35" s="4"/>
      <c r="BD35" s="39"/>
      <c r="BE35" s="30"/>
      <c r="BF35" s="31"/>
      <c r="BG35" s="14"/>
      <c r="BH35" s="4"/>
      <c r="BI35" s="39"/>
      <c r="BJ35" s="30"/>
      <c r="BK35" s="31"/>
      <c r="BL35" s="14"/>
      <c r="BM35" s="4"/>
      <c r="BN35" s="39"/>
      <c r="BO35" s="30"/>
      <c r="BP35" s="31"/>
      <c r="BQ35" s="14"/>
      <c r="BR35" s="4"/>
      <c r="BS35" s="39"/>
      <c r="BT35" s="30"/>
      <c r="BU35" s="31"/>
      <c r="BV35" s="14"/>
      <c r="BW35" s="4"/>
      <c r="BX35" s="39"/>
      <c r="BY35" s="30"/>
      <c r="BZ35" s="31"/>
      <c r="CA35" s="14"/>
      <c r="CB35" s="4"/>
      <c r="CC35" s="35">
        <v>247</v>
      </c>
      <c r="CD35" s="37">
        <v>47</v>
      </c>
      <c r="CE35" s="31">
        <v>294</v>
      </c>
      <c r="CF35" s="14">
        <v>588000</v>
      </c>
      <c r="CG35" s="4"/>
      <c r="CH35" s="39"/>
      <c r="CI35" s="30"/>
      <c r="CJ35" s="31"/>
      <c r="CK35" s="14"/>
      <c r="CL35" s="4"/>
      <c r="CM35" s="39"/>
      <c r="CN35" s="30"/>
      <c r="CO35" s="31"/>
      <c r="CP35" s="14"/>
      <c r="CQ35" s="4"/>
      <c r="CR35" s="39"/>
      <c r="CS35" s="39"/>
      <c r="CT35" s="39"/>
      <c r="CU35" s="14"/>
      <c r="CV35" s="4"/>
      <c r="CW35" s="39"/>
      <c r="CX35" s="30"/>
      <c r="CY35" s="31"/>
      <c r="CZ35" s="14"/>
      <c r="DA35" s="286"/>
      <c r="DB35" s="43">
        <v>81.25</v>
      </c>
      <c r="DC35" s="43">
        <v>15.4375</v>
      </c>
      <c r="DD35" s="14">
        <v>96.6875</v>
      </c>
      <c r="DE35" s="14">
        <v>193375</v>
      </c>
      <c r="DF35" s="4"/>
      <c r="DG35" s="39"/>
      <c r="DH35" s="30"/>
      <c r="DI35" s="31"/>
      <c r="DJ35" s="14"/>
      <c r="DK35" s="4"/>
      <c r="DL35" s="39"/>
      <c r="DM35" s="30"/>
      <c r="DN35" s="31"/>
      <c r="DO35" s="14"/>
      <c r="DP35" s="4"/>
      <c r="DQ35" s="39">
        <v>96</v>
      </c>
      <c r="DR35" s="14">
        <v>18.240000000000002</v>
      </c>
      <c r="DS35" s="31">
        <v>114.24000000000001</v>
      </c>
      <c r="DT35" s="14">
        <v>228480.00000000003</v>
      </c>
      <c r="DU35" s="4"/>
      <c r="DV35" s="45">
        <v>69</v>
      </c>
      <c r="DW35" s="14">
        <v>13.11</v>
      </c>
      <c r="DX35" s="61">
        <v>82.11</v>
      </c>
      <c r="DY35" s="14">
        <v>164220</v>
      </c>
      <c r="DZ35" s="4"/>
      <c r="EA35" s="39"/>
      <c r="EB35" s="43"/>
      <c r="EC35" s="31"/>
      <c r="ED35" s="14"/>
      <c r="EE35" s="4"/>
      <c r="EF35" s="39"/>
      <c r="EG35" s="30"/>
      <c r="EH35" s="31"/>
      <c r="EI35" s="14"/>
      <c r="EJ35" s="4"/>
      <c r="EK35" s="39">
        <v>292</v>
      </c>
      <c r="EL35" s="14">
        <v>55.480000000000004</v>
      </c>
      <c r="EM35" s="31">
        <v>347.48</v>
      </c>
      <c r="EN35" s="14">
        <v>694960</v>
      </c>
      <c r="EO35" s="4"/>
      <c r="EP35" s="39"/>
      <c r="EQ35" s="30"/>
      <c r="ER35" s="31"/>
      <c r="ES35" s="14"/>
      <c r="ET35" s="4"/>
      <c r="EU35" s="39"/>
      <c r="EV35" s="30"/>
      <c r="EW35" s="31"/>
      <c r="EX35" s="14"/>
      <c r="EY35" s="286"/>
      <c r="EZ35" s="39"/>
      <c r="FA35" s="30"/>
      <c r="FB35" s="31"/>
      <c r="FC35" s="14"/>
      <c r="FD35" s="4"/>
      <c r="FE35" s="39"/>
      <c r="FF35" s="30"/>
      <c r="FG35" s="31"/>
      <c r="FH35" s="14"/>
      <c r="FI35" s="94"/>
      <c r="FJ35" s="87">
        <f t="shared" si="9"/>
        <v>76.725488000000013</v>
      </c>
      <c r="FK35" s="87">
        <f t="shared" si="32"/>
        <v>77.349999999999994</v>
      </c>
      <c r="FL35" s="87"/>
      <c r="FM35" s="87">
        <f t="shared" si="1"/>
        <v>154.69999999999999</v>
      </c>
      <c r="FN35" s="87"/>
      <c r="FO35" s="87"/>
      <c r="FP35" s="87">
        <f t="shared" ref="FP35:FP40" si="35">AQ35</f>
        <v>183.37899999999999</v>
      </c>
      <c r="FQ35" s="87">
        <f t="shared" si="23"/>
        <v>89.25</v>
      </c>
      <c r="FR35" s="87"/>
      <c r="FS35" s="87"/>
      <c r="FT35" s="87"/>
      <c r="FU35" s="87"/>
      <c r="FV35" s="87"/>
      <c r="FW35" s="87"/>
      <c r="FX35" s="87">
        <f t="shared" si="10"/>
        <v>294</v>
      </c>
      <c r="FY35" s="87"/>
      <c r="FZ35" s="87"/>
      <c r="GA35" s="87"/>
      <c r="GB35" s="87"/>
      <c r="GC35" s="87">
        <f t="shared" si="19"/>
        <v>96.6875</v>
      </c>
      <c r="GD35" s="87"/>
      <c r="GE35" s="87"/>
      <c r="GF35" s="87">
        <f t="shared" si="33"/>
        <v>114.24000000000001</v>
      </c>
      <c r="GG35" s="87">
        <f t="shared" si="2"/>
        <v>82.11</v>
      </c>
      <c r="GH35" s="87"/>
      <c r="GI35" s="87"/>
      <c r="GJ35" s="87">
        <f t="shared" si="26"/>
        <v>347.48</v>
      </c>
      <c r="GK35" s="87"/>
      <c r="GL35" s="87"/>
      <c r="GM35" s="87"/>
      <c r="GN35" s="87"/>
      <c r="GO35" s="95"/>
      <c r="GP35" s="87">
        <f t="shared" si="12"/>
        <v>76.725488000000013</v>
      </c>
      <c r="GQ35" s="140">
        <f t="shared" si="3"/>
        <v>77.349999999999994</v>
      </c>
      <c r="GR35" s="20" t="str">
        <f t="shared" si="20"/>
        <v>ALFA TRADING S.A.S.</v>
      </c>
      <c r="GS35" s="96">
        <f t="shared" si="13"/>
        <v>61.38039040000001</v>
      </c>
      <c r="GT35" s="96">
        <f t="shared" si="14"/>
        <v>92.82</v>
      </c>
      <c r="GU35" s="96">
        <f t="shared" ref="GU35:GU63" si="36">AVERAGE(FK35:GN35)</f>
        <v>159.91072222222223</v>
      </c>
      <c r="GV35" s="87">
        <f>GQ35-GP35</f>
        <v>0.62451199999998153</v>
      </c>
      <c r="GW35" s="88">
        <f>GV35/GP35</f>
        <v>8.1395637392359301E-3</v>
      </c>
      <c r="GX35" s="96">
        <f t="shared" si="22"/>
        <v>77.349999999999994</v>
      </c>
      <c r="GY35" s="96">
        <f t="shared" si="8"/>
        <v>77.349999999999994</v>
      </c>
      <c r="HJ35" s="158" t="e">
        <f>VLOOKUP(B35:B84,[1]Hoja1!$A:$U,21,0)</f>
        <v>#N/A</v>
      </c>
      <c r="HK35" s="158" t="e">
        <f>VLOOKUP(B35:B84,[2]Hoja1!$B:$N,13,0)</f>
        <v>#N/A</v>
      </c>
      <c r="HL35" s="158" t="e">
        <f>VLOOKUP(B35:B84,'[3]Para Presentación'!$B:$AK,31,0)</f>
        <v>#N/A</v>
      </c>
      <c r="HM35" s="160">
        <f>+E35*GQ35</f>
        <v>77.349999999999994</v>
      </c>
      <c r="HN35" s="159" t="s">
        <v>1101</v>
      </c>
      <c r="HO35" s="155">
        <f>+GQ35*E35</f>
        <v>77.349999999999994</v>
      </c>
      <c r="HP35" s="157">
        <v>800</v>
      </c>
      <c r="HQ35" s="160">
        <f t="shared" si="34"/>
        <v>61879.999999999993</v>
      </c>
    </row>
    <row r="36" spans="1:225" s="27" customFormat="1" ht="30" customHeight="1">
      <c r="A36" s="17">
        <v>20</v>
      </c>
      <c r="B36" s="163">
        <v>22</v>
      </c>
      <c r="C36" s="163" t="s">
        <v>1127</v>
      </c>
      <c r="D36" s="163" t="s">
        <v>1162</v>
      </c>
      <c r="E36" s="164">
        <v>1</v>
      </c>
      <c r="F36" s="19" t="s">
        <v>970</v>
      </c>
      <c r="G36" s="60"/>
      <c r="H36" s="90" t="s">
        <v>1027</v>
      </c>
      <c r="I36" s="14">
        <v>70.210000000000008</v>
      </c>
      <c r="J36" s="14"/>
      <c r="K36" s="14"/>
      <c r="L36" s="14"/>
      <c r="M36" s="14">
        <f t="shared" ref="M36:M37" si="37">I36</f>
        <v>70.210000000000008</v>
      </c>
      <c r="N36" s="14">
        <f t="shared" si="0"/>
        <v>70.210000000000008</v>
      </c>
      <c r="O36" s="286"/>
      <c r="P36" s="39"/>
      <c r="Q36" s="14"/>
      <c r="R36" s="31"/>
      <c r="S36" s="31"/>
      <c r="T36" s="4"/>
      <c r="U36" s="39"/>
      <c r="V36" s="30"/>
      <c r="W36" s="31"/>
      <c r="X36" s="31"/>
      <c r="Y36" s="286"/>
      <c r="Z36" s="39"/>
      <c r="AA36" s="14"/>
      <c r="AB36" s="31"/>
      <c r="AC36" s="31"/>
      <c r="AD36" s="4"/>
      <c r="AE36" s="39"/>
      <c r="AF36" s="30"/>
      <c r="AG36" s="31"/>
      <c r="AH36" s="31"/>
      <c r="AI36" s="4"/>
      <c r="AJ36" s="39"/>
      <c r="AK36" s="39"/>
      <c r="AL36" s="31"/>
      <c r="AM36" s="31"/>
      <c r="AN36" s="4"/>
      <c r="AO36" s="39"/>
      <c r="AP36" s="30"/>
      <c r="AQ36" s="31"/>
      <c r="AR36" s="14"/>
      <c r="AS36" s="4"/>
      <c r="AT36" s="39"/>
      <c r="AU36" s="14"/>
      <c r="AV36" s="31"/>
      <c r="AW36" s="14"/>
      <c r="AX36" s="4"/>
      <c r="AY36" s="39"/>
      <c r="AZ36" s="30"/>
      <c r="BA36" s="31"/>
      <c r="BB36" s="31"/>
      <c r="BC36" s="4"/>
      <c r="BD36" s="39"/>
      <c r="BE36" s="30"/>
      <c r="BF36" s="31"/>
      <c r="BG36" s="14"/>
      <c r="BH36" s="4"/>
      <c r="BI36" s="39"/>
      <c r="BJ36" s="30"/>
      <c r="BK36" s="31"/>
      <c r="BL36" s="14"/>
      <c r="BM36" s="4"/>
      <c r="BN36" s="39"/>
      <c r="BO36" s="30"/>
      <c r="BP36" s="31"/>
      <c r="BQ36" s="14"/>
      <c r="BR36" s="4"/>
      <c r="BS36" s="39"/>
      <c r="BT36" s="30"/>
      <c r="BU36" s="31"/>
      <c r="BV36" s="14"/>
      <c r="BW36" s="4"/>
      <c r="BX36" s="39"/>
      <c r="BY36" s="30"/>
      <c r="BZ36" s="31"/>
      <c r="CA36" s="14"/>
      <c r="CB36" s="4"/>
      <c r="CC36" s="35">
        <v>299</v>
      </c>
      <c r="CD36" s="37">
        <v>57</v>
      </c>
      <c r="CE36" s="31">
        <v>356</v>
      </c>
      <c r="CF36" s="14">
        <v>783200</v>
      </c>
      <c r="CG36" s="4"/>
      <c r="CH36" s="39"/>
      <c r="CI36" s="30"/>
      <c r="CJ36" s="31"/>
      <c r="CK36" s="14"/>
      <c r="CL36" s="4"/>
      <c r="CM36" s="39"/>
      <c r="CN36" s="30"/>
      <c r="CO36" s="31"/>
      <c r="CP36" s="14"/>
      <c r="CQ36" s="4"/>
      <c r="CR36" s="39"/>
      <c r="CS36" s="39"/>
      <c r="CT36" s="39"/>
      <c r="CU36" s="14"/>
      <c r="CV36" s="4"/>
      <c r="CW36" s="39"/>
      <c r="CX36" s="30"/>
      <c r="CY36" s="31"/>
      <c r="CZ36" s="14"/>
      <c r="DA36" s="286"/>
      <c r="DB36" s="14">
        <v>72.5</v>
      </c>
      <c r="DC36" s="14">
        <v>13.775</v>
      </c>
      <c r="DD36" s="14">
        <v>86.275000000000006</v>
      </c>
      <c r="DE36" s="14">
        <v>189805</v>
      </c>
      <c r="DF36" s="4"/>
      <c r="DG36" s="39"/>
      <c r="DH36" s="30"/>
      <c r="DI36" s="31"/>
      <c r="DJ36" s="14"/>
      <c r="DK36" s="4"/>
      <c r="DL36" s="39"/>
      <c r="DM36" s="30"/>
      <c r="DN36" s="31"/>
      <c r="DO36" s="14"/>
      <c r="DP36" s="4"/>
      <c r="DQ36" s="39">
        <v>96</v>
      </c>
      <c r="DR36" s="14">
        <v>18.240000000000002</v>
      </c>
      <c r="DS36" s="31">
        <v>114.24000000000001</v>
      </c>
      <c r="DT36" s="14">
        <v>251328.00000000003</v>
      </c>
      <c r="DU36" s="4"/>
      <c r="DV36" s="45">
        <v>73</v>
      </c>
      <c r="DW36" s="14">
        <v>13.870000000000001</v>
      </c>
      <c r="DX36" s="61">
        <v>86.87</v>
      </c>
      <c r="DY36" s="14">
        <v>191114</v>
      </c>
      <c r="DZ36" s="4"/>
      <c r="EA36" s="39"/>
      <c r="EB36" s="43"/>
      <c r="EC36" s="31"/>
      <c r="ED36" s="14"/>
      <c r="EE36" s="4"/>
      <c r="EF36" s="39"/>
      <c r="EG36" s="30"/>
      <c r="EH36" s="31"/>
      <c r="EI36" s="14"/>
      <c r="EJ36" s="4"/>
      <c r="EK36" s="39">
        <v>369</v>
      </c>
      <c r="EL36" s="14">
        <v>70.11</v>
      </c>
      <c r="EM36" s="31">
        <v>439.11</v>
      </c>
      <c r="EN36" s="14">
        <v>966042</v>
      </c>
      <c r="EO36" s="4"/>
      <c r="EP36" s="39"/>
      <c r="EQ36" s="30"/>
      <c r="ER36" s="31"/>
      <c r="ES36" s="14"/>
      <c r="ET36" s="4"/>
      <c r="EU36" s="39"/>
      <c r="EV36" s="30"/>
      <c r="EW36" s="31"/>
      <c r="EX36" s="14"/>
      <c r="EY36" s="286"/>
      <c r="EZ36" s="39"/>
      <c r="FA36" s="30"/>
      <c r="FB36" s="31"/>
      <c r="FC36" s="14"/>
      <c r="FD36" s="4"/>
      <c r="FE36" s="39"/>
      <c r="FF36" s="30"/>
      <c r="FG36" s="31"/>
      <c r="FH36" s="14"/>
      <c r="FI36" s="94"/>
      <c r="FJ36" s="87">
        <f t="shared" si="9"/>
        <v>70.210000000000008</v>
      </c>
      <c r="FK36" s="87"/>
      <c r="FL36" s="87"/>
      <c r="FM36" s="87"/>
      <c r="FN36" s="87"/>
      <c r="FO36" s="87"/>
      <c r="FP36" s="87"/>
      <c r="FQ36" s="87"/>
      <c r="FR36" s="87"/>
      <c r="FS36" s="87"/>
      <c r="FT36" s="87"/>
      <c r="FU36" s="87"/>
      <c r="FV36" s="87"/>
      <c r="FW36" s="87"/>
      <c r="FX36" s="87"/>
      <c r="FY36" s="87"/>
      <c r="FZ36" s="87"/>
      <c r="GA36" s="87"/>
      <c r="GB36" s="87"/>
      <c r="GC36" s="87">
        <f t="shared" si="19"/>
        <v>86.275000000000006</v>
      </c>
      <c r="GD36" s="87"/>
      <c r="GE36" s="87"/>
      <c r="GF36" s="87">
        <f t="shared" si="33"/>
        <v>114.24000000000001</v>
      </c>
      <c r="GG36" s="87">
        <f t="shared" si="2"/>
        <v>86.87</v>
      </c>
      <c r="GH36" s="87"/>
      <c r="GI36" s="87"/>
      <c r="GJ36" s="87"/>
      <c r="GK36" s="87"/>
      <c r="GL36" s="87"/>
      <c r="GM36" s="87"/>
      <c r="GN36" s="87"/>
      <c r="GO36" s="95"/>
      <c r="GP36" s="87">
        <f t="shared" si="12"/>
        <v>70.210000000000008</v>
      </c>
      <c r="GQ36" s="140">
        <f t="shared" si="3"/>
        <v>86.275000000000006</v>
      </c>
      <c r="GR36" s="20" t="str">
        <f t="shared" si="20"/>
        <v>MEDICOX LTDA</v>
      </c>
      <c r="GS36" s="96">
        <f t="shared" si="13"/>
        <v>56.168000000000006</v>
      </c>
      <c r="GT36" s="96">
        <f t="shared" si="14"/>
        <v>103.53</v>
      </c>
      <c r="GU36" s="96">
        <f t="shared" si="36"/>
        <v>95.795000000000002</v>
      </c>
      <c r="GV36" s="87">
        <f>GU36-GQ36</f>
        <v>9.519999999999996</v>
      </c>
      <c r="GW36" s="88">
        <f>GV36/GQ36</f>
        <v>0.11034482758620684</v>
      </c>
      <c r="GX36" s="96">
        <f t="shared" si="22"/>
        <v>86.275000000000006</v>
      </c>
      <c r="GY36" s="96">
        <f t="shared" si="8"/>
        <v>86.275000000000006</v>
      </c>
      <c r="HJ36" s="27" t="e">
        <f>VLOOKUP(B36:B85,[1]Hoja1!$A:$U,21,0)</f>
        <v>#N/A</v>
      </c>
      <c r="HK36" s="27" t="e">
        <f>VLOOKUP(B36:B85,[2]Hoja1!$B:$N,13,0)</f>
        <v>#N/A</v>
      </c>
      <c r="HL36" s="27" t="e">
        <f>VLOOKUP(B36:B85,'[3]Para Presentación'!$B:$AK,31,0)</f>
        <v>#N/A</v>
      </c>
    </row>
    <row r="37" spans="1:225" s="27" customFormat="1" ht="30" customHeight="1">
      <c r="A37" s="17">
        <v>21</v>
      </c>
      <c r="B37" s="163">
        <v>39</v>
      </c>
      <c r="C37" s="163" t="s">
        <v>1128</v>
      </c>
      <c r="D37" s="163" t="s">
        <v>1162</v>
      </c>
      <c r="E37" s="164">
        <v>2</v>
      </c>
      <c r="F37" s="19" t="s">
        <v>970</v>
      </c>
      <c r="G37" s="60"/>
      <c r="H37" s="90" t="s">
        <v>1027</v>
      </c>
      <c r="I37" s="14">
        <v>70.210000000000008</v>
      </c>
      <c r="J37" s="14"/>
      <c r="K37" s="14"/>
      <c r="L37" s="14"/>
      <c r="M37" s="14">
        <f t="shared" si="37"/>
        <v>70.210000000000008</v>
      </c>
      <c r="N37" s="14">
        <f t="shared" si="0"/>
        <v>140.42000000000002</v>
      </c>
      <c r="O37" s="286"/>
      <c r="P37" s="39">
        <v>65</v>
      </c>
      <c r="Q37" s="14">
        <v>12.35</v>
      </c>
      <c r="R37" s="31">
        <v>77.349999999999994</v>
      </c>
      <c r="S37" s="31">
        <v>6188</v>
      </c>
      <c r="T37" s="4"/>
      <c r="U37" s="39"/>
      <c r="V37" s="30"/>
      <c r="W37" s="31"/>
      <c r="X37" s="31"/>
      <c r="Y37" s="286"/>
      <c r="Z37" s="39">
        <v>130</v>
      </c>
      <c r="AA37" s="14">
        <v>24.7</v>
      </c>
      <c r="AB37" s="31">
        <v>154.69999999999999</v>
      </c>
      <c r="AC37" s="31">
        <v>12376</v>
      </c>
      <c r="AD37" s="4"/>
      <c r="AE37" s="39"/>
      <c r="AF37" s="30"/>
      <c r="AG37" s="31"/>
      <c r="AH37" s="31"/>
      <c r="AI37" s="4"/>
      <c r="AJ37" s="39"/>
      <c r="AK37" s="39"/>
      <c r="AL37" s="31"/>
      <c r="AM37" s="31"/>
      <c r="AN37" s="4"/>
      <c r="AO37" s="39">
        <v>138</v>
      </c>
      <c r="AP37" s="14">
        <v>26.22</v>
      </c>
      <c r="AQ37" s="31">
        <v>164.22</v>
      </c>
      <c r="AR37" s="14">
        <v>13137.6</v>
      </c>
      <c r="AS37" s="4"/>
      <c r="AT37" s="39">
        <v>75</v>
      </c>
      <c r="AU37" s="14">
        <v>14.25</v>
      </c>
      <c r="AV37" s="31">
        <v>89.25</v>
      </c>
      <c r="AW37" s="14">
        <v>7140</v>
      </c>
      <c r="AX37" s="4"/>
      <c r="AY37" s="39"/>
      <c r="AZ37" s="30"/>
      <c r="BA37" s="31"/>
      <c r="BB37" s="31"/>
      <c r="BC37" s="4"/>
      <c r="BD37" s="39"/>
      <c r="BE37" s="30"/>
      <c r="BF37" s="31"/>
      <c r="BG37" s="14"/>
      <c r="BH37" s="4"/>
      <c r="BI37" s="39"/>
      <c r="BJ37" s="30"/>
      <c r="BK37" s="31"/>
      <c r="BL37" s="14"/>
      <c r="BM37" s="4"/>
      <c r="BN37" s="39"/>
      <c r="BO37" s="30"/>
      <c r="BP37" s="31"/>
      <c r="BQ37" s="14"/>
      <c r="BR37" s="4"/>
      <c r="BS37" s="39"/>
      <c r="BT37" s="30"/>
      <c r="BU37" s="31"/>
      <c r="BV37" s="14"/>
      <c r="BW37" s="4"/>
      <c r="BX37" s="39"/>
      <c r="BY37" s="30"/>
      <c r="BZ37" s="31"/>
      <c r="CA37" s="14"/>
      <c r="CB37" s="4"/>
      <c r="CC37" s="35"/>
      <c r="CD37" s="33"/>
      <c r="CE37" s="31"/>
      <c r="CF37" s="14"/>
      <c r="CG37" s="4"/>
      <c r="CH37" s="39"/>
      <c r="CI37" s="30"/>
      <c r="CJ37" s="31"/>
      <c r="CK37" s="14"/>
      <c r="CL37" s="4"/>
      <c r="CM37" s="39"/>
      <c r="CN37" s="30"/>
      <c r="CO37" s="31"/>
      <c r="CP37" s="14"/>
      <c r="CQ37" s="4"/>
      <c r="CR37" s="39"/>
      <c r="CS37" s="39"/>
      <c r="CT37" s="39"/>
      <c r="CU37" s="14"/>
      <c r="CV37" s="4"/>
      <c r="CW37" s="39"/>
      <c r="CX37" s="30"/>
      <c r="CY37" s="31"/>
      <c r="CZ37" s="14"/>
      <c r="DA37" s="286"/>
      <c r="DB37" s="14">
        <v>72.5</v>
      </c>
      <c r="DC37" s="14">
        <v>13.775</v>
      </c>
      <c r="DD37" s="14">
        <v>86.275000000000006</v>
      </c>
      <c r="DE37" s="14">
        <v>6902</v>
      </c>
      <c r="DF37" s="4"/>
      <c r="DG37" s="39"/>
      <c r="DH37" s="30"/>
      <c r="DI37" s="31"/>
      <c r="DJ37" s="14"/>
      <c r="DK37" s="4"/>
      <c r="DL37" s="39"/>
      <c r="DM37" s="30"/>
      <c r="DN37" s="31"/>
      <c r="DO37" s="14"/>
      <c r="DP37" s="4"/>
      <c r="DQ37" s="39">
        <v>96</v>
      </c>
      <c r="DR37" s="14">
        <v>18.240000000000002</v>
      </c>
      <c r="DS37" s="31">
        <v>114.24000000000001</v>
      </c>
      <c r="DT37" s="14">
        <v>9139.2000000000007</v>
      </c>
      <c r="DU37" s="4"/>
      <c r="DV37" s="45">
        <v>63</v>
      </c>
      <c r="DW37" s="14">
        <v>11.97</v>
      </c>
      <c r="DX37" s="61">
        <v>74.97</v>
      </c>
      <c r="DY37" s="14">
        <v>5997.6</v>
      </c>
      <c r="DZ37" s="4"/>
      <c r="EA37" s="39"/>
      <c r="EB37" s="43"/>
      <c r="EC37" s="31"/>
      <c r="ED37" s="14"/>
      <c r="EE37" s="4"/>
      <c r="EF37" s="39"/>
      <c r="EG37" s="30"/>
      <c r="EH37" s="31"/>
      <c r="EI37" s="14"/>
      <c r="EJ37" s="4"/>
      <c r="EK37" s="39">
        <v>284</v>
      </c>
      <c r="EL37" s="14">
        <v>53.96</v>
      </c>
      <c r="EM37" s="31">
        <v>337.96</v>
      </c>
      <c r="EN37" s="14">
        <v>27036.799999999999</v>
      </c>
      <c r="EO37" s="4"/>
      <c r="EP37" s="39"/>
      <c r="EQ37" s="30"/>
      <c r="ER37" s="31"/>
      <c r="ES37" s="14"/>
      <c r="ET37" s="4"/>
      <c r="EU37" s="39"/>
      <c r="EV37" s="30"/>
      <c r="EW37" s="31"/>
      <c r="EX37" s="14"/>
      <c r="EY37" s="286"/>
      <c r="EZ37" s="39"/>
      <c r="FA37" s="30"/>
      <c r="FB37" s="31"/>
      <c r="FC37" s="14"/>
      <c r="FD37" s="4"/>
      <c r="FE37" s="39"/>
      <c r="FF37" s="30"/>
      <c r="FG37" s="31"/>
      <c r="FH37" s="14"/>
      <c r="FI37" s="94"/>
      <c r="FJ37" s="87">
        <f t="shared" si="9"/>
        <v>70.210000000000008</v>
      </c>
      <c r="FK37" s="87">
        <f t="shared" si="32"/>
        <v>77.349999999999994</v>
      </c>
      <c r="FL37" s="87"/>
      <c r="FM37" s="87">
        <f t="shared" si="1"/>
        <v>154.69999999999999</v>
      </c>
      <c r="FN37" s="87"/>
      <c r="FO37" s="87"/>
      <c r="FP37" s="87">
        <f t="shared" si="35"/>
        <v>164.22</v>
      </c>
      <c r="FQ37" s="87">
        <f t="shared" si="23"/>
        <v>89.25</v>
      </c>
      <c r="FR37" s="87"/>
      <c r="FS37" s="87"/>
      <c r="FT37" s="87"/>
      <c r="FU37" s="87"/>
      <c r="FV37" s="87"/>
      <c r="FW37" s="87"/>
      <c r="FX37" s="87"/>
      <c r="FY37" s="87"/>
      <c r="FZ37" s="87"/>
      <c r="GA37" s="87"/>
      <c r="GB37" s="87"/>
      <c r="GC37" s="87">
        <f t="shared" si="19"/>
        <v>86.275000000000006</v>
      </c>
      <c r="GD37" s="87"/>
      <c r="GE37" s="87"/>
      <c r="GF37" s="87">
        <f t="shared" si="33"/>
        <v>114.24000000000001</v>
      </c>
      <c r="GG37" s="87">
        <f t="shared" si="2"/>
        <v>74.97</v>
      </c>
      <c r="GH37" s="87"/>
      <c r="GI37" s="87"/>
      <c r="GJ37" s="87">
        <f t="shared" si="26"/>
        <v>337.96</v>
      </c>
      <c r="GK37" s="87"/>
      <c r="GL37" s="87"/>
      <c r="GM37" s="87"/>
      <c r="GN37" s="87"/>
      <c r="GO37" s="95"/>
      <c r="GP37" s="87">
        <f t="shared" si="12"/>
        <v>70.210000000000008</v>
      </c>
      <c r="GQ37" s="140">
        <f t="shared" si="3"/>
        <v>74.97</v>
      </c>
      <c r="GR37" s="20" t="str">
        <f t="shared" si="20"/>
        <v>RAFAEL ANTONIO SALAMANCA</v>
      </c>
      <c r="GS37" s="96">
        <f t="shared" si="13"/>
        <v>56.168000000000006</v>
      </c>
      <c r="GT37" s="96">
        <f t="shared" si="14"/>
        <v>89.963999999999999</v>
      </c>
      <c r="GU37" s="96">
        <f t="shared" si="36"/>
        <v>137.37062499999999</v>
      </c>
      <c r="GV37" s="87">
        <f>GQ37-GP37</f>
        <v>4.7599999999999909</v>
      </c>
      <c r="GW37" s="88">
        <f>GV37/GP37</f>
        <v>6.7796610169491386E-2</v>
      </c>
      <c r="GX37" s="96">
        <f t="shared" si="22"/>
        <v>74.97</v>
      </c>
      <c r="GY37" s="96">
        <f t="shared" si="8"/>
        <v>149.94</v>
      </c>
      <c r="HJ37" s="27" t="e">
        <f>VLOOKUP(B37:B86,[1]Hoja1!$A:$U,21,0)</f>
        <v>#N/A</v>
      </c>
      <c r="HK37" s="27" t="e">
        <f>VLOOKUP(B37:B86,[2]Hoja1!$B:$N,13,0)</f>
        <v>#N/A</v>
      </c>
      <c r="HL37" s="27" t="e">
        <f>VLOOKUP(B37:B86,'[3]Para Presentación'!$B:$AK,31,0)</f>
        <v>#N/A</v>
      </c>
    </row>
    <row r="38" spans="1:225" s="27" customFormat="1" ht="30" customHeight="1">
      <c r="A38" s="17">
        <v>22</v>
      </c>
      <c r="B38" s="163">
        <v>21</v>
      </c>
      <c r="C38" s="163" t="s">
        <v>1129</v>
      </c>
      <c r="D38" s="163" t="s">
        <v>1163</v>
      </c>
      <c r="E38" s="164">
        <v>18</v>
      </c>
      <c r="F38" s="19" t="s">
        <v>970</v>
      </c>
      <c r="G38" s="60"/>
      <c r="H38" s="90" t="s">
        <v>1032</v>
      </c>
      <c r="I38" s="14">
        <v>70.210000000000008</v>
      </c>
      <c r="J38" s="14"/>
      <c r="K38" s="14">
        <f t="shared" ref="K38:K42" si="38">(I38*13.12%)+I38</f>
        <v>79.421552000000005</v>
      </c>
      <c r="L38" s="14">
        <f t="shared" ref="L38:L42" si="39">(K38*9.28%)+K38</f>
        <v>86.7918720256</v>
      </c>
      <c r="M38" s="14">
        <f t="shared" ref="M38:M42" si="40">L38</f>
        <v>86.7918720256</v>
      </c>
      <c r="N38" s="14">
        <f t="shared" si="0"/>
        <v>1562.2536964608</v>
      </c>
      <c r="O38" s="286"/>
      <c r="P38" s="39">
        <v>65</v>
      </c>
      <c r="Q38" s="14">
        <v>12.35</v>
      </c>
      <c r="R38" s="31">
        <v>77.349999999999994</v>
      </c>
      <c r="S38" s="31">
        <v>23205</v>
      </c>
      <c r="T38" s="4"/>
      <c r="U38" s="39"/>
      <c r="V38" s="30"/>
      <c r="W38" s="31"/>
      <c r="X38" s="31"/>
      <c r="Y38" s="286"/>
      <c r="Z38" s="39">
        <v>130</v>
      </c>
      <c r="AA38" s="14">
        <v>24.7</v>
      </c>
      <c r="AB38" s="31">
        <v>154.69999999999999</v>
      </c>
      <c r="AC38" s="31">
        <v>46410</v>
      </c>
      <c r="AD38" s="4"/>
      <c r="AE38" s="39"/>
      <c r="AF38" s="30"/>
      <c r="AG38" s="31"/>
      <c r="AH38" s="31"/>
      <c r="AI38" s="4"/>
      <c r="AJ38" s="39"/>
      <c r="AK38" s="39"/>
      <c r="AL38" s="31"/>
      <c r="AM38" s="31"/>
      <c r="AN38" s="4"/>
      <c r="AO38" s="39">
        <v>149.5</v>
      </c>
      <c r="AP38" s="14">
        <v>28.405000000000001</v>
      </c>
      <c r="AQ38" s="31">
        <v>177.905</v>
      </c>
      <c r="AR38" s="14">
        <v>53371.5</v>
      </c>
      <c r="AS38" s="4"/>
      <c r="AT38" s="39">
        <v>75</v>
      </c>
      <c r="AU38" s="14">
        <v>14.25</v>
      </c>
      <c r="AV38" s="31">
        <v>89.25</v>
      </c>
      <c r="AW38" s="14">
        <v>26775</v>
      </c>
      <c r="AX38" s="4"/>
      <c r="AY38" s="39"/>
      <c r="AZ38" s="30"/>
      <c r="BA38" s="31"/>
      <c r="BB38" s="31"/>
      <c r="BC38" s="4"/>
      <c r="BD38" s="39"/>
      <c r="BE38" s="30"/>
      <c r="BF38" s="31"/>
      <c r="BG38" s="14"/>
      <c r="BH38" s="4"/>
      <c r="BI38" s="39"/>
      <c r="BJ38" s="30"/>
      <c r="BK38" s="31"/>
      <c r="BL38" s="14"/>
      <c r="BM38" s="4"/>
      <c r="BN38" s="39"/>
      <c r="BO38" s="30"/>
      <c r="BP38" s="31"/>
      <c r="BQ38" s="14"/>
      <c r="BR38" s="4"/>
      <c r="BS38" s="39"/>
      <c r="BT38" s="30"/>
      <c r="BU38" s="31"/>
      <c r="BV38" s="14"/>
      <c r="BW38" s="4"/>
      <c r="BX38" s="39"/>
      <c r="BY38" s="30"/>
      <c r="BZ38" s="31"/>
      <c r="CA38" s="14"/>
      <c r="CB38" s="4"/>
      <c r="CC38" s="35">
        <v>277</v>
      </c>
      <c r="CD38" s="37">
        <v>53</v>
      </c>
      <c r="CE38" s="31">
        <v>330</v>
      </c>
      <c r="CF38" s="14">
        <v>99000</v>
      </c>
      <c r="CG38" s="4"/>
      <c r="CH38" s="39"/>
      <c r="CI38" s="30"/>
      <c r="CJ38" s="31"/>
      <c r="CK38" s="14"/>
      <c r="CL38" s="4"/>
      <c r="CM38" s="39"/>
      <c r="CN38" s="30"/>
      <c r="CO38" s="31"/>
      <c r="CP38" s="14"/>
      <c r="CQ38" s="4"/>
      <c r="CR38" s="39"/>
      <c r="CS38" s="39"/>
      <c r="CT38" s="39"/>
      <c r="CU38" s="14"/>
      <c r="CV38" s="4"/>
      <c r="CW38" s="39"/>
      <c r="CX38" s="30"/>
      <c r="CY38" s="31"/>
      <c r="CZ38" s="14"/>
      <c r="DA38" s="286"/>
      <c r="DB38" s="14">
        <v>71.25</v>
      </c>
      <c r="DC38" s="14">
        <v>13.5375</v>
      </c>
      <c r="DD38" s="14">
        <v>84.787499999999994</v>
      </c>
      <c r="DE38" s="14">
        <v>25436.25</v>
      </c>
      <c r="DF38" s="4"/>
      <c r="DG38" s="39"/>
      <c r="DH38" s="30"/>
      <c r="DI38" s="31"/>
      <c r="DJ38" s="14"/>
      <c r="DK38" s="4"/>
      <c r="DL38" s="39"/>
      <c r="DM38" s="30"/>
      <c r="DN38" s="31"/>
      <c r="DO38" s="14"/>
      <c r="DP38" s="4"/>
      <c r="DQ38" s="39">
        <v>96</v>
      </c>
      <c r="DR38" s="14">
        <v>18.240000000000002</v>
      </c>
      <c r="DS38" s="31">
        <v>114.24000000000001</v>
      </c>
      <c r="DT38" s="14">
        <v>34272</v>
      </c>
      <c r="DU38" s="4"/>
      <c r="DV38" s="45">
        <v>65</v>
      </c>
      <c r="DW38" s="14">
        <v>12.35</v>
      </c>
      <c r="DX38" s="61">
        <v>77.349999999999994</v>
      </c>
      <c r="DY38" s="14">
        <v>23205</v>
      </c>
      <c r="DZ38" s="4"/>
      <c r="EA38" s="39"/>
      <c r="EB38" s="43"/>
      <c r="EC38" s="31"/>
      <c r="ED38" s="14"/>
      <c r="EE38" s="4"/>
      <c r="EF38" s="39"/>
      <c r="EG38" s="30"/>
      <c r="EH38" s="31"/>
      <c r="EI38" s="14"/>
      <c r="EJ38" s="4"/>
      <c r="EK38" s="39">
        <v>272</v>
      </c>
      <c r="EL38" s="14">
        <v>51.68</v>
      </c>
      <c r="EM38" s="31">
        <v>323.68</v>
      </c>
      <c r="EN38" s="14">
        <v>97104</v>
      </c>
      <c r="EO38" s="4"/>
      <c r="EP38" s="39"/>
      <c r="EQ38" s="30"/>
      <c r="ER38" s="31"/>
      <c r="ES38" s="14"/>
      <c r="ET38" s="4"/>
      <c r="EU38" s="39"/>
      <c r="EV38" s="30"/>
      <c r="EW38" s="31"/>
      <c r="EX38" s="14"/>
      <c r="EY38" s="286"/>
      <c r="EZ38" s="39"/>
      <c r="FA38" s="30"/>
      <c r="FB38" s="31"/>
      <c r="FC38" s="14"/>
      <c r="FD38" s="4"/>
      <c r="FE38" s="39"/>
      <c r="FF38" s="30"/>
      <c r="FG38" s="31"/>
      <c r="FH38" s="14"/>
      <c r="FI38" s="94"/>
      <c r="FJ38" s="87">
        <f t="shared" si="9"/>
        <v>86.7918720256</v>
      </c>
      <c r="FK38" s="87">
        <f t="shared" si="32"/>
        <v>77.349999999999994</v>
      </c>
      <c r="FL38" s="87"/>
      <c r="FM38" s="87">
        <f t="shared" si="1"/>
        <v>154.69999999999999</v>
      </c>
      <c r="FN38" s="87"/>
      <c r="FO38" s="87"/>
      <c r="FP38" s="87">
        <f t="shared" si="35"/>
        <v>177.905</v>
      </c>
      <c r="FQ38" s="87">
        <f t="shared" si="23"/>
        <v>89.25</v>
      </c>
      <c r="FR38" s="87"/>
      <c r="FS38" s="87"/>
      <c r="FT38" s="87"/>
      <c r="FU38" s="87"/>
      <c r="FV38" s="87"/>
      <c r="FW38" s="87"/>
      <c r="FX38" s="87">
        <f t="shared" si="10"/>
        <v>330</v>
      </c>
      <c r="FY38" s="87"/>
      <c r="FZ38" s="87"/>
      <c r="GA38" s="87"/>
      <c r="GB38" s="87"/>
      <c r="GC38" s="87">
        <f t="shared" si="19"/>
        <v>84.787499999999994</v>
      </c>
      <c r="GD38" s="87"/>
      <c r="GE38" s="87"/>
      <c r="GF38" s="87">
        <f t="shared" si="33"/>
        <v>114.24000000000001</v>
      </c>
      <c r="GG38" s="87">
        <f t="shared" si="2"/>
        <v>77.349999999999994</v>
      </c>
      <c r="GH38" s="87"/>
      <c r="GI38" s="87"/>
      <c r="GJ38" s="87">
        <f t="shared" si="26"/>
        <v>323.68</v>
      </c>
      <c r="GK38" s="87"/>
      <c r="GL38" s="87"/>
      <c r="GM38" s="87"/>
      <c r="GN38" s="87"/>
      <c r="GO38" s="95"/>
      <c r="GP38" s="87">
        <f t="shared" si="12"/>
        <v>86.7918720256</v>
      </c>
      <c r="GQ38" s="140">
        <f t="shared" si="3"/>
        <v>77.349999999999994</v>
      </c>
      <c r="GR38" s="20" t="str">
        <f t="shared" si="20"/>
        <v>ALFA TRADING S.A.S.</v>
      </c>
      <c r="GS38" s="96">
        <f t="shared" si="13"/>
        <v>69.433497620479997</v>
      </c>
      <c r="GT38" s="96">
        <f t="shared" si="14"/>
        <v>92.82</v>
      </c>
      <c r="GU38" s="96">
        <f t="shared" si="36"/>
        <v>158.80694444444444</v>
      </c>
      <c r="GV38" s="87">
        <f>GQ38-GP38</f>
        <v>-9.4418720256000057</v>
      </c>
      <c r="GW38" s="88">
        <f>GV38/GP38</f>
        <v>-0.10878751437479128</v>
      </c>
      <c r="GX38" s="96">
        <f t="shared" si="22"/>
        <v>77.349999999999994</v>
      </c>
      <c r="GY38" s="96">
        <f t="shared" si="8"/>
        <v>1392.3</v>
      </c>
      <c r="HJ38" s="27" t="e">
        <f>VLOOKUP(B38:B87,[1]Hoja1!$A:$U,21,0)</f>
        <v>#N/A</v>
      </c>
      <c r="HK38" s="27" t="e">
        <f>VLOOKUP(B38:B87,[2]Hoja1!$B:$N,13,0)</f>
        <v>#N/A</v>
      </c>
      <c r="HL38" s="27" t="e">
        <f>VLOOKUP(B38:B87,'[3]Para Presentación'!$B:$AK,31,0)</f>
        <v>#N/A</v>
      </c>
    </row>
    <row r="39" spans="1:225" s="27" customFormat="1" ht="30" customHeight="1">
      <c r="A39" s="17">
        <v>23</v>
      </c>
      <c r="B39" s="163">
        <v>23</v>
      </c>
      <c r="C39" s="163" t="s">
        <v>1130</v>
      </c>
      <c r="D39" s="163" t="s">
        <v>1163</v>
      </c>
      <c r="E39" s="164">
        <v>35</v>
      </c>
      <c r="F39" s="19" t="s">
        <v>970</v>
      </c>
      <c r="G39" s="60"/>
      <c r="H39" s="90" t="s">
        <v>1034</v>
      </c>
      <c r="I39" s="14">
        <v>70.210000000000008</v>
      </c>
      <c r="J39" s="14"/>
      <c r="K39" s="14">
        <f t="shared" si="38"/>
        <v>79.421552000000005</v>
      </c>
      <c r="L39" s="14">
        <f t="shared" si="39"/>
        <v>86.7918720256</v>
      </c>
      <c r="M39" s="14">
        <f t="shared" si="40"/>
        <v>86.7918720256</v>
      </c>
      <c r="N39" s="14">
        <f t="shared" si="0"/>
        <v>3037.7155208959998</v>
      </c>
      <c r="O39" s="286"/>
      <c r="P39" s="39">
        <v>65</v>
      </c>
      <c r="Q39" s="14">
        <v>12.35</v>
      </c>
      <c r="R39" s="31">
        <v>77.349999999999994</v>
      </c>
      <c r="S39" s="31">
        <v>3094</v>
      </c>
      <c r="T39" s="4"/>
      <c r="U39" s="39"/>
      <c r="V39" s="30"/>
      <c r="W39" s="31"/>
      <c r="X39" s="31"/>
      <c r="Y39" s="286"/>
      <c r="Z39" s="39">
        <v>130</v>
      </c>
      <c r="AA39" s="14">
        <v>24.7</v>
      </c>
      <c r="AB39" s="31">
        <v>154.69999999999999</v>
      </c>
      <c r="AC39" s="31">
        <v>6188</v>
      </c>
      <c r="AD39" s="4"/>
      <c r="AE39" s="39"/>
      <c r="AF39" s="30"/>
      <c r="AG39" s="31"/>
      <c r="AH39" s="31"/>
      <c r="AI39" s="4"/>
      <c r="AJ39" s="39"/>
      <c r="AK39" s="39"/>
      <c r="AL39" s="31"/>
      <c r="AM39" s="31"/>
      <c r="AN39" s="4"/>
      <c r="AO39" s="39"/>
      <c r="AP39" s="14"/>
      <c r="AQ39" s="31"/>
      <c r="AR39" s="14"/>
      <c r="AS39" s="4"/>
      <c r="AT39" s="39"/>
      <c r="AU39" s="14"/>
      <c r="AV39" s="31"/>
      <c r="AW39" s="14"/>
      <c r="AX39" s="4"/>
      <c r="AY39" s="39"/>
      <c r="AZ39" s="30"/>
      <c r="BA39" s="31"/>
      <c r="BB39" s="31"/>
      <c r="BC39" s="4"/>
      <c r="BD39" s="39"/>
      <c r="BE39" s="30"/>
      <c r="BF39" s="31"/>
      <c r="BG39" s="14"/>
      <c r="BH39" s="4"/>
      <c r="BI39" s="39"/>
      <c r="BJ39" s="30"/>
      <c r="BK39" s="31"/>
      <c r="BL39" s="14"/>
      <c r="BM39" s="4"/>
      <c r="BN39" s="39"/>
      <c r="BO39" s="30"/>
      <c r="BP39" s="31"/>
      <c r="BQ39" s="14"/>
      <c r="BR39" s="4"/>
      <c r="BS39" s="39"/>
      <c r="BT39" s="30"/>
      <c r="BU39" s="31"/>
      <c r="BV39" s="14"/>
      <c r="BW39" s="4"/>
      <c r="BX39" s="39"/>
      <c r="BY39" s="30"/>
      <c r="BZ39" s="31"/>
      <c r="CA39" s="14"/>
      <c r="CB39" s="4"/>
      <c r="CC39" s="35">
        <v>199</v>
      </c>
      <c r="CD39" s="37">
        <v>38</v>
      </c>
      <c r="CE39" s="31">
        <v>237</v>
      </c>
      <c r="CF39" s="14">
        <v>9480</v>
      </c>
      <c r="CG39" s="4"/>
      <c r="CH39" s="39"/>
      <c r="CI39" s="30"/>
      <c r="CJ39" s="31"/>
      <c r="CK39" s="14"/>
      <c r="CL39" s="4"/>
      <c r="CM39" s="39"/>
      <c r="CN39" s="30"/>
      <c r="CO39" s="31"/>
      <c r="CP39" s="14"/>
      <c r="CQ39" s="4"/>
      <c r="CR39" s="39"/>
      <c r="CS39" s="39"/>
      <c r="CT39" s="39"/>
      <c r="CU39" s="14"/>
      <c r="CV39" s="4"/>
      <c r="CW39" s="39"/>
      <c r="CX39" s="30"/>
      <c r="CY39" s="31"/>
      <c r="CZ39" s="14"/>
      <c r="DA39" s="286"/>
      <c r="DB39" s="43">
        <v>67.5</v>
      </c>
      <c r="DC39" s="43">
        <v>12.824999999999999</v>
      </c>
      <c r="DD39" s="14">
        <v>80.325000000000003</v>
      </c>
      <c r="DE39" s="14">
        <v>3213</v>
      </c>
      <c r="DF39" s="4"/>
      <c r="DG39" s="39"/>
      <c r="DH39" s="30"/>
      <c r="DI39" s="31"/>
      <c r="DJ39" s="14"/>
      <c r="DK39" s="4"/>
      <c r="DL39" s="39"/>
      <c r="DM39" s="30"/>
      <c r="DN39" s="31"/>
      <c r="DO39" s="14"/>
      <c r="DP39" s="4"/>
      <c r="DQ39" s="39">
        <v>96</v>
      </c>
      <c r="DR39" s="14">
        <v>18.240000000000002</v>
      </c>
      <c r="DS39" s="31">
        <v>114.24000000000001</v>
      </c>
      <c r="DT39" s="14">
        <v>4569.6000000000004</v>
      </c>
      <c r="DU39" s="4"/>
      <c r="DV39" s="45">
        <v>65</v>
      </c>
      <c r="DW39" s="14">
        <v>12.35</v>
      </c>
      <c r="DX39" s="61">
        <v>77.349999999999994</v>
      </c>
      <c r="DY39" s="14">
        <v>3094</v>
      </c>
      <c r="DZ39" s="4"/>
      <c r="EA39" s="39"/>
      <c r="EB39" s="43"/>
      <c r="EC39" s="31"/>
      <c r="ED39" s="14"/>
      <c r="EE39" s="4"/>
      <c r="EF39" s="39"/>
      <c r="EG39" s="30"/>
      <c r="EH39" s="31"/>
      <c r="EI39" s="14"/>
      <c r="EJ39" s="4"/>
      <c r="EK39" s="39">
        <v>265</v>
      </c>
      <c r="EL39" s="14">
        <v>50.35</v>
      </c>
      <c r="EM39" s="31">
        <v>315.35000000000002</v>
      </c>
      <c r="EN39" s="14">
        <v>12614</v>
      </c>
      <c r="EO39" s="4"/>
      <c r="EP39" s="39"/>
      <c r="EQ39" s="30"/>
      <c r="ER39" s="31"/>
      <c r="ES39" s="14"/>
      <c r="ET39" s="4"/>
      <c r="EU39" s="39"/>
      <c r="EV39" s="30"/>
      <c r="EW39" s="31"/>
      <c r="EX39" s="14"/>
      <c r="EY39" s="286"/>
      <c r="EZ39" s="39"/>
      <c r="FA39" s="30"/>
      <c r="FB39" s="31"/>
      <c r="FC39" s="14"/>
      <c r="FD39" s="4"/>
      <c r="FE39" s="39"/>
      <c r="FF39" s="30"/>
      <c r="FG39" s="31"/>
      <c r="FH39" s="14"/>
      <c r="FI39" s="94"/>
      <c r="FJ39" s="87">
        <f t="shared" si="9"/>
        <v>86.7918720256</v>
      </c>
      <c r="FK39" s="87">
        <f t="shared" si="32"/>
        <v>77.349999999999994</v>
      </c>
      <c r="FL39" s="87"/>
      <c r="FM39" s="87">
        <f t="shared" si="1"/>
        <v>154.69999999999999</v>
      </c>
      <c r="FN39" s="87"/>
      <c r="FO39" s="87"/>
      <c r="FP39" s="87"/>
      <c r="FQ39" s="87"/>
      <c r="FR39" s="87"/>
      <c r="FS39" s="87"/>
      <c r="FT39" s="87"/>
      <c r="FU39" s="87"/>
      <c r="FV39" s="87"/>
      <c r="FW39" s="87"/>
      <c r="FX39" s="87">
        <f t="shared" si="10"/>
        <v>237</v>
      </c>
      <c r="FY39" s="87"/>
      <c r="FZ39" s="87"/>
      <c r="GA39" s="87"/>
      <c r="GB39" s="87"/>
      <c r="GC39" s="87">
        <f t="shared" si="19"/>
        <v>80.325000000000003</v>
      </c>
      <c r="GD39" s="87"/>
      <c r="GE39" s="87"/>
      <c r="GF39" s="87">
        <f t="shared" si="33"/>
        <v>114.24000000000001</v>
      </c>
      <c r="GG39" s="87">
        <f t="shared" si="2"/>
        <v>77.349999999999994</v>
      </c>
      <c r="GH39" s="87"/>
      <c r="GI39" s="87"/>
      <c r="GJ39" s="87">
        <f t="shared" si="26"/>
        <v>315.35000000000002</v>
      </c>
      <c r="GK39" s="87"/>
      <c r="GL39" s="87"/>
      <c r="GM39" s="87"/>
      <c r="GN39" s="87"/>
      <c r="GO39" s="95"/>
      <c r="GP39" s="87">
        <f t="shared" si="12"/>
        <v>86.7918720256</v>
      </c>
      <c r="GQ39" s="140">
        <f t="shared" si="3"/>
        <v>77.349999999999994</v>
      </c>
      <c r="GR39" s="20" t="str">
        <f t="shared" si="20"/>
        <v>ALFA TRADING S.A.S.</v>
      </c>
      <c r="GS39" s="96">
        <f t="shared" si="13"/>
        <v>69.433497620479997</v>
      </c>
      <c r="GT39" s="96">
        <f t="shared" si="14"/>
        <v>92.82</v>
      </c>
      <c r="GU39" s="96">
        <f t="shared" si="36"/>
        <v>150.90214285714288</v>
      </c>
      <c r="GV39" s="87">
        <f>GQ39-GP39</f>
        <v>-9.4418720256000057</v>
      </c>
      <c r="GW39" s="88">
        <f>GV39/GP39</f>
        <v>-0.10878751437479128</v>
      </c>
      <c r="GX39" s="96">
        <f t="shared" si="22"/>
        <v>77.349999999999994</v>
      </c>
      <c r="GY39" s="96">
        <f t="shared" si="8"/>
        <v>2707.25</v>
      </c>
      <c r="HJ39" s="27" t="e">
        <f>VLOOKUP(B39:B88,[1]Hoja1!$A:$U,21,0)</f>
        <v>#N/A</v>
      </c>
      <c r="HK39" s="27" t="e">
        <f>VLOOKUP(B39:B88,[2]Hoja1!$B:$N,13,0)</f>
        <v>#N/A</v>
      </c>
      <c r="HL39" s="27" t="e">
        <f>VLOOKUP(B39:B88,'[3]Para Presentación'!$B:$AK,31,0)</f>
        <v>#N/A</v>
      </c>
    </row>
    <row r="40" spans="1:225" s="27" customFormat="1" ht="30" customHeight="1">
      <c r="A40" s="17">
        <v>24</v>
      </c>
      <c r="B40" s="163">
        <v>1</v>
      </c>
      <c r="C40" s="163" t="s">
        <v>1131</v>
      </c>
      <c r="D40" s="163" t="s">
        <v>1164</v>
      </c>
      <c r="E40" s="164">
        <v>6</v>
      </c>
      <c r="F40" s="19" t="s">
        <v>970</v>
      </c>
      <c r="G40" s="60"/>
      <c r="H40" s="90" t="s">
        <v>1026</v>
      </c>
      <c r="I40" s="14">
        <v>70.210000000000008</v>
      </c>
      <c r="J40" s="14"/>
      <c r="K40" s="14">
        <f t="shared" si="38"/>
        <v>79.421552000000005</v>
      </c>
      <c r="L40" s="14">
        <f t="shared" si="39"/>
        <v>86.7918720256</v>
      </c>
      <c r="M40" s="14">
        <f t="shared" si="40"/>
        <v>86.7918720256</v>
      </c>
      <c r="N40" s="14">
        <f t="shared" si="0"/>
        <v>520.75123215359997</v>
      </c>
      <c r="O40" s="286"/>
      <c r="P40" s="39">
        <v>65</v>
      </c>
      <c r="Q40" s="14">
        <v>12.35</v>
      </c>
      <c r="R40" s="31">
        <v>77.349999999999994</v>
      </c>
      <c r="S40" s="31">
        <v>50277.499999999993</v>
      </c>
      <c r="T40" s="4"/>
      <c r="U40" s="39"/>
      <c r="V40" s="30"/>
      <c r="W40" s="31"/>
      <c r="X40" s="31"/>
      <c r="Y40" s="286"/>
      <c r="Z40" s="39">
        <v>130</v>
      </c>
      <c r="AA40" s="14">
        <v>24.7</v>
      </c>
      <c r="AB40" s="31">
        <v>154.69999999999999</v>
      </c>
      <c r="AC40" s="31">
        <v>100554.99999999999</v>
      </c>
      <c r="AD40" s="4"/>
      <c r="AE40" s="39"/>
      <c r="AF40" s="30"/>
      <c r="AG40" s="31"/>
      <c r="AH40" s="31"/>
      <c r="AI40" s="4"/>
      <c r="AJ40" s="39"/>
      <c r="AK40" s="39"/>
      <c r="AL40" s="31"/>
      <c r="AM40" s="31"/>
      <c r="AN40" s="4"/>
      <c r="AO40" s="39">
        <v>149.5</v>
      </c>
      <c r="AP40" s="14">
        <v>28.405000000000001</v>
      </c>
      <c r="AQ40" s="31">
        <v>177.905</v>
      </c>
      <c r="AR40" s="14">
        <v>115638.25</v>
      </c>
      <c r="AS40" s="4"/>
      <c r="AT40" s="39">
        <v>75</v>
      </c>
      <c r="AU40" s="14">
        <v>14.25</v>
      </c>
      <c r="AV40" s="31">
        <v>89.25</v>
      </c>
      <c r="AW40" s="14">
        <v>58012.5</v>
      </c>
      <c r="AX40" s="4"/>
      <c r="AY40" s="39"/>
      <c r="AZ40" s="30"/>
      <c r="BA40" s="31"/>
      <c r="BB40" s="31"/>
      <c r="BC40" s="4"/>
      <c r="BD40" s="39"/>
      <c r="BE40" s="30"/>
      <c r="BF40" s="31"/>
      <c r="BG40" s="14"/>
      <c r="BH40" s="4"/>
      <c r="BI40" s="39"/>
      <c r="BJ40" s="30"/>
      <c r="BK40" s="31"/>
      <c r="BL40" s="14"/>
      <c r="BM40" s="4"/>
      <c r="BN40" s="39"/>
      <c r="BO40" s="30"/>
      <c r="BP40" s="31"/>
      <c r="BQ40" s="14"/>
      <c r="BR40" s="4"/>
      <c r="BS40" s="39"/>
      <c r="BT40" s="30"/>
      <c r="BU40" s="31"/>
      <c r="BV40" s="14"/>
      <c r="BW40" s="4"/>
      <c r="BX40" s="39"/>
      <c r="BY40" s="30"/>
      <c r="BZ40" s="31"/>
      <c r="CA40" s="14"/>
      <c r="CB40" s="4"/>
      <c r="CC40" s="35">
        <v>209</v>
      </c>
      <c r="CD40" s="37">
        <v>40</v>
      </c>
      <c r="CE40" s="31">
        <v>249</v>
      </c>
      <c r="CF40" s="14">
        <v>161850</v>
      </c>
      <c r="CG40" s="4"/>
      <c r="CH40" s="39"/>
      <c r="CI40" s="30"/>
      <c r="CJ40" s="31"/>
      <c r="CK40" s="14"/>
      <c r="CL40" s="4"/>
      <c r="CM40" s="39"/>
      <c r="CN40" s="30"/>
      <c r="CO40" s="31"/>
      <c r="CP40" s="14"/>
      <c r="CQ40" s="4"/>
      <c r="CR40" s="39"/>
      <c r="CS40" s="39"/>
      <c r="CT40" s="39"/>
      <c r="CU40" s="14"/>
      <c r="CV40" s="4"/>
      <c r="CW40" s="39"/>
      <c r="CX40" s="30"/>
      <c r="CY40" s="31"/>
      <c r="CZ40" s="14"/>
      <c r="DA40" s="286"/>
      <c r="DB40" s="43">
        <v>72.5</v>
      </c>
      <c r="DC40" s="43">
        <v>13.775</v>
      </c>
      <c r="DD40" s="14">
        <v>86.275000000000006</v>
      </c>
      <c r="DE40" s="14">
        <v>56078.750000000007</v>
      </c>
      <c r="DF40" s="4"/>
      <c r="DG40" s="39"/>
      <c r="DH40" s="30"/>
      <c r="DI40" s="31"/>
      <c r="DJ40" s="14"/>
      <c r="DK40" s="4"/>
      <c r="DL40" s="39"/>
      <c r="DM40" s="30"/>
      <c r="DN40" s="31"/>
      <c r="DO40" s="14"/>
      <c r="DP40" s="4"/>
      <c r="DQ40" s="39">
        <v>96</v>
      </c>
      <c r="DR40" s="14">
        <v>18.240000000000002</v>
      </c>
      <c r="DS40" s="31">
        <v>114.24000000000001</v>
      </c>
      <c r="DT40" s="14">
        <v>74256</v>
      </c>
      <c r="DU40" s="4"/>
      <c r="DV40" s="45">
        <v>69</v>
      </c>
      <c r="DW40" s="14">
        <v>13.11</v>
      </c>
      <c r="DX40" s="61">
        <v>82.11</v>
      </c>
      <c r="DY40" s="14">
        <v>53371.5</v>
      </c>
      <c r="DZ40" s="4"/>
      <c r="EA40" s="39"/>
      <c r="EB40" s="43"/>
      <c r="EC40" s="31"/>
      <c r="ED40" s="14"/>
      <c r="EE40" s="4"/>
      <c r="EF40" s="39"/>
      <c r="EG40" s="30"/>
      <c r="EH40" s="31"/>
      <c r="EI40" s="14"/>
      <c r="EJ40" s="4"/>
      <c r="EK40" s="39">
        <v>227</v>
      </c>
      <c r="EL40" s="14">
        <v>43.13</v>
      </c>
      <c r="EM40" s="31">
        <v>270.13</v>
      </c>
      <c r="EN40" s="14">
        <v>175584.5</v>
      </c>
      <c r="EO40" s="4"/>
      <c r="EP40" s="39"/>
      <c r="EQ40" s="30"/>
      <c r="ER40" s="31"/>
      <c r="ES40" s="14"/>
      <c r="ET40" s="4"/>
      <c r="EU40" s="39"/>
      <c r="EV40" s="30"/>
      <c r="EW40" s="31"/>
      <c r="EX40" s="14"/>
      <c r="EY40" s="286"/>
      <c r="EZ40" s="39"/>
      <c r="FA40" s="30"/>
      <c r="FB40" s="31"/>
      <c r="FC40" s="14"/>
      <c r="FD40" s="4"/>
      <c r="FE40" s="39"/>
      <c r="FF40" s="30"/>
      <c r="FG40" s="31"/>
      <c r="FH40" s="14"/>
      <c r="FI40" s="94"/>
      <c r="FJ40" s="87">
        <f t="shared" si="9"/>
        <v>86.7918720256</v>
      </c>
      <c r="FK40" s="87">
        <f t="shared" si="32"/>
        <v>77.349999999999994</v>
      </c>
      <c r="FL40" s="87"/>
      <c r="FM40" s="87">
        <f t="shared" si="1"/>
        <v>154.69999999999999</v>
      </c>
      <c r="FN40" s="87"/>
      <c r="FO40" s="87"/>
      <c r="FP40" s="87">
        <f t="shared" si="35"/>
        <v>177.905</v>
      </c>
      <c r="FQ40" s="87">
        <f t="shared" si="23"/>
        <v>89.25</v>
      </c>
      <c r="FR40" s="87"/>
      <c r="FS40" s="87"/>
      <c r="FT40" s="87"/>
      <c r="FU40" s="87"/>
      <c r="FV40" s="87"/>
      <c r="FW40" s="87"/>
      <c r="FX40" s="87">
        <f t="shared" si="10"/>
        <v>249</v>
      </c>
      <c r="FY40" s="87"/>
      <c r="FZ40" s="87"/>
      <c r="GA40" s="87"/>
      <c r="GB40" s="87"/>
      <c r="GC40" s="87">
        <f t="shared" si="19"/>
        <v>86.275000000000006</v>
      </c>
      <c r="GD40" s="87"/>
      <c r="GE40" s="87"/>
      <c r="GF40" s="87">
        <f t="shared" si="33"/>
        <v>114.24000000000001</v>
      </c>
      <c r="GG40" s="87">
        <f t="shared" si="2"/>
        <v>82.11</v>
      </c>
      <c r="GH40" s="87"/>
      <c r="GI40" s="87"/>
      <c r="GJ40" s="87">
        <f t="shared" si="26"/>
        <v>270.13</v>
      </c>
      <c r="GK40" s="87"/>
      <c r="GL40" s="87"/>
      <c r="GM40" s="87"/>
      <c r="GN40" s="87"/>
      <c r="GO40" s="95"/>
      <c r="GP40" s="87">
        <f t="shared" si="12"/>
        <v>86.7918720256</v>
      </c>
      <c r="GQ40" s="140">
        <f t="shared" si="3"/>
        <v>77.349999999999994</v>
      </c>
      <c r="GR40" s="20" t="str">
        <f t="shared" si="20"/>
        <v>ALFA TRADING S.A.S.</v>
      </c>
      <c r="GS40" s="96">
        <f t="shared" si="13"/>
        <v>69.433497620479997</v>
      </c>
      <c r="GT40" s="96">
        <f t="shared" si="14"/>
        <v>92.82</v>
      </c>
      <c r="GU40" s="96">
        <f t="shared" si="36"/>
        <v>144.55111111111111</v>
      </c>
      <c r="GV40" s="87">
        <f>GQ40-GP40</f>
        <v>-9.4418720256000057</v>
      </c>
      <c r="GW40" s="88">
        <f>GV40/GP40</f>
        <v>-0.10878751437479128</v>
      </c>
      <c r="GX40" s="96">
        <f t="shared" si="22"/>
        <v>77.349999999999994</v>
      </c>
      <c r="GY40" s="96">
        <f t="shared" si="8"/>
        <v>464.09999999999997</v>
      </c>
      <c r="HJ40" s="27">
        <f>VLOOKUP(B40:B89,[1]Hoja1!$A:$U,21,0)</f>
        <v>21</v>
      </c>
      <c r="HK40" s="27" t="e">
        <f>VLOOKUP(B40:B89,[2]Hoja1!$B:$N,13,0)</f>
        <v>#N/A</v>
      </c>
      <c r="HL40" s="27" t="e">
        <f>VLOOKUP(B40:B89,'[3]Para Presentación'!$B:$AK,31,0)</f>
        <v>#N/A</v>
      </c>
    </row>
    <row r="41" spans="1:225" s="27" customFormat="1" ht="30" customHeight="1">
      <c r="A41" s="17">
        <v>25</v>
      </c>
      <c r="B41" s="163">
        <v>2</v>
      </c>
      <c r="C41" s="163" t="s">
        <v>1132</v>
      </c>
      <c r="D41" s="163" t="s">
        <v>1164</v>
      </c>
      <c r="E41" s="164">
        <v>6</v>
      </c>
      <c r="F41" s="19" t="s">
        <v>970</v>
      </c>
      <c r="G41" s="60"/>
      <c r="H41" s="90" t="s">
        <v>1026</v>
      </c>
      <c r="I41" s="14">
        <v>90.939800000000005</v>
      </c>
      <c r="J41" s="14"/>
      <c r="K41" s="14">
        <f t="shared" si="38"/>
        <v>102.87110176</v>
      </c>
      <c r="L41" s="14">
        <f t="shared" si="39"/>
        <v>112.417540003328</v>
      </c>
      <c r="M41" s="14">
        <f t="shared" si="40"/>
        <v>112.417540003328</v>
      </c>
      <c r="N41" s="14">
        <f t="shared" si="0"/>
        <v>674.50524001996803</v>
      </c>
      <c r="O41" s="286"/>
      <c r="P41" s="39">
        <v>65</v>
      </c>
      <c r="Q41" s="14">
        <v>12.35</v>
      </c>
      <c r="R41" s="31">
        <v>77.349999999999994</v>
      </c>
      <c r="S41" s="31">
        <v>7734.9999999999991</v>
      </c>
      <c r="T41" s="4"/>
      <c r="U41" s="39"/>
      <c r="V41" s="30"/>
      <c r="W41" s="31"/>
      <c r="X41" s="31"/>
      <c r="Y41" s="286"/>
      <c r="Z41" s="39">
        <v>130</v>
      </c>
      <c r="AA41" s="14">
        <v>24.7</v>
      </c>
      <c r="AB41" s="31">
        <v>154.69999999999999</v>
      </c>
      <c r="AC41" s="31">
        <v>15469.999999999998</v>
      </c>
      <c r="AD41" s="4"/>
      <c r="AE41" s="39"/>
      <c r="AF41" s="30"/>
      <c r="AG41" s="31"/>
      <c r="AH41" s="31"/>
      <c r="AI41" s="4"/>
      <c r="AJ41" s="39"/>
      <c r="AK41" s="39"/>
      <c r="AL41" s="31"/>
      <c r="AM41" s="31"/>
      <c r="AN41" s="4"/>
      <c r="AO41" s="39"/>
      <c r="AP41" s="30"/>
      <c r="AQ41" s="31"/>
      <c r="AR41" s="14"/>
      <c r="AS41" s="4"/>
      <c r="AT41" s="39"/>
      <c r="AU41" s="14"/>
      <c r="AV41" s="31"/>
      <c r="AW41" s="14"/>
      <c r="AX41" s="4"/>
      <c r="AY41" s="39"/>
      <c r="AZ41" s="30"/>
      <c r="BA41" s="31"/>
      <c r="BB41" s="31"/>
      <c r="BC41" s="4"/>
      <c r="BD41" s="39"/>
      <c r="BE41" s="30"/>
      <c r="BF41" s="31"/>
      <c r="BG41" s="14"/>
      <c r="BH41" s="4"/>
      <c r="BI41" s="39"/>
      <c r="BJ41" s="30"/>
      <c r="BK41" s="31"/>
      <c r="BL41" s="14"/>
      <c r="BM41" s="4"/>
      <c r="BN41" s="39"/>
      <c r="BO41" s="30"/>
      <c r="BP41" s="31"/>
      <c r="BQ41" s="14"/>
      <c r="BR41" s="4"/>
      <c r="BS41" s="39"/>
      <c r="BT41" s="30"/>
      <c r="BU41" s="31"/>
      <c r="BV41" s="14"/>
      <c r="BW41" s="4"/>
      <c r="BX41" s="39"/>
      <c r="BY41" s="30"/>
      <c r="BZ41" s="31"/>
      <c r="CA41" s="14"/>
      <c r="CB41" s="4"/>
      <c r="CC41" s="35"/>
      <c r="CD41" s="33"/>
      <c r="CE41" s="31"/>
      <c r="CF41" s="14"/>
      <c r="CG41" s="4"/>
      <c r="CH41" s="39"/>
      <c r="CI41" s="30"/>
      <c r="CJ41" s="31"/>
      <c r="CK41" s="14"/>
      <c r="CL41" s="4"/>
      <c r="CM41" s="39"/>
      <c r="CN41" s="30"/>
      <c r="CO41" s="31"/>
      <c r="CP41" s="14"/>
      <c r="CQ41" s="4"/>
      <c r="CR41" s="39"/>
      <c r="CS41" s="39"/>
      <c r="CT41" s="39"/>
      <c r="CU41" s="14"/>
      <c r="CV41" s="4"/>
      <c r="CW41" s="39"/>
      <c r="CX41" s="30"/>
      <c r="CY41" s="31"/>
      <c r="CZ41" s="14"/>
      <c r="DA41" s="286"/>
      <c r="DB41" s="43">
        <v>67.5</v>
      </c>
      <c r="DC41" s="43">
        <v>12.824999999999999</v>
      </c>
      <c r="DD41" s="14">
        <v>80.325000000000003</v>
      </c>
      <c r="DE41" s="14">
        <v>8032.5</v>
      </c>
      <c r="DF41" s="4"/>
      <c r="DG41" s="39"/>
      <c r="DH41" s="30"/>
      <c r="DI41" s="31"/>
      <c r="DJ41" s="14"/>
      <c r="DK41" s="4"/>
      <c r="DL41" s="39"/>
      <c r="DM41" s="30"/>
      <c r="DN41" s="31"/>
      <c r="DO41" s="14"/>
      <c r="DP41" s="4"/>
      <c r="DQ41" s="39">
        <v>96</v>
      </c>
      <c r="DR41" s="14">
        <v>18.240000000000002</v>
      </c>
      <c r="DS41" s="31">
        <v>114.24000000000001</v>
      </c>
      <c r="DT41" s="14">
        <v>11424</v>
      </c>
      <c r="DU41" s="4"/>
      <c r="DV41" s="45">
        <v>63</v>
      </c>
      <c r="DW41" s="14">
        <v>11.97</v>
      </c>
      <c r="DX41" s="61">
        <v>74.97</v>
      </c>
      <c r="DY41" s="14">
        <v>7497</v>
      </c>
      <c r="DZ41" s="4"/>
      <c r="EA41" s="39"/>
      <c r="EB41" s="43"/>
      <c r="EC41" s="31"/>
      <c r="ED41" s="14"/>
      <c r="EE41" s="4"/>
      <c r="EF41" s="39"/>
      <c r="EG41" s="30"/>
      <c r="EH41" s="31"/>
      <c r="EI41" s="14"/>
      <c r="EJ41" s="4"/>
      <c r="EK41" s="39"/>
      <c r="EL41" s="30"/>
      <c r="EM41" s="31"/>
      <c r="EN41" s="14"/>
      <c r="EO41" s="4"/>
      <c r="EP41" s="39"/>
      <c r="EQ41" s="30"/>
      <c r="ER41" s="31"/>
      <c r="ES41" s="14"/>
      <c r="ET41" s="4"/>
      <c r="EU41" s="39"/>
      <c r="EV41" s="30"/>
      <c r="EW41" s="31"/>
      <c r="EX41" s="14"/>
      <c r="EY41" s="286"/>
      <c r="EZ41" s="39"/>
      <c r="FA41" s="30"/>
      <c r="FB41" s="31"/>
      <c r="FC41" s="14"/>
      <c r="FD41" s="4"/>
      <c r="FE41" s="39"/>
      <c r="FF41" s="30"/>
      <c r="FG41" s="31"/>
      <c r="FH41" s="14"/>
      <c r="FI41" s="94"/>
      <c r="FJ41" s="87">
        <f t="shared" si="9"/>
        <v>112.417540003328</v>
      </c>
      <c r="FK41" s="87">
        <f t="shared" si="32"/>
        <v>77.349999999999994</v>
      </c>
      <c r="FL41" s="87"/>
      <c r="FM41" s="87"/>
      <c r="FN41" s="87"/>
      <c r="FO41" s="87"/>
      <c r="FP41" s="87"/>
      <c r="FQ41" s="87"/>
      <c r="FR41" s="87"/>
      <c r="FS41" s="87"/>
      <c r="FT41" s="87"/>
      <c r="FU41" s="87"/>
      <c r="FV41" s="87"/>
      <c r="FW41" s="87"/>
      <c r="FX41" s="87"/>
      <c r="FY41" s="87"/>
      <c r="FZ41" s="87"/>
      <c r="GA41" s="87"/>
      <c r="GB41" s="87"/>
      <c r="GC41" s="87">
        <f t="shared" si="19"/>
        <v>80.325000000000003</v>
      </c>
      <c r="GD41" s="87"/>
      <c r="GE41" s="87"/>
      <c r="GF41" s="87">
        <f t="shared" si="33"/>
        <v>114.24000000000001</v>
      </c>
      <c r="GG41" s="87">
        <f t="shared" si="2"/>
        <v>74.97</v>
      </c>
      <c r="GH41" s="87"/>
      <c r="GI41" s="87"/>
      <c r="GJ41" s="87"/>
      <c r="GK41" s="87"/>
      <c r="GL41" s="87"/>
      <c r="GM41" s="87"/>
      <c r="GN41" s="87"/>
      <c r="GO41" s="95"/>
      <c r="GP41" s="87">
        <f t="shared" si="12"/>
        <v>112.417540003328</v>
      </c>
      <c r="GQ41" s="140">
        <f t="shared" si="3"/>
        <v>74.97</v>
      </c>
      <c r="GR41" s="20" t="str">
        <f t="shared" si="20"/>
        <v>RAFAEL ANTONIO SALAMANCA</v>
      </c>
      <c r="GS41" s="96">
        <f t="shared" si="13"/>
        <v>89.934032002662406</v>
      </c>
      <c r="GT41" s="96">
        <f t="shared" si="14"/>
        <v>89.963999999999999</v>
      </c>
      <c r="GU41" s="96">
        <f t="shared" si="36"/>
        <v>86.721249999999998</v>
      </c>
      <c r="GV41" s="87">
        <f>GU41-GQ41</f>
        <v>11.751249999999999</v>
      </c>
      <c r="GW41" s="88">
        <f>GV41/GQ41</f>
        <v>0.15674603174603174</v>
      </c>
      <c r="GX41" s="96">
        <f t="shared" si="22"/>
        <v>74.97</v>
      </c>
      <c r="GY41" s="96">
        <f t="shared" si="8"/>
        <v>449.82</v>
      </c>
      <c r="HJ41" s="27" t="e">
        <f>VLOOKUP(B41:B90,[1]Hoja1!$A:$U,21,0)</f>
        <v>#N/A</v>
      </c>
      <c r="HK41" s="27">
        <f>VLOOKUP(B41:B90,[2]Hoja1!$B:$N,13,0)</f>
        <v>14</v>
      </c>
      <c r="HL41" s="27">
        <f>VLOOKUP(B41:B90,'[3]Para Presentación'!$B:$AK,31,0)</f>
        <v>32</v>
      </c>
    </row>
    <row r="42" spans="1:225" s="27" customFormat="1" ht="30" customHeight="1">
      <c r="A42" s="17">
        <v>26</v>
      </c>
      <c r="B42" s="163">
        <v>4</v>
      </c>
      <c r="C42" s="163" t="s">
        <v>1133</v>
      </c>
      <c r="D42" s="163" t="s">
        <v>1164</v>
      </c>
      <c r="E42" s="164">
        <v>2</v>
      </c>
      <c r="F42" s="19" t="s">
        <v>970</v>
      </c>
      <c r="G42" s="60"/>
      <c r="H42" s="90" t="s">
        <v>1030</v>
      </c>
      <c r="I42" s="14">
        <v>70.210000000000008</v>
      </c>
      <c r="J42" s="14"/>
      <c r="K42" s="14">
        <f t="shared" si="38"/>
        <v>79.421552000000005</v>
      </c>
      <c r="L42" s="14">
        <f t="shared" si="39"/>
        <v>86.7918720256</v>
      </c>
      <c r="M42" s="14">
        <f t="shared" si="40"/>
        <v>86.7918720256</v>
      </c>
      <c r="N42" s="14">
        <f t="shared" si="0"/>
        <v>173.5837440512</v>
      </c>
      <c r="O42" s="286"/>
      <c r="P42" s="39">
        <v>65</v>
      </c>
      <c r="Q42" s="14">
        <v>12.35</v>
      </c>
      <c r="R42" s="31">
        <v>77.349999999999994</v>
      </c>
      <c r="S42" s="31">
        <v>7734.9999999999991</v>
      </c>
      <c r="T42" s="4"/>
      <c r="U42" s="39"/>
      <c r="V42" s="30"/>
      <c r="W42" s="31"/>
      <c r="X42" s="31"/>
      <c r="Y42" s="286"/>
      <c r="Z42" s="39">
        <v>130</v>
      </c>
      <c r="AA42" s="14">
        <v>24.7</v>
      </c>
      <c r="AB42" s="31">
        <v>154.69999999999999</v>
      </c>
      <c r="AC42" s="31">
        <v>15469.999999999998</v>
      </c>
      <c r="AD42" s="4"/>
      <c r="AE42" s="39"/>
      <c r="AF42" s="30"/>
      <c r="AG42" s="31"/>
      <c r="AH42" s="31"/>
      <c r="AI42" s="4"/>
      <c r="AJ42" s="39"/>
      <c r="AK42" s="39"/>
      <c r="AL42" s="31"/>
      <c r="AM42" s="31"/>
      <c r="AN42" s="4"/>
      <c r="AO42" s="39"/>
      <c r="AP42" s="30"/>
      <c r="AQ42" s="31"/>
      <c r="AR42" s="14"/>
      <c r="AS42" s="4"/>
      <c r="AT42" s="39"/>
      <c r="AU42" s="14"/>
      <c r="AV42" s="31"/>
      <c r="AW42" s="14"/>
      <c r="AX42" s="4"/>
      <c r="AY42" s="39"/>
      <c r="AZ42" s="30"/>
      <c r="BA42" s="31"/>
      <c r="BB42" s="31"/>
      <c r="BC42" s="4"/>
      <c r="BD42" s="39"/>
      <c r="BE42" s="30"/>
      <c r="BF42" s="31"/>
      <c r="BG42" s="14"/>
      <c r="BH42" s="4"/>
      <c r="BI42" s="39"/>
      <c r="BJ42" s="30"/>
      <c r="BK42" s="31"/>
      <c r="BL42" s="14"/>
      <c r="BM42" s="4"/>
      <c r="BN42" s="39"/>
      <c r="BO42" s="30"/>
      <c r="BP42" s="31"/>
      <c r="BQ42" s="14"/>
      <c r="BR42" s="4"/>
      <c r="BS42" s="39"/>
      <c r="BT42" s="30"/>
      <c r="BU42" s="31"/>
      <c r="BV42" s="14"/>
      <c r="BW42" s="4"/>
      <c r="BX42" s="39"/>
      <c r="BY42" s="30"/>
      <c r="BZ42" s="31"/>
      <c r="CA42" s="14"/>
      <c r="CB42" s="4"/>
      <c r="CC42" s="35"/>
      <c r="CD42" s="33"/>
      <c r="CE42" s="31"/>
      <c r="CF42" s="14"/>
      <c r="CG42" s="4"/>
      <c r="CH42" s="39"/>
      <c r="CI42" s="30"/>
      <c r="CJ42" s="31"/>
      <c r="CK42" s="14"/>
      <c r="CL42" s="4"/>
      <c r="CM42" s="39"/>
      <c r="CN42" s="30"/>
      <c r="CO42" s="31"/>
      <c r="CP42" s="14"/>
      <c r="CQ42" s="4"/>
      <c r="CR42" s="39"/>
      <c r="CS42" s="39"/>
      <c r="CT42" s="39"/>
      <c r="CU42" s="14"/>
      <c r="CV42" s="4"/>
      <c r="CW42" s="39"/>
      <c r="CX42" s="30"/>
      <c r="CY42" s="31"/>
      <c r="CZ42" s="14"/>
      <c r="DA42" s="286"/>
      <c r="DB42" s="43">
        <v>70</v>
      </c>
      <c r="DC42" s="43">
        <v>13.3</v>
      </c>
      <c r="DD42" s="14">
        <v>83.3</v>
      </c>
      <c r="DE42" s="14">
        <v>8330</v>
      </c>
      <c r="DF42" s="4"/>
      <c r="DG42" s="39"/>
      <c r="DH42" s="30"/>
      <c r="DI42" s="31"/>
      <c r="DJ42" s="14"/>
      <c r="DK42" s="4"/>
      <c r="DL42" s="39"/>
      <c r="DM42" s="30"/>
      <c r="DN42" s="31"/>
      <c r="DO42" s="14"/>
      <c r="DP42" s="4"/>
      <c r="DQ42" s="39">
        <v>96</v>
      </c>
      <c r="DR42" s="14">
        <v>18.240000000000002</v>
      </c>
      <c r="DS42" s="31">
        <v>114.24000000000001</v>
      </c>
      <c r="DT42" s="14">
        <v>11424</v>
      </c>
      <c r="DU42" s="4"/>
      <c r="DV42" s="45">
        <v>65</v>
      </c>
      <c r="DW42" s="14">
        <v>12.35</v>
      </c>
      <c r="DX42" s="61">
        <v>77.349999999999994</v>
      </c>
      <c r="DY42" s="14">
        <v>7734.9999999999991</v>
      </c>
      <c r="DZ42" s="4"/>
      <c r="EA42" s="39"/>
      <c r="EB42" s="43"/>
      <c r="EC42" s="31"/>
      <c r="ED42" s="14"/>
      <c r="EE42" s="4"/>
      <c r="EF42" s="39"/>
      <c r="EG42" s="30"/>
      <c r="EH42" s="31"/>
      <c r="EI42" s="14"/>
      <c r="EJ42" s="4"/>
      <c r="EK42" s="39"/>
      <c r="EL42" s="30"/>
      <c r="EM42" s="31"/>
      <c r="EN42" s="14"/>
      <c r="EO42" s="4"/>
      <c r="EP42" s="39"/>
      <c r="EQ42" s="30"/>
      <c r="ER42" s="31"/>
      <c r="ES42" s="14"/>
      <c r="ET42" s="4"/>
      <c r="EU42" s="39"/>
      <c r="EV42" s="30"/>
      <c r="EW42" s="31"/>
      <c r="EX42" s="14"/>
      <c r="EY42" s="286"/>
      <c r="EZ42" s="39"/>
      <c r="FA42" s="30"/>
      <c r="FB42" s="31"/>
      <c r="FC42" s="14"/>
      <c r="FD42" s="4"/>
      <c r="FE42" s="39"/>
      <c r="FF42" s="30"/>
      <c r="FG42" s="31"/>
      <c r="FH42" s="14"/>
      <c r="FI42" s="94"/>
      <c r="FJ42" s="87">
        <f t="shared" si="9"/>
        <v>86.7918720256</v>
      </c>
      <c r="FK42" s="87">
        <f t="shared" si="32"/>
        <v>77.349999999999994</v>
      </c>
      <c r="FL42" s="87"/>
      <c r="FM42" s="87">
        <f t="shared" si="1"/>
        <v>154.69999999999999</v>
      </c>
      <c r="FN42" s="87"/>
      <c r="FO42" s="87"/>
      <c r="FP42" s="87"/>
      <c r="FQ42" s="87"/>
      <c r="FR42" s="87"/>
      <c r="FS42" s="87"/>
      <c r="FT42" s="87"/>
      <c r="FU42" s="87"/>
      <c r="FV42" s="87"/>
      <c r="FW42" s="87"/>
      <c r="FX42" s="87"/>
      <c r="FY42" s="87"/>
      <c r="FZ42" s="87"/>
      <c r="GA42" s="87"/>
      <c r="GB42" s="87"/>
      <c r="GC42" s="87">
        <f t="shared" si="19"/>
        <v>83.3</v>
      </c>
      <c r="GD42" s="87"/>
      <c r="GE42" s="87"/>
      <c r="GF42" s="87">
        <f t="shared" si="33"/>
        <v>114.24000000000001</v>
      </c>
      <c r="GG42" s="87">
        <f t="shared" si="2"/>
        <v>77.349999999999994</v>
      </c>
      <c r="GH42" s="87"/>
      <c r="GI42" s="87"/>
      <c r="GJ42" s="87"/>
      <c r="GK42" s="87"/>
      <c r="GL42" s="87"/>
      <c r="GM42" s="87"/>
      <c r="GN42" s="87"/>
      <c r="GO42" s="95"/>
      <c r="GP42" s="87">
        <f t="shared" si="12"/>
        <v>86.7918720256</v>
      </c>
      <c r="GQ42" s="140">
        <f t="shared" si="3"/>
        <v>77.349999999999994</v>
      </c>
      <c r="GR42" s="20" t="str">
        <f t="shared" si="20"/>
        <v>ALFA TRADING S.A.S.</v>
      </c>
      <c r="GS42" s="96">
        <f t="shared" si="13"/>
        <v>69.433497620479997</v>
      </c>
      <c r="GT42" s="96">
        <f t="shared" si="14"/>
        <v>92.82</v>
      </c>
      <c r="GU42" s="96">
        <f t="shared" si="36"/>
        <v>101.38799999999999</v>
      </c>
      <c r="GV42" s="87">
        <f t="shared" ref="GV42:GV52" si="41">GQ42-GP42</f>
        <v>-9.4418720256000057</v>
      </c>
      <c r="GW42" s="88">
        <f t="shared" ref="GW42:GW52" si="42">GV42/GP42</f>
        <v>-0.10878751437479128</v>
      </c>
      <c r="GX42" s="96">
        <f t="shared" si="22"/>
        <v>77.349999999999994</v>
      </c>
      <c r="GY42" s="96">
        <f t="shared" si="8"/>
        <v>154.69999999999999</v>
      </c>
      <c r="HJ42" s="27" t="e">
        <f>VLOOKUP(B42:B91,[1]Hoja1!$A:$U,21,0)</f>
        <v>#N/A</v>
      </c>
      <c r="HK42" s="27" t="e">
        <f>VLOOKUP(B42:B91,[2]Hoja1!$B:$N,13,0)</f>
        <v>#N/A</v>
      </c>
      <c r="HL42" s="27" t="e">
        <f>VLOOKUP(B42:B91,'[3]Para Presentación'!$B:$AK,31,0)</f>
        <v>#N/A</v>
      </c>
    </row>
    <row r="43" spans="1:225" s="27" customFormat="1" ht="30" customHeight="1">
      <c r="A43" s="17">
        <v>27</v>
      </c>
      <c r="B43" s="163">
        <v>18</v>
      </c>
      <c r="C43" s="163" t="s">
        <v>1134</v>
      </c>
      <c r="D43" s="163" t="s">
        <v>1164</v>
      </c>
      <c r="E43" s="164">
        <v>23</v>
      </c>
      <c r="F43" s="19" t="s">
        <v>970</v>
      </c>
      <c r="G43" s="60"/>
      <c r="H43" s="90" t="s">
        <v>1024</v>
      </c>
      <c r="I43" s="14">
        <v>70.210000000000008</v>
      </c>
      <c r="J43" s="14"/>
      <c r="K43" s="14"/>
      <c r="L43" s="14">
        <f>(I43*9.28%)+I43</f>
        <v>76.725488000000013</v>
      </c>
      <c r="M43" s="14">
        <f>L43</f>
        <v>76.725488000000013</v>
      </c>
      <c r="N43" s="14">
        <f t="shared" si="0"/>
        <v>1764.6862240000003</v>
      </c>
      <c r="O43" s="286"/>
      <c r="P43" s="39">
        <v>65</v>
      </c>
      <c r="Q43" s="14">
        <v>12.35</v>
      </c>
      <c r="R43" s="31">
        <v>77.349999999999994</v>
      </c>
      <c r="S43" s="31">
        <v>7734.9999999999991</v>
      </c>
      <c r="T43" s="4"/>
      <c r="U43" s="39"/>
      <c r="V43" s="30"/>
      <c r="W43" s="31"/>
      <c r="X43" s="31"/>
      <c r="Y43" s="286"/>
      <c r="Z43" s="39">
        <v>130</v>
      </c>
      <c r="AA43" s="14">
        <v>24.7</v>
      </c>
      <c r="AB43" s="31">
        <v>154.69999999999999</v>
      </c>
      <c r="AC43" s="31">
        <v>15469.999999999998</v>
      </c>
      <c r="AD43" s="4"/>
      <c r="AE43" s="39"/>
      <c r="AF43" s="30"/>
      <c r="AG43" s="31"/>
      <c r="AH43" s="31"/>
      <c r="AI43" s="4"/>
      <c r="AJ43" s="39"/>
      <c r="AK43" s="39"/>
      <c r="AL43" s="31"/>
      <c r="AM43" s="31"/>
      <c r="AN43" s="4"/>
      <c r="AO43" s="39"/>
      <c r="AP43" s="30"/>
      <c r="AQ43" s="31"/>
      <c r="AR43" s="14"/>
      <c r="AS43" s="4"/>
      <c r="AT43" s="39">
        <v>75</v>
      </c>
      <c r="AU43" s="14">
        <v>14.25</v>
      </c>
      <c r="AV43" s="31">
        <v>89.25</v>
      </c>
      <c r="AW43" s="14">
        <v>8925</v>
      </c>
      <c r="AX43" s="4"/>
      <c r="AY43" s="39"/>
      <c r="AZ43" s="30"/>
      <c r="BA43" s="31"/>
      <c r="BB43" s="31"/>
      <c r="BC43" s="4"/>
      <c r="BD43" s="39"/>
      <c r="BE43" s="30"/>
      <c r="BF43" s="31"/>
      <c r="BG43" s="14"/>
      <c r="BH43" s="4"/>
      <c r="BI43" s="39"/>
      <c r="BJ43" s="30"/>
      <c r="BK43" s="31"/>
      <c r="BL43" s="14"/>
      <c r="BM43" s="4"/>
      <c r="BN43" s="39"/>
      <c r="BO43" s="30"/>
      <c r="BP43" s="31"/>
      <c r="BQ43" s="14"/>
      <c r="BR43" s="4"/>
      <c r="BS43" s="39"/>
      <c r="BT43" s="30"/>
      <c r="BU43" s="31"/>
      <c r="BV43" s="14"/>
      <c r="BW43" s="4"/>
      <c r="BX43" s="39"/>
      <c r="BY43" s="30"/>
      <c r="BZ43" s="31"/>
      <c r="CA43" s="14"/>
      <c r="CB43" s="4"/>
      <c r="CC43" s="35">
        <v>202</v>
      </c>
      <c r="CD43" s="37">
        <v>38</v>
      </c>
      <c r="CE43" s="31">
        <v>240</v>
      </c>
      <c r="CF43" s="14">
        <v>24000</v>
      </c>
      <c r="CG43" s="4"/>
      <c r="CH43" s="39"/>
      <c r="CI43" s="30"/>
      <c r="CJ43" s="31"/>
      <c r="CK43" s="14"/>
      <c r="CL43" s="4"/>
      <c r="CM43" s="39"/>
      <c r="CN43" s="30"/>
      <c r="CO43" s="31"/>
      <c r="CP43" s="14"/>
      <c r="CQ43" s="4"/>
      <c r="CR43" s="39"/>
      <c r="CS43" s="39"/>
      <c r="CT43" s="39"/>
      <c r="CU43" s="14"/>
      <c r="CV43" s="4"/>
      <c r="CW43" s="39"/>
      <c r="CX43" s="30"/>
      <c r="CY43" s="31"/>
      <c r="CZ43" s="14"/>
      <c r="DA43" s="286"/>
      <c r="DB43" s="43">
        <v>77.5</v>
      </c>
      <c r="DC43" s="43">
        <v>14.725</v>
      </c>
      <c r="DD43" s="14">
        <v>92.224999999999994</v>
      </c>
      <c r="DE43" s="14">
        <v>9222.5</v>
      </c>
      <c r="DF43" s="4"/>
      <c r="DG43" s="39"/>
      <c r="DH43" s="30"/>
      <c r="DI43" s="31"/>
      <c r="DJ43" s="14"/>
      <c r="DK43" s="4"/>
      <c r="DL43" s="39"/>
      <c r="DM43" s="30"/>
      <c r="DN43" s="31"/>
      <c r="DO43" s="14"/>
      <c r="DP43" s="4"/>
      <c r="DQ43" s="39">
        <v>96</v>
      </c>
      <c r="DR43" s="14">
        <v>18.240000000000002</v>
      </c>
      <c r="DS43" s="31">
        <v>114.24000000000001</v>
      </c>
      <c r="DT43" s="14">
        <v>11424</v>
      </c>
      <c r="DU43" s="4"/>
      <c r="DV43" s="45">
        <v>70</v>
      </c>
      <c r="DW43" s="14">
        <v>13.3</v>
      </c>
      <c r="DX43" s="61">
        <v>83.3</v>
      </c>
      <c r="DY43" s="14">
        <v>8330</v>
      </c>
      <c r="DZ43" s="4"/>
      <c r="EA43" s="39"/>
      <c r="EB43" s="43"/>
      <c r="EC43" s="31"/>
      <c r="ED43" s="14"/>
      <c r="EE43" s="4"/>
      <c r="EF43" s="39"/>
      <c r="EG43" s="30"/>
      <c r="EH43" s="31"/>
      <c r="EI43" s="14"/>
      <c r="EJ43" s="4"/>
      <c r="EK43" s="39">
        <v>232</v>
      </c>
      <c r="EL43" s="14">
        <v>44.08</v>
      </c>
      <c r="EM43" s="31">
        <v>276.08</v>
      </c>
      <c r="EN43" s="14">
        <v>27608</v>
      </c>
      <c r="EO43" s="4"/>
      <c r="EP43" s="39"/>
      <c r="EQ43" s="30"/>
      <c r="ER43" s="31"/>
      <c r="ES43" s="14"/>
      <c r="ET43" s="4"/>
      <c r="EU43" s="39"/>
      <c r="EV43" s="30"/>
      <c r="EW43" s="31"/>
      <c r="EX43" s="14"/>
      <c r="EY43" s="286"/>
      <c r="EZ43" s="39"/>
      <c r="FA43" s="30"/>
      <c r="FB43" s="31"/>
      <c r="FC43" s="14"/>
      <c r="FD43" s="4"/>
      <c r="FE43" s="39"/>
      <c r="FF43" s="30"/>
      <c r="FG43" s="31"/>
      <c r="FH43" s="14"/>
      <c r="FI43" s="94"/>
      <c r="FJ43" s="87">
        <f t="shared" si="9"/>
        <v>76.725488000000013</v>
      </c>
      <c r="FK43" s="87">
        <f t="shared" si="32"/>
        <v>77.349999999999994</v>
      </c>
      <c r="FL43" s="87"/>
      <c r="FM43" s="87">
        <f t="shared" si="1"/>
        <v>154.69999999999999</v>
      </c>
      <c r="FN43" s="87"/>
      <c r="FO43" s="87"/>
      <c r="FP43" s="87"/>
      <c r="FQ43" s="87">
        <f t="shared" si="23"/>
        <v>89.25</v>
      </c>
      <c r="FR43" s="87"/>
      <c r="FS43" s="87"/>
      <c r="FT43" s="87"/>
      <c r="FU43" s="87"/>
      <c r="FV43" s="87"/>
      <c r="FW43" s="87"/>
      <c r="FX43" s="87">
        <f t="shared" si="10"/>
        <v>240</v>
      </c>
      <c r="FY43" s="87"/>
      <c r="FZ43" s="87"/>
      <c r="GA43" s="87"/>
      <c r="GB43" s="87"/>
      <c r="GC43" s="87">
        <f t="shared" si="19"/>
        <v>92.224999999999994</v>
      </c>
      <c r="GD43" s="87"/>
      <c r="GE43" s="87"/>
      <c r="GF43" s="87">
        <f t="shared" si="33"/>
        <v>114.24000000000001</v>
      </c>
      <c r="GG43" s="87">
        <f t="shared" si="2"/>
        <v>83.3</v>
      </c>
      <c r="GH43" s="87"/>
      <c r="GI43" s="87"/>
      <c r="GJ43" s="87">
        <f t="shared" si="26"/>
        <v>276.08</v>
      </c>
      <c r="GK43" s="87"/>
      <c r="GL43" s="87"/>
      <c r="GM43" s="87"/>
      <c r="GN43" s="87"/>
      <c r="GO43" s="95"/>
      <c r="GP43" s="87">
        <f t="shared" si="12"/>
        <v>76.725488000000013</v>
      </c>
      <c r="GQ43" s="140">
        <f t="shared" si="3"/>
        <v>77.349999999999994</v>
      </c>
      <c r="GR43" s="20" t="str">
        <f t="shared" si="20"/>
        <v>ALFA TRADING S.A.S.</v>
      </c>
      <c r="GS43" s="96">
        <f t="shared" si="13"/>
        <v>61.38039040000001</v>
      </c>
      <c r="GT43" s="96">
        <f t="shared" si="14"/>
        <v>92.82</v>
      </c>
      <c r="GU43" s="96">
        <f t="shared" si="36"/>
        <v>140.893125</v>
      </c>
      <c r="GV43" s="87">
        <f t="shared" si="41"/>
        <v>0.62451199999998153</v>
      </c>
      <c r="GW43" s="88">
        <f t="shared" si="42"/>
        <v>8.1395637392359301E-3</v>
      </c>
      <c r="GX43" s="96">
        <f t="shared" si="22"/>
        <v>77.349999999999994</v>
      </c>
      <c r="GY43" s="96">
        <f t="shared" si="8"/>
        <v>1779.05</v>
      </c>
      <c r="HJ43" s="27" t="e">
        <f>VLOOKUP(B43:B92,[1]Hoja1!$A:$U,21,0)</f>
        <v>#N/A</v>
      </c>
      <c r="HK43" s="27" t="e">
        <f>VLOOKUP(B43:B92,[2]Hoja1!$B:$N,13,0)</f>
        <v>#N/A</v>
      </c>
      <c r="HL43" s="27" t="e">
        <f>VLOOKUP(B43:B92,'[3]Para Presentación'!$B:$AK,31,0)</f>
        <v>#N/A</v>
      </c>
    </row>
    <row r="44" spans="1:225" s="27" customFormat="1" ht="30" customHeight="1">
      <c r="A44" s="17">
        <v>28</v>
      </c>
      <c r="B44" s="163">
        <v>19</v>
      </c>
      <c r="C44" s="163" t="s">
        <v>1135</v>
      </c>
      <c r="D44" s="163" t="s">
        <v>1164</v>
      </c>
      <c r="E44" s="164">
        <v>4</v>
      </c>
      <c r="F44" s="19" t="s">
        <v>970</v>
      </c>
      <c r="G44" s="60"/>
      <c r="H44" s="90" t="s">
        <v>1035</v>
      </c>
      <c r="I44" s="14">
        <v>81137</v>
      </c>
      <c r="J44" s="14"/>
      <c r="K44" s="14">
        <f t="shared" ref="K44:K47" si="43">(I44*13.12%)+I44</f>
        <v>91782.174400000004</v>
      </c>
      <c r="L44" s="14">
        <f t="shared" ref="L44:L47" si="44">(K44*9.28%)+K44</f>
        <v>100299.56018432</v>
      </c>
      <c r="M44" s="14">
        <f t="shared" ref="M44:M47" si="45">L44</f>
        <v>100299.56018432</v>
      </c>
      <c r="N44" s="14">
        <f t="shared" si="0"/>
        <v>401198.24073727999</v>
      </c>
      <c r="O44" s="286"/>
      <c r="P44" s="39"/>
      <c r="Q44" s="30"/>
      <c r="R44" s="31"/>
      <c r="S44" s="31"/>
      <c r="T44" s="4"/>
      <c r="U44" s="39"/>
      <c r="V44" s="30"/>
      <c r="W44" s="31"/>
      <c r="X44" s="31"/>
      <c r="Y44" s="286"/>
      <c r="Z44" s="39"/>
      <c r="AA44" s="14"/>
      <c r="AB44" s="31"/>
      <c r="AC44" s="31"/>
      <c r="AD44" s="4"/>
      <c r="AE44" s="39"/>
      <c r="AF44" s="30"/>
      <c r="AG44" s="31"/>
      <c r="AH44" s="31"/>
      <c r="AI44" s="4"/>
      <c r="AJ44" s="39"/>
      <c r="AK44" s="14"/>
      <c r="AL44" s="31"/>
      <c r="AM44" s="31"/>
      <c r="AN44" s="4"/>
      <c r="AO44" s="39"/>
      <c r="AP44" s="30"/>
      <c r="AQ44" s="31"/>
      <c r="AR44" s="14"/>
      <c r="AS44" s="4"/>
      <c r="AT44" s="39"/>
      <c r="AU44" s="14"/>
      <c r="AV44" s="31"/>
      <c r="AW44" s="14"/>
      <c r="AX44" s="4"/>
      <c r="AY44" s="39"/>
      <c r="AZ44" s="30"/>
      <c r="BA44" s="31"/>
      <c r="BB44" s="31"/>
      <c r="BC44" s="4"/>
      <c r="BD44" s="39"/>
      <c r="BE44" s="30"/>
      <c r="BF44" s="31"/>
      <c r="BG44" s="14"/>
      <c r="BH44" s="4"/>
      <c r="BI44" s="39"/>
      <c r="BJ44" s="30"/>
      <c r="BK44" s="31"/>
      <c r="BL44" s="14"/>
      <c r="BM44" s="4"/>
      <c r="BN44" s="39"/>
      <c r="BO44" s="30"/>
      <c r="BP44" s="31"/>
      <c r="BQ44" s="14"/>
      <c r="BR44" s="4"/>
      <c r="BS44" s="39"/>
      <c r="BT44" s="30"/>
      <c r="BU44" s="31"/>
      <c r="BV44" s="14"/>
      <c r="BW44" s="4"/>
      <c r="BX44" s="39"/>
      <c r="BY44" s="30"/>
      <c r="BZ44" s="31"/>
      <c r="CA44" s="14"/>
      <c r="CB44" s="4"/>
      <c r="CC44" s="35"/>
      <c r="CD44" s="33"/>
      <c r="CE44" s="31"/>
      <c r="CF44" s="14"/>
      <c r="CG44" s="4"/>
      <c r="CH44" s="39"/>
      <c r="CI44" s="30"/>
      <c r="CJ44" s="31"/>
      <c r="CK44" s="14"/>
      <c r="CL44" s="4"/>
      <c r="CM44" s="39"/>
      <c r="CN44" s="30"/>
      <c r="CO44" s="31"/>
      <c r="CP44" s="14"/>
      <c r="CQ44" s="4"/>
      <c r="CR44" s="39"/>
      <c r="CS44" s="39"/>
      <c r="CT44" s="39"/>
      <c r="CU44" s="14"/>
      <c r="CV44" s="4"/>
      <c r="CW44" s="39"/>
      <c r="CX44" s="30"/>
      <c r="CY44" s="31"/>
      <c r="CZ44" s="14"/>
      <c r="DA44" s="286"/>
      <c r="DB44" s="43"/>
      <c r="DC44" s="43"/>
      <c r="DD44" s="14"/>
      <c r="DE44" s="14"/>
      <c r="DF44" s="4"/>
      <c r="DG44" s="39"/>
      <c r="DH44" s="30"/>
      <c r="DI44" s="31"/>
      <c r="DJ44" s="14"/>
      <c r="DK44" s="4"/>
      <c r="DL44" s="39"/>
      <c r="DM44" s="30"/>
      <c r="DN44" s="31"/>
      <c r="DO44" s="14"/>
      <c r="DP44" s="4"/>
      <c r="DQ44" s="39"/>
      <c r="DR44" s="30"/>
      <c r="DS44" s="31"/>
      <c r="DT44" s="14"/>
      <c r="DU44" s="4"/>
      <c r="DV44" s="46"/>
      <c r="DW44" s="61"/>
      <c r="DX44" s="61"/>
      <c r="DY44" s="14"/>
      <c r="DZ44" s="4"/>
      <c r="EA44" s="47">
        <v>75000</v>
      </c>
      <c r="EB44" s="14">
        <v>14250</v>
      </c>
      <c r="EC44" s="36">
        <v>89250</v>
      </c>
      <c r="ED44" s="14">
        <v>535500</v>
      </c>
      <c r="EE44" s="4"/>
      <c r="EF44" s="39"/>
      <c r="EG44" s="30"/>
      <c r="EH44" s="31"/>
      <c r="EI44" s="14"/>
      <c r="EJ44" s="4"/>
      <c r="EK44" s="39"/>
      <c r="EL44" s="30"/>
      <c r="EM44" s="31"/>
      <c r="EN44" s="14"/>
      <c r="EO44" s="4"/>
      <c r="EP44" s="39"/>
      <c r="EQ44" s="30"/>
      <c r="ER44" s="31"/>
      <c r="ES44" s="14"/>
      <c r="ET44" s="4"/>
      <c r="EU44" s="39"/>
      <c r="EV44" s="30"/>
      <c r="EW44" s="31"/>
      <c r="EX44" s="14"/>
      <c r="EY44" s="286"/>
      <c r="EZ44" s="39"/>
      <c r="FA44" s="30"/>
      <c r="FB44" s="31"/>
      <c r="FC44" s="14"/>
      <c r="FD44" s="4"/>
      <c r="FE44" s="39"/>
      <c r="FF44" s="30"/>
      <c r="FG44" s="31"/>
      <c r="FH44" s="14"/>
      <c r="FI44" s="94"/>
      <c r="FJ44" s="87">
        <f t="shared" si="9"/>
        <v>100299.56018432</v>
      </c>
      <c r="FK44" s="87"/>
      <c r="FL44" s="87"/>
      <c r="FM44" s="87"/>
      <c r="FN44" s="87"/>
      <c r="FO44" s="87"/>
      <c r="FP44" s="87"/>
      <c r="FQ44" s="87"/>
      <c r="FR44" s="87"/>
      <c r="FS44" s="87"/>
      <c r="FT44" s="87"/>
      <c r="FU44" s="87"/>
      <c r="FV44" s="87"/>
      <c r="FW44" s="87"/>
      <c r="FX44" s="87"/>
      <c r="FY44" s="87"/>
      <c r="FZ44" s="87"/>
      <c r="GA44" s="87"/>
      <c r="GB44" s="87"/>
      <c r="GC44" s="87"/>
      <c r="GD44" s="87"/>
      <c r="GE44" s="87"/>
      <c r="GF44" s="87"/>
      <c r="GG44" s="87"/>
      <c r="GH44" s="87">
        <f t="shared" si="24"/>
        <v>89250</v>
      </c>
      <c r="GI44" s="87"/>
      <c r="GJ44" s="87"/>
      <c r="GK44" s="87"/>
      <c r="GL44" s="87"/>
      <c r="GM44" s="87"/>
      <c r="GN44" s="87"/>
      <c r="GO44" s="95"/>
      <c r="GP44" s="87">
        <f t="shared" si="12"/>
        <v>100299.56018432</v>
      </c>
      <c r="GQ44" s="140">
        <f t="shared" si="3"/>
        <v>89250</v>
      </c>
      <c r="GR44" s="20" t="str">
        <f t="shared" si="20"/>
        <v>RP MEDICAS SA</v>
      </c>
      <c r="GS44" s="96">
        <f t="shared" si="13"/>
        <v>80239.648147455999</v>
      </c>
      <c r="GT44" s="96">
        <f t="shared" si="14"/>
        <v>107100</v>
      </c>
      <c r="GU44" s="96">
        <f t="shared" si="36"/>
        <v>89250</v>
      </c>
      <c r="GV44" s="87">
        <f t="shared" si="41"/>
        <v>-11049.560184319998</v>
      </c>
      <c r="GW44" s="88">
        <f t="shared" si="42"/>
        <v>-0.11016558959993721</v>
      </c>
      <c r="GX44" s="96">
        <f t="shared" si="22"/>
        <v>89250</v>
      </c>
      <c r="GY44" s="96">
        <f t="shared" si="8"/>
        <v>357000</v>
      </c>
      <c r="HJ44" s="27" t="e">
        <f>VLOOKUP(B44:B93,[1]Hoja1!$A:$U,21,0)</f>
        <v>#N/A</v>
      </c>
      <c r="HK44" s="27" t="e">
        <f>VLOOKUP(B44:B93,[2]Hoja1!$B:$N,13,0)</f>
        <v>#N/A</v>
      </c>
      <c r="HL44" s="27" t="e">
        <f>VLOOKUP(B44:B93,'[3]Para Presentación'!$B:$AK,31,0)</f>
        <v>#N/A</v>
      </c>
    </row>
    <row r="45" spans="1:225" s="27" customFormat="1" ht="30" customHeight="1">
      <c r="A45" s="17">
        <v>29</v>
      </c>
      <c r="B45" s="163">
        <v>20</v>
      </c>
      <c r="C45" s="163" t="s">
        <v>1136</v>
      </c>
      <c r="D45" s="163" t="s">
        <v>1164</v>
      </c>
      <c r="E45" s="164">
        <v>61</v>
      </c>
      <c r="F45" s="19" t="s">
        <v>970</v>
      </c>
      <c r="G45" s="60"/>
      <c r="H45" s="90" t="s">
        <v>1032</v>
      </c>
      <c r="I45" s="14">
        <v>4939</v>
      </c>
      <c r="J45" s="14"/>
      <c r="K45" s="14">
        <f t="shared" si="43"/>
        <v>5586.9967999999999</v>
      </c>
      <c r="L45" s="14">
        <f t="shared" si="44"/>
        <v>6105.4701030400001</v>
      </c>
      <c r="M45" s="14">
        <f t="shared" si="45"/>
        <v>6105.4701030400001</v>
      </c>
      <c r="N45" s="14">
        <f t="shared" si="0"/>
        <v>372433.67628543999</v>
      </c>
      <c r="O45" s="286"/>
      <c r="P45" s="39"/>
      <c r="Q45" s="30"/>
      <c r="R45" s="31"/>
      <c r="S45" s="31"/>
      <c r="T45" s="4"/>
      <c r="U45" s="39"/>
      <c r="V45" s="30"/>
      <c r="W45" s="31"/>
      <c r="X45" s="31"/>
      <c r="Y45" s="286"/>
      <c r="Z45" s="39">
        <v>6840</v>
      </c>
      <c r="AA45" s="14">
        <v>1299.5999999999999</v>
      </c>
      <c r="AB45" s="31">
        <v>8139.6</v>
      </c>
      <c r="AC45" s="31">
        <v>162792</v>
      </c>
      <c r="AD45" s="4"/>
      <c r="AE45" s="39"/>
      <c r="AF45" s="30"/>
      <c r="AG45" s="31"/>
      <c r="AH45" s="31"/>
      <c r="AI45" s="4"/>
      <c r="AJ45" s="39">
        <v>16490</v>
      </c>
      <c r="AK45" s="14">
        <v>3133.0999999999985</v>
      </c>
      <c r="AL45" s="31">
        <v>19623.099999999999</v>
      </c>
      <c r="AM45" s="31">
        <v>392462</v>
      </c>
      <c r="AN45" s="4"/>
      <c r="AO45" s="39"/>
      <c r="AP45" s="30"/>
      <c r="AQ45" s="31"/>
      <c r="AR45" s="14"/>
      <c r="AS45" s="4"/>
      <c r="AT45" s="39">
        <v>4490</v>
      </c>
      <c r="AU45" s="14">
        <v>853.1</v>
      </c>
      <c r="AV45" s="31">
        <v>5343.1</v>
      </c>
      <c r="AW45" s="14">
        <v>106862</v>
      </c>
      <c r="AX45" s="4"/>
      <c r="AY45" s="39"/>
      <c r="AZ45" s="30"/>
      <c r="BA45" s="31"/>
      <c r="BB45" s="31"/>
      <c r="BC45" s="4"/>
      <c r="BD45" s="39"/>
      <c r="BE45" s="30"/>
      <c r="BF45" s="31"/>
      <c r="BG45" s="14"/>
      <c r="BH45" s="4"/>
      <c r="BI45" s="39"/>
      <c r="BJ45" s="30"/>
      <c r="BK45" s="31"/>
      <c r="BL45" s="14"/>
      <c r="BM45" s="4"/>
      <c r="BN45" s="39"/>
      <c r="BO45" s="30"/>
      <c r="BP45" s="31"/>
      <c r="BQ45" s="14"/>
      <c r="BR45" s="4"/>
      <c r="BS45" s="39"/>
      <c r="BT45" s="30"/>
      <c r="BU45" s="31"/>
      <c r="BV45" s="14"/>
      <c r="BW45" s="4"/>
      <c r="BX45" s="39"/>
      <c r="BY45" s="30"/>
      <c r="BZ45" s="31"/>
      <c r="CA45" s="14"/>
      <c r="CB45" s="4"/>
      <c r="CC45" s="35">
        <v>11053</v>
      </c>
      <c r="CD45" s="37">
        <v>2100</v>
      </c>
      <c r="CE45" s="31">
        <v>13153</v>
      </c>
      <c r="CF45" s="14">
        <v>263060</v>
      </c>
      <c r="CG45" s="4"/>
      <c r="CH45" s="39"/>
      <c r="CI45" s="30"/>
      <c r="CJ45" s="31"/>
      <c r="CK45" s="14"/>
      <c r="CL45" s="4"/>
      <c r="CM45" s="39"/>
      <c r="CN45" s="30"/>
      <c r="CO45" s="31"/>
      <c r="CP45" s="14"/>
      <c r="CQ45" s="4"/>
      <c r="CR45" s="39">
        <v>4150</v>
      </c>
      <c r="CS45" s="14">
        <v>789</v>
      </c>
      <c r="CT45" s="39">
        <v>4939</v>
      </c>
      <c r="CU45" s="14">
        <v>98780</v>
      </c>
      <c r="CV45" s="4"/>
      <c r="CW45" s="39"/>
      <c r="CX45" s="30"/>
      <c r="CY45" s="31"/>
      <c r="CZ45" s="14"/>
      <c r="DA45" s="286"/>
      <c r="DB45" s="43">
        <v>7618.75</v>
      </c>
      <c r="DC45" s="43">
        <v>1447.5625</v>
      </c>
      <c r="DD45" s="14">
        <v>9066.3125</v>
      </c>
      <c r="DE45" s="14">
        <v>181326.25</v>
      </c>
      <c r="DF45" s="4"/>
      <c r="DG45" s="39"/>
      <c r="DH45" s="30"/>
      <c r="DI45" s="31"/>
      <c r="DJ45" s="14"/>
      <c r="DK45" s="4"/>
      <c r="DL45" s="39"/>
      <c r="DM45" s="30"/>
      <c r="DN45" s="31"/>
      <c r="DO45" s="14"/>
      <c r="DP45" s="4"/>
      <c r="DQ45" s="39"/>
      <c r="DR45" s="30"/>
      <c r="DS45" s="31"/>
      <c r="DT45" s="14"/>
      <c r="DU45" s="4"/>
      <c r="DV45" s="45">
        <v>17500</v>
      </c>
      <c r="DW45" s="14">
        <v>3325</v>
      </c>
      <c r="DX45" s="61">
        <v>20825</v>
      </c>
      <c r="DY45" s="14">
        <v>416500</v>
      </c>
      <c r="DZ45" s="4"/>
      <c r="EA45" s="39"/>
      <c r="EB45" s="43"/>
      <c r="EC45" s="31"/>
      <c r="ED45" s="14"/>
      <c r="EE45" s="4"/>
      <c r="EF45" s="39"/>
      <c r="EG45" s="30"/>
      <c r="EH45" s="31"/>
      <c r="EI45" s="14"/>
      <c r="EJ45" s="4"/>
      <c r="EK45" s="39"/>
      <c r="EL45" s="30"/>
      <c r="EM45" s="31"/>
      <c r="EN45" s="14"/>
      <c r="EO45" s="4"/>
      <c r="EP45" s="39"/>
      <c r="EQ45" s="30"/>
      <c r="ER45" s="31"/>
      <c r="ES45" s="14"/>
      <c r="ET45" s="4"/>
      <c r="EU45" s="39"/>
      <c r="EV45" s="30"/>
      <c r="EW45" s="31"/>
      <c r="EX45" s="14"/>
      <c r="EY45" s="286"/>
      <c r="EZ45" s="39"/>
      <c r="FA45" s="30"/>
      <c r="FB45" s="31"/>
      <c r="FC45" s="14"/>
      <c r="FD45" s="4"/>
      <c r="FE45" s="39"/>
      <c r="FF45" s="30"/>
      <c r="FG45" s="31"/>
      <c r="FH45" s="14"/>
      <c r="FI45" s="94"/>
      <c r="FJ45" s="87">
        <f t="shared" si="9"/>
        <v>6105.4701030400001</v>
      </c>
      <c r="FK45" s="87"/>
      <c r="FL45" s="87"/>
      <c r="FM45" s="87">
        <f t="shared" si="1"/>
        <v>8139.6</v>
      </c>
      <c r="FN45" s="87"/>
      <c r="FO45" s="87">
        <f t="shared" si="17"/>
        <v>19623.099999999999</v>
      </c>
      <c r="FP45" s="87"/>
      <c r="FQ45" s="87">
        <f t="shared" si="23"/>
        <v>5343.1</v>
      </c>
      <c r="FR45" s="87"/>
      <c r="FS45" s="87"/>
      <c r="FT45" s="87"/>
      <c r="FU45" s="87"/>
      <c r="FV45" s="87"/>
      <c r="FW45" s="87"/>
      <c r="FX45" s="87">
        <f t="shared" si="10"/>
        <v>13153</v>
      </c>
      <c r="FY45" s="87"/>
      <c r="FZ45" s="87"/>
      <c r="GA45" s="87">
        <f t="shared" si="18"/>
        <v>4939</v>
      </c>
      <c r="GB45" s="87"/>
      <c r="GC45" s="87">
        <f t="shared" si="19"/>
        <v>9066.3125</v>
      </c>
      <c r="GD45" s="87"/>
      <c r="GE45" s="87"/>
      <c r="GF45" s="87"/>
      <c r="GG45" s="87">
        <f t="shared" si="2"/>
        <v>20825</v>
      </c>
      <c r="GH45" s="87"/>
      <c r="GI45" s="87"/>
      <c r="GJ45" s="87"/>
      <c r="GK45" s="87"/>
      <c r="GL45" s="87"/>
      <c r="GM45" s="87"/>
      <c r="GN45" s="87"/>
      <c r="GO45" s="95"/>
      <c r="GP45" s="87">
        <f t="shared" si="12"/>
        <v>6105.4701030400001</v>
      </c>
      <c r="GQ45" s="140">
        <f t="shared" si="3"/>
        <v>4939</v>
      </c>
      <c r="GR45" s="20" t="str">
        <f t="shared" si="20"/>
        <v>LM INSTRUMENTS S.A.</v>
      </c>
      <c r="GS45" s="96">
        <f t="shared" si="13"/>
        <v>4884.3760824320007</v>
      </c>
      <c r="GT45" s="96">
        <f t="shared" si="14"/>
        <v>5926.8</v>
      </c>
      <c r="GU45" s="96">
        <f t="shared" si="36"/>
        <v>11584.158928571427</v>
      </c>
      <c r="GV45" s="87">
        <f t="shared" si="41"/>
        <v>-1166.4701030400001</v>
      </c>
      <c r="GW45" s="88">
        <f t="shared" si="42"/>
        <v>-0.19105328227865667</v>
      </c>
      <c r="GX45" s="96">
        <f t="shared" si="22"/>
        <v>4939</v>
      </c>
      <c r="GY45" s="96">
        <f t="shared" si="8"/>
        <v>301279</v>
      </c>
      <c r="HJ45" s="27" t="e">
        <f>VLOOKUP(B45:B94,[1]Hoja1!$A:$U,21,0)</f>
        <v>#N/A</v>
      </c>
      <c r="HK45" s="27" t="e">
        <f>VLOOKUP(B45:B94,[2]Hoja1!$B:$N,13,0)</f>
        <v>#N/A</v>
      </c>
      <c r="HL45" s="27" t="e">
        <f>VLOOKUP(B45:B94,'[3]Para Presentación'!$B:$AK,31,0)</f>
        <v>#N/A</v>
      </c>
    </row>
    <row r="46" spans="1:225" s="27" customFormat="1" ht="30" customHeight="1">
      <c r="A46" s="17">
        <v>30</v>
      </c>
      <c r="B46" s="163">
        <v>49</v>
      </c>
      <c r="C46" s="163" t="s">
        <v>1137</v>
      </c>
      <c r="D46" s="163" t="s">
        <v>1164</v>
      </c>
      <c r="E46" s="164">
        <v>3</v>
      </c>
      <c r="F46" s="19" t="s">
        <v>970</v>
      </c>
      <c r="G46" s="60"/>
      <c r="H46" s="90" t="s">
        <v>1032</v>
      </c>
      <c r="I46" s="14">
        <v>4939</v>
      </c>
      <c r="J46" s="14"/>
      <c r="K46" s="14">
        <f t="shared" si="43"/>
        <v>5586.9967999999999</v>
      </c>
      <c r="L46" s="14">
        <f t="shared" si="44"/>
        <v>6105.4701030400001</v>
      </c>
      <c r="M46" s="14">
        <f t="shared" si="45"/>
        <v>6105.4701030400001</v>
      </c>
      <c r="N46" s="14">
        <f t="shared" si="0"/>
        <v>18316.410309120001</v>
      </c>
      <c r="O46" s="286"/>
      <c r="P46" s="39"/>
      <c r="Q46" s="30"/>
      <c r="R46" s="31"/>
      <c r="S46" s="31"/>
      <c r="T46" s="4"/>
      <c r="U46" s="39"/>
      <c r="V46" s="30"/>
      <c r="W46" s="31"/>
      <c r="X46" s="31"/>
      <c r="Y46" s="286"/>
      <c r="Z46" s="39">
        <v>6840</v>
      </c>
      <c r="AA46" s="14">
        <v>1299.5999999999999</v>
      </c>
      <c r="AB46" s="31">
        <v>8139.6</v>
      </c>
      <c r="AC46" s="31">
        <v>406980</v>
      </c>
      <c r="AD46" s="4"/>
      <c r="AE46" s="39"/>
      <c r="AF46" s="30"/>
      <c r="AG46" s="31"/>
      <c r="AH46" s="31"/>
      <c r="AI46" s="4"/>
      <c r="AJ46" s="39">
        <v>16490</v>
      </c>
      <c r="AK46" s="14">
        <v>3133.0999999999985</v>
      </c>
      <c r="AL46" s="31">
        <v>19623.099999999999</v>
      </c>
      <c r="AM46" s="31">
        <v>981154.99999999988</v>
      </c>
      <c r="AN46" s="4"/>
      <c r="AO46" s="39"/>
      <c r="AP46" s="30"/>
      <c r="AQ46" s="31"/>
      <c r="AR46" s="14"/>
      <c r="AS46" s="4"/>
      <c r="AT46" s="39">
        <v>4490</v>
      </c>
      <c r="AU46" s="14">
        <v>853.1</v>
      </c>
      <c r="AV46" s="31">
        <v>5343.1</v>
      </c>
      <c r="AW46" s="14">
        <v>267155</v>
      </c>
      <c r="AX46" s="4"/>
      <c r="AY46" s="39"/>
      <c r="AZ46" s="30"/>
      <c r="BA46" s="31"/>
      <c r="BB46" s="31"/>
      <c r="BC46" s="4"/>
      <c r="BD46" s="39"/>
      <c r="BE46" s="30"/>
      <c r="BF46" s="31"/>
      <c r="BG46" s="14"/>
      <c r="BH46" s="4"/>
      <c r="BI46" s="39"/>
      <c r="BJ46" s="30"/>
      <c r="BK46" s="31"/>
      <c r="BL46" s="14"/>
      <c r="BM46" s="4"/>
      <c r="BN46" s="39"/>
      <c r="BO46" s="30"/>
      <c r="BP46" s="31"/>
      <c r="BQ46" s="14"/>
      <c r="BR46" s="4"/>
      <c r="BS46" s="39"/>
      <c r="BT46" s="30"/>
      <c r="BU46" s="31"/>
      <c r="BV46" s="14"/>
      <c r="BW46" s="4"/>
      <c r="BX46" s="39"/>
      <c r="BY46" s="30"/>
      <c r="BZ46" s="31"/>
      <c r="CA46" s="14"/>
      <c r="CB46" s="4"/>
      <c r="CC46" s="35">
        <v>11053</v>
      </c>
      <c r="CD46" s="37">
        <v>2100</v>
      </c>
      <c r="CE46" s="31">
        <v>13153</v>
      </c>
      <c r="CF46" s="14">
        <v>657650</v>
      </c>
      <c r="CG46" s="4"/>
      <c r="CH46" s="39"/>
      <c r="CI46" s="30"/>
      <c r="CJ46" s="31"/>
      <c r="CK46" s="14"/>
      <c r="CL46" s="4"/>
      <c r="CM46" s="39"/>
      <c r="CN46" s="30"/>
      <c r="CO46" s="31"/>
      <c r="CP46" s="14"/>
      <c r="CQ46" s="4"/>
      <c r="CR46" s="39">
        <v>4150</v>
      </c>
      <c r="CS46" s="14">
        <v>789</v>
      </c>
      <c r="CT46" s="39">
        <v>4939</v>
      </c>
      <c r="CU46" s="14">
        <v>246950</v>
      </c>
      <c r="CV46" s="4"/>
      <c r="CW46" s="39"/>
      <c r="CX46" s="30"/>
      <c r="CY46" s="31"/>
      <c r="CZ46" s="14"/>
      <c r="DA46" s="286"/>
      <c r="DB46" s="43">
        <v>7618.75</v>
      </c>
      <c r="DC46" s="43">
        <v>0</v>
      </c>
      <c r="DD46" s="14">
        <v>7618.75</v>
      </c>
      <c r="DE46" s="14">
        <v>380937.5</v>
      </c>
      <c r="DF46" s="4"/>
      <c r="DG46" s="39"/>
      <c r="DH46" s="30"/>
      <c r="DI46" s="31"/>
      <c r="DJ46" s="14"/>
      <c r="DK46" s="4"/>
      <c r="DL46" s="39"/>
      <c r="DM46" s="30"/>
      <c r="DN46" s="31"/>
      <c r="DO46" s="14"/>
      <c r="DP46" s="4"/>
      <c r="DQ46" s="39"/>
      <c r="DR46" s="30"/>
      <c r="DS46" s="31"/>
      <c r="DT46" s="14"/>
      <c r="DU46" s="4"/>
      <c r="DV46" s="45">
        <v>17500</v>
      </c>
      <c r="DW46" s="14">
        <v>3325</v>
      </c>
      <c r="DX46" s="61">
        <v>20825</v>
      </c>
      <c r="DY46" s="14">
        <v>1041250</v>
      </c>
      <c r="DZ46" s="4"/>
      <c r="EA46" s="39"/>
      <c r="EB46" s="43"/>
      <c r="EC46" s="31"/>
      <c r="ED46" s="14"/>
      <c r="EE46" s="4"/>
      <c r="EF46" s="39"/>
      <c r="EG46" s="30"/>
      <c r="EH46" s="31"/>
      <c r="EI46" s="14"/>
      <c r="EJ46" s="4"/>
      <c r="EK46" s="39"/>
      <c r="EL46" s="30"/>
      <c r="EM46" s="31"/>
      <c r="EN46" s="14"/>
      <c r="EO46" s="4"/>
      <c r="EP46" s="39"/>
      <c r="EQ46" s="30"/>
      <c r="ER46" s="31"/>
      <c r="ES46" s="14"/>
      <c r="ET46" s="4"/>
      <c r="EU46" s="39"/>
      <c r="EV46" s="30"/>
      <c r="EW46" s="31"/>
      <c r="EX46" s="14"/>
      <c r="EY46" s="286"/>
      <c r="EZ46" s="39"/>
      <c r="FA46" s="30"/>
      <c r="FB46" s="31"/>
      <c r="FC46" s="14"/>
      <c r="FD46" s="4"/>
      <c r="FE46" s="39"/>
      <c r="FF46" s="30"/>
      <c r="FG46" s="31"/>
      <c r="FH46" s="14"/>
      <c r="FI46" s="94"/>
      <c r="FJ46" s="87">
        <f t="shared" si="9"/>
        <v>6105.4701030400001</v>
      </c>
      <c r="FK46" s="87"/>
      <c r="FL46" s="87"/>
      <c r="FM46" s="87">
        <f t="shared" si="1"/>
        <v>8139.6</v>
      </c>
      <c r="FN46" s="87"/>
      <c r="FO46" s="87">
        <f t="shared" si="17"/>
        <v>19623.099999999999</v>
      </c>
      <c r="FP46" s="87"/>
      <c r="FQ46" s="87">
        <f t="shared" si="23"/>
        <v>5343.1</v>
      </c>
      <c r="FR46" s="87"/>
      <c r="FS46" s="87"/>
      <c r="FT46" s="87"/>
      <c r="FU46" s="87"/>
      <c r="FV46" s="87"/>
      <c r="FW46" s="87"/>
      <c r="FX46" s="87">
        <f t="shared" si="10"/>
        <v>13153</v>
      </c>
      <c r="FY46" s="87"/>
      <c r="FZ46" s="87"/>
      <c r="GA46" s="87">
        <f t="shared" si="18"/>
        <v>4939</v>
      </c>
      <c r="GB46" s="87"/>
      <c r="GC46" s="87">
        <f t="shared" si="19"/>
        <v>7618.75</v>
      </c>
      <c r="GD46" s="87"/>
      <c r="GE46" s="87"/>
      <c r="GF46" s="87"/>
      <c r="GG46" s="87">
        <f t="shared" si="2"/>
        <v>20825</v>
      </c>
      <c r="GH46" s="87"/>
      <c r="GI46" s="87"/>
      <c r="GJ46" s="87"/>
      <c r="GK46" s="87"/>
      <c r="GL46" s="87"/>
      <c r="GM46" s="87"/>
      <c r="GN46" s="87"/>
      <c r="GO46" s="95"/>
      <c r="GP46" s="87">
        <f t="shared" si="12"/>
        <v>6105.4701030400001</v>
      </c>
      <c r="GQ46" s="140">
        <f t="shared" si="3"/>
        <v>4939</v>
      </c>
      <c r="GR46" s="20" t="str">
        <f t="shared" si="20"/>
        <v>LM INSTRUMENTS S.A.</v>
      </c>
      <c r="GS46" s="96">
        <f t="shared" si="13"/>
        <v>4884.3760824320007</v>
      </c>
      <c r="GT46" s="96">
        <f t="shared" si="14"/>
        <v>5926.8</v>
      </c>
      <c r="GU46" s="96">
        <f t="shared" si="36"/>
        <v>11377.364285714284</v>
      </c>
      <c r="GV46" s="87">
        <f t="shared" si="41"/>
        <v>-1166.4701030400001</v>
      </c>
      <c r="GW46" s="88">
        <f t="shared" si="42"/>
        <v>-0.19105328227865667</v>
      </c>
      <c r="GX46" s="96">
        <f t="shared" si="22"/>
        <v>4939</v>
      </c>
      <c r="GY46" s="96">
        <f t="shared" si="8"/>
        <v>14817</v>
      </c>
      <c r="HJ46" s="27" t="e">
        <f>VLOOKUP(B46:B95,[1]Hoja1!$A:$U,21,0)</f>
        <v>#N/A</v>
      </c>
      <c r="HK46" s="27" t="e">
        <f>VLOOKUP(B46:B95,[2]Hoja1!$B:$N,13,0)</f>
        <v>#N/A</v>
      </c>
      <c r="HL46" s="27" t="e">
        <f>VLOOKUP(B46:B95,'[3]Para Presentación'!$B:$AK,31,0)</f>
        <v>#N/A</v>
      </c>
    </row>
    <row r="47" spans="1:225" s="27" customFormat="1" ht="30" customHeight="1">
      <c r="A47" s="17">
        <v>31</v>
      </c>
      <c r="B47" s="163">
        <v>24</v>
      </c>
      <c r="C47" s="163" t="s">
        <v>1138</v>
      </c>
      <c r="D47" s="163" t="s">
        <v>1165</v>
      </c>
      <c r="E47" s="164">
        <v>4</v>
      </c>
      <c r="F47" s="19" t="s">
        <v>970</v>
      </c>
      <c r="G47" s="60"/>
      <c r="H47" s="90" t="s">
        <v>1032</v>
      </c>
      <c r="I47" s="14">
        <v>5236</v>
      </c>
      <c r="J47" s="14"/>
      <c r="K47" s="14">
        <f t="shared" si="43"/>
        <v>5922.9632000000001</v>
      </c>
      <c r="L47" s="14">
        <f t="shared" si="44"/>
        <v>6472.6141849599999</v>
      </c>
      <c r="M47" s="14">
        <f t="shared" si="45"/>
        <v>6472.6141849599999</v>
      </c>
      <c r="N47" s="14">
        <f t="shared" si="0"/>
        <v>25890.456739839999</v>
      </c>
      <c r="O47" s="286"/>
      <c r="P47" s="39"/>
      <c r="Q47" s="30"/>
      <c r="R47" s="31"/>
      <c r="S47" s="31"/>
      <c r="T47" s="4"/>
      <c r="U47" s="39"/>
      <c r="V47" s="30"/>
      <c r="W47" s="31"/>
      <c r="X47" s="31"/>
      <c r="Y47" s="286"/>
      <c r="Z47" s="39">
        <v>7320</v>
      </c>
      <c r="AA47" s="14">
        <v>1390.8</v>
      </c>
      <c r="AB47" s="31">
        <v>8710.7999999999993</v>
      </c>
      <c r="AC47" s="31">
        <v>304878</v>
      </c>
      <c r="AD47" s="4"/>
      <c r="AE47" s="39"/>
      <c r="AF47" s="30"/>
      <c r="AG47" s="31"/>
      <c r="AH47" s="31"/>
      <c r="AI47" s="4"/>
      <c r="AJ47" s="39">
        <v>14630</v>
      </c>
      <c r="AK47" s="14">
        <v>2779.7000000000007</v>
      </c>
      <c r="AL47" s="31">
        <v>17409.7</v>
      </c>
      <c r="AM47" s="31">
        <v>609339.5</v>
      </c>
      <c r="AN47" s="4"/>
      <c r="AO47" s="39"/>
      <c r="AP47" s="30"/>
      <c r="AQ47" s="31"/>
      <c r="AR47" s="14"/>
      <c r="AS47" s="4"/>
      <c r="AT47" s="39">
        <v>4575</v>
      </c>
      <c r="AU47" s="14">
        <v>869.25</v>
      </c>
      <c r="AV47" s="31">
        <v>5444.25</v>
      </c>
      <c r="AW47" s="14">
        <v>190548.75</v>
      </c>
      <c r="AX47" s="4"/>
      <c r="AY47" s="39"/>
      <c r="AZ47" s="30"/>
      <c r="BA47" s="31"/>
      <c r="BB47" s="31"/>
      <c r="BC47" s="4"/>
      <c r="BD47" s="39"/>
      <c r="BE47" s="30"/>
      <c r="BF47" s="31"/>
      <c r="BG47" s="14"/>
      <c r="BH47" s="4"/>
      <c r="BI47" s="39"/>
      <c r="BJ47" s="30"/>
      <c r="BK47" s="31"/>
      <c r="BL47" s="14"/>
      <c r="BM47" s="4"/>
      <c r="BN47" s="39"/>
      <c r="BO47" s="30"/>
      <c r="BP47" s="31"/>
      <c r="BQ47" s="14"/>
      <c r="BR47" s="4"/>
      <c r="BS47" s="39"/>
      <c r="BT47" s="30"/>
      <c r="BU47" s="31"/>
      <c r="BV47" s="14"/>
      <c r="BW47" s="4"/>
      <c r="BX47" s="39"/>
      <c r="BY47" s="30"/>
      <c r="BZ47" s="31"/>
      <c r="CA47" s="14"/>
      <c r="CB47" s="4"/>
      <c r="CC47" s="35">
        <v>11053</v>
      </c>
      <c r="CD47" s="37">
        <v>2100</v>
      </c>
      <c r="CE47" s="31">
        <v>13153</v>
      </c>
      <c r="CF47" s="14">
        <v>460355</v>
      </c>
      <c r="CG47" s="4"/>
      <c r="CH47" s="39"/>
      <c r="CI47" s="30"/>
      <c r="CJ47" s="31"/>
      <c r="CK47" s="14"/>
      <c r="CL47" s="4"/>
      <c r="CM47" s="39"/>
      <c r="CN47" s="30"/>
      <c r="CO47" s="31"/>
      <c r="CP47" s="14"/>
      <c r="CQ47" s="4"/>
      <c r="CR47" s="39">
        <v>4400</v>
      </c>
      <c r="CS47" s="14">
        <v>836</v>
      </c>
      <c r="CT47" s="39">
        <v>5236</v>
      </c>
      <c r="CU47" s="14">
        <v>183260</v>
      </c>
      <c r="CV47" s="4"/>
      <c r="CW47" s="39"/>
      <c r="CX47" s="30"/>
      <c r="CY47" s="31"/>
      <c r="CZ47" s="14"/>
      <c r="DA47" s="286"/>
      <c r="DB47" s="43"/>
      <c r="DC47" s="43"/>
      <c r="DD47" s="14"/>
      <c r="DE47" s="14"/>
      <c r="DF47" s="4"/>
      <c r="DG47" s="39"/>
      <c r="DH47" s="30"/>
      <c r="DI47" s="31"/>
      <c r="DJ47" s="14"/>
      <c r="DK47" s="4"/>
      <c r="DL47" s="39"/>
      <c r="DM47" s="30"/>
      <c r="DN47" s="31"/>
      <c r="DO47" s="14"/>
      <c r="DP47" s="4"/>
      <c r="DQ47" s="39"/>
      <c r="DR47" s="30"/>
      <c r="DS47" s="31"/>
      <c r="DT47" s="14"/>
      <c r="DU47" s="4"/>
      <c r="DV47" s="45">
        <v>14700</v>
      </c>
      <c r="DW47" s="14">
        <v>2793</v>
      </c>
      <c r="DX47" s="61">
        <v>17493</v>
      </c>
      <c r="DY47" s="14">
        <v>612255</v>
      </c>
      <c r="DZ47" s="4"/>
      <c r="EA47" s="39"/>
      <c r="EB47" s="43"/>
      <c r="EC47" s="31"/>
      <c r="ED47" s="14"/>
      <c r="EE47" s="4"/>
      <c r="EF47" s="39"/>
      <c r="EG47" s="30"/>
      <c r="EH47" s="31"/>
      <c r="EI47" s="14"/>
      <c r="EJ47" s="4"/>
      <c r="EK47" s="39"/>
      <c r="EL47" s="30"/>
      <c r="EM47" s="31"/>
      <c r="EN47" s="14"/>
      <c r="EO47" s="4"/>
      <c r="EP47" s="39"/>
      <c r="EQ47" s="30"/>
      <c r="ER47" s="31"/>
      <c r="ES47" s="14"/>
      <c r="ET47" s="4"/>
      <c r="EU47" s="39"/>
      <c r="EV47" s="30"/>
      <c r="EW47" s="31"/>
      <c r="EX47" s="14"/>
      <c r="EY47" s="286"/>
      <c r="EZ47" s="39"/>
      <c r="FA47" s="30"/>
      <c r="FB47" s="31"/>
      <c r="FC47" s="14"/>
      <c r="FD47" s="4"/>
      <c r="FE47" s="39"/>
      <c r="FF47" s="30"/>
      <c r="FG47" s="31"/>
      <c r="FH47" s="14"/>
      <c r="FI47" s="94"/>
      <c r="FJ47" s="87">
        <f t="shared" si="9"/>
        <v>6472.6141849599999</v>
      </c>
      <c r="FK47" s="87"/>
      <c r="FL47" s="87"/>
      <c r="FM47" s="87">
        <f t="shared" si="1"/>
        <v>8710.7999999999993</v>
      </c>
      <c r="FN47" s="87"/>
      <c r="FO47" s="87">
        <f t="shared" si="17"/>
        <v>17409.7</v>
      </c>
      <c r="FP47" s="87"/>
      <c r="FQ47" s="87">
        <f t="shared" si="23"/>
        <v>5444.25</v>
      </c>
      <c r="FR47" s="87"/>
      <c r="FS47" s="87"/>
      <c r="FT47" s="87"/>
      <c r="FU47" s="87"/>
      <c r="FV47" s="87"/>
      <c r="FW47" s="87"/>
      <c r="FX47" s="87">
        <f t="shared" si="10"/>
        <v>13153</v>
      </c>
      <c r="FY47" s="87"/>
      <c r="FZ47" s="87"/>
      <c r="GA47" s="87">
        <f t="shared" si="18"/>
        <v>5236</v>
      </c>
      <c r="GB47" s="87"/>
      <c r="GC47" s="87"/>
      <c r="GD47" s="87"/>
      <c r="GE47" s="87"/>
      <c r="GF47" s="87"/>
      <c r="GG47" s="87">
        <f t="shared" si="2"/>
        <v>17493</v>
      </c>
      <c r="GH47" s="87"/>
      <c r="GI47" s="87"/>
      <c r="GJ47" s="87"/>
      <c r="GK47" s="87"/>
      <c r="GL47" s="87"/>
      <c r="GM47" s="87"/>
      <c r="GN47" s="87"/>
      <c r="GO47" s="95"/>
      <c r="GP47" s="87">
        <f t="shared" si="12"/>
        <v>6472.6141849599999</v>
      </c>
      <c r="GQ47" s="140">
        <f t="shared" si="3"/>
        <v>5236</v>
      </c>
      <c r="GR47" s="20" t="str">
        <f t="shared" si="20"/>
        <v>LM INSTRUMENTS S.A.</v>
      </c>
      <c r="GS47" s="96">
        <f t="shared" si="13"/>
        <v>5178.0913479680003</v>
      </c>
      <c r="GT47" s="96">
        <f t="shared" si="14"/>
        <v>6283.2</v>
      </c>
      <c r="GU47" s="96">
        <f t="shared" si="36"/>
        <v>11241.125</v>
      </c>
      <c r="GV47" s="87">
        <f t="shared" si="41"/>
        <v>-1236.6141849599999</v>
      </c>
      <c r="GW47" s="88">
        <f t="shared" si="42"/>
        <v>-0.19105328227865664</v>
      </c>
      <c r="GX47" s="96">
        <f t="shared" si="22"/>
        <v>5236</v>
      </c>
      <c r="GY47" s="96">
        <f t="shared" si="8"/>
        <v>20944</v>
      </c>
      <c r="HJ47" s="27" t="e">
        <f>VLOOKUP(B47:B96,[1]Hoja1!$A:$U,21,0)</f>
        <v>#N/A</v>
      </c>
      <c r="HK47" s="27" t="e">
        <f>VLOOKUP(B47:B96,[2]Hoja1!$B:$N,13,0)</f>
        <v>#N/A</v>
      </c>
      <c r="HL47" s="27" t="e">
        <f>VLOOKUP(B47:B96,'[3]Para Presentación'!$B:$AK,31,0)</f>
        <v>#N/A</v>
      </c>
    </row>
    <row r="48" spans="1:225" s="27" customFormat="1" ht="30" customHeight="1">
      <c r="A48" s="17">
        <v>32</v>
      </c>
      <c r="B48" s="163">
        <v>36</v>
      </c>
      <c r="C48" s="163" t="s">
        <v>1139</v>
      </c>
      <c r="D48" s="163" t="s">
        <v>1165</v>
      </c>
      <c r="E48" s="164">
        <v>1</v>
      </c>
      <c r="F48" s="19" t="s">
        <v>970</v>
      </c>
      <c r="G48" s="60"/>
      <c r="H48" s="90" t="s">
        <v>1036</v>
      </c>
      <c r="I48" s="14">
        <v>20223</v>
      </c>
      <c r="J48" s="14">
        <f>(I48*5.62%)+I48</f>
        <v>21359.532599999999</v>
      </c>
      <c r="K48" s="14">
        <f>(J48*13.12%)+J48</f>
        <v>24161.90327712</v>
      </c>
      <c r="L48" s="14">
        <f>(K48*9.28%)+K48</f>
        <v>26404.127901236738</v>
      </c>
      <c r="M48" s="14">
        <f>L48</f>
        <v>26404.127901236738</v>
      </c>
      <c r="N48" s="14">
        <f t="shared" si="0"/>
        <v>26404.127901236738</v>
      </c>
      <c r="O48" s="286"/>
      <c r="P48" s="39"/>
      <c r="Q48" s="30"/>
      <c r="R48" s="31"/>
      <c r="S48" s="31"/>
      <c r="T48" s="4"/>
      <c r="U48" s="39"/>
      <c r="V48" s="30"/>
      <c r="W48" s="31"/>
      <c r="X48" s="31"/>
      <c r="Y48" s="286"/>
      <c r="Z48" s="39"/>
      <c r="AA48" s="39"/>
      <c r="AB48" s="31"/>
      <c r="AC48" s="31"/>
      <c r="AD48" s="4"/>
      <c r="AE48" s="39">
        <v>23615</v>
      </c>
      <c r="AF48" s="30">
        <v>0</v>
      </c>
      <c r="AG48" s="31">
        <v>23615</v>
      </c>
      <c r="AH48" s="31">
        <v>28338000</v>
      </c>
      <c r="AI48" s="4"/>
      <c r="AJ48" s="39"/>
      <c r="AK48" s="39"/>
      <c r="AL48" s="31"/>
      <c r="AM48" s="31"/>
      <c r="AN48" s="4"/>
      <c r="AO48" s="39"/>
      <c r="AP48" s="30"/>
      <c r="AQ48" s="31"/>
      <c r="AR48" s="14"/>
      <c r="AS48" s="4"/>
      <c r="AT48" s="39"/>
      <c r="AU48" s="14"/>
      <c r="AV48" s="31"/>
      <c r="AW48" s="14"/>
      <c r="AX48" s="4"/>
      <c r="AY48" s="39"/>
      <c r="AZ48" s="30"/>
      <c r="BA48" s="31"/>
      <c r="BB48" s="31"/>
      <c r="BC48" s="4"/>
      <c r="BD48" s="39"/>
      <c r="BE48" s="30"/>
      <c r="BF48" s="31"/>
      <c r="BG48" s="14"/>
      <c r="BH48" s="4"/>
      <c r="BI48" s="39"/>
      <c r="BJ48" s="30"/>
      <c r="BK48" s="31"/>
      <c r="BL48" s="14"/>
      <c r="BM48" s="4"/>
      <c r="BN48" s="39"/>
      <c r="BO48" s="30"/>
      <c r="BP48" s="31"/>
      <c r="BQ48" s="14"/>
      <c r="BR48" s="4"/>
      <c r="BS48" s="39"/>
      <c r="BT48" s="30"/>
      <c r="BU48" s="31"/>
      <c r="BV48" s="14"/>
      <c r="BW48" s="4"/>
      <c r="BX48" s="39"/>
      <c r="BY48" s="30"/>
      <c r="BZ48" s="31"/>
      <c r="CA48" s="14"/>
      <c r="CB48" s="4"/>
      <c r="CC48" s="35"/>
      <c r="CD48" s="33"/>
      <c r="CE48" s="31"/>
      <c r="CF48" s="14"/>
      <c r="CG48" s="4"/>
      <c r="CH48" s="39"/>
      <c r="CI48" s="30"/>
      <c r="CJ48" s="31"/>
      <c r="CK48" s="14"/>
      <c r="CL48" s="4"/>
      <c r="CM48" s="39"/>
      <c r="CN48" s="30"/>
      <c r="CO48" s="31"/>
      <c r="CP48" s="14"/>
      <c r="CQ48" s="4"/>
      <c r="CR48" s="39"/>
      <c r="CS48" s="39"/>
      <c r="CT48" s="39"/>
      <c r="CU48" s="14"/>
      <c r="CV48" s="4"/>
      <c r="CW48" s="39"/>
      <c r="CX48" s="30"/>
      <c r="CY48" s="31"/>
      <c r="CZ48" s="14"/>
      <c r="DA48" s="286"/>
      <c r="DB48" s="14">
        <v>21140</v>
      </c>
      <c r="DC48" s="14">
        <v>0</v>
      </c>
      <c r="DD48" s="14">
        <v>21140</v>
      </c>
      <c r="DE48" s="14">
        <v>25368000</v>
      </c>
      <c r="DF48" s="4"/>
      <c r="DG48" s="39"/>
      <c r="DH48" s="30"/>
      <c r="DI48" s="31"/>
      <c r="DJ48" s="14"/>
      <c r="DK48" s="4"/>
      <c r="DL48" s="39"/>
      <c r="DM48" s="30"/>
      <c r="DN48" s="31"/>
      <c r="DO48" s="14"/>
      <c r="DP48" s="4"/>
      <c r="DQ48" s="39"/>
      <c r="DR48" s="30"/>
      <c r="DS48" s="31"/>
      <c r="DT48" s="14"/>
      <c r="DU48" s="4"/>
      <c r="DV48" s="46"/>
      <c r="DW48" s="61"/>
      <c r="DX48" s="61"/>
      <c r="DY48" s="14"/>
      <c r="DZ48" s="4"/>
      <c r="EA48" s="39"/>
      <c r="EB48" s="43"/>
      <c r="EC48" s="31"/>
      <c r="ED48" s="14"/>
      <c r="EE48" s="4"/>
      <c r="EF48" s="39"/>
      <c r="EG48" s="30"/>
      <c r="EH48" s="31"/>
      <c r="EI48" s="14"/>
      <c r="EJ48" s="4"/>
      <c r="EK48" s="39"/>
      <c r="EL48" s="30"/>
      <c r="EM48" s="31"/>
      <c r="EN48" s="14"/>
      <c r="EO48" s="4"/>
      <c r="EP48" s="39"/>
      <c r="EQ48" s="30"/>
      <c r="ER48" s="31"/>
      <c r="ES48" s="14"/>
      <c r="ET48" s="4"/>
      <c r="EU48" s="39"/>
      <c r="EV48" s="30"/>
      <c r="EW48" s="31"/>
      <c r="EX48" s="14"/>
      <c r="EY48" s="286"/>
      <c r="EZ48" s="39"/>
      <c r="FA48" s="30"/>
      <c r="FB48" s="31"/>
      <c r="FC48" s="14"/>
      <c r="FD48" s="4"/>
      <c r="FE48" s="39"/>
      <c r="FF48" s="30"/>
      <c r="FG48" s="31"/>
      <c r="FH48" s="14"/>
      <c r="FI48" s="94"/>
      <c r="FJ48" s="87">
        <f t="shared" si="9"/>
        <v>26404.127901236738</v>
      </c>
      <c r="FK48" s="87"/>
      <c r="FL48" s="87"/>
      <c r="FM48" s="87"/>
      <c r="FN48" s="87">
        <f t="shared" ref="FN48:FN49" si="46">AG48</f>
        <v>23615</v>
      </c>
      <c r="FO48" s="87"/>
      <c r="FP48" s="87"/>
      <c r="FQ48" s="87"/>
      <c r="FR48" s="87"/>
      <c r="FS48" s="87"/>
      <c r="FT48" s="87"/>
      <c r="FU48" s="87"/>
      <c r="FV48" s="87"/>
      <c r="FW48" s="87"/>
      <c r="FX48" s="87"/>
      <c r="FY48" s="87"/>
      <c r="FZ48" s="87"/>
      <c r="GA48" s="87"/>
      <c r="GB48" s="87"/>
      <c r="GC48" s="87">
        <f t="shared" si="19"/>
        <v>21140</v>
      </c>
      <c r="GD48" s="87"/>
      <c r="GE48" s="87"/>
      <c r="GF48" s="87"/>
      <c r="GG48" s="87"/>
      <c r="GH48" s="87"/>
      <c r="GI48" s="87"/>
      <c r="GJ48" s="87"/>
      <c r="GK48" s="87"/>
      <c r="GL48" s="87"/>
      <c r="GM48" s="87"/>
      <c r="GN48" s="87"/>
      <c r="GO48" s="95"/>
      <c r="GP48" s="87">
        <f t="shared" si="12"/>
        <v>26404.127901236738</v>
      </c>
      <c r="GQ48" s="140">
        <f t="shared" si="3"/>
        <v>21140</v>
      </c>
      <c r="GR48" s="20" t="str">
        <f t="shared" si="20"/>
        <v>MEDICOX LTDA</v>
      </c>
      <c r="GS48" s="96">
        <f t="shared" si="13"/>
        <v>21123.302320989391</v>
      </c>
      <c r="GT48" s="96">
        <f t="shared" si="14"/>
        <v>25368</v>
      </c>
      <c r="GU48" s="96">
        <f t="shared" si="36"/>
        <v>22377.5</v>
      </c>
      <c r="GV48" s="87">
        <f t="shared" si="41"/>
        <v>-5264.1279012367377</v>
      </c>
      <c r="GW48" s="88">
        <f t="shared" si="42"/>
        <v>-0.19936761103896078</v>
      </c>
      <c r="GX48" s="96">
        <f t="shared" si="22"/>
        <v>21140</v>
      </c>
      <c r="GY48" s="96">
        <f t="shared" si="8"/>
        <v>21140</v>
      </c>
      <c r="HJ48" s="27" t="e">
        <f>VLOOKUP(B48:B97,[1]Hoja1!$A:$U,21,0)</f>
        <v>#N/A</v>
      </c>
      <c r="HK48" s="27" t="e">
        <f>VLOOKUP(B48:B97,[2]Hoja1!$B:$N,13,0)</f>
        <v>#N/A</v>
      </c>
      <c r="HL48" s="27" t="e">
        <f>VLOOKUP(B48:B97,'[3]Para Presentación'!$B:$AK,31,0)</f>
        <v>#N/A</v>
      </c>
    </row>
    <row r="49" spans="1:225" s="27" customFormat="1" ht="30" customHeight="1">
      <c r="A49" s="17">
        <v>33</v>
      </c>
      <c r="B49" s="163">
        <v>37</v>
      </c>
      <c r="C49" s="163" t="s">
        <v>1140</v>
      </c>
      <c r="D49" s="163" t="s">
        <v>1165</v>
      </c>
      <c r="E49" s="164">
        <v>1</v>
      </c>
      <c r="F49" s="19" t="s">
        <v>970</v>
      </c>
      <c r="G49" s="60"/>
      <c r="H49" s="90" t="s">
        <v>1026</v>
      </c>
      <c r="I49" s="14">
        <v>20881</v>
      </c>
      <c r="J49" s="14"/>
      <c r="K49" s="14">
        <f t="shared" ref="K49:K50" si="47">(I49*13.12%)+I49</f>
        <v>23620.587199999998</v>
      </c>
      <c r="L49" s="14">
        <f t="shared" ref="L49:L50" si="48">(K49*9.28%)+K49</f>
        <v>25812.577692159997</v>
      </c>
      <c r="M49" s="14">
        <f t="shared" ref="M49:M50" si="49">L49</f>
        <v>25812.577692159997</v>
      </c>
      <c r="N49" s="14">
        <f t="shared" ref="N49:N66" si="50">M49*E49</f>
        <v>25812.577692159997</v>
      </c>
      <c r="O49" s="286"/>
      <c r="P49" s="39"/>
      <c r="Q49" s="30"/>
      <c r="R49" s="31"/>
      <c r="S49" s="31"/>
      <c r="T49" s="4"/>
      <c r="U49" s="39"/>
      <c r="V49" s="30"/>
      <c r="W49" s="31"/>
      <c r="X49" s="31"/>
      <c r="Y49" s="286"/>
      <c r="Z49" s="39"/>
      <c r="AA49" s="39"/>
      <c r="AB49" s="31"/>
      <c r="AC49" s="31"/>
      <c r="AD49" s="4"/>
      <c r="AE49" s="39">
        <v>23615</v>
      </c>
      <c r="AF49" s="30">
        <v>0</v>
      </c>
      <c r="AG49" s="31">
        <v>23615</v>
      </c>
      <c r="AH49" s="31">
        <v>2361500</v>
      </c>
      <c r="AI49" s="4"/>
      <c r="AJ49" s="39"/>
      <c r="AK49" s="39"/>
      <c r="AL49" s="31"/>
      <c r="AM49" s="31"/>
      <c r="AN49" s="4"/>
      <c r="AO49" s="39"/>
      <c r="AP49" s="30"/>
      <c r="AQ49" s="31"/>
      <c r="AR49" s="14"/>
      <c r="AS49" s="4"/>
      <c r="AT49" s="39"/>
      <c r="AU49" s="14"/>
      <c r="AV49" s="31"/>
      <c r="AW49" s="14"/>
      <c r="AX49" s="4"/>
      <c r="AY49" s="39"/>
      <c r="AZ49" s="30"/>
      <c r="BA49" s="31"/>
      <c r="BB49" s="31"/>
      <c r="BC49" s="4"/>
      <c r="BD49" s="39"/>
      <c r="BE49" s="30"/>
      <c r="BF49" s="31"/>
      <c r="BG49" s="14"/>
      <c r="BH49" s="4"/>
      <c r="BI49" s="39"/>
      <c r="BJ49" s="30"/>
      <c r="BK49" s="31"/>
      <c r="BL49" s="14"/>
      <c r="BM49" s="4"/>
      <c r="BN49" s="39"/>
      <c r="BO49" s="30"/>
      <c r="BP49" s="31"/>
      <c r="BQ49" s="14"/>
      <c r="BR49" s="4"/>
      <c r="BS49" s="39"/>
      <c r="BT49" s="30"/>
      <c r="BU49" s="31"/>
      <c r="BV49" s="14"/>
      <c r="BW49" s="4"/>
      <c r="BX49" s="39"/>
      <c r="BY49" s="30"/>
      <c r="BZ49" s="31"/>
      <c r="CA49" s="14"/>
      <c r="CB49" s="4"/>
      <c r="CC49" s="35"/>
      <c r="CD49" s="33"/>
      <c r="CE49" s="31"/>
      <c r="CF49" s="14"/>
      <c r="CG49" s="4"/>
      <c r="CH49" s="39"/>
      <c r="CI49" s="30"/>
      <c r="CJ49" s="31"/>
      <c r="CK49" s="14"/>
      <c r="CL49" s="4"/>
      <c r="CM49" s="39"/>
      <c r="CN49" s="30"/>
      <c r="CO49" s="31"/>
      <c r="CP49" s="14"/>
      <c r="CQ49" s="4"/>
      <c r="CR49" s="39"/>
      <c r="CS49" s="39"/>
      <c r="CT49" s="39"/>
      <c r="CU49" s="14"/>
      <c r="CV49" s="4"/>
      <c r="CW49" s="39"/>
      <c r="CX49" s="30"/>
      <c r="CY49" s="31"/>
      <c r="CZ49" s="14"/>
      <c r="DA49" s="286"/>
      <c r="DB49" s="14">
        <v>21140</v>
      </c>
      <c r="DC49" s="14">
        <v>0</v>
      </c>
      <c r="DD49" s="14">
        <v>21140</v>
      </c>
      <c r="DE49" s="14">
        <v>2114000</v>
      </c>
      <c r="DF49" s="4"/>
      <c r="DG49" s="39"/>
      <c r="DH49" s="30"/>
      <c r="DI49" s="31"/>
      <c r="DJ49" s="14"/>
      <c r="DK49" s="4"/>
      <c r="DL49" s="39"/>
      <c r="DM49" s="30"/>
      <c r="DN49" s="31"/>
      <c r="DO49" s="14"/>
      <c r="DP49" s="4"/>
      <c r="DQ49" s="39"/>
      <c r="DR49" s="30"/>
      <c r="DS49" s="31"/>
      <c r="DT49" s="14"/>
      <c r="DU49" s="4"/>
      <c r="DV49" s="46"/>
      <c r="DW49" s="61"/>
      <c r="DX49" s="61"/>
      <c r="DY49" s="14"/>
      <c r="DZ49" s="4"/>
      <c r="EA49" s="39"/>
      <c r="EB49" s="43"/>
      <c r="EC49" s="31"/>
      <c r="ED49" s="14"/>
      <c r="EE49" s="4"/>
      <c r="EF49" s="39"/>
      <c r="EG49" s="30"/>
      <c r="EH49" s="31"/>
      <c r="EI49" s="14"/>
      <c r="EJ49" s="4"/>
      <c r="EK49" s="39"/>
      <c r="EL49" s="30"/>
      <c r="EM49" s="31"/>
      <c r="EN49" s="14"/>
      <c r="EO49" s="4"/>
      <c r="EP49" s="39"/>
      <c r="EQ49" s="30"/>
      <c r="ER49" s="31"/>
      <c r="ES49" s="14"/>
      <c r="ET49" s="4"/>
      <c r="EU49" s="39"/>
      <c r="EV49" s="30"/>
      <c r="EW49" s="31"/>
      <c r="EX49" s="14"/>
      <c r="EY49" s="286"/>
      <c r="EZ49" s="39"/>
      <c r="FA49" s="30"/>
      <c r="FB49" s="31"/>
      <c r="FC49" s="14"/>
      <c r="FD49" s="4"/>
      <c r="FE49" s="39"/>
      <c r="FF49" s="30"/>
      <c r="FG49" s="31"/>
      <c r="FH49" s="14"/>
      <c r="FI49" s="94"/>
      <c r="FJ49" s="87">
        <f t="shared" si="9"/>
        <v>25812.577692159997</v>
      </c>
      <c r="FK49" s="87"/>
      <c r="FL49" s="87"/>
      <c r="FM49" s="87"/>
      <c r="FN49" s="87">
        <f t="shared" si="46"/>
        <v>23615</v>
      </c>
      <c r="FO49" s="87"/>
      <c r="FP49" s="87"/>
      <c r="FQ49" s="87"/>
      <c r="FR49" s="87"/>
      <c r="FS49" s="87"/>
      <c r="FT49" s="87"/>
      <c r="FU49" s="87"/>
      <c r="FV49" s="87"/>
      <c r="FW49" s="87"/>
      <c r="FX49" s="87"/>
      <c r="FY49" s="87"/>
      <c r="FZ49" s="87"/>
      <c r="GA49" s="87"/>
      <c r="GB49" s="87"/>
      <c r="GC49" s="87">
        <f t="shared" si="19"/>
        <v>21140</v>
      </c>
      <c r="GD49" s="87"/>
      <c r="GE49" s="87"/>
      <c r="GF49" s="87"/>
      <c r="GG49" s="87"/>
      <c r="GH49" s="87"/>
      <c r="GI49" s="87"/>
      <c r="GJ49" s="87"/>
      <c r="GK49" s="87"/>
      <c r="GL49" s="87"/>
      <c r="GM49" s="87"/>
      <c r="GN49" s="87"/>
      <c r="GO49" s="95"/>
      <c r="GP49" s="87">
        <f t="shared" si="12"/>
        <v>25812.577692159997</v>
      </c>
      <c r="GQ49" s="140">
        <f t="shared" si="3"/>
        <v>21140</v>
      </c>
      <c r="GR49" s="20" t="str">
        <f t="shared" si="20"/>
        <v>MEDICOX LTDA</v>
      </c>
      <c r="GS49" s="96">
        <f t="shared" si="13"/>
        <v>20650.062153727999</v>
      </c>
      <c r="GT49" s="96">
        <f t="shared" si="14"/>
        <v>25368</v>
      </c>
      <c r="GU49" s="96">
        <f t="shared" si="36"/>
        <v>22377.5</v>
      </c>
      <c r="GV49" s="87">
        <f t="shared" si="41"/>
        <v>-4672.5776921599972</v>
      </c>
      <c r="GW49" s="88">
        <f t="shared" si="42"/>
        <v>-0.18101941417416789</v>
      </c>
      <c r="GX49" s="96">
        <f t="shared" si="22"/>
        <v>21140</v>
      </c>
      <c r="GY49" s="96">
        <f t="shared" ref="GY49:GY66" si="51">GX49*E49</f>
        <v>21140</v>
      </c>
      <c r="HJ49" s="27" t="e">
        <f>VLOOKUP(B49:B98,[1]Hoja1!$A:$U,21,0)</f>
        <v>#N/A</v>
      </c>
      <c r="HK49" s="27" t="e">
        <f>VLOOKUP(B49:B98,[2]Hoja1!$B:$N,13,0)</f>
        <v>#N/A</v>
      </c>
      <c r="HL49" s="27" t="e">
        <f>VLOOKUP(B49:B98,'[3]Para Presentación'!$B:$AK,31,0)</f>
        <v>#N/A</v>
      </c>
    </row>
    <row r="50" spans="1:225" s="27" customFormat="1" ht="30" customHeight="1">
      <c r="A50" s="17">
        <v>34</v>
      </c>
      <c r="B50" s="163">
        <v>38</v>
      </c>
      <c r="C50" s="163" t="s">
        <v>1141</v>
      </c>
      <c r="D50" s="163" t="s">
        <v>1165</v>
      </c>
      <c r="E50" s="164">
        <v>3</v>
      </c>
      <c r="F50" s="19" t="s">
        <v>970</v>
      </c>
      <c r="G50" s="60"/>
      <c r="H50" s="90" t="s">
        <v>1026</v>
      </c>
      <c r="I50" s="14">
        <v>4974</v>
      </c>
      <c r="J50" s="14"/>
      <c r="K50" s="14">
        <f t="shared" si="47"/>
        <v>5626.5887999999995</v>
      </c>
      <c r="L50" s="14">
        <f t="shared" si="48"/>
        <v>6148.7362406399998</v>
      </c>
      <c r="M50" s="14">
        <f t="shared" si="49"/>
        <v>6148.7362406399998</v>
      </c>
      <c r="N50" s="14">
        <f t="shared" si="50"/>
        <v>18446.20872192</v>
      </c>
      <c r="O50" s="286"/>
      <c r="P50" s="39"/>
      <c r="Q50" s="30"/>
      <c r="R50" s="31"/>
      <c r="S50" s="31"/>
      <c r="T50" s="4"/>
      <c r="U50" s="39"/>
      <c r="V50" s="30"/>
      <c r="W50" s="31"/>
      <c r="X50" s="31"/>
      <c r="Y50" s="286"/>
      <c r="Z50" s="39"/>
      <c r="AA50" s="39"/>
      <c r="AB50" s="31"/>
      <c r="AC50" s="31"/>
      <c r="AD50" s="4"/>
      <c r="AE50" s="39"/>
      <c r="AF50" s="30"/>
      <c r="AG50" s="31"/>
      <c r="AH50" s="31"/>
      <c r="AI50" s="4"/>
      <c r="AJ50" s="39"/>
      <c r="AK50" s="39"/>
      <c r="AL50" s="31"/>
      <c r="AM50" s="31"/>
      <c r="AN50" s="4"/>
      <c r="AO50" s="39"/>
      <c r="AP50" s="30"/>
      <c r="AQ50" s="31"/>
      <c r="AR50" s="14"/>
      <c r="AS50" s="4"/>
      <c r="AT50" s="39"/>
      <c r="AU50" s="14"/>
      <c r="AV50" s="31"/>
      <c r="AW50" s="14"/>
      <c r="AX50" s="4"/>
      <c r="AY50" s="39"/>
      <c r="AZ50" s="30"/>
      <c r="BA50" s="31"/>
      <c r="BB50" s="31"/>
      <c r="BC50" s="4"/>
      <c r="BD50" s="39"/>
      <c r="BE50" s="30"/>
      <c r="BF50" s="31"/>
      <c r="BG50" s="14"/>
      <c r="BH50" s="4"/>
      <c r="BI50" s="39"/>
      <c r="BJ50" s="30"/>
      <c r="BK50" s="31"/>
      <c r="BL50" s="14"/>
      <c r="BM50" s="4"/>
      <c r="BN50" s="39"/>
      <c r="BO50" s="30"/>
      <c r="BP50" s="31"/>
      <c r="BQ50" s="14"/>
      <c r="BR50" s="4"/>
      <c r="BS50" s="39"/>
      <c r="BT50" s="30"/>
      <c r="BU50" s="31"/>
      <c r="BV50" s="14"/>
      <c r="BW50" s="4"/>
      <c r="BX50" s="39"/>
      <c r="BY50" s="30"/>
      <c r="BZ50" s="31"/>
      <c r="CA50" s="14"/>
      <c r="CB50" s="4"/>
      <c r="CC50" s="35">
        <v>6971</v>
      </c>
      <c r="CD50" s="33"/>
      <c r="CE50" s="31">
        <v>6971</v>
      </c>
      <c r="CF50" s="14">
        <v>6273900</v>
      </c>
      <c r="CG50" s="4"/>
      <c r="CH50" s="39"/>
      <c r="CI50" s="30"/>
      <c r="CJ50" s="31"/>
      <c r="CK50" s="14"/>
      <c r="CL50" s="4"/>
      <c r="CM50" s="39"/>
      <c r="CN50" s="30"/>
      <c r="CO50" s="31"/>
      <c r="CP50" s="14"/>
      <c r="CQ50" s="4"/>
      <c r="CR50" s="39"/>
      <c r="CS50" s="39"/>
      <c r="CT50" s="39"/>
      <c r="CU50" s="14"/>
      <c r="CV50" s="4"/>
      <c r="CW50" s="39"/>
      <c r="CX50" s="30"/>
      <c r="CY50" s="31"/>
      <c r="CZ50" s="14"/>
      <c r="DA50" s="286"/>
      <c r="DB50" s="14">
        <v>7431.25</v>
      </c>
      <c r="DC50" s="14">
        <v>0</v>
      </c>
      <c r="DD50" s="14">
        <v>7431.25</v>
      </c>
      <c r="DE50" s="14">
        <v>6688125</v>
      </c>
      <c r="DF50" s="4"/>
      <c r="DG50" s="39"/>
      <c r="DH50" s="30"/>
      <c r="DI50" s="31"/>
      <c r="DJ50" s="14"/>
      <c r="DK50" s="4"/>
      <c r="DL50" s="39"/>
      <c r="DM50" s="30"/>
      <c r="DN50" s="31"/>
      <c r="DO50" s="14"/>
      <c r="DP50" s="4"/>
      <c r="DQ50" s="39"/>
      <c r="DR50" s="30"/>
      <c r="DS50" s="31"/>
      <c r="DT50" s="14"/>
      <c r="DU50" s="4"/>
      <c r="DV50" s="45">
        <v>7431</v>
      </c>
      <c r="DW50" s="61">
        <v>0</v>
      </c>
      <c r="DX50" s="61">
        <v>7431</v>
      </c>
      <c r="DY50" s="14">
        <v>6687900</v>
      </c>
      <c r="DZ50" s="4"/>
      <c r="EA50" s="39"/>
      <c r="EB50" s="43"/>
      <c r="EC50" s="31"/>
      <c r="ED50" s="14"/>
      <c r="EE50" s="4"/>
      <c r="EF50" s="39"/>
      <c r="EG50" s="30"/>
      <c r="EH50" s="31"/>
      <c r="EI50" s="14"/>
      <c r="EJ50" s="4"/>
      <c r="EK50" s="39"/>
      <c r="EL50" s="30"/>
      <c r="EM50" s="31"/>
      <c r="EN50" s="14"/>
      <c r="EO50" s="4"/>
      <c r="EP50" s="39"/>
      <c r="EQ50" s="30"/>
      <c r="ER50" s="31"/>
      <c r="ES50" s="14"/>
      <c r="ET50" s="4"/>
      <c r="EU50" s="39"/>
      <c r="EV50" s="30"/>
      <c r="EW50" s="31"/>
      <c r="EX50" s="14"/>
      <c r="EY50" s="286"/>
      <c r="EZ50" s="39"/>
      <c r="FA50" s="30"/>
      <c r="FB50" s="31"/>
      <c r="FC50" s="14"/>
      <c r="FD50" s="4"/>
      <c r="FE50" s="39"/>
      <c r="FF50" s="30"/>
      <c r="FG50" s="31"/>
      <c r="FH50" s="14"/>
      <c r="FI50" s="94"/>
      <c r="FJ50" s="87">
        <f t="shared" si="9"/>
        <v>6148.7362406399998</v>
      </c>
      <c r="FK50" s="87"/>
      <c r="FL50" s="87"/>
      <c r="FM50" s="87"/>
      <c r="FN50" s="87"/>
      <c r="FO50" s="87"/>
      <c r="FP50" s="87"/>
      <c r="FQ50" s="87"/>
      <c r="FR50" s="87"/>
      <c r="FS50" s="87"/>
      <c r="FT50" s="87"/>
      <c r="FU50" s="87"/>
      <c r="FV50" s="87"/>
      <c r="FW50" s="87"/>
      <c r="FX50" s="87">
        <f t="shared" si="10"/>
        <v>6971</v>
      </c>
      <c r="FY50" s="87"/>
      <c r="FZ50" s="87"/>
      <c r="GA50" s="87"/>
      <c r="GB50" s="87"/>
      <c r="GC50" s="87">
        <f t="shared" si="19"/>
        <v>7431.25</v>
      </c>
      <c r="GD50" s="87"/>
      <c r="GE50" s="87"/>
      <c r="GF50" s="87"/>
      <c r="GG50" s="87">
        <f t="shared" si="2"/>
        <v>7431</v>
      </c>
      <c r="GH50" s="87"/>
      <c r="GI50" s="87"/>
      <c r="GJ50" s="87"/>
      <c r="GK50" s="87"/>
      <c r="GL50" s="87"/>
      <c r="GM50" s="87"/>
      <c r="GN50" s="87"/>
      <c r="GO50" s="95"/>
      <c r="GP50" s="87">
        <f t="shared" si="12"/>
        <v>6148.7362406399998</v>
      </c>
      <c r="GQ50" s="140">
        <f t="shared" si="3"/>
        <v>6971</v>
      </c>
      <c r="GR50" s="20" t="str">
        <f t="shared" si="20"/>
        <v>IMCOLMEDICA S.A</v>
      </c>
      <c r="GS50" s="96">
        <f t="shared" si="13"/>
        <v>4918.9889925120006</v>
      </c>
      <c r="GT50" s="96">
        <f t="shared" si="14"/>
        <v>8365.1999999999989</v>
      </c>
      <c r="GU50" s="96">
        <f t="shared" si="36"/>
        <v>7277.75</v>
      </c>
      <c r="GV50" s="87">
        <f t="shared" si="41"/>
        <v>822.26375936000022</v>
      </c>
      <c r="GW50" s="88">
        <f t="shared" si="42"/>
        <v>0.13372890414867003</v>
      </c>
      <c r="GX50" s="96">
        <f t="shared" si="22"/>
        <v>6971</v>
      </c>
      <c r="GY50" s="96">
        <f t="shared" si="51"/>
        <v>20913</v>
      </c>
      <c r="HJ50" s="27" t="e">
        <f>VLOOKUP(B50:B99,[1]Hoja1!$A:$U,21,0)</f>
        <v>#N/A</v>
      </c>
      <c r="HK50" s="27" t="e">
        <f>VLOOKUP(B50:B99,[2]Hoja1!$B:$N,13,0)</f>
        <v>#N/A</v>
      </c>
      <c r="HL50" s="27" t="e">
        <f>VLOOKUP(B50:B99,'[3]Para Presentación'!$B:$AK,31,0)</f>
        <v>#N/A</v>
      </c>
    </row>
    <row r="51" spans="1:225" s="27" customFormat="1" ht="30" customHeight="1">
      <c r="A51" s="17">
        <v>35</v>
      </c>
      <c r="B51" s="163">
        <v>40</v>
      </c>
      <c r="C51" s="163" t="s">
        <v>1142</v>
      </c>
      <c r="D51" s="163" t="s">
        <v>1166</v>
      </c>
      <c r="E51" s="164">
        <v>8</v>
      </c>
      <c r="F51" s="19" t="s">
        <v>970</v>
      </c>
      <c r="G51" s="60"/>
      <c r="H51" s="90" t="s">
        <v>1033</v>
      </c>
      <c r="I51" s="14">
        <v>3103</v>
      </c>
      <c r="J51" s="14"/>
      <c r="K51" s="14"/>
      <c r="L51" s="14">
        <f>(I51*9.28%)+I51</f>
        <v>3390.9584</v>
      </c>
      <c r="M51" s="14">
        <f>L51</f>
        <v>3390.9584</v>
      </c>
      <c r="N51" s="14">
        <f t="shared" si="50"/>
        <v>27127.6672</v>
      </c>
      <c r="O51" s="286"/>
      <c r="P51" s="39"/>
      <c r="Q51" s="30"/>
      <c r="R51" s="31"/>
      <c r="S51" s="31"/>
      <c r="T51" s="4"/>
      <c r="U51" s="39"/>
      <c r="V51" s="30"/>
      <c r="W51" s="31"/>
      <c r="X51" s="31"/>
      <c r="Y51" s="286"/>
      <c r="Z51" s="39"/>
      <c r="AA51" s="39"/>
      <c r="AB51" s="31"/>
      <c r="AC51" s="31"/>
      <c r="AD51" s="4"/>
      <c r="AE51" s="39"/>
      <c r="AF51" s="30"/>
      <c r="AG51" s="31"/>
      <c r="AH51" s="31"/>
      <c r="AI51" s="4"/>
      <c r="AJ51" s="39"/>
      <c r="AK51" s="39"/>
      <c r="AL51" s="31"/>
      <c r="AM51" s="31"/>
      <c r="AN51" s="4"/>
      <c r="AO51" s="39"/>
      <c r="AP51" s="30"/>
      <c r="AQ51" s="31"/>
      <c r="AR51" s="14"/>
      <c r="AS51" s="4"/>
      <c r="AT51" s="39"/>
      <c r="AU51" s="14"/>
      <c r="AV51" s="31"/>
      <c r="AW51" s="14"/>
      <c r="AX51" s="4"/>
      <c r="AY51" s="39"/>
      <c r="AZ51" s="30"/>
      <c r="BA51" s="31"/>
      <c r="BB51" s="31"/>
      <c r="BC51" s="4"/>
      <c r="BD51" s="39"/>
      <c r="BE51" s="30"/>
      <c r="BF51" s="31"/>
      <c r="BG51" s="14"/>
      <c r="BH51" s="4"/>
      <c r="BI51" s="39"/>
      <c r="BJ51" s="30"/>
      <c r="BK51" s="31"/>
      <c r="BL51" s="14"/>
      <c r="BM51" s="4"/>
      <c r="BN51" s="39"/>
      <c r="BO51" s="30"/>
      <c r="BP51" s="31"/>
      <c r="BQ51" s="14"/>
      <c r="BR51" s="4"/>
      <c r="BS51" s="39"/>
      <c r="BT51" s="30"/>
      <c r="BU51" s="31"/>
      <c r="BV51" s="14"/>
      <c r="BW51" s="4"/>
      <c r="BX51" s="39"/>
      <c r="BY51" s="30"/>
      <c r="BZ51" s="31"/>
      <c r="CA51" s="14"/>
      <c r="CB51" s="4"/>
      <c r="CC51" s="35">
        <v>4200</v>
      </c>
      <c r="CD51" s="33"/>
      <c r="CE51" s="31">
        <v>4200</v>
      </c>
      <c r="CF51" s="14">
        <v>4620000</v>
      </c>
      <c r="CG51" s="4"/>
      <c r="CH51" s="39"/>
      <c r="CI51" s="30"/>
      <c r="CJ51" s="31"/>
      <c r="CK51" s="14"/>
      <c r="CL51" s="4"/>
      <c r="CM51" s="39"/>
      <c r="CN51" s="30"/>
      <c r="CO51" s="31"/>
      <c r="CP51" s="14"/>
      <c r="CQ51" s="4"/>
      <c r="CR51" s="39"/>
      <c r="CS51" s="39"/>
      <c r="CT51" s="39"/>
      <c r="CU51" s="14"/>
      <c r="CV51" s="4"/>
      <c r="CW51" s="39"/>
      <c r="CX51" s="30"/>
      <c r="CY51" s="31"/>
      <c r="CZ51" s="14"/>
      <c r="DA51" s="286"/>
      <c r="DB51" s="14">
        <v>3562.5</v>
      </c>
      <c r="DC51" s="14">
        <v>0</v>
      </c>
      <c r="DD51" s="14">
        <v>3562.5</v>
      </c>
      <c r="DE51" s="14">
        <v>3918750</v>
      </c>
      <c r="DF51" s="4"/>
      <c r="DG51" s="39"/>
      <c r="DH51" s="30"/>
      <c r="DI51" s="31"/>
      <c r="DJ51" s="14"/>
      <c r="DK51" s="4"/>
      <c r="DL51" s="39"/>
      <c r="DM51" s="30"/>
      <c r="DN51" s="31"/>
      <c r="DO51" s="14"/>
      <c r="DP51" s="4"/>
      <c r="DQ51" s="39"/>
      <c r="DR51" s="30"/>
      <c r="DS51" s="31"/>
      <c r="DT51" s="14"/>
      <c r="DU51" s="4"/>
      <c r="DV51" s="45">
        <v>4478</v>
      </c>
      <c r="DW51" s="61">
        <v>0</v>
      </c>
      <c r="DX51" s="61">
        <v>4478</v>
      </c>
      <c r="DY51" s="14">
        <v>4925800</v>
      </c>
      <c r="DZ51" s="4"/>
      <c r="EA51" s="39"/>
      <c r="EB51" s="43"/>
      <c r="EC51" s="31"/>
      <c r="ED51" s="14"/>
      <c r="EE51" s="4"/>
      <c r="EF51" s="39"/>
      <c r="EG51" s="30"/>
      <c r="EH51" s="31"/>
      <c r="EI51" s="14"/>
      <c r="EJ51" s="4"/>
      <c r="EK51" s="39"/>
      <c r="EL51" s="30"/>
      <c r="EM51" s="31"/>
      <c r="EN51" s="14"/>
      <c r="EO51" s="4"/>
      <c r="EP51" s="39"/>
      <c r="EQ51" s="30"/>
      <c r="ER51" s="31"/>
      <c r="ES51" s="14"/>
      <c r="ET51" s="4"/>
      <c r="EU51" s="39"/>
      <c r="EV51" s="30"/>
      <c r="EW51" s="31"/>
      <c r="EX51" s="14"/>
      <c r="EY51" s="286"/>
      <c r="EZ51" s="39"/>
      <c r="FA51" s="30"/>
      <c r="FB51" s="31"/>
      <c r="FC51" s="14"/>
      <c r="FD51" s="4"/>
      <c r="FE51" s="39"/>
      <c r="FF51" s="30"/>
      <c r="FG51" s="31"/>
      <c r="FH51" s="14"/>
      <c r="FI51" s="94"/>
      <c r="FJ51" s="87">
        <f t="shared" si="9"/>
        <v>3390.9584</v>
      </c>
      <c r="FK51" s="87"/>
      <c r="FL51" s="87"/>
      <c r="FM51" s="87"/>
      <c r="FN51" s="87"/>
      <c r="FO51" s="87"/>
      <c r="FP51" s="87"/>
      <c r="FQ51" s="87"/>
      <c r="FR51" s="87"/>
      <c r="FS51" s="87"/>
      <c r="FT51" s="87"/>
      <c r="FU51" s="87"/>
      <c r="FV51" s="87"/>
      <c r="FW51" s="87"/>
      <c r="FX51" s="87">
        <f t="shared" si="10"/>
        <v>4200</v>
      </c>
      <c r="FY51" s="87"/>
      <c r="FZ51" s="87"/>
      <c r="GA51" s="87"/>
      <c r="GB51" s="87"/>
      <c r="GC51" s="87">
        <f t="shared" si="19"/>
        <v>3562.5</v>
      </c>
      <c r="GD51" s="87"/>
      <c r="GE51" s="87"/>
      <c r="GF51" s="87"/>
      <c r="GG51" s="87">
        <f t="shared" si="2"/>
        <v>4478</v>
      </c>
      <c r="GH51" s="87"/>
      <c r="GI51" s="87"/>
      <c r="GJ51" s="87"/>
      <c r="GK51" s="87"/>
      <c r="GL51" s="87"/>
      <c r="GM51" s="87"/>
      <c r="GN51" s="87"/>
      <c r="GO51" s="95"/>
      <c r="GP51" s="87">
        <f t="shared" si="12"/>
        <v>3390.9584</v>
      </c>
      <c r="GQ51" s="140">
        <f t="shared" si="3"/>
        <v>3562.5</v>
      </c>
      <c r="GR51" s="20" t="str">
        <f t="shared" si="20"/>
        <v>MEDICOX LTDA</v>
      </c>
      <c r="GS51" s="96">
        <f t="shared" si="13"/>
        <v>2712.7667200000001</v>
      </c>
      <c r="GT51" s="96">
        <f t="shared" si="14"/>
        <v>4275</v>
      </c>
      <c r="GU51" s="96">
        <f t="shared" si="36"/>
        <v>4080.1666666666665</v>
      </c>
      <c r="GV51" s="87">
        <f t="shared" si="41"/>
        <v>171.54160000000002</v>
      </c>
      <c r="GW51" s="88">
        <f t="shared" si="42"/>
        <v>5.05879399759077E-2</v>
      </c>
      <c r="GX51" s="96">
        <f t="shared" si="22"/>
        <v>3562.5</v>
      </c>
      <c r="GY51" s="96">
        <f t="shared" si="51"/>
        <v>28500</v>
      </c>
      <c r="HJ51" s="27" t="e">
        <f>VLOOKUP(B51:B100,[1]Hoja1!$A:$U,21,0)</f>
        <v>#N/A</v>
      </c>
      <c r="HK51" s="27" t="e">
        <f>VLOOKUP(B51:B100,[2]Hoja1!$B:$N,13,0)</f>
        <v>#N/A</v>
      </c>
      <c r="HL51" s="27" t="e">
        <f>VLOOKUP(B51:B100,'[3]Para Presentación'!$B:$AK,31,0)</f>
        <v>#N/A</v>
      </c>
    </row>
    <row r="52" spans="1:225" s="27" customFormat="1" ht="30" customHeight="1">
      <c r="A52" s="17">
        <v>36</v>
      </c>
      <c r="B52" s="163">
        <v>25</v>
      </c>
      <c r="C52" s="163" t="s">
        <v>1143</v>
      </c>
      <c r="D52" s="163" t="s">
        <v>1167</v>
      </c>
      <c r="E52" s="164">
        <v>1</v>
      </c>
      <c r="F52" s="19" t="s">
        <v>970</v>
      </c>
      <c r="G52" s="60"/>
      <c r="H52" s="90" t="s">
        <v>1027</v>
      </c>
      <c r="I52" s="14">
        <v>2800</v>
      </c>
      <c r="J52" s="14"/>
      <c r="K52" s="14"/>
      <c r="L52" s="14"/>
      <c r="M52" s="14">
        <f t="shared" ref="M52:M53" si="52">I52</f>
        <v>2800</v>
      </c>
      <c r="N52" s="14">
        <f t="shared" si="50"/>
        <v>2800</v>
      </c>
      <c r="O52" s="286"/>
      <c r="P52" s="39"/>
      <c r="Q52" s="30"/>
      <c r="R52" s="31"/>
      <c r="S52" s="31"/>
      <c r="T52" s="4"/>
      <c r="U52" s="39"/>
      <c r="V52" s="30"/>
      <c r="W52" s="31"/>
      <c r="X52" s="31"/>
      <c r="Y52" s="286"/>
      <c r="Z52" s="39"/>
      <c r="AA52" s="39"/>
      <c r="AB52" s="31"/>
      <c r="AC52" s="31"/>
      <c r="AD52" s="4"/>
      <c r="AE52" s="39"/>
      <c r="AF52" s="30"/>
      <c r="AG52" s="31"/>
      <c r="AH52" s="31"/>
      <c r="AI52" s="4"/>
      <c r="AJ52" s="39"/>
      <c r="AK52" s="39"/>
      <c r="AL52" s="31"/>
      <c r="AM52" s="31"/>
      <c r="AN52" s="4"/>
      <c r="AO52" s="39"/>
      <c r="AP52" s="30"/>
      <c r="AQ52" s="31"/>
      <c r="AR52" s="14"/>
      <c r="AS52" s="4"/>
      <c r="AT52" s="39"/>
      <c r="AU52" s="14"/>
      <c r="AV52" s="31"/>
      <c r="AW52" s="14"/>
      <c r="AX52" s="4"/>
      <c r="AY52" s="39"/>
      <c r="AZ52" s="30"/>
      <c r="BA52" s="31"/>
      <c r="BB52" s="31"/>
      <c r="BC52" s="4"/>
      <c r="BD52" s="39"/>
      <c r="BE52" s="30"/>
      <c r="BF52" s="31"/>
      <c r="BG52" s="14"/>
      <c r="BH52" s="4"/>
      <c r="BI52" s="39"/>
      <c r="BJ52" s="30"/>
      <c r="BK52" s="31"/>
      <c r="BL52" s="14"/>
      <c r="BM52" s="4"/>
      <c r="BN52" s="39"/>
      <c r="BO52" s="30"/>
      <c r="BP52" s="31"/>
      <c r="BQ52" s="14"/>
      <c r="BR52" s="4"/>
      <c r="BS52" s="39"/>
      <c r="BT52" s="30"/>
      <c r="BU52" s="31"/>
      <c r="BV52" s="14"/>
      <c r="BW52" s="4"/>
      <c r="BX52" s="39"/>
      <c r="BY52" s="30"/>
      <c r="BZ52" s="31"/>
      <c r="CA52" s="14"/>
      <c r="CB52" s="4"/>
      <c r="CC52" s="35"/>
      <c r="CD52" s="33"/>
      <c r="CE52" s="31"/>
      <c r="CF52" s="14"/>
      <c r="CG52" s="4"/>
      <c r="CH52" s="39"/>
      <c r="CI52" s="30"/>
      <c r="CJ52" s="31"/>
      <c r="CK52" s="14"/>
      <c r="CL52" s="4"/>
      <c r="CM52" s="39"/>
      <c r="CN52" s="30"/>
      <c r="CO52" s="31"/>
      <c r="CP52" s="14"/>
      <c r="CQ52" s="4"/>
      <c r="CR52" s="39"/>
      <c r="CS52" s="39"/>
      <c r="CT52" s="39"/>
      <c r="CU52" s="14"/>
      <c r="CV52" s="4"/>
      <c r="CW52" s="39"/>
      <c r="CX52" s="30"/>
      <c r="CY52" s="31"/>
      <c r="CZ52" s="14"/>
      <c r="DA52" s="286"/>
      <c r="DB52" s="14">
        <v>3092.5</v>
      </c>
      <c r="DC52" s="14">
        <v>0</v>
      </c>
      <c r="DD52" s="14">
        <v>3092.5</v>
      </c>
      <c r="DE52" s="14">
        <v>618500</v>
      </c>
      <c r="DF52" s="4"/>
      <c r="DG52" s="39"/>
      <c r="DH52" s="30"/>
      <c r="DI52" s="31"/>
      <c r="DJ52" s="14"/>
      <c r="DK52" s="4"/>
      <c r="DL52" s="39"/>
      <c r="DM52" s="30"/>
      <c r="DN52" s="31"/>
      <c r="DO52" s="14"/>
      <c r="DP52" s="4"/>
      <c r="DQ52" s="39"/>
      <c r="DR52" s="30"/>
      <c r="DS52" s="31"/>
      <c r="DT52" s="14"/>
      <c r="DU52" s="4"/>
      <c r="DV52" s="46"/>
      <c r="DW52" s="61"/>
      <c r="DX52" s="61"/>
      <c r="DY52" s="14"/>
      <c r="DZ52" s="4"/>
      <c r="EA52" s="39"/>
      <c r="EB52" s="43"/>
      <c r="EC52" s="31"/>
      <c r="ED52" s="14"/>
      <c r="EE52" s="4"/>
      <c r="EF52" s="39"/>
      <c r="EG52" s="30"/>
      <c r="EH52" s="31"/>
      <c r="EI52" s="14"/>
      <c r="EJ52" s="4"/>
      <c r="EK52" s="39"/>
      <c r="EL52" s="30"/>
      <c r="EM52" s="31"/>
      <c r="EN52" s="14"/>
      <c r="EO52" s="4"/>
      <c r="EP52" s="39"/>
      <c r="EQ52" s="30"/>
      <c r="ER52" s="31"/>
      <c r="ES52" s="14"/>
      <c r="ET52" s="4"/>
      <c r="EU52" s="39"/>
      <c r="EV52" s="30"/>
      <c r="EW52" s="31"/>
      <c r="EX52" s="14"/>
      <c r="EY52" s="286"/>
      <c r="EZ52" s="39"/>
      <c r="FA52" s="30"/>
      <c r="FB52" s="31"/>
      <c r="FC52" s="14"/>
      <c r="FD52" s="4"/>
      <c r="FE52" s="39"/>
      <c r="FF52" s="30"/>
      <c r="FG52" s="31"/>
      <c r="FH52" s="14"/>
      <c r="FI52" s="94"/>
      <c r="FJ52" s="87">
        <f t="shared" si="9"/>
        <v>2800</v>
      </c>
      <c r="FK52" s="87"/>
      <c r="FL52" s="87"/>
      <c r="FM52" s="87"/>
      <c r="FN52" s="87"/>
      <c r="FO52" s="87"/>
      <c r="FP52" s="87"/>
      <c r="FQ52" s="87"/>
      <c r="FR52" s="87"/>
      <c r="FS52" s="87"/>
      <c r="FT52" s="87"/>
      <c r="FU52" s="87"/>
      <c r="FV52" s="87"/>
      <c r="FW52" s="87"/>
      <c r="FX52" s="87"/>
      <c r="FY52" s="87"/>
      <c r="FZ52" s="87"/>
      <c r="GA52" s="87"/>
      <c r="GB52" s="87"/>
      <c r="GC52" s="87">
        <f t="shared" si="19"/>
        <v>3092.5</v>
      </c>
      <c r="GD52" s="87"/>
      <c r="GE52" s="87"/>
      <c r="GF52" s="87"/>
      <c r="GG52" s="87"/>
      <c r="GH52" s="87"/>
      <c r="GI52" s="87"/>
      <c r="GJ52" s="87"/>
      <c r="GK52" s="87"/>
      <c r="GL52" s="87"/>
      <c r="GM52" s="87"/>
      <c r="GN52" s="87"/>
      <c r="GO52" s="95"/>
      <c r="GP52" s="87">
        <f t="shared" si="12"/>
        <v>2800</v>
      </c>
      <c r="GQ52" s="140">
        <f t="shared" si="3"/>
        <v>3092.5</v>
      </c>
      <c r="GR52" s="20" t="str">
        <f t="shared" si="20"/>
        <v>MEDICOX LTDA</v>
      </c>
      <c r="GS52" s="96">
        <f t="shared" si="13"/>
        <v>2240</v>
      </c>
      <c r="GT52" s="96">
        <f t="shared" si="14"/>
        <v>3711</v>
      </c>
      <c r="GU52" s="96">
        <f t="shared" si="36"/>
        <v>3092.5</v>
      </c>
      <c r="GV52" s="87">
        <f t="shared" si="41"/>
        <v>292.5</v>
      </c>
      <c r="GW52" s="88">
        <f t="shared" si="42"/>
        <v>0.10446428571428572</v>
      </c>
      <c r="GX52" s="96">
        <f t="shared" si="22"/>
        <v>3092.5</v>
      </c>
      <c r="GY52" s="96">
        <f t="shared" si="51"/>
        <v>3092.5</v>
      </c>
      <c r="HJ52" s="27" t="e">
        <f>VLOOKUP(B52:B101,[1]Hoja1!$A:$U,21,0)</f>
        <v>#N/A</v>
      </c>
      <c r="HK52" s="27" t="e">
        <f>VLOOKUP(B52:B101,[2]Hoja1!$B:$N,13,0)</f>
        <v>#N/A</v>
      </c>
      <c r="HL52" s="27" t="e">
        <f>VLOOKUP(B52:B101,'[3]Para Presentación'!$B:$AK,31,0)</f>
        <v>#N/A</v>
      </c>
    </row>
    <row r="53" spans="1:225" s="27" customFormat="1" ht="30" customHeight="1">
      <c r="A53" s="17">
        <v>37</v>
      </c>
      <c r="B53" s="163">
        <v>26</v>
      </c>
      <c r="C53" s="163" t="s">
        <v>1144</v>
      </c>
      <c r="D53" s="163" t="s">
        <v>1167</v>
      </c>
      <c r="E53" s="164">
        <v>2</v>
      </c>
      <c r="F53" s="19" t="s">
        <v>970</v>
      </c>
      <c r="G53" s="60"/>
      <c r="H53" s="90" t="s">
        <v>1027</v>
      </c>
      <c r="I53" s="14">
        <v>16290</v>
      </c>
      <c r="J53" s="14"/>
      <c r="K53" s="14"/>
      <c r="L53" s="14"/>
      <c r="M53" s="14">
        <f t="shared" si="52"/>
        <v>16290</v>
      </c>
      <c r="N53" s="14">
        <f t="shared" si="50"/>
        <v>32580</v>
      </c>
      <c r="O53" s="286"/>
      <c r="P53" s="39"/>
      <c r="Q53" s="30"/>
      <c r="R53" s="31"/>
      <c r="S53" s="31"/>
      <c r="T53" s="4"/>
      <c r="U53" s="39"/>
      <c r="V53" s="30"/>
      <c r="W53" s="31"/>
      <c r="X53" s="31"/>
      <c r="Y53" s="286"/>
      <c r="Z53" s="39">
        <v>34140</v>
      </c>
      <c r="AA53" s="39">
        <v>0</v>
      </c>
      <c r="AB53" s="31">
        <v>34140</v>
      </c>
      <c r="AC53" s="31">
        <v>5530680</v>
      </c>
      <c r="AD53" s="4"/>
      <c r="AE53" s="39"/>
      <c r="AF53" s="30"/>
      <c r="AG53" s="31"/>
      <c r="AH53" s="31"/>
      <c r="AI53" s="4"/>
      <c r="AJ53" s="39"/>
      <c r="AK53" s="39"/>
      <c r="AL53" s="31"/>
      <c r="AM53" s="31"/>
      <c r="AN53" s="4"/>
      <c r="AO53" s="39"/>
      <c r="AP53" s="30"/>
      <c r="AQ53" s="31"/>
      <c r="AR53" s="14"/>
      <c r="AS53" s="4"/>
      <c r="AT53" s="39">
        <v>20950</v>
      </c>
      <c r="AU53" s="14">
        <v>0</v>
      </c>
      <c r="AV53" s="31">
        <v>20950</v>
      </c>
      <c r="AW53" s="14">
        <v>3393900</v>
      </c>
      <c r="AX53" s="4"/>
      <c r="AY53" s="39"/>
      <c r="AZ53" s="30"/>
      <c r="BA53" s="31"/>
      <c r="BB53" s="31"/>
      <c r="BC53" s="4"/>
      <c r="BD53" s="39"/>
      <c r="BE53" s="30"/>
      <c r="BF53" s="31"/>
      <c r="BG53" s="14"/>
      <c r="BH53" s="4"/>
      <c r="BI53" s="39"/>
      <c r="BJ53" s="30"/>
      <c r="BK53" s="31"/>
      <c r="BL53" s="14"/>
      <c r="BM53" s="4"/>
      <c r="BN53" s="39"/>
      <c r="BO53" s="30"/>
      <c r="BP53" s="31"/>
      <c r="BQ53" s="14"/>
      <c r="BR53" s="4"/>
      <c r="BS53" s="39"/>
      <c r="BT53" s="30"/>
      <c r="BU53" s="31"/>
      <c r="BV53" s="14"/>
      <c r="BW53" s="4"/>
      <c r="BX53" s="39"/>
      <c r="BY53" s="30"/>
      <c r="BZ53" s="31"/>
      <c r="CA53" s="14"/>
      <c r="CB53" s="4"/>
      <c r="CC53" s="35">
        <v>20632</v>
      </c>
      <c r="CD53" s="33"/>
      <c r="CE53" s="31">
        <v>20632</v>
      </c>
      <c r="CF53" s="14">
        <v>3342384</v>
      </c>
      <c r="CG53" s="4"/>
      <c r="CH53" s="39"/>
      <c r="CI53" s="30"/>
      <c r="CJ53" s="31"/>
      <c r="CK53" s="14"/>
      <c r="CL53" s="4"/>
      <c r="CM53" s="39"/>
      <c r="CN53" s="30"/>
      <c r="CO53" s="31"/>
      <c r="CP53" s="14"/>
      <c r="CQ53" s="4"/>
      <c r="CR53" s="39"/>
      <c r="CS53" s="39"/>
      <c r="CT53" s="39"/>
      <c r="CU53" s="14"/>
      <c r="CV53" s="4"/>
      <c r="CW53" s="39"/>
      <c r="CX53" s="30"/>
      <c r="CY53" s="31"/>
      <c r="CZ53" s="14"/>
      <c r="DA53" s="286"/>
      <c r="DB53" s="43">
        <v>22500</v>
      </c>
      <c r="DC53" s="43">
        <v>0</v>
      </c>
      <c r="DD53" s="14">
        <v>22500</v>
      </c>
      <c r="DE53" s="14">
        <v>3645000</v>
      </c>
      <c r="DF53" s="4"/>
      <c r="DG53" s="39"/>
      <c r="DH53" s="30"/>
      <c r="DI53" s="31"/>
      <c r="DJ53" s="14"/>
      <c r="DK53" s="4"/>
      <c r="DL53" s="39"/>
      <c r="DM53" s="30"/>
      <c r="DN53" s="31"/>
      <c r="DO53" s="14"/>
      <c r="DP53" s="4"/>
      <c r="DQ53" s="39"/>
      <c r="DR53" s="30"/>
      <c r="DS53" s="31"/>
      <c r="DT53" s="14"/>
      <c r="DU53" s="4"/>
      <c r="DV53" s="45">
        <v>19993</v>
      </c>
      <c r="DW53" s="61">
        <v>0</v>
      </c>
      <c r="DX53" s="61">
        <v>19993</v>
      </c>
      <c r="DY53" s="14">
        <v>3238866</v>
      </c>
      <c r="DZ53" s="4"/>
      <c r="EA53" s="39"/>
      <c r="EB53" s="43"/>
      <c r="EC53" s="31"/>
      <c r="ED53" s="14"/>
      <c r="EE53" s="4"/>
      <c r="EF53" s="39"/>
      <c r="EG53" s="30"/>
      <c r="EH53" s="31"/>
      <c r="EI53" s="14"/>
      <c r="EJ53" s="4"/>
      <c r="EK53" s="39"/>
      <c r="EL53" s="30"/>
      <c r="EM53" s="31"/>
      <c r="EN53" s="14"/>
      <c r="EO53" s="4"/>
      <c r="EP53" s="39"/>
      <c r="EQ53" s="30"/>
      <c r="ER53" s="31"/>
      <c r="ES53" s="14"/>
      <c r="ET53" s="4"/>
      <c r="EU53" s="39"/>
      <c r="EV53" s="30"/>
      <c r="EW53" s="31"/>
      <c r="EX53" s="14"/>
      <c r="EY53" s="286"/>
      <c r="EZ53" s="39"/>
      <c r="FA53" s="30"/>
      <c r="FB53" s="31"/>
      <c r="FC53" s="14"/>
      <c r="FD53" s="4"/>
      <c r="FE53" s="39"/>
      <c r="FF53" s="30"/>
      <c r="FG53" s="31"/>
      <c r="FH53" s="14"/>
      <c r="FI53" s="94"/>
      <c r="FJ53" s="87">
        <f t="shared" si="9"/>
        <v>16290</v>
      </c>
      <c r="FK53" s="87"/>
      <c r="FL53" s="87"/>
      <c r="FM53" s="87">
        <f t="shared" si="1"/>
        <v>34140</v>
      </c>
      <c r="FN53" s="87"/>
      <c r="FO53" s="87"/>
      <c r="FP53" s="87"/>
      <c r="FQ53" s="87">
        <f t="shared" si="23"/>
        <v>20950</v>
      </c>
      <c r="FR53" s="87"/>
      <c r="FS53" s="87"/>
      <c r="FT53" s="87"/>
      <c r="FU53" s="87"/>
      <c r="FV53" s="87"/>
      <c r="FW53" s="87"/>
      <c r="FX53" s="87">
        <f t="shared" si="10"/>
        <v>20632</v>
      </c>
      <c r="FY53" s="87"/>
      <c r="FZ53" s="87"/>
      <c r="GA53" s="87"/>
      <c r="GB53" s="87"/>
      <c r="GC53" s="87">
        <f t="shared" si="19"/>
        <v>22500</v>
      </c>
      <c r="GD53" s="87"/>
      <c r="GE53" s="87"/>
      <c r="GF53" s="87"/>
      <c r="GG53" s="87">
        <f t="shared" si="2"/>
        <v>19993</v>
      </c>
      <c r="GH53" s="87"/>
      <c r="GI53" s="87"/>
      <c r="GJ53" s="87"/>
      <c r="GK53" s="87"/>
      <c r="GL53" s="87"/>
      <c r="GM53" s="87"/>
      <c r="GN53" s="87"/>
      <c r="GO53" s="95"/>
      <c r="GP53" s="87">
        <f t="shared" si="12"/>
        <v>16290</v>
      </c>
      <c r="GQ53" s="140">
        <f t="shared" si="3"/>
        <v>19993</v>
      </c>
      <c r="GR53" s="20" t="str">
        <f t="shared" si="20"/>
        <v>RAFAEL ANTONIO SALAMANCA</v>
      </c>
      <c r="GS53" s="96">
        <f t="shared" si="13"/>
        <v>13032</v>
      </c>
      <c r="GT53" s="96">
        <f t="shared" si="14"/>
        <v>23991.599999999999</v>
      </c>
      <c r="GU53" s="96">
        <f t="shared" si="36"/>
        <v>23643</v>
      </c>
      <c r="GV53" s="87">
        <f>GU53-GQ53</f>
        <v>3650</v>
      </c>
      <c r="GW53" s="88">
        <f>GV53/GQ53</f>
        <v>0.18256389736407744</v>
      </c>
      <c r="GX53" s="96">
        <f t="shared" si="22"/>
        <v>19993</v>
      </c>
      <c r="GY53" s="96">
        <f t="shared" si="51"/>
        <v>39986</v>
      </c>
      <c r="HJ53" s="158" t="e">
        <f>VLOOKUP(B53:B102,[1]Hoja1!$A:$U,21,0)</f>
        <v>#N/A</v>
      </c>
      <c r="HK53" s="158" t="e">
        <f>VLOOKUP(B53:B102,[2]Hoja1!$B:$N,13,0)</f>
        <v>#N/A</v>
      </c>
      <c r="HL53" s="158" t="e">
        <f>VLOOKUP(B53:B102,'[3]Para Presentación'!$B:$AK,31,0)</f>
        <v>#N/A</v>
      </c>
      <c r="HM53" s="160">
        <f>+E53*GQ53</f>
        <v>39986</v>
      </c>
      <c r="HN53" s="159" t="s">
        <v>1101</v>
      </c>
      <c r="HO53" s="155">
        <f>+GQ53*E53</f>
        <v>39986</v>
      </c>
      <c r="HP53" s="157">
        <v>50</v>
      </c>
      <c r="HQ53" s="160">
        <f t="shared" ref="HQ53:HQ54" si="53">+HP53*GQ53</f>
        <v>999650</v>
      </c>
    </row>
    <row r="54" spans="1:225" s="27" customFormat="1" ht="30" customHeight="1">
      <c r="A54" s="17">
        <v>38</v>
      </c>
      <c r="B54" s="163">
        <v>27</v>
      </c>
      <c r="C54" s="163" t="s">
        <v>1145</v>
      </c>
      <c r="D54" s="163" t="s">
        <v>1167</v>
      </c>
      <c r="E54" s="164">
        <v>1</v>
      </c>
      <c r="F54" s="19" t="s">
        <v>970</v>
      </c>
      <c r="G54" s="60"/>
      <c r="H54" s="90" t="s">
        <v>1037</v>
      </c>
      <c r="I54" s="14">
        <v>17524</v>
      </c>
      <c r="J54" s="14"/>
      <c r="K54" s="14">
        <f>(I54*13.12%)+I54</f>
        <v>19823.148799999999</v>
      </c>
      <c r="L54" s="14">
        <f>(K54*9.28%)+K54</f>
        <v>21662.737008639997</v>
      </c>
      <c r="M54" s="14">
        <f>L54</f>
        <v>21662.737008639997</v>
      </c>
      <c r="N54" s="14">
        <f t="shared" si="50"/>
        <v>21662.737008639997</v>
      </c>
      <c r="O54" s="286"/>
      <c r="P54" s="39"/>
      <c r="Q54" s="30"/>
      <c r="R54" s="31"/>
      <c r="S54" s="31"/>
      <c r="T54" s="4"/>
      <c r="U54" s="39"/>
      <c r="V54" s="30"/>
      <c r="W54" s="31"/>
      <c r="X54" s="31"/>
      <c r="Y54" s="286"/>
      <c r="Z54" s="39"/>
      <c r="AA54" s="39"/>
      <c r="AB54" s="31"/>
      <c r="AC54" s="31"/>
      <c r="AD54" s="4"/>
      <c r="AE54" s="39"/>
      <c r="AF54" s="30"/>
      <c r="AG54" s="31"/>
      <c r="AH54" s="31"/>
      <c r="AI54" s="4"/>
      <c r="AJ54" s="39"/>
      <c r="AK54" s="39"/>
      <c r="AL54" s="31"/>
      <c r="AM54" s="31"/>
      <c r="AN54" s="4"/>
      <c r="AO54" s="39"/>
      <c r="AP54" s="30"/>
      <c r="AQ54" s="31"/>
      <c r="AR54" s="14"/>
      <c r="AS54" s="4"/>
      <c r="AT54" s="39"/>
      <c r="AU54" s="14"/>
      <c r="AV54" s="31"/>
      <c r="AW54" s="14"/>
      <c r="AX54" s="4"/>
      <c r="AY54" s="39"/>
      <c r="AZ54" s="30"/>
      <c r="BA54" s="31"/>
      <c r="BB54" s="31"/>
      <c r="BC54" s="4"/>
      <c r="BD54" s="48">
        <v>77300</v>
      </c>
      <c r="BE54" s="30">
        <v>0</v>
      </c>
      <c r="BF54" s="31">
        <v>77300</v>
      </c>
      <c r="BG54" s="14">
        <v>17006000</v>
      </c>
      <c r="BH54" s="4"/>
      <c r="BI54" s="39"/>
      <c r="BJ54" s="30"/>
      <c r="BK54" s="31"/>
      <c r="BL54" s="14"/>
      <c r="BM54" s="4"/>
      <c r="BN54" s="39">
        <v>399000</v>
      </c>
      <c r="BO54" s="30">
        <v>0</v>
      </c>
      <c r="BP54" s="31">
        <v>399000</v>
      </c>
      <c r="BQ54" s="14">
        <v>87780000</v>
      </c>
      <c r="BR54" s="4"/>
      <c r="BS54" s="39"/>
      <c r="BT54" s="30"/>
      <c r="BU54" s="31"/>
      <c r="BV54" s="14"/>
      <c r="BW54" s="4"/>
      <c r="BX54" s="39"/>
      <c r="BY54" s="30"/>
      <c r="BZ54" s="31"/>
      <c r="CA54" s="14"/>
      <c r="CB54" s="4"/>
      <c r="CC54" s="35"/>
      <c r="CD54" s="33"/>
      <c r="CE54" s="31"/>
      <c r="CF54" s="14"/>
      <c r="CG54" s="4"/>
      <c r="CH54" s="39"/>
      <c r="CI54" s="30"/>
      <c r="CJ54" s="31"/>
      <c r="CK54" s="14"/>
      <c r="CL54" s="4"/>
      <c r="CM54" s="39">
        <v>24000</v>
      </c>
      <c r="CN54" s="30">
        <v>0</v>
      </c>
      <c r="CO54" s="31">
        <v>24000</v>
      </c>
      <c r="CP54" s="14">
        <v>5280000</v>
      </c>
      <c r="CQ54" s="4"/>
      <c r="CR54" s="39"/>
      <c r="CS54" s="39"/>
      <c r="CT54" s="39"/>
      <c r="CU54" s="14"/>
      <c r="CV54" s="4"/>
      <c r="CW54" s="39"/>
      <c r="CX54" s="30"/>
      <c r="CY54" s="31"/>
      <c r="CZ54" s="14"/>
      <c r="DA54" s="286"/>
      <c r="DB54" s="43">
        <v>47411.75</v>
      </c>
      <c r="DC54" s="43">
        <v>0</v>
      </c>
      <c r="DD54" s="14">
        <v>47411.75</v>
      </c>
      <c r="DE54" s="14">
        <v>10430585</v>
      </c>
      <c r="DF54" s="4"/>
      <c r="DG54" s="39"/>
      <c r="DH54" s="30"/>
      <c r="DI54" s="31"/>
      <c r="DJ54" s="14"/>
      <c r="DK54" s="4"/>
      <c r="DL54" s="39"/>
      <c r="DM54" s="30"/>
      <c r="DN54" s="31"/>
      <c r="DO54" s="14"/>
      <c r="DP54" s="4"/>
      <c r="DQ54" s="39"/>
      <c r="DR54" s="30"/>
      <c r="DS54" s="31"/>
      <c r="DT54" s="14"/>
      <c r="DU54" s="4"/>
      <c r="DV54" s="45">
        <v>24750</v>
      </c>
      <c r="DW54" s="61">
        <v>0</v>
      </c>
      <c r="DX54" s="61">
        <v>24750</v>
      </c>
      <c r="DY54" s="14">
        <v>5445000</v>
      </c>
      <c r="DZ54" s="4"/>
      <c r="EA54" s="39"/>
      <c r="EB54" s="43"/>
      <c r="EC54" s="31"/>
      <c r="ED54" s="14"/>
      <c r="EE54" s="4"/>
      <c r="EF54" s="39">
        <v>22600</v>
      </c>
      <c r="EG54" s="30">
        <v>0</v>
      </c>
      <c r="EH54" s="31">
        <v>22600</v>
      </c>
      <c r="EI54" s="14">
        <v>4972000</v>
      </c>
      <c r="EJ54" s="4"/>
      <c r="EK54" s="39"/>
      <c r="EL54" s="30"/>
      <c r="EM54" s="31"/>
      <c r="EN54" s="14"/>
      <c r="EO54" s="4"/>
      <c r="EP54" s="39"/>
      <c r="EQ54" s="30"/>
      <c r="ER54" s="31"/>
      <c r="ES54" s="14"/>
      <c r="ET54" s="4"/>
      <c r="EU54" s="39"/>
      <c r="EV54" s="30"/>
      <c r="EW54" s="31"/>
      <c r="EX54" s="14"/>
      <c r="EY54" s="286"/>
      <c r="EZ54" s="39"/>
      <c r="FA54" s="30"/>
      <c r="FB54" s="31"/>
      <c r="FC54" s="14"/>
      <c r="FD54" s="4"/>
      <c r="FE54" s="39"/>
      <c r="FF54" s="30"/>
      <c r="FG54" s="31"/>
      <c r="FH54" s="14"/>
      <c r="FI54" s="94"/>
      <c r="FJ54" s="87">
        <f t="shared" si="9"/>
        <v>21662.737008639997</v>
      </c>
      <c r="FK54" s="87"/>
      <c r="FL54" s="87"/>
      <c r="FM54" s="87"/>
      <c r="FN54" s="87"/>
      <c r="FO54" s="87"/>
      <c r="FP54" s="87"/>
      <c r="FQ54" s="87"/>
      <c r="FR54" s="87"/>
      <c r="FS54" s="87">
        <f t="shared" ref="FS54" si="54">BF54</f>
        <v>77300</v>
      </c>
      <c r="FT54" s="87"/>
      <c r="FU54" s="87">
        <f t="shared" ref="FU54:FU62" si="55">BP54</f>
        <v>399000</v>
      </c>
      <c r="FV54" s="87"/>
      <c r="FW54" s="87"/>
      <c r="FX54" s="87"/>
      <c r="FY54" s="87"/>
      <c r="FZ54" s="87">
        <f t="shared" si="15"/>
        <v>24000</v>
      </c>
      <c r="GA54" s="87"/>
      <c r="GB54" s="87"/>
      <c r="GC54" s="87">
        <f t="shared" si="19"/>
        <v>47411.75</v>
      </c>
      <c r="GD54" s="87"/>
      <c r="GE54" s="87"/>
      <c r="GF54" s="87"/>
      <c r="GG54" s="87">
        <f t="shared" si="2"/>
        <v>24750</v>
      </c>
      <c r="GH54" s="87"/>
      <c r="GI54" s="87">
        <f t="shared" ref="GI54:GI65" si="56">EH54</f>
        <v>22600</v>
      </c>
      <c r="GJ54" s="87"/>
      <c r="GK54" s="87"/>
      <c r="GL54" s="87"/>
      <c r="GM54" s="87"/>
      <c r="GN54" s="87"/>
      <c r="GO54" s="95"/>
      <c r="GP54" s="87">
        <f t="shared" si="12"/>
        <v>21662.737008639997</v>
      </c>
      <c r="GQ54" s="140">
        <f t="shared" si="3"/>
        <v>22600</v>
      </c>
      <c r="GR54" s="20" t="str">
        <f t="shared" si="20"/>
        <v>SMITH AND NEPHEW COLOMBIA SAS</v>
      </c>
      <c r="GS54" s="96">
        <f t="shared" si="13"/>
        <v>17330.189606911998</v>
      </c>
      <c r="GT54" s="96">
        <f t="shared" si="14"/>
        <v>27120</v>
      </c>
      <c r="GU54" s="96">
        <f t="shared" si="36"/>
        <v>99176.958333333328</v>
      </c>
      <c r="GV54" s="87">
        <f>GQ54-GP54</f>
        <v>937.26299136000307</v>
      </c>
      <c r="GW54" s="88">
        <f>GV54/GP54</f>
        <v>4.3266139038025703E-2</v>
      </c>
      <c r="GX54" s="96">
        <f t="shared" si="22"/>
        <v>22600</v>
      </c>
      <c r="GY54" s="96">
        <f t="shared" si="51"/>
        <v>22600</v>
      </c>
      <c r="HJ54" s="158" t="e">
        <f>VLOOKUP(B54:B103,[1]Hoja1!$A:$U,21,0)</f>
        <v>#N/A</v>
      </c>
      <c r="HK54" s="158" t="e">
        <f>VLOOKUP(B54:B103,[2]Hoja1!$B:$N,13,0)</f>
        <v>#N/A</v>
      </c>
      <c r="HL54" s="158" t="e">
        <f>VLOOKUP(B54:B103,'[3]Para Presentación'!$B:$AK,31,0)</f>
        <v>#N/A</v>
      </c>
      <c r="HM54" s="160">
        <f>+E54*GQ54</f>
        <v>22600</v>
      </c>
      <c r="HN54" s="159" t="s">
        <v>1101</v>
      </c>
      <c r="HO54" s="155">
        <f>+GQ54*E54</f>
        <v>22600</v>
      </c>
      <c r="HP54" s="157">
        <v>30</v>
      </c>
      <c r="HQ54" s="160">
        <f t="shared" si="53"/>
        <v>678000</v>
      </c>
    </row>
    <row r="55" spans="1:225" s="27" customFormat="1" ht="30" customHeight="1">
      <c r="A55" s="17">
        <v>39</v>
      </c>
      <c r="B55" s="163">
        <v>28</v>
      </c>
      <c r="C55" s="163" t="s">
        <v>1146</v>
      </c>
      <c r="D55" s="163" t="s">
        <v>1167</v>
      </c>
      <c r="E55" s="164">
        <v>1</v>
      </c>
      <c r="F55" s="19" t="s">
        <v>970</v>
      </c>
      <c r="G55" s="60"/>
      <c r="H55" s="90" t="s">
        <v>1024</v>
      </c>
      <c r="I55" s="14">
        <v>32282</v>
      </c>
      <c r="J55" s="14"/>
      <c r="K55" s="14"/>
      <c r="L55" s="14">
        <f>(I55*9.28%)+I55</f>
        <v>35277.7696</v>
      </c>
      <c r="M55" s="14">
        <f>L55</f>
        <v>35277.7696</v>
      </c>
      <c r="N55" s="14">
        <f t="shared" si="50"/>
        <v>35277.7696</v>
      </c>
      <c r="O55" s="286"/>
      <c r="P55" s="39"/>
      <c r="Q55" s="30"/>
      <c r="R55" s="31"/>
      <c r="S55" s="31"/>
      <c r="T55" s="4"/>
      <c r="U55" s="39">
        <v>41967</v>
      </c>
      <c r="V55" s="30">
        <v>0</v>
      </c>
      <c r="W55" s="31">
        <v>41967</v>
      </c>
      <c r="X55" s="31">
        <v>2518020</v>
      </c>
      <c r="Y55" s="286"/>
      <c r="Z55" s="39"/>
      <c r="AA55" s="39"/>
      <c r="AB55" s="31"/>
      <c r="AC55" s="31"/>
      <c r="AD55" s="4"/>
      <c r="AE55" s="39"/>
      <c r="AF55" s="30"/>
      <c r="AG55" s="31"/>
      <c r="AH55" s="31"/>
      <c r="AI55" s="4"/>
      <c r="AJ55" s="39"/>
      <c r="AK55" s="39"/>
      <c r="AL55" s="31"/>
      <c r="AM55" s="31"/>
      <c r="AN55" s="4"/>
      <c r="AO55" s="39"/>
      <c r="AP55" s="30"/>
      <c r="AQ55" s="31"/>
      <c r="AR55" s="14"/>
      <c r="AS55" s="4"/>
      <c r="AT55" s="39"/>
      <c r="AU55" s="14"/>
      <c r="AV55" s="31"/>
      <c r="AW55" s="14"/>
      <c r="AX55" s="4"/>
      <c r="AY55" s="39"/>
      <c r="AZ55" s="30"/>
      <c r="BA55" s="31"/>
      <c r="BB55" s="31"/>
      <c r="BC55" s="4"/>
      <c r="BD55" s="39"/>
      <c r="BE55" s="30"/>
      <c r="BF55" s="31"/>
      <c r="BG55" s="14"/>
      <c r="BH55" s="4"/>
      <c r="BI55" s="39"/>
      <c r="BJ55" s="30"/>
      <c r="BK55" s="31"/>
      <c r="BL55" s="14"/>
      <c r="BM55" s="4"/>
      <c r="BN55" s="39">
        <v>600500</v>
      </c>
      <c r="BO55" s="30">
        <v>0</v>
      </c>
      <c r="BP55" s="31">
        <v>600500</v>
      </c>
      <c r="BQ55" s="14">
        <v>36030000</v>
      </c>
      <c r="BR55" s="4"/>
      <c r="BS55" s="39"/>
      <c r="BT55" s="30"/>
      <c r="BU55" s="31"/>
      <c r="BV55" s="14"/>
      <c r="BW55" s="4"/>
      <c r="BX55" s="39"/>
      <c r="BY55" s="30"/>
      <c r="BZ55" s="31"/>
      <c r="CA55" s="14"/>
      <c r="CB55" s="4"/>
      <c r="CC55" s="35"/>
      <c r="CD55" s="33"/>
      <c r="CE55" s="31"/>
      <c r="CF55" s="14"/>
      <c r="CG55" s="4"/>
      <c r="CH55" s="39"/>
      <c r="CI55" s="30"/>
      <c r="CJ55" s="31"/>
      <c r="CK55" s="14"/>
      <c r="CL55" s="4"/>
      <c r="CM55" s="39">
        <v>40000</v>
      </c>
      <c r="CN55" s="30">
        <v>0</v>
      </c>
      <c r="CO55" s="31">
        <v>40000</v>
      </c>
      <c r="CP55" s="14">
        <v>2400000</v>
      </c>
      <c r="CQ55" s="4"/>
      <c r="CR55" s="39"/>
      <c r="CS55" s="39"/>
      <c r="CT55" s="39"/>
      <c r="CU55" s="14"/>
      <c r="CV55" s="4"/>
      <c r="CW55" s="39"/>
      <c r="CX55" s="30"/>
      <c r="CY55" s="31"/>
      <c r="CZ55" s="14"/>
      <c r="DA55" s="286"/>
      <c r="DB55" s="14"/>
      <c r="DC55" s="14"/>
      <c r="DD55" s="14"/>
      <c r="DE55" s="14"/>
      <c r="DF55" s="4"/>
      <c r="DG55" s="39"/>
      <c r="DH55" s="30"/>
      <c r="DI55" s="31"/>
      <c r="DJ55" s="14"/>
      <c r="DK55" s="4"/>
      <c r="DL55" s="39"/>
      <c r="DM55" s="30"/>
      <c r="DN55" s="31"/>
      <c r="DO55" s="14"/>
      <c r="DP55" s="4"/>
      <c r="DQ55" s="39"/>
      <c r="DR55" s="30"/>
      <c r="DS55" s="31"/>
      <c r="DT55" s="14"/>
      <c r="DU55" s="4"/>
      <c r="DV55" s="45">
        <v>40250</v>
      </c>
      <c r="DW55" s="61">
        <v>0</v>
      </c>
      <c r="DX55" s="61">
        <v>40250</v>
      </c>
      <c r="DY55" s="14">
        <v>2415000</v>
      </c>
      <c r="DZ55" s="4"/>
      <c r="EA55" s="39"/>
      <c r="EB55" s="43"/>
      <c r="EC55" s="31"/>
      <c r="ED55" s="14"/>
      <c r="EE55" s="4"/>
      <c r="EF55" s="39">
        <v>43200</v>
      </c>
      <c r="EG55" s="30">
        <v>0</v>
      </c>
      <c r="EH55" s="31">
        <v>43200</v>
      </c>
      <c r="EI55" s="14">
        <v>2592000</v>
      </c>
      <c r="EJ55" s="4"/>
      <c r="EK55" s="39"/>
      <c r="EL55" s="30"/>
      <c r="EM55" s="31"/>
      <c r="EN55" s="14"/>
      <c r="EO55" s="4"/>
      <c r="EP55" s="39"/>
      <c r="EQ55" s="30"/>
      <c r="ER55" s="31"/>
      <c r="ES55" s="14"/>
      <c r="ET55" s="4"/>
      <c r="EU55" s="39"/>
      <c r="EV55" s="30"/>
      <c r="EW55" s="31"/>
      <c r="EX55" s="14"/>
      <c r="EY55" s="286"/>
      <c r="EZ55" s="39"/>
      <c r="FA55" s="30"/>
      <c r="FB55" s="31"/>
      <c r="FC55" s="14"/>
      <c r="FD55" s="4"/>
      <c r="FE55" s="39"/>
      <c r="FF55" s="30"/>
      <c r="FG55" s="31"/>
      <c r="FH55" s="14"/>
      <c r="FI55" s="94"/>
      <c r="FJ55" s="87">
        <f t="shared" si="9"/>
        <v>35277.7696</v>
      </c>
      <c r="FK55" s="87"/>
      <c r="FL55" s="87">
        <f t="shared" ref="FL55:FL60" si="57">W55</f>
        <v>41967</v>
      </c>
      <c r="FM55" s="87"/>
      <c r="FN55" s="87"/>
      <c r="FO55" s="87"/>
      <c r="FP55" s="87"/>
      <c r="FQ55" s="87"/>
      <c r="FR55" s="87"/>
      <c r="FS55" s="87"/>
      <c r="FT55" s="87"/>
      <c r="FU55" s="87">
        <f t="shared" si="55"/>
        <v>600500</v>
      </c>
      <c r="FV55" s="87"/>
      <c r="FW55" s="87"/>
      <c r="FX55" s="87"/>
      <c r="FY55" s="87"/>
      <c r="FZ55" s="87">
        <f t="shared" si="15"/>
        <v>40000</v>
      </c>
      <c r="GA55" s="87"/>
      <c r="GB55" s="87"/>
      <c r="GC55" s="87"/>
      <c r="GD55" s="87"/>
      <c r="GE55" s="87"/>
      <c r="GF55" s="87"/>
      <c r="GG55" s="87">
        <f t="shared" si="2"/>
        <v>40250</v>
      </c>
      <c r="GH55" s="87"/>
      <c r="GI55" s="87">
        <f t="shared" si="56"/>
        <v>43200</v>
      </c>
      <c r="GJ55" s="87"/>
      <c r="GK55" s="87"/>
      <c r="GL55" s="87"/>
      <c r="GM55" s="87"/>
      <c r="GN55" s="87"/>
      <c r="GO55" s="95"/>
      <c r="GP55" s="87">
        <f t="shared" si="12"/>
        <v>35277.7696</v>
      </c>
      <c r="GQ55" s="140">
        <f t="shared" si="3"/>
        <v>40000</v>
      </c>
      <c r="GR55" s="20" t="str">
        <f t="shared" si="20"/>
        <v>LABORATORIOS GOTHAPLAST LTDA</v>
      </c>
      <c r="GS55" s="96">
        <f t="shared" si="13"/>
        <v>28222.215680000001</v>
      </c>
      <c r="GT55" s="96">
        <f t="shared" si="14"/>
        <v>48000</v>
      </c>
      <c r="GU55" s="96">
        <f t="shared" si="36"/>
        <v>153183.4</v>
      </c>
      <c r="GV55" s="87">
        <f>GQ55-GP55</f>
        <v>4722.2304000000004</v>
      </c>
      <c r="GW55" s="88">
        <f>GV55/GP55</f>
        <v>0.13385853055744207</v>
      </c>
      <c r="GX55" s="96">
        <f t="shared" si="22"/>
        <v>40000</v>
      </c>
      <c r="GY55" s="96">
        <f t="shared" si="51"/>
        <v>40000</v>
      </c>
      <c r="HJ55" s="27" t="e">
        <f>VLOOKUP(B55:B104,[1]Hoja1!$A:$U,21,0)</f>
        <v>#N/A</v>
      </c>
      <c r="HK55" s="27" t="e">
        <f>VLOOKUP(B55:B104,[2]Hoja1!$B:$N,13,0)</f>
        <v>#N/A</v>
      </c>
      <c r="HL55" s="27" t="e">
        <f>VLOOKUP(B55:B104,'[3]Para Presentación'!$B:$AK,31,0)</f>
        <v>#N/A</v>
      </c>
    </row>
    <row r="56" spans="1:225" s="27" customFormat="1" ht="30" customHeight="1">
      <c r="A56" s="17">
        <v>40</v>
      </c>
      <c r="B56" s="163">
        <v>29</v>
      </c>
      <c r="C56" s="163" t="s">
        <v>1147</v>
      </c>
      <c r="D56" s="163" t="s">
        <v>1167</v>
      </c>
      <c r="E56" s="164">
        <v>1</v>
      </c>
      <c r="F56" s="19" t="s">
        <v>970</v>
      </c>
      <c r="G56" s="60"/>
      <c r="H56" s="90" t="s">
        <v>1038</v>
      </c>
      <c r="I56" s="14">
        <v>4350</v>
      </c>
      <c r="J56" s="14"/>
      <c r="K56" s="14">
        <f t="shared" ref="K56:K58" si="58">(I56*13.12%)+I56</f>
        <v>4920.72</v>
      </c>
      <c r="L56" s="14">
        <f t="shared" ref="L56:L58" si="59">(K56*9.28%)+K56</f>
        <v>5377.3628159999998</v>
      </c>
      <c r="M56" s="14">
        <f t="shared" ref="M56:M58" si="60">L56</f>
        <v>5377.3628159999998</v>
      </c>
      <c r="N56" s="14">
        <f t="shared" si="50"/>
        <v>5377.3628159999998</v>
      </c>
      <c r="O56" s="286"/>
      <c r="P56" s="39"/>
      <c r="Q56" s="30"/>
      <c r="R56" s="31"/>
      <c r="S56" s="31"/>
      <c r="T56" s="4"/>
      <c r="U56" s="39"/>
      <c r="V56" s="30"/>
      <c r="W56" s="31"/>
      <c r="X56" s="31"/>
      <c r="Y56" s="286"/>
      <c r="Z56" s="39"/>
      <c r="AA56" s="39"/>
      <c r="AB56" s="31"/>
      <c r="AC56" s="31"/>
      <c r="AD56" s="4"/>
      <c r="AE56" s="39"/>
      <c r="AF56" s="30"/>
      <c r="AG56" s="31"/>
      <c r="AH56" s="31"/>
      <c r="AI56" s="4"/>
      <c r="AJ56" s="39"/>
      <c r="AK56" s="39"/>
      <c r="AL56" s="31"/>
      <c r="AM56" s="31"/>
      <c r="AN56" s="4"/>
      <c r="AO56" s="39"/>
      <c r="AP56" s="30"/>
      <c r="AQ56" s="31"/>
      <c r="AR56" s="14"/>
      <c r="AS56" s="4"/>
      <c r="AT56" s="39"/>
      <c r="AU56" s="14"/>
      <c r="AV56" s="31"/>
      <c r="AW56" s="14"/>
      <c r="AX56" s="4"/>
      <c r="AY56" s="39"/>
      <c r="AZ56" s="30"/>
      <c r="BA56" s="31"/>
      <c r="BB56" s="31"/>
      <c r="BC56" s="4"/>
      <c r="BD56" s="39"/>
      <c r="BE56" s="30"/>
      <c r="BF56" s="31"/>
      <c r="BG56" s="14"/>
      <c r="BH56" s="4"/>
      <c r="BI56" s="39"/>
      <c r="BJ56" s="30"/>
      <c r="BK56" s="31"/>
      <c r="BL56" s="14"/>
      <c r="BM56" s="4"/>
      <c r="BN56" s="39"/>
      <c r="BO56" s="30"/>
      <c r="BP56" s="31"/>
      <c r="BQ56" s="14"/>
      <c r="BR56" s="4"/>
      <c r="BS56" s="39"/>
      <c r="BT56" s="30"/>
      <c r="BU56" s="31"/>
      <c r="BV56" s="14"/>
      <c r="BW56" s="4"/>
      <c r="BX56" s="39"/>
      <c r="BY56" s="30"/>
      <c r="BZ56" s="31"/>
      <c r="CA56" s="14"/>
      <c r="CB56" s="4"/>
      <c r="CC56" s="35"/>
      <c r="CD56" s="33"/>
      <c r="CE56" s="31"/>
      <c r="CF56" s="14"/>
      <c r="CG56" s="4"/>
      <c r="CH56" s="39"/>
      <c r="CI56" s="30"/>
      <c r="CJ56" s="31"/>
      <c r="CK56" s="14"/>
      <c r="CL56" s="4"/>
      <c r="CM56" s="39"/>
      <c r="CN56" s="30"/>
      <c r="CO56" s="31"/>
      <c r="CP56" s="14"/>
      <c r="CQ56" s="4"/>
      <c r="CR56" s="39"/>
      <c r="CS56" s="39"/>
      <c r="CT56" s="39"/>
      <c r="CU56" s="14"/>
      <c r="CV56" s="4"/>
      <c r="CW56" s="39"/>
      <c r="CX56" s="30"/>
      <c r="CY56" s="31"/>
      <c r="CZ56" s="14"/>
      <c r="DA56" s="286"/>
      <c r="DB56" s="14">
        <v>6250</v>
      </c>
      <c r="DC56" s="14">
        <v>0</v>
      </c>
      <c r="DD56" s="14">
        <v>6250</v>
      </c>
      <c r="DE56" s="14">
        <v>1000000</v>
      </c>
      <c r="DF56" s="4"/>
      <c r="DG56" s="39"/>
      <c r="DH56" s="30"/>
      <c r="DI56" s="31"/>
      <c r="DJ56" s="14"/>
      <c r="DK56" s="4"/>
      <c r="DL56" s="39"/>
      <c r="DM56" s="30"/>
      <c r="DN56" s="31"/>
      <c r="DO56" s="14"/>
      <c r="DP56" s="4"/>
      <c r="DQ56" s="39"/>
      <c r="DR56" s="30"/>
      <c r="DS56" s="31"/>
      <c r="DT56" s="14"/>
      <c r="DU56" s="4"/>
      <c r="DV56" s="45">
        <v>5625</v>
      </c>
      <c r="DW56" s="61">
        <v>0</v>
      </c>
      <c r="DX56" s="61">
        <v>5625</v>
      </c>
      <c r="DY56" s="14">
        <v>900000</v>
      </c>
      <c r="DZ56" s="4"/>
      <c r="EA56" s="39"/>
      <c r="EB56" s="43"/>
      <c r="EC56" s="31"/>
      <c r="ED56" s="14"/>
      <c r="EE56" s="4"/>
      <c r="EF56" s="39"/>
      <c r="EG56" s="30"/>
      <c r="EH56" s="31"/>
      <c r="EI56" s="14"/>
      <c r="EJ56" s="4"/>
      <c r="EK56" s="39"/>
      <c r="EL56" s="30"/>
      <c r="EM56" s="31"/>
      <c r="EN56" s="14"/>
      <c r="EO56" s="4"/>
      <c r="EP56" s="39"/>
      <c r="EQ56" s="30"/>
      <c r="ER56" s="31"/>
      <c r="ES56" s="14"/>
      <c r="ET56" s="4"/>
      <c r="EU56" s="39"/>
      <c r="EV56" s="30"/>
      <c r="EW56" s="31"/>
      <c r="EX56" s="14"/>
      <c r="EY56" s="286"/>
      <c r="EZ56" s="39"/>
      <c r="FA56" s="30"/>
      <c r="FB56" s="31"/>
      <c r="FC56" s="14"/>
      <c r="FD56" s="4"/>
      <c r="FE56" s="39"/>
      <c r="FF56" s="30"/>
      <c r="FG56" s="31"/>
      <c r="FH56" s="14"/>
      <c r="FI56" s="94"/>
      <c r="FJ56" s="87">
        <f t="shared" si="9"/>
        <v>5377.3628159999998</v>
      </c>
      <c r="FK56" s="87"/>
      <c r="FL56" s="87"/>
      <c r="FM56" s="87"/>
      <c r="FN56" s="87"/>
      <c r="FO56" s="87"/>
      <c r="FP56" s="87"/>
      <c r="FQ56" s="87"/>
      <c r="FR56" s="87"/>
      <c r="FS56" s="87"/>
      <c r="FT56" s="87"/>
      <c r="FU56" s="87"/>
      <c r="FV56" s="87"/>
      <c r="FW56" s="87"/>
      <c r="FX56" s="87"/>
      <c r="FY56" s="87"/>
      <c r="FZ56" s="87"/>
      <c r="GA56" s="87"/>
      <c r="GB56" s="87"/>
      <c r="GC56" s="87">
        <f t="shared" si="19"/>
        <v>6250</v>
      </c>
      <c r="GD56" s="87"/>
      <c r="GE56" s="87"/>
      <c r="GF56" s="87"/>
      <c r="GG56" s="87">
        <f t="shared" si="2"/>
        <v>5625</v>
      </c>
      <c r="GH56" s="87"/>
      <c r="GI56" s="87"/>
      <c r="GJ56" s="87"/>
      <c r="GK56" s="87"/>
      <c r="GL56" s="87"/>
      <c r="GM56" s="87"/>
      <c r="GN56" s="87"/>
      <c r="GO56" s="95"/>
      <c r="GP56" s="87">
        <f t="shared" si="12"/>
        <v>5377.3628159999998</v>
      </c>
      <c r="GQ56" s="140">
        <f t="shared" si="3"/>
        <v>5625</v>
      </c>
      <c r="GR56" s="20" t="str">
        <f t="shared" si="20"/>
        <v>RAFAEL ANTONIO SALAMANCA</v>
      </c>
      <c r="GS56" s="96">
        <f t="shared" si="13"/>
        <v>4301.8902527999999</v>
      </c>
      <c r="GT56" s="96">
        <f t="shared" si="14"/>
        <v>6750</v>
      </c>
      <c r="GU56" s="96">
        <f t="shared" si="36"/>
        <v>5937.5</v>
      </c>
      <c r="GV56" s="87">
        <f>GQ56-GP56</f>
        <v>247.63718400000016</v>
      </c>
      <c r="GW56" s="88">
        <f>GV56/GP56</f>
        <v>4.6051790156909543E-2</v>
      </c>
      <c r="GX56" s="96">
        <f t="shared" si="22"/>
        <v>5625</v>
      </c>
      <c r="GY56" s="96">
        <f t="shared" si="51"/>
        <v>5625</v>
      </c>
      <c r="HJ56" s="27" t="e">
        <f>VLOOKUP(B56:B105,[1]Hoja1!$A:$U,21,0)</f>
        <v>#N/A</v>
      </c>
      <c r="HK56" s="27" t="e">
        <f>VLOOKUP(B56:B105,[2]Hoja1!$B:$N,13,0)</f>
        <v>#N/A</v>
      </c>
      <c r="HL56" s="27" t="e">
        <f>VLOOKUP(B56:B105,'[3]Para Presentación'!$B:$AK,31,0)</f>
        <v>#N/A</v>
      </c>
    </row>
    <row r="57" spans="1:225" s="27" customFormat="1" ht="30" customHeight="1">
      <c r="A57" s="17">
        <v>41</v>
      </c>
      <c r="B57" s="163">
        <v>30</v>
      </c>
      <c r="C57" s="163" t="s">
        <v>1148</v>
      </c>
      <c r="D57" s="163" t="s">
        <v>1167</v>
      </c>
      <c r="E57" s="164">
        <v>1</v>
      </c>
      <c r="F57" s="19" t="s">
        <v>970</v>
      </c>
      <c r="G57" s="60"/>
      <c r="H57" s="90" t="s">
        <v>1038</v>
      </c>
      <c r="I57" s="14">
        <v>7248</v>
      </c>
      <c r="J57" s="14"/>
      <c r="K57" s="14">
        <f t="shared" si="58"/>
        <v>8198.9375999999993</v>
      </c>
      <c r="L57" s="14">
        <f t="shared" si="59"/>
        <v>8959.7990092799992</v>
      </c>
      <c r="M57" s="14">
        <f t="shared" si="60"/>
        <v>8959.7990092799992</v>
      </c>
      <c r="N57" s="14">
        <f t="shared" si="50"/>
        <v>8959.7990092799992</v>
      </c>
      <c r="O57" s="286"/>
      <c r="P57" s="39"/>
      <c r="Q57" s="30"/>
      <c r="R57" s="31"/>
      <c r="S57" s="31"/>
      <c r="T57" s="4"/>
      <c r="U57" s="39"/>
      <c r="V57" s="30"/>
      <c r="W57" s="31"/>
      <c r="X57" s="31"/>
      <c r="Y57" s="286"/>
      <c r="Z57" s="39"/>
      <c r="AA57" s="39"/>
      <c r="AB57" s="31"/>
      <c r="AC57" s="31"/>
      <c r="AD57" s="4"/>
      <c r="AE57" s="39"/>
      <c r="AF57" s="30"/>
      <c r="AG57" s="31"/>
      <c r="AH57" s="31"/>
      <c r="AI57" s="4"/>
      <c r="AJ57" s="39"/>
      <c r="AK57" s="39"/>
      <c r="AL57" s="31"/>
      <c r="AM57" s="31"/>
      <c r="AN57" s="4"/>
      <c r="AO57" s="39"/>
      <c r="AP57" s="30"/>
      <c r="AQ57" s="31"/>
      <c r="AR57" s="14"/>
      <c r="AS57" s="4"/>
      <c r="AT57" s="39"/>
      <c r="AU57" s="14"/>
      <c r="AV57" s="31"/>
      <c r="AW57" s="14"/>
      <c r="AX57" s="4"/>
      <c r="AY57" s="39"/>
      <c r="AZ57" s="30"/>
      <c r="BA57" s="31"/>
      <c r="BB57" s="31"/>
      <c r="BC57" s="4"/>
      <c r="BD57" s="39"/>
      <c r="BE57" s="30"/>
      <c r="BF57" s="31"/>
      <c r="BG57" s="14"/>
      <c r="BH57" s="4"/>
      <c r="BI57" s="39"/>
      <c r="BJ57" s="30"/>
      <c r="BK57" s="31"/>
      <c r="BL57" s="14"/>
      <c r="BM57" s="4"/>
      <c r="BN57" s="39"/>
      <c r="BO57" s="30"/>
      <c r="BP57" s="31"/>
      <c r="BQ57" s="14"/>
      <c r="BR57" s="4"/>
      <c r="BS57" s="39"/>
      <c r="BT57" s="30"/>
      <c r="BU57" s="31"/>
      <c r="BV57" s="14"/>
      <c r="BW57" s="4"/>
      <c r="BX57" s="39"/>
      <c r="BY57" s="30"/>
      <c r="BZ57" s="31"/>
      <c r="CA57" s="14"/>
      <c r="CB57" s="4"/>
      <c r="CC57" s="35"/>
      <c r="CD57" s="33"/>
      <c r="CE57" s="31"/>
      <c r="CF57" s="14"/>
      <c r="CG57" s="4"/>
      <c r="CH57" s="39"/>
      <c r="CI57" s="30"/>
      <c r="CJ57" s="31"/>
      <c r="CK57" s="14"/>
      <c r="CL57" s="4"/>
      <c r="CM57" s="39"/>
      <c r="CN57" s="30"/>
      <c r="CO57" s="31"/>
      <c r="CP57" s="14"/>
      <c r="CQ57" s="4"/>
      <c r="CR57" s="39"/>
      <c r="CS57" s="39"/>
      <c r="CT57" s="39"/>
      <c r="CU57" s="14"/>
      <c r="CV57" s="4"/>
      <c r="CW57" s="39"/>
      <c r="CX57" s="30"/>
      <c r="CY57" s="31"/>
      <c r="CZ57" s="14"/>
      <c r="DA57" s="286"/>
      <c r="DB57" s="14">
        <v>6750</v>
      </c>
      <c r="DC57" s="14">
        <v>0</v>
      </c>
      <c r="DD57" s="14">
        <v>6750</v>
      </c>
      <c r="DE57" s="14">
        <v>4050000</v>
      </c>
      <c r="DF57" s="4"/>
      <c r="DG57" s="39"/>
      <c r="DH57" s="30"/>
      <c r="DI57" s="31"/>
      <c r="DJ57" s="14"/>
      <c r="DK57" s="4"/>
      <c r="DL57" s="39"/>
      <c r="DM57" s="30"/>
      <c r="DN57" s="31"/>
      <c r="DO57" s="14"/>
      <c r="DP57" s="4"/>
      <c r="DQ57" s="39"/>
      <c r="DR57" s="30"/>
      <c r="DS57" s="31"/>
      <c r="DT57" s="14"/>
      <c r="DU57" s="4"/>
      <c r="DV57" s="45">
        <v>9500</v>
      </c>
      <c r="DW57" s="61">
        <v>0</v>
      </c>
      <c r="DX57" s="61">
        <v>9500</v>
      </c>
      <c r="DY57" s="14">
        <v>5700000</v>
      </c>
      <c r="DZ57" s="4"/>
      <c r="EA57" s="39"/>
      <c r="EB57" s="43"/>
      <c r="EC57" s="31"/>
      <c r="ED57" s="14"/>
      <c r="EE57" s="4"/>
      <c r="EF57" s="39"/>
      <c r="EG57" s="30"/>
      <c r="EH57" s="31"/>
      <c r="EI57" s="14"/>
      <c r="EJ57" s="4"/>
      <c r="EK57" s="39"/>
      <c r="EL57" s="30"/>
      <c r="EM57" s="31"/>
      <c r="EN57" s="14"/>
      <c r="EO57" s="4"/>
      <c r="EP57" s="39"/>
      <c r="EQ57" s="30"/>
      <c r="ER57" s="31"/>
      <c r="ES57" s="14"/>
      <c r="ET57" s="4"/>
      <c r="EU57" s="39"/>
      <c r="EV57" s="30"/>
      <c r="EW57" s="31"/>
      <c r="EX57" s="14"/>
      <c r="EY57" s="286"/>
      <c r="EZ57" s="39"/>
      <c r="FA57" s="30"/>
      <c r="FB57" s="31"/>
      <c r="FC57" s="14"/>
      <c r="FD57" s="4"/>
      <c r="FE57" s="39"/>
      <c r="FF57" s="30"/>
      <c r="FG57" s="31"/>
      <c r="FH57" s="14"/>
      <c r="FI57" s="94"/>
      <c r="FJ57" s="87">
        <f t="shared" si="9"/>
        <v>8959.7990092799992</v>
      </c>
      <c r="FK57" s="87"/>
      <c r="FL57" s="87"/>
      <c r="FM57" s="87"/>
      <c r="FN57" s="87"/>
      <c r="FO57" s="87"/>
      <c r="FP57" s="87"/>
      <c r="FQ57" s="87"/>
      <c r="FR57" s="87"/>
      <c r="FS57" s="87"/>
      <c r="FT57" s="87"/>
      <c r="FU57" s="87"/>
      <c r="FV57" s="87"/>
      <c r="FW57" s="87"/>
      <c r="FX57" s="87"/>
      <c r="FY57" s="87"/>
      <c r="FZ57" s="87"/>
      <c r="GA57" s="87"/>
      <c r="GB57" s="87"/>
      <c r="GC57" s="87">
        <f t="shared" si="19"/>
        <v>6750</v>
      </c>
      <c r="GD57" s="87"/>
      <c r="GE57" s="87"/>
      <c r="GF57" s="87"/>
      <c r="GG57" s="87">
        <f t="shared" si="2"/>
        <v>9500</v>
      </c>
      <c r="GH57" s="87"/>
      <c r="GI57" s="87"/>
      <c r="GJ57" s="87"/>
      <c r="GK57" s="87"/>
      <c r="GL57" s="87"/>
      <c r="GM57" s="87"/>
      <c r="GN57" s="87"/>
      <c r="GO57" s="95"/>
      <c r="GP57" s="87">
        <f t="shared" si="12"/>
        <v>8959.7990092799992</v>
      </c>
      <c r="GQ57" s="140">
        <f t="shared" si="3"/>
        <v>6750</v>
      </c>
      <c r="GR57" s="20" t="str">
        <f t="shared" si="20"/>
        <v>MEDICOX LTDA</v>
      </c>
      <c r="GS57" s="96">
        <f t="shared" si="13"/>
        <v>7167.8392074240001</v>
      </c>
      <c r="GT57" s="96">
        <f t="shared" si="14"/>
        <v>8100</v>
      </c>
      <c r="GU57" s="96">
        <f t="shared" si="36"/>
        <v>8125</v>
      </c>
      <c r="GV57" s="87">
        <f>GU57-GQ57</f>
        <v>1375</v>
      </c>
      <c r="GW57" s="88">
        <f>GV57/GQ57</f>
        <v>0.20370370370370369</v>
      </c>
      <c r="GX57" s="96">
        <f t="shared" si="22"/>
        <v>6750</v>
      </c>
      <c r="GY57" s="96">
        <f t="shared" si="51"/>
        <v>6750</v>
      </c>
      <c r="HJ57" s="27" t="e">
        <f>VLOOKUP(B57:B106,[1]Hoja1!$A:$U,21,0)</f>
        <v>#N/A</v>
      </c>
      <c r="HK57" s="27" t="e">
        <f>VLOOKUP(B57:B106,[2]Hoja1!$B:$N,13,0)</f>
        <v>#N/A</v>
      </c>
      <c r="HL57" s="27" t="e">
        <f>VLOOKUP(B57:B106,'[3]Para Presentación'!$B:$AK,31,0)</f>
        <v>#N/A</v>
      </c>
    </row>
    <row r="58" spans="1:225" s="27" customFormat="1" ht="30" customHeight="1">
      <c r="A58" s="17">
        <v>42</v>
      </c>
      <c r="B58" s="163">
        <v>31</v>
      </c>
      <c r="C58" s="163" t="s">
        <v>1149</v>
      </c>
      <c r="D58" s="163" t="s">
        <v>1167</v>
      </c>
      <c r="E58" s="164">
        <v>1</v>
      </c>
      <c r="F58" s="19" t="s">
        <v>970</v>
      </c>
      <c r="G58" s="60"/>
      <c r="H58" s="90" t="s">
        <v>1037</v>
      </c>
      <c r="I58" s="14">
        <v>7700</v>
      </c>
      <c r="J58" s="14"/>
      <c r="K58" s="14">
        <f t="shared" si="58"/>
        <v>8710.24</v>
      </c>
      <c r="L58" s="14">
        <f t="shared" si="59"/>
        <v>9518.5502720000004</v>
      </c>
      <c r="M58" s="14">
        <f t="shared" si="60"/>
        <v>9518.5502720000004</v>
      </c>
      <c r="N58" s="14">
        <f t="shared" si="50"/>
        <v>9518.5502720000004</v>
      </c>
      <c r="O58" s="286"/>
      <c r="P58" s="39"/>
      <c r="Q58" s="30"/>
      <c r="R58" s="31"/>
      <c r="S58" s="31"/>
      <c r="T58" s="4"/>
      <c r="U58" s="39">
        <v>15096</v>
      </c>
      <c r="V58" s="30">
        <v>0</v>
      </c>
      <c r="W58" s="31">
        <v>15096</v>
      </c>
      <c r="X58" s="31">
        <v>1509600</v>
      </c>
      <c r="Y58" s="286"/>
      <c r="Z58" s="39"/>
      <c r="AA58" s="39"/>
      <c r="AB58" s="31"/>
      <c r="AC58" s="31"/>
      <c r="AD58" s="4"/>
      <c r="AE58" s="39"/>
      <c r="AF58" s="30"/>
      <c r="AG58" s="31"/>
      <c r="AH58" s="31"/>
      <c r="AI58" s="4"/>
      <c r="AJ58" s="39"/>
      <c r="AK58" s="39"/>
      <c r="AL58" s="31"/>
      <c r="AM58" s="31"/>
      <c r="AN58" s="4"/>
      <c r="AO58" s="39"/>
      <c r="AP58" s="30"/>
      <c r="AQ58" s="31"/>
      <c r="AR58" s="14"/>
      <c r="AS58" s="4"/>
      <c r="AT58" s="39"/>
      <c r="AU58" s="14"/>
      <c r="AV58" s="31"/>
      <c r="AW58" s="14"/>
      <c r="AX58" s="4"/>
      <c r="AY58" s="39"/>
      <c r="AZ58" s="30"/>
      <c r="BA58" s="31"/>
      <c r="BB58" s="31"/>
      <c r="BC58" s="4"/>
      <c r="BD58" s="39"/>
      <c r="BE58" s="30"/>
      <c r="BF58" s="31"/>
      <c r="BG58" s="14"/>
      <c r="BH58" s="4"/>
      <c r="BI58" s="39"/>
      <c r="BJ58" s="30"/>
      <c r="BK58" s="31"/>
      <c r="BL58" s="14"/>
      <c r="BM58" s="4"/>
      <c r="BN58" s="39">
        <v>229000</v>
      </c>
      <c r="BO58" s="30">
        <v>0</v>
      </c>
      <c r="BP58" s="31">
        <v>229000</v>
      </c>
      <c r="BQ58" s="14">
        <v>22900000</v>
      </c>
      <c r="BR58" s="4"/>
      <c r="BS58" s="39"/>
      <c r="BT58" s="30"/>
      <c r="BU58" s="31"/>
      <c r="BV58" s="14"/>
      <c r="BW58" s="4"/>
      <c r="BX58" s="39"/>
      <c r="BY58" s="30"/>
      <c r="BZ58" s="31"/>
      <c r="CA58" s="14"/>
      <c r="CB58" s="4"/>
      <c r="CC58" s="35"/>
      <c r="CD58" s="33"/>
      <c r="CE58" s="31"/>
      <c r="CF58" s="14"/>
      <c r="CG58" s="4"/>
      <c r="CH58" s="39"/>
      <c r="CI58" s="30"/>
      <c r="CJ58" s="31"/>
      <c r="CK58" s="14"/>
      <c r="CL58" s="4"/>
      <c r="CM58" s="39">
        <v>12000</v>
      </c>
      <c r="CN58" s="30">
        <v>0</v>
      </c>
      <c r="CO58" s="31">
        <v>12000</v>
      </c>
      <c r="CP58" s="14">
        <v>1200000</v>
      </c>
      <c r="CQ58" s="4"/>
      <c r="CR58" s="39"/>
      <c r="CS58" s="39"/>
      <c r="CT58" s="39"/>
      <c r="CU58" s="14"/>
      <c r="CV58" s="4"/>
      <c r="CW58" s="39"/>
      <c r="CX58" s="30"/>
      <c r="CY58" s="31"/>
      <c r="CZ58" s="14"/>
      <c r="DA58" s="286"/>
      <c r="DB58" s="14">
        <v>23071.624999999996</v>
      </c>
      <c r="DC58" s="14">
        <v>0</v>
      </c>
      <c r="DD58" s="14">
        <v>23071.624999999996</v>
      </c>
      <c r="DE58" s="14">
        <v>2307162.4999999995</v>
      </c>
      <c r="DF58" s="4"/>
      <c r="DG58" s="39"/>
      <c r="DH58" s="30"/>
      <c r="DI58" s="31"/>
      <c r="DJ58" s="14"/>
      <c r="DK58" s="4"/>
      <c r="DL58" s="39"/>
      <c r="DM58" s="30"/>
      <c r="DN58" s="31"/>
      <c r="DO58" s="14"/>
      <c r="DP58" s="4"/>
      <c r="DQ58" s="39"/>
      <c r="DR58" s="30"/>
      <c r="DS58" s="31"/>
      <c r="DT58" s="14"/>
      <c r="DU58" s="4"/>
      <c r="DV58" s="45">
        <v>12125</v>
      </c>
      <c r="DW58" s="61">
        <v>0</v>
      </c>
      <c r="DX58" s="61">
        <v>12125</v>
      </c>
      <c r="DY58" s="14">
        <v>1212500</v>
      </c>
      <c r="DZ58" s="4"/>
      <c r="EA58" s="39"/>
      <c r="EB58" s="43"/>
      <c r="EC58" s="31"/>
      <c r="ED58" s="14"/>
      <c r="EE58" s="4"/>
      <c r="EF58" s="39">
        <v>10600</v>
      </c>
      <c r="EG58" s="30">
        <v>0</v>
      </c>
      <c r="EH58" s="31">
        <v>10600</v>
      </c>
      <c r="EI58" s="14">
        <v>1060000</v>
      </c>
      <c r="EJ58" s="4"/>
      <c r="EK58" s="39"/>
      <c r="EL58" s="30"/>
      <c r="EM58" s="31"/>
      <c r="EN58" s="14"/>
      <c r="EO58" s="4"/>
      <c r="EP58" s="39"/>
      <c r="EQ58" s="30"/>
      <c r="ER58" s="31"/>
      <c r="ES58" s="14"/>
      <c r="ET58" s="4"/>
      <c r="EU58" s="39"/>
      <c r="EV58" s="30"/>
      <c r="EW58" s="31"/>
      <c r="EX58" s="14"/>
      <c r="EY58" s="286"/>
      <c r="EZ58" s="39"/>
      <c r="FA58" s="30"/>
      <c r="FB58" s="31"/>
      <c r="FC58" s="14"/>
      <c r="FD58" s="4"/>
      <c r="FE58" s="39"/>
      <c r="FF58" s="30"/>
      <c r="FG58" s="31"/>
      <c r="FH58" s="14"/>
      <c r="FI58" s="94"/>
      <c r="FJ58" s="87">
        <f t="shared" si="9"/>
        <v>9518.5502720000004</v>
      </c>
      <c r="FK58" s="87"/>
      <c r="FL58" s="87">
        <f t="shared" si="57"/>
        <v>15096</v>
      </c>
      <c r="FM58" s="87"/>
      <c r="FN58" s="87"/>
      <c r="FO58" s="87"/>
      <c r="FP58" s="87"/>
      <c r="FQ58" s="87"/>
      <c r="FR58" s="87"/>
      <c r="FS58" s="87"/>
      <c r="FT58" s="87"/>
      <c r="FU58" s="87">
        <f t="shared" si="55"/>
        <v>229000</v>
      </c>
      <c r="FV58" s="87"/>
      <c r="FW58" s="87"/>
      <c r="FX58" s="87"/>
      <c r="FY58" s="87"/>
      <c r="FZ58" s="87">
        <f t="shared" si="15"/>
        <v>12000</v>
      </c>
      <c r="GA58" s="87"/>
      <c r="GB58" s="87"/>
      <c r="GC58" s="87">
        <f t="shared" si="19"/>
        <v>23071.624999999996</v>
      </c>
      <c r="GD58" s="87"/>
      <c r="GE58" s="87"/>
      <c r="GF58" s="87"/>
      <c r="GG58" s="87">
        <f t="shared" si="2"/>
        <v>12125</v>
      </c>
      <c r="GH58" s="87"/>
      <c r="GI58" s="87">
        <f t="shared" si="56"/>
        <v>10600</v>
      </c>
      <c r="GJ58" s="87"/>
      <c r="GK58" s="87"/>
      <c r="GL58" s="87"/>
      <c r="GM58" s="87"/>
      <c r="GN58" s="87"/>
      <c r="GO58" s="95"/>
      <c r="GP58" s="87">
        <f t="shared" si="12"/>
        <v>9518.5502720000004</v>
      </c>
      <c r="GQ58" s="140">
        <f t="shared" si="3"/>
        <v>10600</v>
      </c>
      <c r="GR58" s="20" t="str">
        <f t="shared" si="20"/>
        <v>SMITH AND NEPHEW COLOMBIA SAS</v>
      </c>
      <c r="GS58" s="96">
        <f t="shared" si="13"/>
        <v>7614.8402176000009</v>
      </c>
      <c r="GT58" s="96">
        <f t="shared" si="14"/>
        <v>12720</v>
      </c>
      <c r="GU58" s="96">
        <f t="shared" si="36"/>
        <v>50315.4375</v>
      </c>
      <c r="GV58" s="87">
        <f t="shared" ref="GV58:GV63" si="61">GQ58-GP58</f>
        <v>1081.4497279999996</v>
      </c>
      <c r="GW58" s="88">
        <f t="shared" ref="GW58:GW66" si="62">GV58/GP58</f>
        <v>0.11361496205795314</v>
      </c>
      <c r="GX58" s="96">
        <f t="shared" si="22"/>
        <v>10600</v>
      </c>
      <c r="GY58" s="96">
        <f t="shared" si="51"/>
        <v>10600</v>
      </c>
      <c r="HJ58" s="27" t="e">
        <f>VLOOKUP(B58:B107,[1]Hoja1!$A:$U,21,0)</f>
        <v>#N/A</v>
      </c>
      <c r="HK58" s="27" t="e">
        <f>VLOOKUP(B58:B107,[2]Hoja1!$B:$N,13,0)</f>
        <v>#N/A</v>
      </c>
      <c r="HL58" s="27" t="e">
        <f>VLOOKUP(B58:B107,'[3]Para Presentación'!$B:$AK,31,0)</f>
        <v>#N/A</v>
      </c>
    </row>
    <row r="59" spans="1:225" s="27" customFormat="1" ht="30" customHeight="1">
      <c r="A59" s="17">
        <v>43</v>
      </c>
      <c r="B59" s="163">
        <v>41</v>
      </c>
      <c r="C59" s="163" t="s">
        <v>1150</v>
      </c>
      <c r="D59" s="163" t="s">
        <v>1168</v>
      </c>
      <c r="E59" s="164">
        <v>1</v>
      </c>
      <c r="F59" s="19" t="s">
        <v>970</v>
      </c>
      <c r="G59" s="60"/>
      <c r="H59" s="90" t="s">
        <v>1027</v>
      </c>
      <c r="I59" s="14">
        <v>16000</v>
      </c>
      <c r="J59" s="14"/>
      <c r="K59" s="14"/>
      <c r="L59" s="14"/>
      <c r="M59" s="14">
        <f>I59</f>
        <v>16000</v>
      </c>
      <c r="N59" s="14">
        <f t="shared" si="50"/>
        <v>16000</v>
      </c>
      <c r="O59" s="286"/>
      <c r="P59" s="39"/>
      <c r="Q59" s="30"/>
      <c r="R59" s="31"/>
      <c r="S59" s="31"/>
      <c r="T59" s="4"/>
      <c r="U59" s="39">
        <v>19000</v>
      </c>
      <c r="V59" s="30">
        <v>0</v>
      </c>
      <c r="W59" s="31">
        <v>19000</v>
      </c>
      <c r="X59" s="31">
        <v>19000</v>
      </c>
      <c r="Y59" s="286"/>
      <c r="Z59" s="39"/>
      <c r="AA59" s="39"/>
      <c r="AB59" s="31"/>
      <c r="AC59" s="31"/>
      <c r="AD59" s="4"/>
      <c r="AE59" s="39"/>
      <c r="AF59" s="30"/>
      <c r="AG59" s="31"/>
      <c r="AH59" s="31"/>
      <c r="AI59" s="4"/>
      <c r="AJ59" s="39"/>
      <c r="AK59" s="39"/>
      <c r="AL59" s="31"/>
      <c r="AM59" s="31"/>
      <c r="AN59" s="4"/>
      <c r="AO59" s="39"/>
      <c r="AP59" s="30"/>
      <c r="AQ59" s="31"/>
      <c r="AR59" s="14"/>
      <c r="AS59" s="4"/>
      <c r="AT59" s="39"/>
      <c r="AU59" s="14"/>
      <c r="AV59" s="31"/>
      <c r="AW59" s="14"/>
      <c r="AX59" s="4"/>
      <c r="AY59" s="39"/>
      <c r="AZ59" s="30"/>
      <c r="BA59" s="31"/>
      <c r="BB59" s="31"/>
      <c r="BC59" s="4"/>
      <c r="BD59" s="39"/>
      <c r="BE59" s="30"/>
      <c r="BF59" s="31"/>
      <c r="BG59" s="14"/>
      <c r="BH59" s="4"/>
      <c r="BI59" s="39"/>
      <c r="BJ59" s="30"/>
      <c r="BK59" s="31"/>
      <c r="BL59" s="14"/>
      <c r="BM59" s="4"/>
      <c r="BN59" s="39">
        <v>574000</v>
      </c>
      <c r="BO59" s="30">
        <v>0</v>
      </c>
      <c r="BP59" s="31">
        <v>574000</v>
      </c>
      <c r="BQ59" s="14">
        <v>574000</v>
      </c>
      <c r="BR59" s="4"/>
      <c r="BS59" s="39"/>
      <c r="BT59" s="30"/>
      <c r="BU59" s="31"/>
      <c r="BV59" s="14"/>
      <c r="BW59" s="4"/>
      <c r="BX59" s="39"/>
      <c r="BY59" s="30"/>
      <c r="BZ59" s="31"/>
      <c r="CA59" s="14"/>
      <c r="CB59" s="4"/>
      <c r="CC59" s="35"/>
      <c r="CD59" s="33"/>
      <c r="CE59" s="31"/>
      <c r="CF59" s="14"/>
      <c r="CG59" s="4"/>
      <c r="CH59" s="39"/>
      <c r="CI59" s="30"/>
      <c r="CJ59" s="31"/>
      <c r="CK59" s="14"/>
      <c r="CL59" s="4"/>
      <c r="CM59" s="39">
        <v>18000</v>
      </c>
      <c r="CN59" s="30">
        <v>0</v>
      </c>
      <c r="CO59" s="31">
        <v>18000</v>
      </c>
      <c r="CP59" s="14">
        <v>18000</v>
      </c>
      <c r="CQ59" s="4"/>
      <c r="CR59" s="39"/>
      <c r="CS59" s="39"/>
      <c r="CT59" s="39"/>
      <c r="CU59" s="14"/>
      <c r="CV59" s="4"/>
      <c r="CW59" s="39"/>
      <c r="CX59" s="30"/>
      <c r="CY59" s="31"/>
      <c r="CZ59" s="14"/>
      <c r="DA59" s="286"/>
      <c r="DB59" s="14"/>
      <c r="DC59" s="14"/>
      <c r="DD59" s="14"/>
      <c r="DE59" s="14"/>
      <c r="DF59" s="4"/>
      <c r="DG59" s="39"/>
      <c r="DH59" s="30"/>
      <c r="DI59" s="31"/>
      <c r="DJ59" s="14"/>
      <c r="DK59" s="4"/>
      <c r="DL59" s="39"/>
      <c r="DM59" s="30"/>
      <c r="DN59" s="31"/>
      <c r="DO59" s="14"/>
      <c r="DP59" s="4"/>
      <c r="DQ59" s="39"/>
      <c r="DR59" s="30"/>
      <c r="DS59" s="31"/>
      <c r="DT59" s="14"/>
      <c r="DU59" s="4"/>
      <c r="DV59" s="46"/>
      <c r="DW59" s="61"/>
      <c r="DX59" s="61"/>
      <c r="DY59" s="14"/>
      <c r="DZ59" s="4"/>
      <c r="EA59" s="39"/>
      <c r="EB59" s="43"/>
      <c r="EC59" s="31"/>
      <c r="ED59" s="14"/>
      <c r="EE59" s="4"/>
      <c r="EF59" s="39"/>
      <c r="EG59" s="30"/>
      <c r="EH59" s="31"/>
      <c r="EI59" s="14"/>
      <c r="EJ59" s="4"/>
      <c r="EK59" s="39"/>
      <c r="EL59" s="30"/>
      <c r="EM59" s="31"/>
      <c r="EN59" s="14"/>
      <c r="EO59" s="4"/>
      <c r="EP59" s="39"/>
      <c r="EQ59" s="30"/>
      <c r="ER59" s="31"/>
      <c r="ES59" s="14"/>
      <c r="ET59" s="4"/>
      <c r="EU59" s="39"/>
      <c r="EV59" s="30"/>
      <c r="EW59" s="31"/>
      <c r="EX59" s="14"/>
      <c r="EY59" s="286"/>
      <c r="EZ59" s="39"/>
      <c r="FA59" s="30"/>
      <c r="FB59" s="31"/>
      <c r="FC59" s="14"/>
      <c r="FD59" s="4"/>
      <c r="FE59" s="39"/>
      <c r="FF59" s="30"/>
      <c r="FG59" s="31"/>
      <c r="FH59" s="14"/>
      <c r="FI59" s="94"/>
      <c r="FJ59" s="87">
        <f t="shared" si="9"/>
        <v>16000</v>
      </c>
      <c r="FK59" s="87"/>
      <c r="FL59" s="87">
        <f t="shared" si="57"/>
        <v>19000</v>
      </c>
      <c r="FM59" s="87"/>
      <c r="FN59" s="87"/>
      <c r="FO59" s="87"/>
      <c r="FP59" s="87"/>
      <c r="FQ59" s="87"/>
      <c r="FR59" s="87"/>
      <c r="FS59" s="87"/>
      <c r="FT59" s="87"/>
      <c r="FU59" s="87">
        <f t="shared" si="55"/>
        <v>574000</v>
      </c>
      <c r="FV59" s="87"/>
      <c r="FW59" s="87"/>
      <c r="FX59" s="87"/>
      <c r="FY59" s="87"/>
      <c r="FZ59" s="87">
        <f t="shared" si="15"/>
        <v>18000</v>
      </c>
      <c r="GA59" s="87"/>
      <c r="GB59" s="87"/>
      <c r="GC59" s="87"/>
      <c r="GD59" s="87"/>
      <c r="GE59" s="87"/>
      <c r="GF59" s="87"/>
      <c r="GG59" s="87"/>
      <c r="GH59" s="87"/>
      <c r="GI59" s="87"/>
      <c r="GJ59" s="87"/>
      <c r="GK59" s="87"/>
      <c r="GL59" s="87"/>
      <c r="GM59" s="87"/>
      <c r="GN59" s="87"/>
      <c r="GO59" s="95"/>
      <c r="GP59" s="87">
        <f t="shared" si="12"/>
        <v>16000</v>
      </c>
      <c r="GQ59" s="140">
        <f t="shared" si="3"/>
        <v>18000</v>
      </c>
      <c r="GR59" s="20" t="str">
        <f t="shared" si="20"/>
        <v>LABORATORIOS GOTHAPLAST LTDA</v>
      </c>
      <c r="GS59" s="96">
        <f t="shared" si="13"/>
        <v>12800</v>
      </c>
      <c r="GT59" s="96">
        <f t="shared" si="14"/>
        <v>21600</v>
      </c>
      <c r="GU59" s="96">
        <f t="shared" si="36"/>
        <v>203666.66666666666</v>
      </c>
      <c r="GV59" s="87">
        <f t="shared" si="61"/>
        <v>2000</v>
      </c>
      <c r="GW59" s="88">
        <f t="shared" si="62"/>
        <v>0.125</v>
      </c>
      <c r="GX59" s="96">
        <f t="shared" si="22"/>
        <v>18000</v>
      </c>
      <c r="GY59" s="96">
        <f t="shared" si="51"/>
        <v>18000</v>
      </c>
      <c r="HJ59" s="27" t="e">
        <f>VLOOKUP(B59:B108,[1]Hoja1!$A:$U,21,0)</f>
        <v>#N/A</v>
      </c>
      <c r="HK59" s="27" t="e">
        <f>VLOOKUP(B59:B108,[2]Hoja1!$B:$N,13,0)</f>
        <v>#N/A</v>
      </c>
      <c r="HL59" s="27" t="e">
        <f>VLOOKUP(B59:B108,'[3]Para Presentación'!$B:$AK,31,0)</f>
        <v>#N/A</v>
      </c>
    </row>
    <row r="60" spans="1:225" s="27" customFormat="1" ht="30" customHeight="1">
      <c r="A60" s="17">
        <v>44</v>
      </c>
      <c r="B60" s="163">
        <v>42</v>
      </c>
      <c r="C60" s="163" t="s">
        <v>1151</v>
      </c>
      <c r="D60" s="163" t="s">
        <v>1168</v>
      </c>
      <c r="E60" s="164">
        <v>1</v>
      </c>
      <c r="F60" s="19" t="s">
        <v>970</v>
      </c>
      <c r="G60" s="60"/>
      <c r="H60" s="90" t="s">
        <v>1037</v>
      </c>
      <c r="I60" s="14">
        <v>1428</v>
      </c>
      <c r="J60" s="14"/>
      <c r="K60" s="14">
        <f>(I60*13.12%)+I60</f>
        <v>1615.3535999999999</v>
      </c>
      <c r="L60" s="14">
        <f>(K60*9.28%)+K60</f>
        <v>1765.25841408</v>
      </c>
      <c r="M60" s="14">
        <f>L60</f>
        <v>1765.25841408</v>
      </c>
      <c r="N60" s="14">
        <f t="shared" si="50"/>
        <v>1765.25841408</v>
      </c>
      <c r="O60" s="286"/>
      <c r="P60" s="39">
        <v>2000</v>
      </c>
      <c r="Q60" s="30">
        <v>0</v>
      </c>
      <c r="R60" s="31">
        <v>2000</v>
      </c>
      <c r="S60" s="31">
        <v>7000000</v>
      </c>
      <c r="T60" s="4"/>
      <c r="U60" s="39">
        <v>1921</v>
      </c>
      <c r="V60" s="30">
        <v>0</v>
      </c>
      <c r="W60" s="31">
        <v>1921</v>
      </c>
      <c r="X60" s="31">
        <v>6723500</v>
      </c>
      <c r="Y60" s="286"/>
      <c r="Z60" s="39"/>
      <c r="AA60" s="39"/>
      <c r="AB60" s="31"/>
      <c r="AC60" s="31"/>
      <c r="AD60" s="4"/>
      <c r="AE60" s="39"/>
      <c r="AF60" s="30"/>
      <c r="AG60" s="31"/>
      <c r="AH60" s="31"/>
      <c r="AI60" s="4"/>
      <c r="AJ60" s="39"/>
      <c r="AK60" s="39"/>
      <c r="AL60" s="31"/>
      <c r="AM60" s="31"/>
      <c r="AN60" s="4"/>
      <c r="AO60" s="39"/>
      <c r="AP60" s="30"/>
      <c r="AQ60" s="31"/>
      <c r="AR60" s="14"/>
      <c r="AS60" s="4"/>
      <c r="AT60" s="39"/>
      <c r="AU60" s="14"/>
      <c r="AV60" s="31"/>
      <c r="AW60" s="14"/>
      <c r="AX60" s="4"/>
      <c r="AY60" s="39"/>
      <c r="AZ60" s="30"/>
      <c r="BA60" s="31"/>
      <c r="BB60" s="31"/>
      <c r="BC60" s="4"/>
      <c r="BD60" s="39"/>
      <c r="BE60" s="30"/>
      <c r="BF60" s="31"/>
      <c r="BG60" s="14"/>
      <c r="BH60" s="4"/>
      <c r="BI60" s="39"/>
      <c r="BJ60" s="30"/>
      <c r="BK60" s="31"/>
      <c r="BL60" s="14"/>
      <c r="BM60" s="4"/>
      <c r="BN60" s="39"/>
      <c r="BO60" s="30"/>
      <c r="BP60" s="31"/>
      <c r="BQ60" s="14"/>
      <c r="BR60" s="4"/>
      <c r="BS60" s="39"/>
      <c r="BT60" s="30"/>
      <c r="BU60" s="31"/>
      <c r="BV60" s="14"/>
      <c r="BW60" s="4"/>
      <c r="BX60" s="39"/>
      <c r="BY60" s="30"/>
      <c r="BZ60" s="31"/>
      <c r="CA60" s="14"/>
      <c r="CB60" s="4"/>
      <c r="CC60" s="35"/>
      <c r="CD60" s="33"/>
      <c r="CE60" s="31"/>
      <c r="CF60" s="14"/>
      <c r="CG60" s="4"/>
      <c r="CH60" s="39"/>
      <c r="CI60" s="30"/>
      <c r="CJ60" s="31"/>
      <c r="CK60" s="14"/>
      <c r="CL60" s="4"/>
      <c r="CM60" s="39">
        <v>1700</v>
      </c>
      <c r="CN60" s="30">
        <v>0</v>
      </c>
      <c r="CO60" s="31">
        <v>1700</v>
      </c>
      <c r="CP60" s="14">
        <v>5950000</v>
      </c>
      <c r="CQ60" s="4"/>
      <c r="CR60" s="39"/>
      <c r="CS60" s="39"/>
      <c r="CT60" s="39"/>
      <c r="CU60" s="14"/>
      <c r="CV60" s="4"/>
      <c r="CW60" s="39"/>
      <c r="CX60" s="30"/>
      <c r="CY60" s="31"/>
      <c r="CZ60" s="14"/>
      <c r="DA60" s="286"/>
      <c r="DB60" s="43">
        <v>2035.2</v>
      </c>
      <c r="DC60" s="43">
        <v>0</v>
      </c>
      <c r="DD60" s="14">
        <v>2035.2</v>
      </c>
      <c r="DE60" s="14">
        <v>7123200</v>
      </c>
      <c r="DF60" s="4"/>
      <c r="DG60" s="39"/>
      <c r="DH60" s="30"/>
      <c r="DI60" s="31"/>
      <c r="DJ60" s="14"/>
      <c r="DK60" s="4"/>
      <c r="DL60" s="39"/>
      <c r="DM60" s="30"/>
      <c r="DN60" s="31"/>
      <c r="DO60" s="14"/>
      <c r="DP60" s="4"/>
      <c r="DQ60" s="39"/>
      <c r="DR60" s="30"/>
      <c r="DS60" s="31"/>
      <c r="DT60" s="14"/>
      <c r="DU60" s="4"/>
      <c r="DV60" s="45">
        <v>2213</v>
      </c>
      <c r="DW60" s="61">
        <v>0</v>
      </c>
      <c r="DX60" s="61">
        <v>2213</v>
      </c>
      <c r="DY60" s="14">
        <v>7745500</v>
      </c>
      <c r="DZ60" s="4"/>
      <c r="EA60" s="39"/>
      <c r="EB60" s="43"/>
      <c r="EC60" s="31"/>
      <c r="ED60" s="14"/>
      <c r="EE60" s="4"/>
      <c r="EF60" s="39">
        <v>1970</v>
      </c>
      <c r="EG60" s="30">
        <v>0</v>
      </c>
      <c r="EH60" s="31">
        <v>1970</v>
      </c>
      <c r="EI60" s="14">
        <v>6895000</v>
      </c>
      <c r="EJ60" s="4"/>
      <c r="EK60" s="39"/>
      <c r="EL60" s="30"/>
      <c r="EM60" s="31"/>
      <c r="EN60" s="14"/>
      <c r="EO60" s="4"/>
      <c r="EP60" s="39"/>
      <c r="EQ60" s="30"/>
      <c r="ER60" s="31"/>
      <c r="ES60" s="14"/>
      <c r="ET60" s="4"/>
      <c r="EU60" s="39"/>
      <c r="EV60" s="30"/>
      <c r="EW60" s="31"/>
      <c r="EX60" s="14"/>
      <c r="EY60" s="286"/>
      <c r="EZ60" s="39"/>
      <c r="FA60" s="30"/>
      <c r="FB60" s="31"/>
      <c r="FC60" s="14"/>
      <c r="FD60" s="4"/>
      <c r="FE60" s="39"/>
      <c r="FF60" s="30"/>
      <c r="FG60" s="31"/>
      <c r="FH60" s="14"/>
      <c r="FI60" s="94"/>
      <c r="FJ60" s="87">
        <f t="shared" si="9"/>
        <v>1765.25841408</v>
      </c>
      <c r="FK60" s="87">
        <f t="shared" si="32"/>
        <v>2000</v>
      </c>
      <c r="FL60" s="87">
        <f t="shared" si="57"/>
        <v>1921</v>
      </c>
      <c r="FM60" s="87"/>
      <c r="FN60" s="87"/>
      <c r="FO60" s="87"/>
      <c r="FP60" s="87"/>
      <c r="FQ60" s="87"/>
      <c r="FR60" s="87"/>
      <c r="FS60" s="87"/>
      <c r="FT60" s="87"/>
      <c r="FU60" s="87"/>
      <c r="FV60" s="87"/>
      <c r="FW60" s="87"/>
      <c r="FX60" s="87"/>
      <c r="FY60" s="87"/>
      <c r="FZ60" s="87">
        <f t="shared" si="15"/>
        <v>1700</v>
      </c>
      <c r="GA60" s="87"/>
      <c r="GB60" s="87"/>
      <c r="GC60" s="87">
        <f t="shared" si="19"/>
        <v>2035.2</v>
      </c>
      <c r="GD60" s="87"/>
      <c r="GE60" s="87"/>
      <c r="GF60" s="87"/>
      <c r="GG60" s="87">
        <f t="shared" si="2"/>
        <v>2213</v>
      </c>
      <c r="GH60" s="87"/>
      <c r="GI60" s="87">
        <f t="shared" si="56"/>
        <v>1970</v>
      </c>
      <c r="GJ60" s="87"/>
      <c r="GK60" s="87"/>
      <c r="GL60" s="87"/>
      <c r="GM60" s="87"/>
      <c r="GN60" s="87"/>
      <c r="GO60" s="95"/>
      <c r="GP60" s="87">
        <f t="shared" si="12"/>
        <v>1765.25841408</v>
      </c>
      <c r="GQ60" s="140">
        <f t="shared" si="3"/>
        <v>1700</v>
      </c>
      <c r="GR60" s="20" t="str">
        <f t="shared" si="20"/>
        <v>LABORATORIOS GOTHAPLAST LTDA</v>
      </c>
      <c r="GS60" s="96">
        <f t="shared" si="13"/>
        <v>1412.2067312640002</v>
      </c>
      <c r="GT60" s="96">
        <f t="shared" si="14"/>
        <v>2040</v>
      </c>
      <c r="GU60" s="96">
        <f t="shared" si="36"/>
        <v>1973.2</v>
      </c>
      <c r="GV60" s="87">
        <f t="shared" si="61"/>
        <v>-65.258414079999966</v>
      </c>
      <c r="GW60" s="88">
        <f t="shared" si="62"/>
        <v>-3.6968193188876938E-2</v>
      </c>
      <c r="GX60" s="96">
        <f t="shared" si="22"/>
        <v>1700</v>
      </c>
      <c r="GY60" s="96">
        <f t="shared" si="51"/>
        <v>1700</v>
      </c>
      <c r="HJ60" s="27" t="e">
        <f>VLOOKUP(B60:B109,[1]Hoja1!$A:$U,21,0)</f>
        <v>#N/A</v>
      </c>
      <c r="HK60" s="27" t="e">
        <f>VLOOKUP(B60:B109,[2]Hoja1!$B:$N,13,0)</f>
        <v>#N/A</v>
      </c>
      <c r="HL60" s="27" t="e">
        <f>VLOOKUP(B60:B109,'[3]Para Presentación'!$B:$AK,31,0)</f>
        <v>#N/A</v>
      </c>
      <c r="HM60" s="95">
        <f>+E60*GQ60</f>
        <v>1700</v>
      </c>
      <c r="HN60" s="151"/>
    </row>
    <row r="61" spans="1:225" s="27" customFormat="1" ht="30" customHeight="1">
      <c r="A61" s="17">
        <v>45</v>
      </c>
      <c r="B61" s="163">
        <v>43</v>
      </c>
      <c r="C61" s="163" t="s">
        <v>1152</v>
      </c>
      <c r="D61" s="163" t="s">
        <v>1168</v>
      </c>
      <c r="E61" s="164">
        <v>1</v>
      </c>
      <c r="F61" s="19" t="s">
        <v>970</v>
      </c>
      <c r="G61" s="60"/>
      <c r="H61" s="90" t="s">
        <v>1024</v>
      </c>
      <c r="I61" s="14">
        <v>1800</v>
      </c>
      <c r="J61" s="14"/>
      <c r="K61" s="14"/>
      <c r="L61" s="14">
        <f>(I61*9.28%)+I61</f>
        <v>1967.04</v>
      </c>
      <c r="M61" s="14">
        <f>L61</f>
        <v>1967.04</v>
      </c>
      <c r="N61" s="14">
        <f t="shared" si="50"/>
        <v>1967.04</v>
      </c>
      <c r="O61" s="286"/>
      <c r="P61" s="39">
        <v>950</v>
      </c>
      <c r="Q61" s="30">
        <v>0</v>
      </c>
      <c r="R61" s="31">
        <v>950</v>
      </c>
      <c r="S61" s="31">
        <v>1900000</v>
      </c>
      <c r="T61" s="4"/>
      <c r="U61" s="39"/>
      <c r="V61" s="30"/>
      <c r="W61" s="31"/>
      <c r="X61" s="31"/>
      <c r="Y61" s="286"/>
      <c r="Z61" s="39"/>
      <c r="AA61" s="39"/>
      <c r="AB61" s="31"/>
      <c r="AC61" s="31"/>
      <c r="AD61" s="4"/>
      <c r="AE61" s="39"/>
      <c r="AF61" s="30"/>
      <c r="AG61" s="31"/>
      <c r="AH61" s="31"/>
      <c r="AI61" s="4"/>
      <c r="AJ61" s="39"/>
      <c r="AK61" s="39"/>
      <c r="AL61" s="31"/>
      <c r="AM61" s="31"/>
      <c r="AN61" s="4"/>
      <c r="AO61" s="39"/>
      <c r="AP61" s="30"/>
      <c r="AQ61" s="31"/>
      <c r="AR61" s="14"/>
      <c r="AS61" s="4"/>
      <c r="AT61" s="39"/>
      <c r="AU61" s="14"/>
      <c r="AV61" s="31"/>
      <c r="AW61" s="14"/>
      <c r="AX61" s="4"/>
      <c r="AY61" s="39"/>
      <c r="AZ61" s="30"/>
      <c r="BA61" s="31"/>
      <c r="BB61" s="31"/>
      <c r="BC61" s="4"/>
      <c r="BD61" s="39"/>
      <c r="BE61" s="30"/>
      <c r="BF61" s="31"/>
      <c r="BG61" s="14"/>
      <c r="BH61" s="4"/>
      <c r="BI61" s="39"/>
      <c r="BJ61" s="30"/>
      <c r="BK61" s="31"/>
      <c r="BL61" s="14"/>
      <c r="BM61" s="4"/>
      <c r="BN61" s="39"/>
      <c r="BO61" s="30"/>
      <c r="BP61" s="31"/>
      <c r="BQ61" s="14"/>
      <c r="BR61" s="4"/>
      <c r="BS61" s="39"/>
      <c r="BT61" s="30"/>
      <c r="BU61" s="31"/>
      <c r="BV61" s="14"/>
      <c r="BW61" s="4"/>
      <c r="BX61" s="39"/>
      <c r="BY61" s="30"/>
      <c r="BZ61" s="31"/>
      <c r="CA61" s="14"/>
      <c r="CB61" s="4"/>
      <c r="CC61" s="35"/>
      <c r="CD61" s="33"/>
      <c r="CE61" s="31"/>
      <c r="CF61" s="14"/>
      <c r="CG61" s="4"/>
      <c r="CH61" s="39"/>
      <c r="CI61" s="30"/>
      <c r="CJ61" s="31"/>
      <c r="CK61" s="14"/>
      <c r="CL61" s="4"/>
      <c r="CM61" s="39">
        <v>1800</v>
      </c>
      <c r="CN61" s="30">
        <v>0</v>
      </c>
      <c r="CO61" s="31">
        <v>1800</v>
      </c>
      <c r="CP61" s="14">
        <v>3600000</v>
      </c>
      <c r="CQ61" s="4"/>
      <c r="CR61" s="39"/>
      <c r="CS61" s="39"/>
      <c r="CT61" s="39"/>
      <c r="CU61" s="14"/>
      <c r="CV61" s="4"/>
      <c r="CW61" s="39"/>
      <c r="CX61" s="30"/>
      <c r="CY61" s="31"/>
      <c r="CZ61" s="14"/>
      <c r="DA61" s="286"/>
      <c r="DB61" s="14"/>
      <c r="DC61" s="14"/>
      <c r="DD61" s="14"/>
      <c r="DE61" s="14"/>
      <c r="DF61" s="4"/>
      <c r="DG61" s="39"/>
      <c r="DH61" s="30"/>
      <c r="DI61" s="31"/>
      <c r="DJ61" s="14"/>
      <c r="DK61" s="4"/>
      <c r="DL61" s="39"/>
      <c r="DM61" s="30"/>
      <c r="DN61" s="31"/>
      <c r="DO61" s="14"/>
      <c r="DP61" s="4"/>
      <c r="DQ61" s="39"/>
      <c r="DR61" s="30"/>
      <c r="DS61" s="31"/>
      <c r="DT61" s="14"/>
      <c r="DU61" s="4"/>
      <c r="DV61" s="45">
        <v>2938</v>
      </c>
      <c r="DW61" s="61">
        <v>0</v>
      </c>
      <c r="DX61" s="61">
        <v>2938</v>
      </c>
      <c r="DY61" s="14">
        <v>5876000</v>
      </c>
      <c r="DZ61" s="4"/>
      <c r="EA61" s="39"/>
      <c r="EB61" s="43"/>
      <c r="EC61" s="31"/>
      <c r="ED61" s="14"/>
      <c r="EE61" s="4"/>
      <c r="EF61" s="39">
        <v>2610</v>
      </c>
      <c r="EG61" s="30">
        <v>0</v>
      </c>
      <c r="EH61" s="31">
        <v>2610</v>
      </c>
      <c r="EI61" s="14">
        <v>5220000</v>
      </c>
      <c r="EJ61" s="4"/>
      <c r="EK61" s="39"/>
      <c r="EL61" s="30"/>
      <c r="EM61" s="31"/>
      <c r="EN61" s="14"/>
      <c r="EO61" s="4"/>
      <c r="EP61" s="39"/>
      <c r="EQ61" s="30"/>
      <c r="ER61" s="31"/>
      <c r="ES61" s="14"/>
      <c r="ET61" s="4"/>
      <c r="EU61" s="39"/>
      <c r="EV61" s="30"/>
      <c r="EW61" s="31"/>
      <c r="EX61" s="14"/>
      <c r="EY61" s="286"/>
      <c r="EZ61" s="39"/>
      <c r="FA61" s="30"/>
      <c r="FB61" s="31"/>
      <c r="FC61" s="14"/>
      <c r="FD61" s="4"/>
      <c r="FE61" s="39"/>
      <c r="FF61" s="30"/>
      <c r="FG61" s="31"/>
      <c r="FH61" s="14"/>
      <c r="FI61" s="94"/>
      <c r="FJ61" s="87">
        <f t="shared" si="9"/>
        <v>1967.04</v>
      </c>
      <c r="FK61" s="89"/>
      <c r="FL61" s="87"/>
      <c r="FM61" s="87"/>
      <c r="FN61" s="87"/>
      <c r="FO61" s="87"/>
      <c r="FP61" s="87"/>
      <c r="FQ61" s="87"/>
      <c r="FR61" s="87"/>
      <c r="FS61" s="87"/>
      <c r="FT61" s="87"/>
      <c r="FU61" s="87"/>
      <c r="FV61" s="87"/>
      <c r="FW61" s="87"/>
      <c r="FX61" s="87"/>
      <c r="FY61" s="87"/>
      <c r="FZ61" s="87">
        <f t="shared" si="15"/>
        <v>1800</v>
      </c>
      <c r="GA61" s="87"/>
      <c r="GB61" s="87"/>
      <c r="GC61" s="87"/>
      <c r="GD61" s="87"/>
      <c r="GE61" s="87"/>
      <c r="GF61" s="87"/>
      <c r="GG61" s="87"/>
      <c r="GH61" s="87"/>
      <c r="GI61" s="87"/>
      <c r="GJ61" s="87"/>
      <c r="GK61" s="87"/>
      <c r="GL61" s="87"/>
      <c r="GM61" s="87"/>
      <c r="GN61" s="87"/>
      <c r="GO61" s="95"/>
      <c r="GP61" s="87">
        <f t="shared" si="12"/>
        <v>1967.04</v>
      </c>
      <c r="GQ61" s="140">
        <f t="shared" si="3"/>
        <v>1800</v>
      </c>
      <c r="GR61" s="20" t="str">
        <f t="shared" si="20"/>
        <v>LABORATORIOS GOTHAPLAST LTDA</v>
      </c>
      <c r="GS61" s="96">
        <f t="shared" si="13"/>
        <v>1573.6320000000001</v>
      </c>
      <c r="GT61" s="96">
        <f>FJ61*1.2</f>
        <v>2360.4479999999999</v>
      </c>
      <c r="GU61" s="96">
        <f t="shared" si="36"/>
        <v>1800</v>
      </c>
      <c r="GV61" s="87">
        <f t="shared" si="61"/>
        <v>-167.03999999999996</v>
      </c>
      <c r="GW61" s="88">
        <f t="shared" si="62"/>
        <v>-8.4919472913616387E-2</v>
      </c>
      <c r="GX61" s="96">
        <f t="shared" si="22"/>
        <v>1800</v>
      </c>
      <c r="GY61" s="96">
        <f t="shared" si="51"/>
        <v>1800</v>
      </c>
      <c r="HJ61" s="27" t="e">
        <f>VLOOKUP(B61:B110,[1]Hoja1!$A:$U,21,0)</f>
        <v>#N/A</v>
      </c>
      <c r="HK61" s="27" t="e">
        <f>VLOOKUP(B61:B110,[2]Hoja1!$B:$N,13,0)</f>
        <v>#N/A</v>
      </c>
      <c r="HL61" s="27" t="e">
        <f>VLOOKUP(B61:B110,'[3]Para Presentación'!$B:$AK,31,0)</f>
        <v>#N/A</v>
      </c>
    </row>
    <row r="62" spans="1:225" s="27" customFormat="1" ht="30" customHeight="1">
      <c r="A62" s="17">
        <v>46</v>
      </c>
      <c r="B62" s="163">
        <v>45</v>
      </c>
      <c r="C62" s="163" t="s">
        <v>1153</v>
      </c>
      <c r="D62" s="163" t="s">
        <v>1168</v>
      </c>
      <c r="E62" s="164">
        <v>1</v>
      </c>
      <c r="F62" s="19" t="s">
        <v>970</v>
      </c>
      <c r="G62" s="60"/>
      <c r="H62" s="90" t="s">
        <v>1026</v>
      </c>
      <c r="I62" s="14">
        <v>129273</v>
      </c>
      <c r="J62" s="14"/>
      <c r="K62" s="14">
        <f t="shared" ref="K62:K63" si="63">(I62*13.12%)+I62</f>
        <v>146233.6176</v>
      </c>
      <c r="L62" s="14">
        <f t="shared" ref="L62:L63" si="64">(K62*9.28%)+K62</f>
        <v>159804.09731327998</v>
      </c>
      <c r="M62" s="14">
        <f t="shared" ref="M62:M63" si="65">L62</f>
        <v>159804.09731327998</v>
      </c>
      <c r="N62" s="14">
        <f t="shared" si="50"/>
        <v>159804.09731327998</v>
      </c>
      <c r="O62" s="286"/>
      <c r="P62" s="39"/>
      <c r="Q62" s="30"/>
      <c r="R62" s="31"/>
      <c r="S62" s="31"/>
      <c r="T62" s="4"/>
      <c r="U62" s="39"/>
      <c r="V62" s="30"/>
      <c r="W62" s="31"/>
      <c r="X62" s="31"/>
      <c r="Y62" s="286"/>
      <c r="Z62" s="39"/>
      <c r="AA62" s="39"/>
      <c r="AB62" s="31"/>
      <c r="AC62" s="31"/>
      <c r="AD62" s="4"/>
      <c r="AE62" s="39"/>
      <c r="AF62" s="30"/>
      <c r="AG62" s="31"/>
      <c r="AH62" s="31"/>
      <c r="AI62" s="4"/>
      <c r="AJ62" s="39"/>
      <c r="AK62" s="39"/>
      <c r="AL62" s="31"/>
      <c r="AM62" s="31"/>
      <c r="AN62" s="4"/>
      <c r="AO62" s="39"/>
      <c r="AP62" s="30"/>
      <c r="AQ62" s="31"/>
      <c r="AR62" s="14"/>
      <c r="AS62" s="4"/>
      <c r="AT62" s="39"/>
      <c r="AU62" s="14"/>
      <c r="AV62" s="31"/>
      <c r="AW62" s="14"/>
      <c r="AX62" s="4"/>
      <c r="AY62" s="39"/>
      <c r="AZ62" s="30"/>
      <c r="BA62" s="31"/>
      <c r="BB62" s="31"/>
      <c r="BC62" s="4"/>
      <c r="BD62" s="39"/>
      <c r="BE62" s="30"/>
      <c r="BF62" s="31"/>
      <c r="BG62" s="14"/>
      <c r="BH62" s="4"/>
      <c r="BI62" s="39"/>
      <c r="BJ62" s="30"/>
      <c r="BK62" s="31"/>
      <c r="BL62" s="14"/>
      <c r="BM62" s="4"/>
      <c r="BN62" s="39">
        <v>940000</v>
      </c>
      <c r="BO62" s="30">
        <v>0</v>
      </c>
      <c r="BP62" s="31">
        <v>940000</v>
      </c>
      <c r="BQ62" s="14">
        <v>47000000</v>
      </c>
      <c r="BR62" s="4"/>
      <c r="BS62" s="39"/>
      <c r="BT62" s="30"/>
      <c r="BU62" s="31"/>
      <c r="BV62" s="14"/>
      <c r="BW62" s="4"/>
      <c r="BX62" s="39"/>
      <c r="BY62" s="30"/>
      <c r="BZ62" s="31"/>
      <c r="CA62" s="14"/>
      <c r="CB62" s="4"/>
      <c r="CC62" s="35"/>
      <c r="CD62" s="33"/>
      <c r="CE62" s="31"/>
      <c r="CF62" s="14"/>
      <c r="CG62" s="4"/>
      <c r="CH62" s="39"/>
      <c r="CI62" s="30"/>
      <c r="CJ62" s="31"/>
      <c r="CK62" s="14"/>
      <c r="CL62" s="4"/>
      <c r="CM62" s="39"/>
      <c r="CN62" s="30"/>
      <c r="CO62" s="31"/>
      <c r="CP62" s="14"/>
      <c r="CQ62" s="4"/>
      <c r="CR62" s="39"/>
      <c r="CS62" s="39"/>
      <c r="CT62" s="39"/>
      <c r="CU62" s="14"/>
      <c r="CV62" s="4"/>
      <c r="CW62" s="39"/>
      <c r="CX62" s="30"/>
      <c r="CY62" s="31"/>
      <c r="CZ62" s="14"/>
      <c r="DA62" s="286"/>
      <c r="DB62" s="14"/>
      <c r="DC62" s="14"/>
      <c r="DD62" s="14"/>
      <c r="DE62" s="14"/>
      <c r="DF62" s="4"/>
      <c r="DG62" s="39"/>
      <c r="DH62" s="30"/>
      <c r="DI62" s="31"/>
      <c r="DJ62" s="14"/>
      <c r="DK62" s="4"/>
      <c r="DL62" s="39"/>
      <c r="DM62" s="30"/>
      <c r="DN62" s="31"/>
      <c r="DO62" s="14"/>
      <c r="DP62" s="4"/>
      <c r="DQ62" s="39"/>
      <c r="DR62" s="30"/>
      <c r="DS62" s="31"/>
      <c r="DT62" s="14"/>
      <c r="DU62" s="4"/>
      <c r="DV62" s="45">
        <v>155000</v>
      </c>
      <c r="DW62" s="61">
        <v>0</v>
      </c>
      <c r="DX62" s="61">
        <v>155000</v>
      </c>
      <c r="DY62" s="14">
        <v>7750000</v>
      </c>
      <c r="DZ62" s="4"/>
      <c r="EA62" s="39"/>
      <c r="EB62" s="43"/>
      <c r="EC62" s="31"/>
      <c r="ED62" s="14"/>
      <c r="EE62" s="4"/>
      <c r="EF62" s="39"/>
      <c r="EG62" s="30"/>
      <c r="EH62" s="31"/>
      <c r="EI62" s="14"/>
      <c r="EJ62" s="4"/>
      <c r="EK62" s="39"/>
      <c r="EL62" s="30"/>
      <c r="EM62" s="31"/>
      <c r="EN62" s="14"/>
      <c r="EO62" s="4"/>
      <c r="EP62" s="39"/>
      <c r="EQ62" s="30"/>
      <c r="ER62" s="31"/>
      <c r="ES62" s="14"/>
      <c r="ET62" s="4"/>
      <c r="EU62" s="39"/>
      <c r="EV62" s="30"/>
      <c r="EW62" s="31"/>
      <c r="EX62" s="14"/>
      <c r="EY62" s="286"/>
      <c r="EZ62" s="39"/>
      <c r="FA62" s="30"/>
      <c r="FB62" s="31"/>
      <c r="FC62" s="14"/>
      <c r="FD62" s="4"/>
      <c r="FE62" s="39"/>
      <c r="FF62" s="30"/>
      <c r="FG62" s="31"/>
      <c r="FH62" s="14"/>
      <c r="FI62" s="94"/>
      <c r="FJ62" s="87">
        <f t="shared" si="9"/>
        <v>159804.09731327998</v>
      </c>
      <c r="FK62" s="87"/>
      <c r="FL62" s="87"/>
      <c r="FM62" s="87"/>
      <c r="FN62" s="87"/>
      <c r="FO62" s="87"/>
      <c r="FP62" s="87"/>
      <c r="FQ62" s="87"/>
      <c r="FR62" s="87"/>
      <c r="FS62" s="87"/>
      <c r="FT62" s="87"/>
      <c r="FU62" s="87">
        <f t="shared" si="55"/>
        <v>940000</v>
      </c>
      <c r="FV62" s="87"/>
      <c r="FW62" s="87"/>
      <c r="FX62" s="87"/>
      <c r="FY62" s="87"/>
      <c r="FZ62" s="87"/>
      <c r="GA62" s="87"/>
      <c r="GB62" s="87"/>
      <c r="GC62" s="87"/>
      <c r="GD62" s="87"/>
      <c r="GE62" s="87"/>
      <c r="GF62" s="87"/>
      <c r="GG62" s="87">
        <f t="shared" si="2"/>
        <v>155000</v>
      </c>
      <c r="GH62" s="87"/>
      <c r="GI62" s="87"/>
      <c r="GJ62" s="87"/>
      <c r="GK62" s="87"/>
      <c r="GL62" s="87"/>
      <c r="GM62" s="87"/>
      <c r="GN62" s="87"/>
      <c r="GO62" s="95"/>
      <c r="GP62" s="87">
        <f t="shared" si="12"/>
        <v>159804.09731327998</v>
      </c>
      <c r="GQ62" s="140">
        <f t="shared" si="3"/>
        <v>155000</v>
      </c>
      <c r="GR62" s="20" t="str">
        <f t="shared" si="20"/>
        <v>RAFAEL ANTONIO SALAMANCA</v>
      </c>
      <c r="GS62" s="96">
        <f t="shared" si="13"/>
        <v>127843.277850624</v>
      </c>
      <c r="GT62" s="96">
        <f t="shared" si="14"/>
        <v>186000</v>
      </c>
      <c r="GU62" s="96">
        <f t="shared" si="36"/>
        <v>547500</v>
      </c>
      <c r="GV62" s="87">
        <f t="shared" si="61"/>
        <v>-4804.0973132799845</v>
      </c>
      <c r="GW62" s="88">
        <f t="shared" si="62"/>
        <v>-3.0062416383868001E-2</v>
      </c>
      <c r="GX62" s="96">
        <f t="shared" si="22"/>
        <v>155000</v>
      </c>
      <c r="GY62" s="96">
        <f t="shared" si="51"/>
        <v>155000</v>
      </c>
      <c r="HJ62" s="27" t="e">
        <f>VLOOKUP(B62:B111,[1]Hoja1!$A:$U,21,0)</f>
        <v>#N/A</v>
      </c>
      <c r="HK62" s="27" t="e">
        <f>VLOOKUP(B62:B111,[2]Hoja1!$B:$N,13,0)</f>
        <v>#N/A</v>
      </c>
      <c r="HL62" s="27" t="e">
        <f>VLOOKUP(B62:B111,'[3]Para Presentación'!$B:$AK,31,0)</f>
        <v>#N/A</v>
      </c>
    </row>
    <row r="63" spans="1:225" s="27" customFormat="1" ht="30" customHeight="1">
      <c r="A63" s="17">
        <v>47</v>
      </c>
      <c r="B63" s="163">
        <v>46</v>
      </c>
      <c r="C63" s="163" t="s">
        <v>1154</v>
      </c>
      <c r="D63" s="163" t="s">
        <v>1168</v>
      </c>
      <c r="E63" s="164">
        <v>1</v>
      </c>
      <c r="F63" s="19" t="s">
        <v>970</v>
      </c>
      <c r="G63" s="60"/>
      <c r="H63" s="90" t="s">
        <v>1029</v>
      </c>
      <c r="I63" s="14">
        <v>127436</v>
      </c>
      <c r="J63" s="14"/>
      <c r="K63" s="14">
        <f t="shared" si="63"/>
        <v>144155.60320000001</v>
      </c>
      <c r="L63" s="14">
        <f t="shared" si="64"/>
        <v>157533.24317696001</v>
      </c>
      <c r="M63" s="14">
        <f t="shared" si="65"/>
        <v>157533.24317696001</v>
      </c>
      <c r="N63" s="14">
        <f t="shared" si="50"/>
        <v>157533.24317696001</v>
      </c>
      <c r="O63" s="286"/>
      <c r="P63" s="39"/>
      <c r="Q63" s="30"/>
      <c r="R63" s="31"/>
      <c r="S63" s="31"/>
      <c r="T63" s="4"/>
      <c r="U63" s="39"/>
      <c r="V63" s="30"/>
      <c r="W63" s="31"/>
      <c r="X63" s="31"/>
      <c r="Y63" s="286"/>
      <c r="Z63" s="39"/>
      <c r="AA63" s="39"/>
      <c r="AB63" s="31"/>
      <c r="AC63" s="31"/>
      <c r="AD63" s="4"/>
      <c r="AE63" s="39"/>
      <c r="AF63" s="30"/>
      <c r="AG63" s="31"/>
      <c r="AH63" s="31"/>
      <c r="AI63" s="4"/>
      <c r="AJ63" s="39"/>
      <c r="AK63" s="39"/>
      <c r="AL63" s="31"/>
      <c r="AM63" s="31"/>
      <c r="AN63" s="4"/>
      <c r="AO63" s="39"/>
      <c r="AP63" s="30"/>
      <c r="AQ63" s="31"/>
      <c r="AR63" s="14"/>
      <c r="AS63" s="4"/>
      <c r="AT63" s="39"/>
      <c r="AU63" s="14"/>
      <c r="AV63" s="31"/>
      <c r="AW63" s="14"/>
      <c r="AX63" s="4"/>
      <c r="AY63" s="39"/>
      <c r="AZ63" s="30"/>
      <c r="BA63" s="31"/>
      <c r="BB63" s="31"/>
      <c r="BC63" s="4"/>
      <c r="BD63" s="48">
        <v>371600</v>
      </c>
      <c r="BE63" s="30">
        <v>0</v>
      </c>
      <c r="BF63" s="31">
        <v>371600</v>
      </c>
      <c r="BG63" s="14">
        <v>13006000</v>
      </c>
      <c r="BH63" s="4"/>
      <c r="BI63" s="39"/>
      <c r="BJ63" s="30"/>
      <c r="BK63" s="31"/>
      <c r="BL63" s="14"/>
      <c r="BM63" s="4"/>
      <c r="BN63" s="39">
        <v>1105500</v>
      </c>
      <c r="BO63" s="30">
        <v>0</v>
      </c>
      <c r="BP63" s="31">
        <v>1105500</v>
      </c>
      <c r="BQ63" s="14">
        <v>38692500</v>
      </c>
      <c r="BR63" s="4"/>
      <c r="BS63" s="39"/>
      <c r="BT63" s="30"/>
      <c r="BU63" s="31"/>
      <c r="BV63" s="14"/>
      <c r="BW63" s="4"/>
      <c r="BX63" s="39"/>
      <c r="BY63" s="30"/>
      <c r="BZ63" s="31"/>
      <c r="CA63" s="14"/>
      <c r="CB63" s="4"/>
      <c r="CC63" s="35"/>
      <c r="CD63" s="33"/>
      <c r="CE63" s="31"/>
      <c r="CF63" s="14"/>
      <c r="CG63" s="4"/>
      <c r="CH63" s="39"/>
      <c r="CI63" s="30"/>
      <c r="CJ63" s="31"/>
      <c r="CK63" s="14"/>
      <c r="CL63" s="4"/>
      <c r="CM63" s="39"/>
      <c r="CN63" s="30"/>
      <c r="CO63" s="31"/>
      <c r="CP63" s="14"/>
      <c r="CQ63" s="4"/>
      <c r="CR63" s="39"/>
      <c r="CS63" s="39"/>
      <c r="CT63" s="39"/>
      <c r="CU63" s="14"/>
      <c r="CV63" s="4"/>
      <c r="CW63" s="39"/>
      <c r="CX63" s="30"/>
      <c r="CY63" s="31"/>
      <c r="CZ63" s="14"/>
      <c r="DA63" s="286"/>
      <c r="DB63" s="14"/>
      <c r="DC63" s="14"/>
      <c r="DD63" s="14"/>
      <c r="DE63" s="14"/>
      <c r="DF63" s="4"/>
      <c r="DG63" s="39"/>
      <c r="DH63" s="30"/>
      <c r="DI63" s="31"/>
      <c r="DJ63" s="14"/>
      <c r="DK63" s="4"/>
      <c r="DL63" s="39"/>
      <c r="DM63" s="30"/>
      <c r="DN63" s="31"/>
      <c r="DO63" s="14"/>
      <c r="DP63" s="4"/>
      <c r="DQ63" s="39"/>
      <c r="DR63" s="30"/>
      <c r="DS63" s="31"/>
      <c r="DT63" s="14"/>
      <c r="DU63" s="4"/>
      <c r="DV63" s="45">
        <v>24750</v>
      </c>
      <c r="DW63" s="61">
        <v>0</v>
      </c>
      <c r="DX63" s="61">
        <v>24750</v>
      </c>
      <c r="DY63" s="14">
        <v>866250</v>
      </c>
      <c r="DZ63" s="4"/>
      <c r="EA63" s="39"/>
      <c r="EB63" s="43"/>
      <c r="EC63" s="31"/>
      <c r="ED63" s="14"/>
      <c r="EE63" s="4"/>
      <c r="EF63" s="39">
        <v>172484</v>
      </c>
      <c r="EG63" s="30">
        <v>0</v>
      </c>
      <c r="EH63" s="31">
        <v>172484</v>
      </c>
      <c r="EI63" s="14">
        <v>6036940</v>
      </c>
      <c r="EJ63" s="4"/>
      <c r="EK63" s="39"/>
      <c r="EL63" s="30"/>
      <c r="EM63" s="31"/>
      <c r="EN63" s="14"/>
      <c r="EO63" s="4"/>
      <c r="EP63" s="39"/>
      <c r="EQ63" s="30"/>
      <c r="ER63" s="31"/>
      <c r="ES63" s="14"/>
      <c r="ET63" s="4"/>
      <c r="EU63" s="39"/>
      <c r="EV63" s="30"/>
      <c r="EW63" s="31"/>
      <c r="EX63" s="14"/>
      <c r="EY63" s="286"/>
      <c r="EZ63" s="39"/>
      <c r="FA63" s="30"/>
      <c r="FB63" s="31"/>
      <c r="FC63" s="14"/>
      <c r="FD63" s="4"/>
      <c r="FE63" s="39"/>
      <c r="FF63" s="30"/>
      <c r="FG63" s="31"/>
      <c r="FH63" s="14"/>
      <c r="FI63" s="94"/>
      <c r="FJ63" s="87">
        <f t="shared" si="9"/>
        <v>157533.24317696001</v>
      </c>
      <c r="FK63" s="87"/>
      <c r="FL63" s="87"/>
      <c r="FM63" s="87"/>
      <c r="FN63" s="87"/>
      <c r="FO63" s="87"/>
      <c r="FP63" s="87"/>
      <c r="FQ63" s="87"/>
      <c r="FR63" s="87"/>
      <c r="FS63" s="87"/>
      <c r="FT63" s="87"/>
      <c r="FU63" s="87"/>
      <c r="FV63" s="87"/>
      <c r="FW63" s="87"/>
      <c r="FX63" s="87"/>
      <c r="FY63" s="87"/>
      <c r="FZ63" s="87"/>
      <c r="GA63" s="87"/>
      <c r="GB63" s="87"/>
      <c r="GC63" s="87"/>
      <c r="GD63" s="87"/>
      <c r="GE63" s="87"/>
      <c r="GF63" s="87"/>
      <c r="GG63" s="87"/>
      <c r="GH63" s="87"/>
      <c r="GI63" s="87">
        <f t="shared" si="56"/>
        <v>172484</v>
      </c>
      <c r="GJ63" s="87"/>
      <c r="GK63" s="87"/>
      <c r="GL63" s="87"/>
      <c r="GM63" s="87"/>
      <c r="GN63" s="87"/>
      <c r="GO63" s="95"/>
      <c r="GP63" s="87">
        <f t="shared" si="12"/>
        <v>157533.24317696001</v>
      </c>
      <c r="GQ63" s="140">
        <f t="shared" si="3"/>
        <v>172484</v>
      </c>
      <c r="GR63" s="20" t="str">
        <f t="shared" si="20"/>
        <v>SMITH AND NEPHEW COLOMBIA SAS</v>
      </c>
      <c r="GS63" s="98">
        <f t="shared" si="13"/>
        <v>126026.59454156802</v>
      </c>
      <c r="GT63" s="98">
        <f>FJ63*1.2</f>
        <v>189039.891812352</v>
      </c>
      <c r="GU63" s="96">
        <f t="shared" si="36"/>
        <v>172484</v>
      </c>
      <c r="GV63" s="87">
        <f t="shared" si="61"/>
        <v>14950.756823039992</v>
      </c>
      <c r="GW63" s="88">
        <f t="shared" si="62"/>
        <v>9.4905408671397254E-2</v>
      </c>
      <c r="GX63" s="96">
        <f t="shared" si="22"/>
        <v>172484</v>
      </c>
      <c r="GY63" s="96">
        <f t="shared" si="51"/>
        <v>172484</v>
      </c>
      <c r="HA63" s="84"/>
      <c r="HJ63" s="27" t="e">
        <f>VLOOKUP(B63:B112,[1]Hoja1!$A:$U,21,0)</f>
        <v>#N/A</v>
      </c>
      <c r="HK63" s="27" t="e">
        <f>VLOOKUP(B63:B112,[2]Hoja1!$B:$N,13,0)</f>
        <v>#N/A</v>
      </c>
      <c r="HL63" s="27" t="e">
        <f>VLOOKUP(B63:B112,'[3]Para Presentación'!$B:$AK,31,0)</f>
        <v>#N/A</v>
      </c>
    </row>
    <row r="64" spans="1:225" s="27" customFormat="1" ht="30" customHeight="1">
      <c r="A64" s="17">
        <v>48</v>
      </c>
      <c r="B64" s="163">
        <v>47</v>
      </c>
      <c r="C64" s="163" t="s">
        <v>1155</v>
      </c>
      <c r="D64" s="163" t="s">
        <v>1168</v>
      </c>
      <c r="E64" s="164">
        <v>1</v>
      </c>
      <c r="F64" s="19" t="s">
        <v>970</v>
      </c>
      <c r="G64" s="60"/>
      <c r="H64" s="90" t="s">
        <v>1027</v>
      </c>
      <c r="I64" s="14">
        <v>1285</v>
      </c>
      <c r="J64" s="14"/>
      <c r="K64" s="14"/>
      <c r="L64" s="14"/>
      <c r="M64" s="14">
        <f>I64</f>
        <v>1285</v>
      </c>
      <c r="N64" s="14">
        <f t="shared" si="50"/>
        <v>1285</v>
      </c>
      <c r="O64" s="286"/>
      <c r="P64" s="39"/>
      <c r="Q64" s="30"/>
      <c r="R64" s="31"/>
      <c r="S64" s="31"/>
      <c r="T64" s="4"/>
      <c r="U64" s="39"/>
      <c r="V64" s="30"/>
      <c r="W64" s="31"/>
      <c r="X64" s="31"/>
      <c r="Y64" s="286"/>
      <c r="Z64" s="39"/>
      <c r="AA64" s="39"/>
      <c r="AB64" s="31"/>
      <c r="AC64" s="31"/>
      <c r="AD64" s="4"/>
      <c r="AE64" s="39"/>
      <c r="AF64" s="30"/>
      <c r="AG64" s="31"/>
      <c r="AH64" s="31"/>
      <c r="AI64" s="4"/>
      <c r="AJ64" s="39"/>
      <c r="AK64" s="39"/>
      <c r="AL64" s="31"/>
      <c r="AM64" s="31"/>
      <c r="AN64" s="4"/>
      <c r="AO64" s="39"/>
      <c r="AP64" s="30"/>
      <c r="AQ64" s="31"/>
      <c r="AR64" s="14"/>
      <c r="AS64" s="4"/>
      <c r="AT64" s="39"/>
      <c r="AU64" s="14"/>
      <c r="AV64" s="31"/>
      <c r="AW64" s="14"/>
      <c r="AX64" s="4"/>
      <c r="AY64" s="39"/>
      <c r="AZ64" s="30"/>
      <c r="BA64" s="31"/>
      <c r="BB64" s="31"/>
      <c r="BC64" s="4"/>
      <c r="BD64" s="39"/>
      <c r="BE64" s="30"/>
      <c r="BF64" s="31"/>
      <c r="BG64" s="14"/>
      <c r="BH64" s="4"/>
      <c r="BI64" s="39"/>
      <c r="BJ64" s="30"/>
      <c r="BK64" s="31"/>
      <c r="BL64" s="14"/>
      <c r="BM64" s="4"/>
      <c r="BN64" s="39"/>
      <c r="BO64" s="30"/>
      <c r="BP64" s="31"/>
      <c r="BQ64" s="14"/>
      <c r="BR64" s="4"/>
      <c r="BS64" s="39"/>
      <c r="BT64" s="30"/>
      <c r="BU64" s="31"/>
      <c r="BV64" s="14"/>
      <c r="BW64" s="4"/>
      <c r="BX64" s="39"/>
      <c r="BY64" s="30"/>
      <c r="BZ64" s="31"/>
      <c r="CA64" s="14"/>
      <c r="CB64" s="4"/>
      <c r="CC64" s="35"/>
      <c r="CD64" s="33"/>
      <c r="CE64" s="31"/>
      <c r="CF64" s="14"/>
      <c r="CG64" s="4"/>
      <c r="CH64" s="39"/>
      <c r="CI64" s="30"/>
      <c r="CJ64" s="31"/>
      <c r="CK64" s="14"/>
      <c r="CL64" s="4"/>
      <c r="CM64" s="39"/>
      <c r="CN64" s="30"/>
      <c r="CO64" s="31"/>
      <c r="CP64" s="14"/>
      <c r="CQ64" s="4"/>
      <c r="CR64" s="39"/>
      <c r="CS64" s="39"/>
      <c r="CT64" s="39"/>
      <c r="CU64" s="14"/>
      <c r="CV64" s="4"/>
      <c r="CW64" s="39"/>
      <c r="CX64" s="30"/>
      <c r="CY64" s="31"/>
      <c r="CZ64" s="14"/>
      <c r="DA64" s="286"/>
      <c r="DB64" s="43"/>
      <c r="DC64" s="43"/>
      <c r="DD64" s="14"/>
      <c r="DE64" s="14"/>
      <c r="DF64" s="4"/>
      <c r="DG64" s="39"/>
      <c r="DH64" s="30"/>
      <c r="DI64" s="31"/>
      <c r="DJ64" s="14"/>
      <c r="DK64" s="4"/>
      <c r="DL64" s="39"/>
      <c r="DM64" s="30"/>
      <c r="DN64" s="31"/>
      <c r="DO64" s="14"/>
      <c r="DP64" s="4"/>
      <c r="DQ64" s="39"/>
      <c r="DR64" s="30"/>
      <c r="DS64" s="31"/>
      <c r="DT64" s="14"/>
      <c r="DU64" s="4"/>
      <c r="DV64" s="46"/>
      <c r="DW64" s="61"/>
      <c r="DX64" s="61"/>
      <c r="DY64" s="14"/>
      <c r="DZ64" s="4"/>
      <c r="EA64" s="39"/>
      <c r="EB64" s="43"/>
      <c r="EC64" s="31"/>
      <c r="ED64" s="14"/>
      <c r="EE64" s="4"/>
      <c r="EF64" s="39"/>
      <c r="EG64" s="30"/>
      <c r="EH64" s="31"/>
      <c r="EI64" s="14"/>
      <c r="EJ64" s="4"/>
      <c r="EK64" s="39"/>
      <c r="EL64" s="30"/>
      <c r="EM64" s="31"/>
      <c r="EN64" s="14"/>
      <c r="EO64" s="4"/>
      <c r="EP64" s="39"/>
      <c r="EQ64" s="30"/>
      <c r="ER64" s="31"/>
      <c r="ES64" s="14"/>
      <c r="ET64" s="4"/>
      <c r="EU64" s="39"/>
      <c r="EV64" s="30"/>
      <c r="EW64" s="31"/>
      <c r="EX64" s="14"/>
      <c r="EY64" s="286"/>
      <c r="EZ64" s="39"/>
      <c r="FA64" s="30"/>
      <c r="FB64" s="31"/>
      <c r="FC64" s="14"/>
      <c r="FD64" s="4"/>
      <c r="FE64" s="39"/>
      <c r="FF64" s="30"/>
      <c r="FG64" s="31"/>
      <c r="FH64" s="14"/>
      <c r="FI64" s="94"/>
      <c r="FJ64" s="87">
        <f t="shared" si="9"/>
        <v>1285</v>
      </c>
      <c r="FK64" s="87"/>
      <c r="FL64" s="87"/>
      <c r="FM64" s="87"/>
      <c r="FN64" s="87"/>
      <c r="FO64" s="87"/>
      <c r="FP64" s="87"/>
      <c r="FQ64" s="87"/>
      <c r="FR64" s="87"/>
      <c r="FS64" s="87"/>
      <c r="FT64" s="87"/>
      <c r="FU64" s="87"/>
      <c r="FV64" s="87"/>
      <c r="FW64" s="87"/>
      <c r="FX64" s="87"/>
      <c r="FY64" s="87"/>
      <c r="FZ64" s="87"/>
      <c r="GA64" s="87"/>
      <c r="GB64" s="87"/>
      <c r="GC64" s="87"/>
      <c r="GD64" s="87"/>
      <c r="GE64" s="87"/>
      <c r="GF64" s="87"/>
      <c r="GG64" s="87"/>
      <c r="GH64" s="87"/>
      <c r="GI64" s="87"/>
      <c r="GJ64" s="87"/>
      <c r="GK64" s="87"/>
      <c r="GL64" s="87"/>
      <c r="GM64" s="87"/>
      <c r="GN64" s="87"/>
      <c r="GO64" s="95"/>
      <c r="GP64" s="87">
        <f t="shared" si="12"/>
        <v>1285</v>
      </c>
      <c r="GQ64" s="140">
        <f t="shared" si="3"/>
        <v>0</v>
      </c>
      <c r="GR64" s="20" t="s">
        <v>1021</v>
      </c>
      <c r="GS64" s="96">
        <f t="shared" si="13"/>
        <v>1028</v>
      </c>
      <c r="GT64" s="96">
        <f t="shared" si="14"/>
        <v>0</v>
      </c>
      <c r="GU64" s="96">
        <v>0</v>
      </c>
      <c r="GV64" s="87">
        <v>0</v>
      </c>
      <c r="GW64" s="88">
        <f t="shared" si="62"/>
        <v>0</v>
      </c>
      <c r="GX64" s="96">
        <f>GP64</f>
        <v>1285</v>
      </c>
      <c r="GY64" s="96">
        <f t="shared" si="51"/>
        <v>1285</v>
      </c>
      <c r="HJ64" s="27" t="e">
        <f>VLOOKUP(B64:B113,[1]Hoja1!$A:$U,21,0)</f>
        <v>#N/A</v>
      </c>
      <c r="HK64" s="27" t="e">
        <f>VLOOKUP(B64:B113,[2]Hoja1!$B:$N,13,0)</f>
        <v>#N/A</v>
      </c>
      <c r="HL64" s="27" t="e">
        <f>VLOOKUP(B64:B113,'[3]Para Presentación'!$B:$AK,31,0)</f>
        <v>#N/A</v>
      </c>
    </row>
    <row r="65" spans="1:261" s="27" customFormat="1" ht="30" customHeight="1">
      <c r="A65" s="17">
        <v>49</v>
      </c>
      <c r="B65" s="163">
        <v>48</v>
      </c>
      <c r="C65" s="163" t="s">
        <v>1156</v>
      </c>
      <c r="D65" s="163" t="s">
        <v>1168</v>
      </c>
      <c r="E65" s="164">
        <v>3</v>
      </c>
      <c r="F65" s="19" t="s">
        <v>970</v>
      </c>
      <c r="G65" s="60"/>
      <c r="H65" s="90" t="s">
        <v>1029</v>
      </c>
      <c r="I65" s="14">
        <v>7710</v>
      </c>
      <c r="J65" s="14"/>
      <c r="K65" s="14">
        <f t="shared" ref="K65:K66" si="66">(I65*13.12%)+I65</f>
        <v>8721.5519999999997</v>
      </c>
      <c r="L65" s="14">
        <f t="shared" ref="L65:L66" si="67">(K65*9.28%)+K65</f>
        <v>9530.9120255999987</v>
      </c>
      <c r="M65" s="14">
        <f t="shared" ref="M65:M66" si="68">L65</f>
        <v>9530.9120255999987</v>
      </c>
      <c r="N65" s="14">
        <f t="shared" si="50"/>
        <v>28592.736076799996</v>
      </c>
      <c r="O65" s="286"/>
      <c r="P65" s="39"/>
      <c r="Q65" s="30"/>
      <c r="R65" s="31"/>
      <c r="S65" s="31"/>
      <c r="T65" s="4"/>
      <c r="U65" s="39"/>
      <c r="V65" s="30"/>
      <c r="W65" s="31"/>
      <c r="X65" s="31"/>
      <c r="Y65" s="286"/>
      <c r="Z65" s="39"/>
      <c r="AA65" s="39"/>
      <c r="AB65" s="31"/>
      <c r="AC65" s="31"/>
      <c r="AD65" s="4"/>
      <c r="AE65" s="39"/>
      <c r="AF65" s="30"/>
      <c r="AG65" s="31"/>
      <c r="AH65" s="31"/>
      <c r="AI65" s="4"/>
      <c r="AJ65" s="39"/>
      <c r="AK65" s="39"/>
      <c r="AL65" s="31"/>
      <c r="AM65" s="31"/>
      <c r="AN65" s="4"/>
      <c r="AO65" s="39"/>
      <c r="AP65" s="30"/>
      <c r="AQ65" s="31"/>
      <c r="AR65" s="14"/>
      <c r="AS65" s="4"/>
      <c r="AT65" s="39"/>
      <c r="AU65" s="14"/>
      <c r="AV65" s="31"/>
      <c r="AW65" s="14"/>
      <c r="AX65" s="4"/>
      <c r="AY65" s="39"/>
      <c r="AZ65" s="30"/>
      <c r="BA65" s="31"/>
      <c r="BB65" s="31"/>
      <c r="BC65" s="4"/>
      <c r="BD65" s="39"/>
      <c r="BE65" s="30"/>
      <c r="BF65" s="31"/>
      <c r="BG65" s="14"/>
      <c r="BH65" s="4"/>
      <c r="BI65" s="39"/>
      <c r="BJ65" s="30"/>
      <c r="BK65" s="31"/>
      <c r="BL65" s="14"/>
      <c r="BM65" s="4"/>
      <c r="BN65" s="39"/>
      <c r="BO65" s="30"/>
      <c r="BP65" s="31"/>
      <c r="BQ65" s="14"/>
      <c r="BR65" s="4"/>
      <c r="BS65" s="39"/>
      <c r="BT65" s="30"/>
      <c r="BU65" s="31"/>
      <c r="BV65" s="14"/>
      <c r="BW65" s="4"/>
      <c r="BX65" s="39"/>
      <c r="BY65" s="30"/>
      <c r="BZ65" s="31"/>
      <c r="CA65" s="14"/>
      <c r="CB65" s="4"/>
      <c r="CC65" s="35"/>
      <c r="CD65" s="33"/>
      <c r="CE65" s="31"/>
      <c r="CF65" s="14"/>
      <c r="CG65" s="4"/>
      <c r="CH65" s="39"/>
      <c r="CI65" s="30"/>
      <c r="CJ65" s="31"/>
      <c r="CK65" s="14"/>
      <c r="CL65" s="4"/>
      <c r="CM65" s="39"/>
      <c r="CN65" s="30"/>
      <c r="CO65" s="31"/>
      <c r="CP65" s="14"/>
      <c r="CQ65" s="4"/>
      <c r="CR65" s="39"/>
      <c r="CS65" s="39"/>
      <c r="CT65" s="39"/>
      <c r="CU65" s="14"/>
      <c r="CV65" s="4"/>
      <c r="CW65" s="39"/>
      <c r="CX65" s="30"/>
      <c r="CY65" s="31"/>
      <c r="CZ65" s="14"/>
      <c r="DA65" s="286"/>
      <c r="DB65" s="43"/>
      <c r="DC65" s="43"/>
      <c r="DD65" s="14"/>
      <c r="DE65" s="14"/>
      <c r="DF65" s="4"/>
      <c r="DG65" s="39"/>
      <c r="DH65" s="30"/>
      <c r="DI65" s="31"/>
      <c r="DJ65" s="14"/>
      <c r="DK65" s="4"/>
      <c r="DL65" s="39"/>
      <c r="DM65" s="30"/>
      <c r="DN65" s="31"/>
      <c r="DO65" s="14"/>
      <c r="DP65" s="4"/>
      <c r="DQ65" s="39"/>
      <c r="DR65" s="30"/>
      <c r="DS65" s="31"/>
      <c r="DT65" s="14"/>
      <c r="DU65" s="4"/>
      <c r="DV65" s="45">
        <v>7938</v>
      </c>
      <c r="DW65" s="61">
        <v>0</v>
      </c>
      <c r="DX65" s="61">
        <v>7938</v>
      </c>
      <c r="DY65" s="14">
        <v>269892</v>
      </c>
      <c r="DZ65" s="4"/>
      <c r="EA65" s="39"/>
      <c r="EB65" s="43"/>
      <c r="EC65" s="31"/>
      <c r="ED65" s="14"/>
      <c r="EE65" s="4"/>
      <c r="EF65" s="39">
        <v>9150</v>
      </c>
      <c r="EG65" s="30">
        <v>0</v>
      </c>
      <c r="EH65" s="31">
        <v>9150</v>
      </c>
      <c r="EI65" s="14">
        <v>311100</v>
      </c>
      <c r="EJ65" s="4"/>
      <c r="EK65" s="39"/>
      <c r="EL65" s="30"/>
      <c r="EM65" s="31"/>
      <c r="EN65" s="14"/>
      <c r="EO65" s="4"/>
      <c r="EP65" s="39"/>
      <c r="EQ65" s="30"/>
      <c r="ER65" s="31"/>
      <c r="ES65" s="14"/>
      <c r="ET65" s="4"/>
      <c r="EU65" s="39"/>
      <c r="EV65" s="30"/>
      <c r="EW65" s="31"/>
      <c r="EX65" s="14"/>
      <c r="EY65" s="286"/>
      <c r="EZ65" s="39"/>
      <c r="FA65" s="30"/>
      <c r="FB65" s="31"/>
      <c r="FC65" s="14"/>
      <c r="FD65" s="4"/>
      <c r="FE65" s="39"/>
      <c r="FF65" s="30"/>
      <c r="FG65" s="31"/>
      <c r="FH65" s="14"/>
      <c r="FI65" s="94"/>
      <c r="FJ65" s="87">
        <f t="shared" si="9"/>
        <v>9530.9120255999987</v>
      </c>
      <c r="FK65" s="87"/>
      <c r="FL65" s="87"/>
      <c r="FM65" s="87"/>
      <c r="FN65" s="87"/>
      <c r="FO65" s="87"/>
      <c r="FP65" s="87"/>
      <c r="FQ65" s="87"/>
      <c r="FR65" s="87"/>
      <c r="FS65" s="87"/>
      <c r="FT65" s="87"/>
      <c r="FU65" s="87"/>
      <c r="FV65" s="87"/>
      <c r="FW65" s="87"/>
      <c r="FX65" s="87"/>
      <c r="FY65" s="87"/>
      <c r="FZ65" s="87"/>
      <c r="GA65" s="87"/>
      <c r="GB65" s="87"/>
      <c r="GC65" s="87"/>
      <c r="GD65" s="87"/>
      <c r="GE65" s="87"/>
      <c r="GF65" s="87"/>
      <c r="GG65" s="87">
        <f t="shared" si="2"/>
        <v>7938</v>
      </c>
      <c r="GH65" s="87"/>
      <c r="GI65" s="87">
        <f t="shared" si="56"/>
        <v>9150</v>
      </c>
      <c r="GJ65" s="87"/>
      <c r="GK65" s="87"/>
      <c r="GL65" s="87"/>
      <c r="GM65" s="87"/>
      <c r="GN65" s="87"/>
      <c r="GO65" s="95"/>
      <c r="GP65" s="87">
        <f t="shared" si="12"/>
        <v>9530.9120255999987</v>
      </c>
      <c r="GQ65" s="140">
        <f t="shared" si="3"/>
        <v>7938</v>
      </c>
      <c r="GR65" s="20" t="str">
        <f>INDEX($FK$15:$GN$15,1,MATCH(GQ65,FK65:GN65,0))</f>
        <v>RAFAEL ANTONIO SALAMANCA</v>
      </c>
      <c r="GS65" s="96">
        <f t="shared" si="13"/>
        <v>7624.7296204799995</v>
      </c>
      <c r="GT65" s="96">
        <f t="shared" si="14"/>
        <v>9525.6</v>
      </c>
      <c r="GU65" s="96">
        <f t="shared" ref="GU65:GU66" si="69">AVERAGE(FK65:GN65)</f>
        <v>8544</v>
      </c>
      <c r="GV65" s="87">
        <f>GQ65-GP65</f>
        <v>-1592.9120255999987</v>
      </c>
      <c r="GW65" s="88">
        <f t="shared" si="62"/>
        <v>-0.16713112253281137</v>
      </c>
      <c r="GX65" s="96">
        <f t="shared" ref="GX65:GX66" si="70">GQ65</f>
        <v>7938</v>
      </c>
      <c r="GY65" s="96">
        <f t="shared" si="51"/>
        <v>23814</v>
      </c>
      <c r="HJ65" s="27" t="e">
        <f>VLOOKUP(B65:B114,[1]Hoja1!$A:$U,21,0)</f>
        <v>#N/A</v>
      </c>
      <c r="HK65" s="27" t="e">
        <f>VLOOKUP(B65:B114,[2]Hoja1!$B:$N,13,0)</f>
        <v>#N/A</v>
      </c>
      <c r="HL65" s="27" t="e">
        <f>VLOOKUP(B65:B114,'[3]Para Presentación'!$B:$AK,31,0)</f>
        <v>#N/A</v>
      </c>
      <c r="HM65" s="95">
        <f>+E65*GQ65</f>
        <v>23814</v>
      </c>
      <c r="HN65" s="151"/>
    </row>
    <row r="66" spans="1:261" s="27" customFormat="1" ht="30" customHeight="1">
      <c r="A66" s="17">
        <v>50</v>
      </c>
      <c r="B66" s="163">
        <v>32</v>
      </c>
      <c r="C66" s="163" t="s">
        <v>1157</v>
      </c>
      <c r="D66" s="163" t="s">
        <v>1169</v>
      </c>
      <c r="E66" s="164">
        <v>1</v>
      </c>
      <c r="F66" s="19" t="s">
        <v>970</v>
      </c>
      <c r="G66" s="60"/>
      <c r="H66" s="90" t="s">
        <v>1038</v>
      </c>
      <c r="I66" s="14">
        <v>6025</v>
      </c>
      <c r="J66" s="14"/>
      <c r="K66" s="14">
        <f t="shared" si="66"/>
        <v>6815.48</v>
      </c>
      <c r="L66" s="14">
        <f t="shared" si="67"/>
        <v>7447.9565439999997</v>
      </c>
      <c r="M66" s="14">
        <f t="shared" si="68"/>
        <v>7447.9565439999997</v>
      </c>
      <c r="N66" s="14">
        <f t="shared" si="50"/>
        <v>7447.9565439999997</v>
      </c>
      <c r="O66" s="286"/>
      <c r="P66" s="39"/>
      <c r="Q66" s="30"/>
      <c r="R66" s="31"/>
      <c r="S66" s="31"/>
      <c r="T66" s="4"/>
      <c r="U66" s="39"/>
      <c r="V66" s="30"/>
      <c r="W66" s="31"/>
      <c r="X66" s="31"/>
      <c r="Y66" s="286"/>
      <c r="Z66" s="39"/>
      <c r="AA66" s="39"/>
      <c r="AB66" s="31"/>
      <c r="AC66" s="31"/>
      <c r="AD66" s="4"/>
      <c r="AE66" s="39"/>
      <c r="AF66" s="30"/>
      <c r="AG66" s="31"/>
      <c r="AH66" s="31"/>
      <c r="AI66" s="4"/>
      <c r="AJ66" s="39"/>
      <c r="AK66" s="39"/>
      <c r="AL66" s="31"/>
      <c r="AM66" s="31"/>
      <c r="AN66" s="4"/>
      <c r="AO66" s="39"/>
      <c r="AP66" s="30"/>
      <c r="AQ66" s="31"/>
      <c r="AR66" s="14"/>
      <c r="AS66" s="4"/>
      <c r="AT66" s="39"/>
      <c r="AU66" s="14"/>
      <c r="AV66" s="31"/>
      <c r="AW66" s="14"/>
      <c r="AX66" s="4"/>
      <c r="AY66" s="39"/>
      <c r="AZ66" s="30"/>
      <c r="BA66" s="31"/>
      <c r="BB66" s="31"/>
      <c r="BC66" s="4"/>
      <c r="BD66" s="39"/>
      <c r="BE66" s="30"/>
      <c r="BF66" s="31"/>
      <c r="BG66" s="14"/>
      <c r="BH66" s="4"/>
      <c r="BI66" s="39"/>
      <c r="BJ66" s="30"/>
      <c r="BK66" s="31"/>
      <c r="BL66" s="14"/>
      <c r="BM66" s="4"/>
      <c r="BN66" s="39"/>
      <c r="BO66" s="30"/>
      <c r="BP66" s="31"/>
      <c r="BQ66" s="14"/>
      <c r="BR66" s="4"/>
      <c r="BS66" s="39"/>
      <c r="BT66" s="30"/>
      <c r="BU66" s="31"/>
      <c r="BV66" s="14"/>
      <c r="BW66" s="4"/>
      <c r="BX66" s="39"/>
      <c r="BY66" s="30"/>
      <c r="BZ66" s="31"/>
      <c r="CA66" s="14"/>
      <c r="CB66" s="4"/>
      <c r="CC66" s="35"/>
      <c r="CD66" s="33"/>
      <c r="CE66" s="31"/>
      <c r="CF66" s="14"/>
      <c r="CG66" s="4"/>
      <c r="CH66" s="39"/>
      <c r="CI66" s="30"/>
      <c r="CJ66" s="31"/>
      <c r="CK66" s="14"/>
      <c r="CL66" s="4"/>
      <c r="CM66" s="39"/>
      <c r="CN66" s="30"/>
      <c r="CO66" s="31"/>
      <c r="CP66" s="14"/>
      <c r="CQ66" s="4"/>
      <c r="CR66" s="39"/>
      <c r="CS66" s="39"/>
      <c r="CT66" s="39"/>
      <c r="CU66" s="14"/>
      <c r="CV66" s="4"/>
      <c r="CW66" s="39"/>
      <c r="CX66" s="30"/>
      <c r="CY66" s="31"/>
      <c r="CZ66" s="14"/>
      <c r="DA66" s="286"/>
      <c r="DB66" s="43"/>
      <c r="DC66" s="43"/>
      <c r="DD66" s="14"/>
      <c r="DE66" s="14"/>
      <c r="DF66" s="4"/>
      <c r="DG66" s="39"/>
      <c r="DH66" s="30"/>
      <c r="DI66" s="31"/>
      <c r="DJ66" s="14"/>
      <c r="DK66" s="4"/>
      <c r="DL66" s="39"/>
      <c r="DM66" s="30"/>
      <c r="DN66" s="31"/>
      <c r="DO66" s="14"/>
      <c r="DP66" s="4"/>
      <c r="DQ66" s="39"/>
      <c r="DR66" s="30"/>
      <c r="DS66" s="31"/>
      <c r="DT66" s="14"/>
      <c r="DU66" s="4"/>
      <c r="DV66" s="45">
        <v>7938</v>
      </c>
      <c r="DW66" s="61">
        <v>0</v>
      </c>
      <c r="DX66" s="61">
        <v>7938</v>
      </c>
      <c r="DY66" s="14">
        <v>1301832</v>
      </c>
      <c r="DZ66" s="4"/>
      <c r="EA66" s="39"/>
      <c r="EB66" s="43"/>
      <c r="EC66" s="31"/>
      <c r="ED66" s="14"/>
      <c r="EE66" s="4"/>
      <c r="EF66" s="39">
        <v>3500</v>
      </c>
      <c r="EG66" s="30">
        <v>0</v>
      </c>
      <c r="EH66" s="31">
        <v>3500</v>
      </c>
      <c r="EI66" s="14">
        <v>574000</v>
      </c>
      <c r="EJ66" s="4"/>
      <c r="EK66" s="39"/>
      <c r="EL66" s="30"/>
      <c r="EM66" s="31"/>
      <c r="EN66" s="14"/>
      <c r="EO66" s="4"/>
      <c r="EP66" s="39"/>
      <c r="EQ66" s="30"/>
      <c r="ER66" s="31"/>
      <c r="ES66" s="14"/>
      <c r="ET66" s="4"/>
      <c r="EU66" s="39"/>
      <c r="EV66" s="30"/>
      <c r="EW66" s="31"/>
      <c r="EX66" s="14"/>
      <c r="EY66" s="286"/>
      <c r="EZ66" s="39"/>
      <c r="FA66" s="30"/>
      <c r="FB66" s="31"/>
      <c r="FC66" s="14"/>
      <c r="FD66" s="4"/>
      <c r="FE66" s="39"/>
      <c r="FF66" s="30"/>
      <c r="FG66" s="31"/>
      <c r="FH66" s="14"/>
      <c r="FI66" s="94"/>
      <c r="FJ66" s="87">
        <f t="shared" si="9"/>
        <v>7447.9565439999997</v>
      </c>
      <c r="FK66" s="87"/>
      <c r="FL66" s="87"/>
      <c r="FM66" s="87"/>
      <c r="FN66" s="87"/>
      <c r="FO66" s="87"/>
      <c r="FP66" s="87"/>
      <c r="FQ66" s="87"/>
      <c r="FR66" s="87"/>
      <c r="FS66" s="87"/>
      <c r="FT66" s="87"/>
      <c r="FU66" s="87"/>
      <c r="FV66" s="87"/>
      <c r="FW66" s="87"/>
      <c r="FX66" s="87"/>
      <c r="FY66" s="87"/>
      <c r="FZ66" s="87"/>
      <c r="GA66" s="87"/>
      <c r="GB66" s="87"/>
      <c r="GC66" s="87"/>
      <c r="GD66" s="87"/>
      <c r="GE66" s="87"/>
      <c r="GF66" s="87"/>
      <c r="GG66" s="87">
        <f t="shared" si="2"/>
        <v>7938</v>
      </c>
      <c r="GH66" s="87"/>
      <c r="GI66" s="87"/>
      <c r="GJ66" s="87"/>
      <c r="GK66" s="87"/>
      <c r="GL66" s="87"/>
      <c r="GM66" s="87"/>
      <c r="GN66" s="87"/>
      <c r="GO66" s="95"/>
      <c r="GP66" s="87">
        <f t="shared" si="12"/>
        <v>7447.9565439999997</v>
      </c>
      <c r="GQ66" s="140">
        <f t="shared" si="3"/>
        <v>7938</v>
      </c>
      <c r="GR66" s="20" t="str">
        <f>INDEX($FK$15:$GN$15,1,MATCH(GQ66,FK66:GN66,0))</f>
        <v>RAFAEL ANTONIO SALAMANCA</v>
      </c>
      <c r="GS66" s="98">
        <f t="shared" si="13"/>
        <v>5958.3652351999999</v>
      </c>
      <c r="GT66" s="98">
        <f>FJ66*1.2</f>
        <v>8937.5478527999985</v>
      </c>
      <c r="GU66" s="96">
        <f t="shared" si="69"/>
        <v>7938</v>
      </c>
      <c r="GV66" s="87">
        <f>GQ66-GP66</f>
        <v>490.04345600000033</v>
      </c>
      <c r="GW66" s="88">
        <f t="shared" si="62"/>
        <v>6.5795692161331756E-2</v>
      </c>
      <c r="GX66" s="96">
        <f t="shared" si="70"/>
        <v>7938</v>
      </c>
      <c r="GY66" s="96">
        <f t="shared" si="51"/>
        <v>7938</v>
      </c>
      <c r="HA66" s="84"/>
      <c r="HJ66" s="27" t="e">
        <f>VLOOKUP(B66:B115,[1]Hoja1!$A:$U,21,0)</f>
        <v>#N/A</v>
      </c>
      <c r="HK66" s="27" t="e">
        <f>VLOOKUP(B66:B115,[2]Hoja1!$B:$N,13,0)</f>
        <v>#N/A</v>
      </c>
      <c r="HL66" s="27" t="e">
        <f>VLOOKUP(B66:B115,'[3]Para Presentación'!$B:$AK,31,0)</f>
        <v>#N/A</v>
      </c>
    </row>
    <row r="67" spans="1:261" s="56" customFormat="1" ht="30" customHeight="1">
      <c r="A67" s="99"/>
      <c r="E67" s="27"/>
      <c r="G67" s="100"/>
      <c r="H67" s="294" t="s">
        <v>1064</v>
      </c>
      <c r="I67" s="295"/>
      <c r="J67" s="295"/>
      <c r="K67" s="295"/>
      <c r="L67" s="296"/>
      <c r="M67" s="50">
        <f>SUM(M17:M66)</f>
        <v>3276822.9007388917</v>
      </c>
      <c r="N67" s="50">
        <f>SUM(N17:N66)</f>
        <v>4970849.9617466107</v>
      </c>
      <c r="O67" s="286"/>
      <c r="P67" s="293" t="s">
        <v>47</v>
      </c>
      <c r="Q67" s="293"/>
      <c r="R67" s="50">
        <f>SUM(R17:R66)</f>
        <v>3646.15</v>
      </c>
      <c r="S67" s="50">
        <f>SUM(S17:S66)</f>
        <v>9419559.9499999993</v>
      </c>
      <c r="T67" s="4"/>
      <c r="U67" s="293" t="s">
        <v>21</v>
      </c>
      <c r="V67" s="293"/>
      <c r="W67" s="50">
        <f>SUM(W17:W66)</f>
        <v>77984</v>
      </c>
      <c r="X67" s="50">
        <f>SUM(X17:X66)</f>
        <v>10770120</v>
      </c>
      <c r="Y67" s="286"/>
      <c r="Z67" s="293" t="s">
        <v>29</v>
      </c>
      <c r="AA67" s="293"/>
      <c r="AB67" s="50">
        <f>SUM(AB17:AB66)</f>
        <v>608898.39999999956</v>
      </c>
      <c r="AC67" s="50">
        <f>SUM(AC17:AC66)</f>
        <v>19397157.5</v>
      </c>
      <c r="AD67" s="4"/>
      <c r="AE67" s="293" t="s">
        <v>45</v>
      </c>
      <c r="AF67" s="293"/>
      <c r="AG67" s="50">
        <f>SUM(AG17:AG66)</f>
        <v>47230</v>
      </c>
      <c r="AH67" s="50">
        <f>SUM(AH17:AH66)</f>
        <v>30699500</v>
      </c>
      <c r="AI67" s="4"/>
      <c r="AJ67" s="293" t="s">
        <v>48</v>
      </c>
      <c r="AK67" s="293"/>
      <c r="AL67" s="50">
        <f>SUM(AL17:AL66)</f>
        <v>284160.30000000005</v>
      </c>
      <c r="AM67" s="50">
        <f>SUM(AM17:AM66)</f>
        <v>7378275.6000000006</v>
      </c>
      <c r="AN67" s="4"/>
      <c r="AO67" s="293" t="s">
        <v>55</v>
      </c>
      <c r="AP67" s="293"/>
      <c r="AQ67" s="50">
        <f>SUM(AQ17:AQ66)</f>
        <v>703.40899999999999</v>
      </c>
      <c r="AR67" s="50">
        <f>SUM(AR17:AR66)</f>
        <v>548905.35</v>
      </c>
      <c r="AS67" s="4"/>
      <c r="AT67" s="293" t="s">
        <v>53</v>
      </c>
      <c r="AU67" s="293"/>
      <c r="AV67" s="50">
        <f>SUM(AV17:AV66)</f>
        <v>226587.95</v>
      </c>
      <c r="AW67" s="50">
        <f>SUM(AW17:AW66)</f>
        <v>5008968</v>
      </c>
      <c r="AX67" s="4"/>
      <c r="AY67" s="293" t="s">
        <v>52</v>
      </c>
      <c r="AZ67" s="293"/>
      <c r="BA67" s="50">
        <f>SUM(BA17:BA66)</f>
        <v>0</v>
      </c>
      <c r="BB67" s="50">
        <f>SUM(BB17:BB66)</f>
        <v>0</v>
      </c>
      <c r="BC67" s="4"/>
      <c r="BD67" s="293" t="s">
        <v>56</v>
      </c>
      <c r="BE67" s="293"/>
      <c r="BF67" s="50">
        <f>SUM(BF17:BF66)</f>
        <v>448900</v>
      </c>
      <c r="BG67" s="50">
        <f>SUM(BG17:BG66)</f>
        <v>30012000</v>
      </c>
      <c r="BH67" s="77"/>
      <c r="BI67" s="293" t="s">
        <v>68</v>
      </c>
      <c r="BJ67" s="293"/>
      <c r="BK67" s="50">
        <f>SUM(BK17:BK66)</f>
        <v>0</v>
      </c>
      <c r="BL67" s="50">
        <f>SUM(BL17:BL66)</f>
        <v>0</v>
      </c>
      <c r="BM67" s="4"/>
      <c r="BN67" s="293" t="s">
        <v>69</v>
      </c>
      <c r="BO67" s="293"/>
      <c r="BP67" s="50">
        <f>SUM(BP17:BP66)</f>
        <v>3848000</v>
      </c>
      <c r="BQ67" s="50">
        <f>SUM(BQ17:BQ66)</f>
        <v>232976500</v>
      </c>
      <c r="BR67" s="4"/>
      <c r="BS67" s="293" t="s">
        <v>70</v>
      </c>
      <c r="BT67" s="293"/>
      <c r="BU67" s="50">
        <f>SUM(BU17:BU66)</f>
        <v>0</v>
      </c>
      <c r="BV67" s="50">
        <f>SUM(BV17:BV66)</f>
        <v>0</v>
      </c>
      <c r="BW67" s="4"/>
      <c r="BX67" s="293" t="s">
        <v>71</v>
      </c>
      <c r="BY67" s="293"/>
      <c r="BZ67" s="50">
        <f>SUM(BZ17:BZ66)</f>
        <v>0</v>
      </c>
      <c r="CA67" s="50">
        <f>SUM(CA17:CA66)</f>
        <v>0</v>
      </c>
      <c r="CB67" s="4"/>
      <c r="CC67" s="293" t="s">
        <v>72</v>
      </c>
      <c r="CD67" s="293"/>
      <c r="CE67" s="50">
        <f>SUM(CE17:CE66)</f>
        <v>102973</v>
      </c>
      <c r="CF67" s="50">
        <f>SUM(CF17:CF66)</f>
        <v>19141919</v>
      </c>
      <c r="CG67" s="4"/>
      <c r="CH67" s="293" t="s">
        <v>73</v>
      </c>
      <c r="CI67" s="293"/>
      <c r="CJ67" s="50">
        <f>SUM(CJ17:CJ66)</f>
        <v>114636</v>
      </c>
      <c r="CK67" s="50">
        <f>SUM(CK17:CK66)</f>
        <v>8683488</v>
      </c>
      <c r="CL67" s="4"/>
      <c r="CM67" s="293" t="s">
        <v>74</v>
      </c>
      <c r="CN67" s="293"/>
      <c r="CO67" s="50">
        <f>SUM(CO17:CO66)</f>
        <v>99761</v>
      </c>
      <c r="CP67" s="50">
        <f>SUM(CP17:CP66)</f>
        <v>18561050</v>
      </c>
      <c r="CQ67" s="4"/>
      <c r="CR67" s="293" t="s">
        <v>75</v>
      </c>
      <c r="CS67" s="293"/>
      <c r="CT67" s="50">
        <f>SUM(CT17:CT66)</f>
        <v>179691</v>
      </c>
      <c r="CU67" s="50">
        <f>SUM(CU17:CU66)</f>
        <v>4388517</v>
      </c>
      <c r="CV67" s="4"/>
      <c r="CW67" s="293" t="s">
        <v>76</v>
      </c>
      <c r="CX67" s="293"/>
      <c r="CY67" s="50">
        <f>SUM(CY17:CY66)</f>
        <v>0</v>
      </c>
      <c r="CZ67" s="50">
        <f>SUM(CZ17:CZ66)</f>
        <v>0</v>
      </c>
      <c r="DA67" s="286"/>
      <c r="DB67" s="293" t="s">
        <v>77</v>
      </c>
      <c r="DC67" s="293"/>
      <c r="DD67" s="50">
        <f>SUM(DD17:DD66)</f>
        <v>676090.55</v>
      </c>
      <c r="DE67" s="50">
        <f>SUM(DE17:DE66)</f>
        <v>73933343.0625</v>
      </c>
      <c r="DF67" s="4"/>
      <c r="DG67" s="293" t="s">
        <v>78</v>
      </c>
      <c r="DH67" s="293"/>
      <c r="DI67" s="50">
        <f>SUM(DI17:DI66)</f>
        <v>0</v>
      </c>
      <c r="DJ67" s="50">
        <f>SUM(DJ17:DJ66)</f>
        <v>0</v>
      </c>
      <c r="DK67" s="4"/>
      <c r="DL67" s="293" t="s">
        <v>80</v>
      </c>
      <c r="DM67" s="293"/>
      <c r="DN67" s="50">
        <f>SUM(DN17:DN66)</f>
        <v>0</v>
      </c>
      <c r="DO67" s="50">
        <f>SUM(DO17:DO66)</f>
        <v>0</v>
      </c>
      <c r="DP67" s="77"/>
      <c r="DQ67" s="293" t="s">
        <v>82</v>
      </c>
      <c r="DR67" s="293"/>
      <c r="DS67" s="50">
        <f>SUM(DS17:DS66)</f>
        <v>1142.4000000000001</v>
      </c>
      <c r="DT67" s="50">
        <f>SUM(DT17:DT66)</f>
        <v>1018678.08</v>
      </c>
      <c r="DU67" s="77"/>
      <c r="DV67" s="293" t="s">
        <v>84</v>
      </c>
      <c r="DW67" s="293"/>
      <c r="DX67" s="50">
        <f>SUM(DX17:DX66)</f>
        <v>1239126.6999999997</v>
      </c>
      <c r="DY67" s="50">
        <f>SUM(DY17:DY66)</f>
        <v>77261649.390000001</v>
      </c>
      <c r="DZ67" s="77"/>
      <c r="EA67" s="293" t="s">
        <v>86</v>
      </c>
      <c r="EB67" s="293"/>
      <c r="EC67" s="50">
        <f>SUM(EC17:EC66)</f>
        <v>675920</v>
      </c>
      <c r="ED67" s="50">
        <f>SUM(ED17:ED66)</f>
        <v>3289160</v>
      </c>
      <c r="EE67" s="77"/>
      <c r="EF67" s="293" t="s">
        <v>88</v>
      </c>
      <c r="EG67" s="293"/>
      <c r="EH67" s="50">
        <f>SUM(EH17:EH66)</f>
        <v>266114</v>
      </c>
      <c r="EI67" s="50">
        <f>SUM(EI17:EI66)</f>
        <v>27661040</v>
      </c>
      <c r="EJ67" s="77"/>
      <c r="EK67" s="293" t="s">
        <v>90</v>
      </c>
      <c r="EL67" s="293"/>
      <c r="EM67" s="50">
        <f>SUM(EM17:EM66)</f>
        <v>726485.48</v>
      </c>
      <c r="EN67" s="50">
        <f>SUM(EN17:EN66)</f>
        <v>6683079.2700000005</v>
      </c>
      <c r="EO67" s="77"/>
      <c r="EP67" s="293" t="s">
        <v>92</v>
      </c>
      <c r="EQ67" s="293"/>
      <c r="ER67" s="50">
        <f>SUM(ER17:ER66)</f>
        <v>585374.09000000008</v>
      </c>
      <c r="ES67" s="50">
        <f>SUM(ES17:ES66)</f>
        <v>3696746.9000000004</v>
      </c>
      <c r="ET67" s="77"/>
      <c r="EU67" s="293" t="s">
        <v>94</v>
      </c>
      <c r="EV67" s="293"/>
      <c r="EW67" s="50">
        <f>SUM(EW17:EW66)</f>
        <v>0</v>
      </c>
      <c r="EX67" s="50">
        <f>SUM(EX17:EX66)</f>
        <v>0</v>
      </c>
      <c r="EY67" s="314"/>
      <c r="EZ67" s="293" t="s">
        <v>96</v>
      </c>
      <c r="FA67" s="293"/>
      <c r="FB67" s="50">
        <f>SUM(FB17:FB66)</f>
        <v>0</v>
      </c>
      <c r="FC67" s="50">
        <f>SUM(FC17:FC66)</f>
        <v>0</v>
      </c>
      <c r="FD67" s="77"/>
      <c r="FE67" s="293" t="s">
        <v>98</v>
      </c>
      <c r="FF67" s="293"/>
      <c r="FG67" s="50">
        <f>SUM(FG17:FG66)</f>
        <v>0</v>
      </c>
      <c r="FH67" s="50">
        <f>SUM(FH17:FH66)</f>
        <v>0</v>
      </c>
      <c r="FI67" s="100"/>
      <c r="FJ67" s="101">
        <f t="shared" ref="FJ67:GN67" si="71">SUM(FJ17:FJ66)</f>
        <v>3276822.9007388917</v>
      </c>
      <c r="FK67" s="101">
        <f t="shared" si="71"/>
        <v>2696.15</v>
      </c>
      <c r="FL67" s="101">
        <f t="shared" si="71"/>
        <v>77984</v>
      </c>
      <c r="FM67" s="101">
        <f t="shared" si="71"/>
        <v>608588.99999999965</v>
      </c>
      <c r="FN67" s="101">
        <f t="shared" si="71"/>
        <v>47230</v>
      </c>
      <c r="FO67" s="101">
        <f t="shared" si="71"/>
        <v>284160.30000000005</v>
      </c>
      <c r="FP67" s="101">
        <f t="shared" si="71"/>
        <v>703.40899999999999</v>
      </c>
      <c r="FQ67" s="101">
        <f t="shared" si="71"/>
        <v>226587.95</v>
      </c>
      <c r="FR67" s="101">
        <f t="shared" si="71"/>
        <v>0</v>
      </c>
      <c r="FS67" s="101">
        <f t="shared" si="71"/>
        <v>77300</v>
      </c>
      <c r="FT67" s="101">
        <f t="shared" si="71"/>
        <v>0</v>
      </c>
      <c r="FU67" s="101">
        <f t="shared" si="71"/>
        <v>2742500</v>
      </c>
      <c r="FV67" s="101">
        <f t="shared" si="71"/>
        <v>0</v>
      </c>
      <c r="FW67" s="101">
        <f t="shared" si="71"/>
        <v>0</v>
      </c>
      <c r="FX67" s="101">
        <f t="shared" si="71"/>
        <v>102617</v>
      </c>
      <c r="FY67" s="101">
        <f t="shared" si="71"/>
        <v>114636</v>
      </c>
      <c r="FZ67" s="101">
        <f t="shared" si="71"/>
        <v>99761</v>
      </c>
      <c r="GA67" s="101">
        <f t="shared" si="71"/>
        <v>179691</v>
      </c>
      <c r="GB67" s="101">
        <f t="shared" si="71"/>
        <v>0</v>
      </c>
      <c r="GC67" s="101">
        <f t="shared" si="71"/>
        <v>676090.55</v>
      </c>
      <c r="GD67" s="101">
        <f t="shared" si="71"/>
        <v>0</v>
      </c>
      <c r="GE67" s="101">
        <f t="shared" si="71"/>
        <v>0</v>
      </c>
      <c r="GF67" s="101">
        <f t="shared" si="71"/>
        <v>1142.4000000000001</v>
      </c>
      <c r="GG67" s="101">
        <f t="shared" si="71"/>
        <v>1211438.6999999997</v>
      </c>
      <c r="GH67" s="101">
        <f t="shared" si="71"/>
        <v>675920</v>
      </c>
      <c r="GI67" s="101">
        <f t="shared" si="71"/>
        <v>260004</v>
      </c>
      <c r="GJ67" s="101">
        <f t="shared" si="71"/>
        <v>726046.37</v>
      </c>
      <c r="GK67" s="101">
        <f t="shared" si="71"/>
        <v>585374.09000000008</v>
      </c>
      <c r="GL67" s="101">
        <f t="shared" si="71"/>
        <v>0</v>
      </c>
      <c r="GM67" s="101">
        <f t="shared" si="71"/>
        <v>0</v>
      </c>
      <c r="GN67" s="101">
        <f t="shared" si="71"/>
        <v>0</v>
      </c>
      <c r="GO67" s="94"/>
      <c r="GP67" s="101">
        <f>SUM(GP17:GP66)</f>
        <v>3276822.9007388917</v>
      </c>
      <c r="GQ67" s="141">
        <f>SUM(GQ16:GQ66)</f>
        <v>1369593.9149999998</v>
      </c>
      <c r="GR67" s="102"/>
      <c r="GS67" s="102"/>
      <c r="GT67" s="102"/>
      <c r="GU67" s="102">
        <f>SUM(GU16:GU66)</f>
        <v>2415091.8275708174</v>
      </c>
      <c r="GV67" s="102"/>
      <c r="GW67" s="103">
        <f>(GP67-GX67)/GP67</f>
        <v>7.1652837491558125E-2</v>
      </c>
      <c r="GX67" s="102">
        <f>SUM(GX16:GX66)</f>
        <v>3042029.2419436318</v>
      </c>
      <c r="GY67" s="102">
        <f>SUM(GY16:GY66)</f>
        <v>4002040.8119436307</v>
      </c>
      <c r="HA67" s="84"/>
      <c r="HJ67" s="158"/>
      <c r="HK67" s="158"/>
      <c r="HL67" s="158"/>
      <c r="HM67" s="160"/>
      <c r="HN67" s="161"/>
      <c r="HO67" s="155">
        <f>+GQ67*E67</f>
        <v>0</v>
      </c>
      <c r="HP67" s="157"/>
      <c r="HQ67" s="160"/>
    </row>
    <row r="68" spans="1:261" ht="15" customHeight="1">
      <c r="A68" s="143"/>
      <c r="B68" s="144"/>
      <c r="C68" s="145"/>
      <c r="D68" s="145"/>
      <c r="E68" s="146"/>
      <c r="F68" s="147">
        <v>407</v>
      </c>
      <c r="G68" s="147"/>
      <c r="N68" s="16"/>
      <c r="S68" s="16"/>
      <c r="X68" s="16"/>
      <c r="AC68" s="16"/>
      <c r="AE68" s="16"/>
      <c r="AF68" s="16"/>
      <c r="AG68" s="16"/>
      <c r="AH68" s="16"/>
      <c r="AJ68" s="16"/>
      <c r="AK68" s="16"/>
      <c r="AL68" s="16"/>
      <c r="AM68" s="16"/>
      <c r="AO68" s="16"/>
      <c r="AP68" s="16"/>
      <c r="AQ68" s="16"/>
      <c r="EM68" s="306"/>
      <c r="EN68" s="306"/>
      <c r="EO68" s="306"/>
      <c r="EP68" s="306"/>
      <c r="GO68" s="147"/>
      <c r="GP68" s="147"/>
      <c r="GQ68" s="148"/>
      <c r="GR68" s="147"/>
      <c r="HI68" s="147"/>
      <c r="HJ68" s="149" t="e">
        <f>VLOOKUP(B68:B474,[1]Hoja1!$A:$U,21,0)</f>
        <v>#N/A</v>
      </c>
      <c r="HK68" s="149" t="e">
        <f>VLOOKUP(B68:B474,[2]Hoja1!$B:$N,13,0)</f>
        <v>#N/A</v>
      </c>
      <c r="HL68" s="149" t="e">
        <f>VLOOKUP(B68:B474,'[3]Para Presentación'!$B:$AK,31,0)</f>
        <v>#N/A</v>
      </c>
      <c r="HM68" s="150">
        <f>SUBTOTAL(9,HM18:HM67)</f>
        <v>195940.05</v>
      </c>
      <c r="HN68" s="150">
        <f>SUBTOTAL(9,HN18:HN67)</f>
        <v>0</v>
      </c>
      <c r="HO68" s="150">
        <f>SUBTOTAL(9,HO18:HO67)</f>
        <v>137142.04999999999</v>
      </c>
      <c r="HP68" s="156">
        <f>SUBTOTAL(9,HP18:HP67)</f>
        <v>1872</v>
      </c>
      <c r="HQ68" s="150">
        <f>SUBTOTAL(9,HQ18:HQ67)</f>
        <v>3876066</v>
      </c>
      <c r="HR68" s="147"/>
      <c r="HS68" s="147"/>
      <c r="HT68" s="147"/>
      <c r="HU68" s="147"/>
      <c r="HV68" s="147"/>
      <c r="HW68" s="147"/>
      <c r="HX68" s="147"/>
      <c r="HY68" s="147"/>
      <c r="HZ68" s="147"/>
      <c r="IA68" s="147"/>
      <c r="IB68" s="147"/>
      <c r="IC68" s="147"/>
      <c r="ID68" s="147"/>
      <c r="IE68" s="147"/>
      <c r="IF68" s="147"/>
      <c r="IG68" s="147"/>
      <c r="IH68" s="147"/>
      <c r="II68" s="147"/>
      <c r="IJ68" s="147"/>
      <c r="IK68" s="147"/>
      <c r="IL68" s="147"/>
      <c r="IM68" s="147"/>
      <c r="IN68" s="147"/>
      <c r="IO68" s="147"/>
      <c r="IP68" s="147"/>
      <c r="IQ68" s="147"/>
      <c r="IR68" s="147"/>
      <c r="IS68" s="147"/>
      <c r="IT68" s="147"/>
      <c r="IU68" s="147"/>
      <c r="IV68" s="147"/>
      <c r="IW68" s="147"/>
      <c r="IX68" s="147"/>
      <c r="IY68" s="147"/>
      <c r="IZ68" s="147"/>
      <c r="JA68" s="147"/>
    </row>
    <row r="69" spans="1:261" ht="15" customHeight="1">
      <c r="B69" s="297" t="s">
        <v>1090</v>
      </c>
      <c r="C69" s="297"/>
      <c r="D69" s="297"/>
      <c r="E69" s="297"/>
      <c r="F69" s="297"/>
      <c r="GR69" s="8">
        <f>407-32</f>
        <v>375</v>
      </c>
      <c r="GX69" s="57"/>
      <c r="GY69" s="57"/>
      <c r="HJ69" s="27" t="e">
        <f>VLOOKUP(B69:B475,[1]Hoja1!$A:$U,21,0)</f>
        <v>#N/A</v>
      </c>
      <c r="HK69" s="27" t="e">
        <f>VLOOKUP(B69:B475,[2]Hoja1!$B:$N,13,0)</f>
        <v>#N/A</v>
      </c>
      <c r="HL69" s="27" t="e">
        <f>VLOOKUP(B69:B475,'[3]Para Presentación'!$B:$AK,31,0)</f>
        <v>#N/A</v>
      </c>
      <c r="HM69" s="95"/>
      <c r="HQ69" s="162">
        <v>65000000</v>
      </c>
    </row>
    <row r="70" spans="1:261" ht="30" customHeight="1">
      <c r="B70" s="105" t="s">
        <v>22</v>
      </c>
      <c r="C70" s="3" t="s">
        <v>23</v>
      </c>
      <c r="D70" s="104" t="s">
        <v>24</v>
      </c>
      <c r="E70" s="3" t="s">
        <v>1089</v>
      </c>
      <c r="F70" s="3" t="s">
        <v>1091</v>
      </c>
      <c r="GR70" s="110">
        <f>GR69/407</f>
        <v>0.92137592137592139</v>
      </c>
      <c r="GX70" s="110"/>
      <c r="GY70" s="110"/>
      <c r="HJ70" s="27" t="e">
        <f>VLOOKUP(B70:B476,[1]Hoja1!$A:$U,21,0)</f>
        <v>#N/A</v>
      </c>
      <c r="HK70" s="27" t="e">
        <f>VLOOKUP(B70:B476,[2]Hoja1!$B:$N,13,0)</f>
        <v>#N/A</v>
      </c>
      <c r="HL70" s="27" t="e">
        <f>VLOOKUP(B70:B476,'[3]Para Presentación'!$B:$AK,31,0)</f>
        <v>#N/A</v>
      </c>
      <c r="HM70" s="95"/>
      <c r="HQ70" s="57">
        <f>+HQ69-HQ68</f>
        <v>61123934</v>
      </c>
    </row>
    <row r="71" spans="1:261" ht="15" customHeight="1">
      <c r="B71" s="106">
        <v>0</v>
      </c>
      <c r="C71" s="10" t="str">
        <f>H15</f>
        <v>CONTRATOS HISTÓRICOS INDEXADOS</v>
      </c>
      <c r="D71" s="14">
        <f>N67</f>
        <v>4970849.9617466107</v>
      </c>
      <c r="E71" s="13">
        <v>407</v>
      </c>
      <c r="F71" s="108">
        <f>E71/F68</f>
        <v>1</v>
      </c>
      <c r="HJ71" s="27" t="e">
        <f>VLOOKUP(B71:B477,[1]Hoja1!$A:$U,21,0)</f>
        <v>#N/A</v>
      </c>
      <c r="HK71" s="27" t="e">
        <f>VLOOKUP(B71:B477,[2]Hoja1!$B:$N,13,0)</f>
        <v>#N/A</v>
      </c>
      <c r="HL71" s="27" t="e">
        <f>VLOOKUP(B71:B477,'[3]Para Presentación'!$B:$AK,31,0)</f>
        <v>#N/A</v>
      </c>
      <c r="HM71" s="95"/>
    </row>
    <row r="72" spans="1:261" ht="15" customHeight="1">
      <c r="B72" s="106">
        <v>1</v>
      </c>
      <c r="C72" s="11" t="str">
        <f>P15</f>
        <v>ALFA TRADING S.A.S.</v>
      </c>
      <c r="D72" s="14">
        <f>S67</f>
        <v>9419559.9499999993</v>
      </c>
      <c r="E72" s="107">
        <v>62</v>
      </c>
      <c r="F72" s="109">
        <f>E72/F68</f>
        <v>0.15233415233415235</v>
      </c>
      <c r="HJ72" s="27">
        <f>VLOOKUP(B72:B478,[1]Hoja1!$A:$U,21,0)</f>
        <v>21</v>
      </c>
      <c r="HK72" s="27" t="e">
        <f>VLOOKUP(B72:B478,[2]Hoja1!$B:$N,13,0)</f>
        <v>#N/A</v>
      </c>
      <c r="HL72" s="27" t="e">
        <f>VLOOKUP(B72:B478,'[3]Para Presentación'!$B:$AK,31,0)</f>
        <v>#N/A</v>
      </c>
      <c r="HM72" s="95">
        <f t="shared" ref="HM72:HM103" si="72">+E72*GQ72</f>
        <v>0</v>
      </c>
    </row>
    <row r="73" spans="1:261" ht="15" customHeight="1">
      <c r="B73" s="106">
        <v>2</v>
      </c>
      <c r="C73" s="11" t="str">
        <f>U15</f>
        <v>AMAREY NOVA MEDICAL S.A.</v>
      </c>
      <c r="D73" s="14">
        <f>X67</f>
        <v>10770120</v>
      </c>
      <c r="E73" s="107">
        <v>9</v>
      </c>
      <c r="F73" s="109">
        <f>E73/F68</f>
        <v>2.2113022113022112E-2</v>
      </c>
      <c r="HJ73" s="27" t="e">
        <f>VLOOKUP(B73:B479,[1]Hoja1!$A:$U,21,0)</f>
        <v>#N/A</v>
      </c>
      <c r="HK73" s="27">
        <f>VLOOKUP(B73:B479,[2]Hoja1!$B:$N,13,0)</f>
        <v>14</v>
      </c>
      <c r="HL73" s="27">
        <f>VLOOKUP(B73:B479,'[3]Para Presentación'!$B:$AK,31,0)</f>
        <v>32</v>
      </c>
      <c r="HM73" s="95">
        <f t="shared" si="72"/>
        <v>0</v>
      </c>
    </row>
    <row r="74" spans="1:261" ht="15" customHeight="1">
      <c r="B74" s="106">
        <v>3</v>
      </c>
      <c r="C74" s="11" t="str">
        <f>Z15</f>
        <v>ARPA MEDICAL S.A.S.</v>
      </c>
      <c r="D74" s="14">
        <f>AC67</f>
        <v>19397157.5</v>
      </c>
      <c r="E74" s="107">
        <v>99</v>
      </c>
      <c r="F74" s="109">
        <f>E74/F68</f>
        <v>0.24324324324324326</v>
      </c>
      <c r="HJ74" s="27" t="e">
        <f>VLOOKUP(B74:B480,[1]Hoja1!$A:$U,21,0)</f>
        <v>#N/A</v>
      </c>
      <c r="HK74" s="27" t="e">
        <f>VLOOKUP(B74:B480,[2]Hoja1!$B:$N,13,0)</f>
        <v>#N/A</v>
      </c>
      <c r="HL74" s="27" t="e">
        <f>VLOOKUP(B74:B480,'[3]Para Presentación'!$B:$AK,31,0)</f>
        <v>#N/A</v>
      </c>
      <c r="HM74" s="95">
        <f t="shared" si="72"/>
        <v>0</v>
      </c>
    </row>
    <row r="75" spans="1:261" ht="15" customHeight="1">
      <c r="B75" s="106">
        <v>4</v>
      </c>
      <c r="C75" s="11" t="str">
        <f>AE15</f>
        <v>AYGPHARMA SAS</v>
      </c>
      <c r="D75" s="14">
        <f>AH67</f>
        <v>30699500</v>
      </c>
      <c r="E75" s="107">
        <v>9</v>
      </c>
      <c r="F75" s="109">
        <f>E75/F68</f>
        <v>2.2113022113022112E-2</v>
      </c>
      <c r="HJ75" s="27" t="e">
        <f>VLOOKUP(B75:B481,[1]Hoja1!$A:$U,21,0)</f>
        <v>#N/A</v>
      </c>
      <c r="HK75" s="27" t="e">
        <f>VLOOKUP(B75:B481,[2]Hoja1!$B:$N,13,0)</f>
        <v>#N/A</v>
      </c>
      <c r="HL75" s="27" t="e">
        <f>VLOOKUP(B75:B481,'[3]Para Presentación'!$B:$AK,31,0)</f>
        <v>#N/A</v>
      </c>
      <c r="HM75" s="95">
        <f t="shared" si="72"/>
        <v>0</v>
      </c>
    </row>
    <row r="76" spans="1:261" ht="15" customHeight="1">
      <c r="B76" s="106">
        <v>5</v>
      </c>
      <c r="C76" s="11" t="str">
        <f>AJ15</f>
        <v>B BRAUN MEDICAL S.A</v>
      </c>
      <c r="D76" s="14">
        <f>AM67</f>
        <v>7378275.6000000006</v>
      </c>
      <c r="E76" s="107">
        <v>20</v>
      </c>
      <c r="F76" s="109">
        <f>E76/F68</f>
        <v>4.9140049140049137E-2</v>
      </c>
      <c r="HJ76" s="27" t="e">
        <f>VLOOKUP(B76:B482,[1]Hoja1!$A:$U,21,0)</f>
        <v>#N/A</v>
      </c>
      <c r="HK76" s="27" t="e">
        <f>VLOOKUP(B76:B482,[2]Hoja1!$B:$N,13,0)</f>
        <v>#N/A</v>
      </c>
      <c r="HL76" s="27" t="e">
        <f>VLOOKUP(B76:B482,'[3]Para Presentación'!$B:$AK,31,0)</f>
        <v>#N/A</v>
      </c>
      <c r="HM76" s="95">
        <f t="shared" si="72"/>
        <v>0</v>
      </c>
    </row>
    <row r="77" spans="1:261" ht="15" customHeight="1">
      <c r="B77" s="106">
        <v>6</v>
      </c>
      <c r="C77" s="11" t="str">
        <f>AO15</f>
        <v xml:space="preserve">BECTON DICKINSON DE COLOMBIA LTDA. </v>
      </c>
      <c r="D77" s="14">
        <f>AR67</f>
        <v>548905.35</v>
      </c>
      <c r="E77" s="107">
        <v>9</v>
      </c>
      <c r="F77" s="109">
        <f>E77/F68</f>
        <v>2.2113022113022112E-2</v>
      </c>
      <c r="HJ77" s="27" t="e">
        <f>VLOOKUP(B77:B483,[1]Hoja1!$A:$U,21,0)</f>
        <v>#N/A</v>
      </c>
      <c r="HK77" s="27" t="e">
        <f>VLOOKUP(B77:B483,[2]Hoja1!$B:$N,13,0)</f>
        <v>#N/A</v>
      </c>
      <c r="HL77" s="27" t="e">
        <f>VLOOKUP(B77:B483,'[3]Para Presentación'!$B:$AK,31,0)</f>
        <v>#N/A</v>
      </c>
      <c r="HM77" s="95">
        <f t="shared" si="72"/>
        <v>0</v>
      </c>
    </row>
    <row r="78" spans="1:261" ht="15" customHeight="1">
      <c r="B78" s="106">
        <v>7</v>
      </c>
      <c r="C78" s="11" t="str">
        <f>AT15</f>
        <v>BIOPLAST S.A.S</v>
      </c>
      <c r="D78" s="14">
        <f>AW67</f>
        <v>5008968</v>
      </c>
      <c r="E78" s="107">
        <v>89</v>
      </c>
      <c r="F78" s="109">
        <f>E78/F68</f>
        <v>0.21867321867321868</v>
      </c>
      <c r="HJ78" s="27" t="e">
        <f>VLOOKUP(B78:B484,[1]Hoja1!$A:$U,21,0)</f>
        <v>#N/A</v>
      </c>
      <c r="HK78" s="27" t="e">
        <f>VLOOKUP(B78:B484,[2]Hoja1!$B:$N,13,0)</f>
        <v>#N/A</v>
      </c>
      <c r="HL78" s="27" t="e">
        <f>VLOOKUP(B78:B484,'[3]Para Presentación'!$B:$AK,31,0)</f>
        <v>#N/A</v>
      </c>
      <c r="HM78" s="95">
        <f t="shared" si="72"/>
        <v>0</v>
      </c>
    </row>
    <row r="79" spans="1:261" ht="15" customHeight="1">
      <c r="B79" s="106">
        <v>8</v>
      </c>
      <c r="C79" s="11" t="str">
        <f>AY15</f>
        <v>BIOPLUS MEDICAL ACRE SAS</v>
      </c>
      <c r="D79" s="14">
        <f>BB67</f>
        <v>0</v>
      </c>
      <c r="E79" s="107">
        <v>8</v>
      </c>
      <c r="F79" s="109">
        <f>E79/F68</f>
        <v>1.9656019656019656E-2</v>
      </c>
      <c r="HJ79" s="27" t="e">
        <f>VLOOKUP(B79:B485,[1]Hoja1!$A:$U,21,0)</f>
        <v>#N/A</v>
      </c>
      <c r="HK79" s="27" t="e">
        <f>VLOOKUP(B79:B485,[2]Hoja1!$B:$N,13,0)</f>
        <v>#N/A</v>
      </c>
      <c r="HL79" s="27" t="e">
        <f>VLOOKUP(B79:B485,'[3]Para Presentación'!$B:$AK,31,0)</f>
        <v>#N/A</v>
      </c>
      <c r="HM79" s="95">
        <f t="shared" si="72"/>
        <v>0</v>
      </c>
    </row>
    <row r="80" spans="1:261" ht="15" customHeight="1">
      <c r="B80" s="106">
        <v>9</v>
      </c>
      <c r="C80" s="11" t="str">
        <f>BD15</f>
        <v>COMPAÑIA DE REPRESENTACIONES MEDICAS S.A. C.T.P. MEDICA S.A.</v>
      </c>
      <c r="D80" s="14">
        <f>BG67</f>
        <v>30012000</v>
      </c>
      <c r="E80" s="107">
        <v>2</v>
      </c>
      <c r="F80" s="109">
        <f>E80/F68</f>
        <v>4.9140049140049139E-3</v>
      </c>
      <c r="HJ80" s="27" t="e">
        <f>VLOOKUP(B80:B486,[1]Hoja1!$A:$U,21,0)</f>
        <v>#N/A</v>
      </c>
      <c r="HK80" s="27" t="e">
        <f>VLOOKUP(B80:B486,[2]Hoja1!$B:$N,13,0)</f>
        <v>#N/A</v>
      </c>
      <c r="HL80" s="27" t="e">
        <f>VLOOKUP(B80:B486,'[3]Para Presentación'!$B:$AK,31,0)</f>
        <v>#N/A</v>
      </c>
      <c r="HM80" s="95">
        <f t="shared" si="72"/>
        <v>0</v>
      </c>
    </row>
    <row r="81" spans="2:221" ht="15" customHeight="1">
      <c r="B81" s="106">
        <v>10</v>
      </c>
      <c r="C81" s="11" t="str">
        <f>BI15</f>
        <v>COLOMBIAN MEDICARE SAS</v>
      </c>
      <c r="D81" s="14">
        <f>BL67</f>
        <v>0</v>
      </c>
      <c r="E81" s="107">
        <v>10</v>
      </c>
      <c r="F81" s="109">
        <f>E81/F68</f>
        <v>2.4570024570024569E-2</v>
      </c>
      <c r="HJ81" s="27" t="e">
        <f>VLOOKUP(B81:B487,[1]Hoja1!$A:$U,21,0)</f>
        <v>#N/A</v>
      </c>
      <c r="HK81" s="27" t="e">
        <f>VLOOKUP(B81:B487,[2]Hoja1!$B:$N,13,0)</f>
        <v>#N/A</v>
      </c>
      <c r="HL81" s="27" t="e">
        <f>VLOOKUP(B81:B487,'[3]Para Presentación'!$B:$AK,31,0)</f>
        <v>#N/A</v>
      </c>
      <c r="HM81" s="95">
        <f t="shared" si="72"/>
        <v>0</v>
      </c>
    </row>
    <row r="82" spans="2:221" ht="15" customHeight="1">
      <c r="B82" s="106">
        <v>11</v>
      </c>
      <c r="C82" s="11" t="str">
        <f>BN15</f>
        <v>CONVATEC COLOMBIA LTDA</v>
      </c>
      <c r="D82" s="14">
        <f>BQ67</f>
        <v>232976500</v>
      </c>
      <c r="E82" s="107">
        <v>10</v>
      </c>
      <c r="F82" s="109">
        <f>E82/F68</f>
        <v>2.4570024570024569E-2</v>
      </c>
      <c r="HJ82" s="27" t="e">
        <f>VLOOKUP(B82:B488,[1]Hoja1!$A:$U,21,0)</f>
        <v>#N/A</v>
      </c>
      <c r="HK82" s="27" t="e">
        <f>VLOOKUP(B82:B488,[2]Hoja1!$B:$N,13,0)</f>
        <v>#N/A</v>
      </c>
      <c r="HL82" s="27" t="e">
        <f>VLOOKUP(B82:B488,'[3]Para Presentación'!$B:$AK,31,0)</f>
        <v>#N/A</v>
      </c>
      <c r="HM82" s="95">
        <f t="shared" si="72"/>
        <v>0</v>
      </c>
    </row>
    <row r="83" spans="2:221" ht="15" customHeight="1">
      <c r="B83" s="106">
        <v>12</v>
      </c>
      <c r="C83" s="11" t="str">
        <f>BS15</f>
        <v>FRIDEN DE COLOMBIA HOSPITALARIA SAS</v>
      </c>
      <c r="D83" s="14">
        <f>BV67</f>
        <v>0</v>
      </c>
      <c r="E83" s="107">
        <v>23</v>
      </c>
      <c r="F83" s="109">
        <f>E83/F68</f>
        <v>5.6511056511056514E-2</v>
      </c>
      <c r="HJ83" s="27" t="e">
        <f>VLOOKUP(B83:B489,[1]Hoja1!$A:$U,21,0)</f>
        <v>#N/A</v>
      </c>
      <c r="HK83" s="27" t="e">
        <f>VLOOKUP(B83:B489,[2]Hoja1!$B:$N,13,0)</f>
        <v>#N/A</v>
      </c>
      <c r="HL83" s="27" t="e">
        <f>VLOOKUP(B83:B489,'[3]Para Presentación'!$B:$AK,31,0)</f>
        <v>#N/A</v>
      </c>
      <c r="HM83" s="95">
        <f t="shared" si="72"/>
        <v>0</v>
      </c>
    </row>
    <row r="84" spans="2:221" ht="15" customHeight="1">
      <c r="B84" s="106">
        <v>13</v>
      </c>
      <c r="C84" s="11" t="str">
        <f>BX15</f>
        <v>HOSPITECNICA SAS</v>
      </c>
      <c r="D84" s="14">
        <f>CA67</f>
        <v>0</v>
      </c>
      <c r="E84" s="107">
        <v>39</v>
      </c>
      <c r="F84" s="109">
        <f>E84/F68</f>
        <v>9.5823095823095825E-2</v>
      </c>
      <c r="HJ84" s="27" t="e">
        <f>VLOOKUP(B84:B490,[1]Hoja1!$A:$U,21,0)</f>
        <v>#N/A</v>
      </c>
      <c r="HK84" s="27" t="e">
        <f>VLOOKUP(B84:B490,[2]Hoja1!$B:$N,13,0)</f>
        <v>#N/A</v>
      </c>
      <c r="HL84" s="27" t="e">
        <f>VLOOKUP(B84:B490,'[3]Para Presentación'!$B:$AK,31,0)</f>
        <v>#N/A</v>
      </c>
      <c r="HM84" s="95">
        <f t="shared" si="72"/>
        <v>0</v>
      </c>
    </row>
    <row r="85" spans="2:221" ht="15" customHeight="1">
      <c r="B85" s="106">
        <v>14</v>
      </c>
      <c r="C85" s="11" t="str">
        <f>CC15</f>
        <v>IMCOLMEDICA S.A</v>
      </c>
      <c r="D85" s="14">
        <f>CF67</f>
        <v>19141919</v>
      </c>
      <c r="E85" s="107">
        <v>117</v>
      </c>
      <c r="F85" s="109">
        <f>E85/F68</f>
        <v>0.28746928746928746</v>
      </c>
      <c r="HJ85" s="27" t="e">
        <f>VLOOKUP(B85:B491,[1]Hoja1!$A:$U,21,0)</f>
        <v>#N/A</v>
      </c>
      <c r="HK85" s="27" t="e">
        <f>VLOOKUP(B85:B491,[2]Hoja1!$B:$N,13,0)</f>
        <v>#N/A</v>
      </c>
      <c r="HL85" s="27" t="e">
        <f>VLOOKUP(B85:B491,'[3]Para Presentación'!$B:$AK,31,0)</f>
        <v>#N/A</v>
      </c>
      <c r="HM85" s="95">
        <f t="shared" si="72"/>
        <v>0</v>
      </c>
    </row>
    <row r="86" spans="2:221" ht="15" customHeight="1">
      <c r="B86" s="106">
        <v>15</v>
      </c>
      <c r="C86" s="11" t="str">
        <f>CH15</f>
        <v>JOHNSON &amp; JOHNSON MEDTECH COLOMBIA S.A.S</v>
      </c>
      <c r="D86" s="14">
        <f>CK67</f>
        <v>8683488</v>
      </c>
      <c r="E86" s="107">
        <v>41</v>
      </c>
      <c r="F86" s="109">
        <f>E86/F68</f>
        <v>0.10073710073710074</v>
      </c>
      <c r="HJ86" s="27" t="e">
        <f>VLOOKUP(B86:B492,[1]Hoja1!$A:$U,21,0)</f>
        <v>#N/A</v>
      </c>
      <c r="HK86" s="27" t="e">
        <f>VLOOKUP(B86:B492,[2]Hoja1!$B:$N,13,0)</f>
        <v>#N/A</v>
      </c>
      <c r="HL86" s="27" t="e">
        <f>VLOOKUP(B86:B492,'[3]Para Presentación'!$B:$AK,31,0)</f>
        <v>#N/A</v>
      </c>
      <c r="HM86" s="95">
        <f t="shared" si="72"/>
        <v>0</v>
      </c>
    </row>
    <row r="87" spans="2:221" ht="15" customHeight="1">
      <c r="B87" s="106">
        <v>16</v>
      </c>
      <c r="C87" s="11" t="str">
        <f>CM15</f>
        <v>LABORATORIOS GOTHAPLAST LTDA</v>
      </c>
      <c r="D87" s="14">
        <f>CP67</f>
        <v>18561050</v>
      </c>
      <c r="E87" s="107">
        <v>98</v>
      </c>
      <c r="F87" s="109">
        <f>E87/F68</f>
        <v>0.24078624078624078</v>
      </c>
      <c r="HJ87" s="27" t="e">
        <f>VLOOKUP(B87:B493,[1]Hoja1!$A:$U,21,0)</f>
        <v>#N/A</v>
      </c>
      <c r="HK87" s="27" t="e">
        <f>VLOOKUP(B87:B493,[2]Hoja1!$B:$N,13,0)</f>
        <v>#N/A</v>
      </c>
      <c r="HL87" s="27" t="e">
        <f>VLOOKUP(B87:B493,'[3]Para Presentación'!$B:$AK,31,0)</f>
        <v>#N/A</v>
      </c>
      <c r="HM87" s="95">
        <f t="shared" si="72"/>
        <v>0</v>
      </c>
    </row>
    <row r="88" spans="2:221" ht="15" customHeight="1">
      <c r="B88" s="106">
        <v>17</v>
      </c>
      <c r="C88" s="11" t="str">
        <f>CR15</f>
        <v>LM INSTRUMENTS S.A.</v>
      </c>
      <c r="D88" s="14">
        <f>CU67</f>
        <v>4388517</v>
      </c>
      <c r="E88" s="107">
        <v>52</v>
      </c>
      <c r="F88" s="109">
        <f>E88/F68</f>
        <v>0.12776412776412777</v>
      </c>
      <c r="HJ88" s="27" t="e">
        <f>VLOOKUP(B88:B494,[1]Hoja1!$A:$U,21,0)</f>
        <v>#N/A</v>
      </c>
      <c r="HK88" s="27" t="e">
        <f>VLOOKUP(B88:B494,[2]Hoja1!$B:$N,13,0)</f>
        <v>#N/A</v>
      </c>
      <c r="HL88" s="27" t="e">
        <f>VLOOKUP(B88:B494,'[3]Para Presentación'!$B:$AK,31,0)</f>
        <v>#N/A</v>
      </c>
      <c r="HM88" s="95">
        <f t="shared" si="72"/>
        <v>0</v>
      </c>
    </row>
    <row r="89" spans="2:221" ht="15" customHeight="1">
      <c r="B89" s="106">
        <v>18</v>
      </c>
      <c r="C89" s="11" t="str">
        <f>CW15</f>
        <v>M&amp;M EQUIPOS MEDICOS SAS</v>
      </c>
      <c r="D89" s="14">
        <f>CZ67</f>
        <v>0</v>
      </c>
      <c r="E89" s="107">
        <v>33</v>
      </c>
      <c r="F89" s="109">
        <f>E89/F68</f>
        <v>8.1081081081081086E-2</v>
      </c>
      <c r="HJ89" s="27" t="e">
        <f>VLOOKUP(B89:B495,[1]Hoja1!$A:$U,21,0)</f>
        <v>#N/A</v>
      </c>
      <c r="HK89" s="27" t="e">
        <f>VLOOKUP(B89:B495,[2]Hoja1!$B:$N,13,0)</f>
        <v>#N/A</v>
      </c>
      <c r="HL89" s="27" t="e">
        <f>VLOOKUP(B89:B495,'[3]Para Presentación'!$B:$AK,31,0)</f>
        <v>#N/A</v>
      </c>
      <c r="HM89" s="95">
        <f t="shared" si="72"/>
        <v>0</v>
      </c>
    </row>
    <row r="90" spans="2:221" ht="15" customHeight="1">
      <c r="B90" s="106">
        <v>19</v>
      </c>
      <c r="C90" s="11" t="str">
        <f>DB15</f>
        <v>MEDICOX LTDA</v>
      </c>
      <c r="D90" s="14">
        <f>DE67</f>
        <v>73933343.0625</v>
      </c>
      <c r="E90" s="107">
        <v>155</v>
      </c>
      <c r="F90" s="109">
        <f>E90/F68</f>
        <v>0.38083538083538082</v>
      </c>
      <c r="HJ90" s="27" t="e">
        <f>VLOOKUP(B90:B496,[1]Hoja1!$A:$U,21,0)</f>
        <v>#N/A</v>
      </c>
      <c r="HK90" s="27" t="e">
        <f>VLOOKUP(B90:B496,[2]Hoja1!$B:$N,13,0)</f>
        <v>#N/A</v>
      </c>
      <c r="HL90" s="27" t="e">
        <f>VLOOKUP(B90:B496,'[3]Para Presentación'!$B:$AK,31,0)</f>
        <v>#N/A</v>
      </c>
      <c r="HM90" s="95">
        <f t="shared" si="72"/>
        <v>0</v>
      </c>
    </row>
    <row r="91" spans="2:221" ht="15" customHeight="1">
      <c r="B91" s="106">
        <v>20</v>
      </c>
      <c r="C91" s="11" t="str">
        <f>DG15</f>
        <v>MEQ TECNOLOGIA MEDICA S.A.S</v>
      </c>
      <c r="D91" s="14">
        <f>DJ67</f>
        <v>0</v>
      </c>
      <c r="E91" s="107">
        <v>15</v>
      </c>
      <c r="F91" s="109">
        <f>E91/F68</f>
        <v>3.6855036855036855E-2</v>
      </c>
      <c r="HJ91" s="27" t="e">
        <f>VLOOKUP(B91:B497,[1]Hoja1!$A:$U,21,0)</f>
        <v>#N/A</v>
      </c>
      <c r="HK91" s="27" t="e">
        <f>VLOOKUP(B91:B497,[2]Hoja1!$B:$N,13,0)</f>
        <v>#N/A</v>
      </c>
      <c r="HL91" s="27" t="e">
        <f>VLOOKUP(B91:B497,'[3]Para Presentación'!$B:$AK,31,0)</f>
        <v>#N/A</v>
      </c>
      <c r="HM91" s="95">
        <f t="shared" si="72"/>
        <v>0</v>
      </c>
    </row>
    <row r="92" spans="2:221" ht="15" customHeight="1">
      <c r="B92" s="106">
        <v>21</v>
      </c>
      <c r="C92" s="11" t="str">
        <f>DL15</f>
        <v>MINERVA MEDICAL SAS</v>
      </c>
      <c r="D92" s="14">
        <f>DO67</f>
        <v>0</v>
      </c>
      <c r="E92" s="107">
        <v>27</v>
      </c>
      <c r="F92" s="109">
        <f>E92/F68</f>
        <v>6.6339066339066333E-2</v>
      </c>
      <c r="HJ92" s="27" t="e">
        <f>VLOOKUP(B92:B498,[1]Hoja1!$A:$U,21,0)</f>
        <v>#N/A</v>
      </c>
      <c r="HK92" s="27" t="e">
        <f>VLOOKUP(B92:B498,[2]Hoja1!$B:$N,13,0)</f>
        <v>#N/A</v>
      </c>
      <c r="HL92" s="27" t="e">
        <f>VLOOKUP(B92:B498,'[3]Para Presentación'!$B:$AK,31,0)</f>
        <v>#N/A</v>
      </c>
      <c r="HM92" s="95">
        <f t="shared" si="72"/>
        <v>0</v>
      </c>
    </row>
    <row r="93" spans="2:221" ht="15" customHeight="1">
      <c r="B93" s="106">
        <v>22</v>
      </c>
      <c r="C93" s="11" t="str">
        <f>DQ15</f>
        <v>NIPRO MEDICAL CORPORATION</v>
      </c>
      <c r="D93" s="14">
        <f>DT67</f>
        <v>1018678.08</v>
      </c>
      <c r="E93" s="107">
        <v>18</v>
      </c>
      <c r="F93" s="109">
        <f>E93/F68</f>
        <v>4.4226044226044224E-2</v>
      </c>
      <c r="HJ93" s="27" t="e">
        <f>VLOOKUP(B93:B499,[1]Hoja1!$A:$U,21,0)</f>
        <v>#N/A</v>
      </c>
      <c r="HK93" s="27" t="e">
        <f>VLOOKUP(B93:B499,[2]Hoja1!$B:$N,13,0)</f>
        <v>#N/A</v>
      </c>
      <c r="HL93" s="27" t="e">
        <f>VLOOKUP(B93:B499,'[3]Para Presentación'!$B:$AK,31,0)</f>
        <v>#N/A</v>
      </c>
      <c r="HM93" s="95">
        <f t="shared" si="72"/>
        <v>0</v>
      </c>
    </row>
    <row r="94" spans="2:221" ht="15" customHeight="1">
      <c r="B94" s="106">
        <v>23</v>
      </c>
      <c r="C94" s="11" t="str">
        <f>DV15</f>
        <v>RAFAEL ANTONIO SALAMANCA</v>
      </c>
      <c r="D94" s="14">
        <f>DY67</f>
        <v>77261649.390000001</v>
      </c>
      <c r="E94" s="107">
        <v>235</v>
      </c>
      <c r="F94" s="109">
        <f>E94/F68</f>
        <v>0.57739557739557734</v>
      </c>
      <c r="HJ94" s="27" t="e">
        <f>VLOOKUP(B94:B500,[1]Hoja1!$A:$U,21,0)</f>
        <v>#N/A</v>
      </c>
      <c r="HK94" s="27" t="e">
        <f>VLOOKUP(B94:B500,[2]Hoja1!$B:$N,13,0)</f>
        <v>#N/A</v>
      </c>
      <c r="HL94" s="27" t="e">
        <f>VLOOKUP(B94:B500,'[3]Para Presentación'!$B:$AK,31,0)</f>
        <v>#N/A</v>
      </c>
      <c r="HM94" s="95">
        <f t="shared" si="72"/>
        <v>0</v>
      </c>
    </row>
    <row r="95" spans="2:221" ht="15" customHeight="1">
      <c r="B95" s="106">
        <v>24</v>
      </c>
      <c r="C95" s="11" t="str">
        <f>EA15</f>
        <v>RP MEDICAS SA</v>
      </c>
      <c r="D95" s="14">
        <f>ED67</f>
        <v>3289160</v>
      </c>
      <c r="E95" s="107">
        <v>22</v>
      </c>
      <c r="F95" s="109">
        <f>E95/F68</f>
        <v>5.4054054054054057E-2</v>
      </c>
      <c r="HJ95" s="27" t="e">
        <f>VLOOKUP(B95:B501,[1]Hoja1!$A:$U,21,0)</f>
        <v>#N/A</v>
      </c>
      <c r="HK95" s="27" t="e">
        <f>VLOOKUP(B95:B501,[2]Hoja1!$B:$N,13,0)</f>
        <v>#N/A</v>
      </c>
      <c r="HL95" s="27" t="e">
        <f>VLOOKUP(B95:B501,'[3]Para Presentación'!$B:$AK,31,0)</f>
        <v>#N/A</v>
      </c>
      <c r="HM95" s="95">
        <f t="shared" si="72"/>
        <v>0</v>
      </c>
    </row>
    <row r="96" spans="2:221" ht="15" customHeight="1">
      <c r="B96" s="106">
        <v>25</v>
      </c>
      <c r="C96" s="11" t="str">
        <f>EF15</f>
        <v>SMITH AND NEPHEW COLOMBIA SAS</v>
      </c>
      <c r="D96" s="14">
        <f>EI67</f>
        <v>27661040</v>
      </c>
      <c r="E96" s="107">
        <v>15</v>
      </c>
      <c r="F96" s="109">
        <f>E96/F68</f>
        <v>3.6855036855036855E-2</v>
      </c>
      <c r="HJ96" s="27" t="e">
        <f>VLOOKUP(B96:B502,[1]Hoja1!$A:$U,21,0)</f>
        <v>#N/A</v>
      </c>
      <c r="HK96" s="27" t="e">
        <f>VLOOKUP(B96:B502,[2]Hoja1!$B:$N,13,0)</f>
        <v>#N/A</v>
      </c>
      <c r="HL96" s="27" t="e">
        <f>VLOOKUP(B96:B502,'[3]Para Presentación'!$B:$AK,31,0)</f>
        <v>#N/A</v>
      </c>
      <c r="HM96" s="95">
        <f t="shared" si="72"/>
        <v>0</v>
      </c>
    </row>
    <row r="97" spans="1:221" ht="15" customHeight="1">
      <c r="B97" s="106">
        <v>26</v>
      </c>
      <c r="C97" s="11" t="str">
        <f>EK15</f>
        <v xml:space="preserve">SUBIECON LIMITADA SUMINISTRAMOS BIENES Y ELEMENTOS DE CONSUMO </v>
      </c>
      <c r="D97" s="14">
        <f>EN67</f>
        <v>6683079.2700000005</v>
      </c>
      <c r="E97" s="107">
        <v>21</v>
      </c>
      <c r="F97" s="109">
        <f>E97/F68</f>
        <v>5.1597051597051594E-2</v>
      </c>
      <c r="HJ97" s="27" t="e">
        <f>VLOOKUP(B97:B503,[1]Hoja1!$A:$U,21,0)</f>
        <v>#N/A</v>
      </c>
      <c r="HK97" s="27" t="e">
        <f>VLOOKUP(B97:B503,[2]Hoja1!$B:$N,13,0)</f>
        <v>#N/A</v>
      </c>
      <c r="HL97" s="27" t="e">
        <f>VLOOKUP(B97:B503,'[3]Para Presentación'!$B:$AK,31,0)</f>
        <v>#N/A</v>
      </c>
      <c r="HM97" s="95">
        <f t="shared" si="72"/>
        <v>0</v>
      </c>
    </row>
    <row r="98" spans="1:221" ht="15" customHeight="1">
      <c r="B98" s="106">
        <v>27</v>
      </c>
      <c r="C98" s="11" t="str">
        <f>EP15</f>
        <v>SURGICON &amp; CIA S.A.S.</v>
      </c>
      <c r="D98" s="14">
        <f>ES67</f>
        <v>3696746.9000000004</v>
      </c>
      <c r="E98" s="107">
        <v>43</v>
      </c>
      <c r="F98" s="109">
        <f>E98/F68</f>
        <v>0.10565110565110565</v>
      </c>
      <c r="HJ98" s="27" t="e">
        <f>VLOOKUP(B98:B504,[1]Hoja1!$A:$U,21,0)</f>
        <v>#N/A</v>
      </c>
      <c r="HK98" s="27" t="e">
        <f>VLOOKUP(B98:B504,[2]Hoja1!$B:$N,13,0)</f>
        <v>#N/A</v>
      </c>
      <c r="HL98" s="27" t="e">
        <f>VLOOKUP(B98:B504,'[3]Para Presentación'!$B:$AK,31,0)</f>
        <v>#N/A</v>
      </c>
      <c r="HM98" s="95">
        <f t="shared" si="72"/>
        <v>0</v>
      </c>
    </row>
    <row r="99" spans="1:221" ht="15" customHeight="1">
      <c r="B99" s="106">
        <v>28</v>
      </c>
      <c r="C99" s="11" t="str">
        <f>EU15</f>
        <v>Tecnica Electro Medica SA</v>
      </c>
      <c r="D99" s="14">
        <f>EX67</f>
        <v>0</v>
      </c>
      <c r="E99" s="107">
        <v>40</v>
      </c>
      <c r="F99" s="109">
        <f>E99/F68</f>
        <v>9.8280098280098274E-2</v>
      </c>
      <c r="HJ99" s="27" t="e">
        <f>VLOOKUP(B99:B505,[1]Hoja1!$A:$U,21,0)</f>
        <v>#N/A</v>
      </c>
      <c r="HK99" s="27" t="e">
        <f>VLOOKUP(B99:B505,[2]Hoja1!$B:$N,13,0)</f>
        <v>#N/A</v>
      </c>
      <c r="HL99" s="27" t="e">
        <f>VLOOKUP(B99:B505,'[3]Para Presentación'!$B:$AK,31,0)</f>
        <v>#N/A</v>
      </c>
      <c r="HM99" s="95">
        <f t="shared" si="72"/>
        <v>0</v>
      </c>
    </row>
    <row r="100" spans="1:221" ht="15" customHeight="1">
      <c r="B100" s="106">
        <v>29</v>
      </c>
      <c r="C100" s="11" t="str">
        <f>EZ15</f>
        <v>TELEFLEX MEDICAL COLOMBIA S.A.S.</v>
      </c>
      <c r="D100" s="14">
        <f>FC67</f>
        <v>0</v>
      </c>
      <c r="E100" s="107">
        <v>27</v>
      </c>
      <c r="F100" s="109">
        <f>E100/F68</f>
        <v>6.6339066339066333E-2</v>
      </c>
      <c r="HJ100" s="27" t="e">
        <f>VLOOKUP(B100:B506,[1]Hoja1!$A:$U,21,0)</f>
        <v>#N/A</v>
      </c>
      <c r="HK100" s="27" t="e">
        <f>VLOOKUP(B100:B506,[2]Hoja1!$B:$N,13,0)</f>
        <v>#N/A</v>
      </c>
      <c r="HL100" s="27" t="e">
        <f>VLOOKUP(B100:B506,'[3]Para Presentación'!$B:$AK,31,0)</f>
        <v>#N/A</v>
      </c>
      <c r="HM100" s="95">
        <f t="shared" si="72"/>
        <v>0</v>
      </c>
    </row>
    <row r="101" spans="1:221" ht="15" customHeight="1">
      <c r="B101" s="106">
        <v>30</v>
      </c>
      <c r="C101" s="11" t="str">
        <f>FE15</f>
        <v>UCIPHARMA S.A.</v>
      </c>
      <c r="D101" s="14">
        <f>FH67</f>
        <v>0</v>
      </c>
      <c r="E101" s="107">
        <v>2</v>
      </c>
      <c r="F101" s="109">
        <f>E101/F68</f>
        <v>4.9140049140049139E-3</v>
      </c>
      <c r="HJ101" s="27" t="e">
        <f>VLOOKUP(B101:B507,[1]Hoja1!$A:$U,21,0)</f>
        <v>#N/A</v>
      </c>
      <c r="HK101" s="27" t="e">
        <f>VLOOKUP(B101:B507,[2]Hoja1!$B:$N,13,0)</f>
        <v>#N/A</v>
      </c>
      <c r="HL101" s="27" t="e">
        <f>VLOOKUP(B101:B507,'[3]Para Presentación'!$B:$AK,31,0)</f>
        <v>#N/A</v>
      </c>
      <c r="HM101" s="95">
        <f t="shared" si="72"/>
        <v>0</v>
      </c>
    </row>
    <row r="102" spans="1:221" ht="15" customHeight="1">
      <c r="B102" s="106">
        <v>31</v>
      </c>
      <c r="C102" s="11" t="s">
        <v>1097</v>
      </c>
      <c r="D102" s="14">
        <v>15933532</v>
      </c>
      <c r="E102" s="107">
        <v>32</v>
      </c>
      <c r="F102" s="109"/>
      <c r="HJ102" s="27" t="e">
        <f>VLOOKUP(B102:B508,[1]Hoja1!$A:$U,21,0)</f>
        <v>#N/A</v>
      </c>
      <c r="HK102" s="27" t="e">
        <f>VLOOKUP(B102:B508,[2]Hoja1!$B:$N,13,0)</f>
        <v>#N/A</v>
      </c>
      <c r="HL102" s="27" t="e">
        <f>VLOOKUP(B102:B508,'[3]Para Presentación'!$B:$AK,31,0)</f>
        <v>#N/A</v>
      </c>
      <c r="HM102" s="95">
        <f t="shared" si="72"/>
        <v>0</v>
      </c>
    </row>
    <row r="103" spans="1:221" ht="15" customHeight="1">
      <c r="B103" s="106">
        <v>32</v>
      </c>
      <c r="C103" s="11" t="str">
        <f>GQ16</f>
        <v>Menor Valor Unitario</v>
      </c>
      <c r="D103" s="14">
        <f>GQ67</f>
        <v>1369593.9149999998</v>
      </c>
      <c r="E103" s="107">
        <v>407</v>
      </c>
      <c r="F103" s="109"/>
      <c r="HJ103" s="27" t="e">
        <f>VLOOKUP(B103:B509,[1]Hoja1!$A:$U,21,0)</f>
        <v>#N/A</v>
      </c>
      <c r="HK103" s="27" t="e">
        <f>VLOOKUP(B103:B509,[2]Hoja1!$B:$N,13,0)</f>
        <v>#N/A</v>
      </c>
      <c r="HL103" s="27" t="e">
        <f>VLOOKUP(B103:B509,'[3]Para Presentación'!$B:$AK,31,0)</f>
        <v>#N/A</v>
      </c>
      <c r="HM103" s="95">
        <f t="shared" si="72"/>
        <v>0</v>
      </c>
    </row>
    <row r="104" spans="1:221" ht="15" customHeight="1">
      <c r="B104" s="106">
        <v>33</v>
      </c>
      <c r="C104" s="11" t="str">
        <f>GU16</f>
        <v>Promedio Unitario</v>
      </c>
      <c r="D104" s="14">
        <f>GU67</f>
        <v>2415091.8275708174</v>
      </c>
      <c r="E104" s="107">
        <v>407</v>
      </c>
      <c r="F104" s="109"/>
      <c r="HJ104" s="27" t="e">
        <f>VLOOKUP(B104:B510,[1]Hoja1!$A:$U,21,0)</f>
        <v>#N/A</v>
      </c>
      <c r="HK104" s="27" t="e">
        <f>VLOOKUP(B104:B510,[2]Hoja1!$B:$N,13,0)</f>
        <v>#N/A</v>
      </c>
      <c r="HL104" s="27" t="e">
        <f>VLOOKUP(B104:B510,'[3]Para Presentación'!$B:$AK,31,0)</f>
        <v>#N/A</v>
      </c>
      <c r="HM104" s="95">
        <f t="shared" ref="HM104:HM135" si="73">+E104*GQ104</f>
        <v>0</v>
      </c>
    </row>
    <row r="105" spans="1:221" ht="15" customHeight="1">
      <c r="B105" s="106">
        <v>34</v>
      </c>
      <c r="C105" s="11" t="str">
        <f>GX16</f>
        <v>Valor de Referencia Unitario</v>
      </c>
      <c r="D105" s="14">
        <f>GX67</f>
        <v>3042029.2419436318</v>
      </c>
      <c r="E105" s="107">
        <v>407</v>
      </c>
      <c r="F105" s="109"/>
      <c r="HJ105" s="27" t="e">
        <f>VLOOKUP(B105:B511,[1]Hoja1!$A:$U,21,0)</f>
        <v>#N/A</v>
      </c>
      <c r="HK105" s="27" t="e">
        <f>VLOOKUP(B105:B511,[2]Hoja1!$B:$N,13,0)</f>
        <v>#N/A</v>
      </c>
      <c r="HL105" s="27" t="e">
        <f>VLOOKUP(B105:B511,'[3]Para Presentación'!$B:$AK,31,0)</f>
        <v>#N/A</v>
      </c>
      <c r="HM105" s="95">
        <f t="shared" si="73"/>
        <v>0</v>
      </c>
    </row>
    <row r="106" spans="1:221" ht="15" customHeight="1">
      <c r="B106" s="119">
        <v>35</v>
      </c>
      <c r="C106" s="120" t="str">
        <f>GY16</f>
        <v>Valor de Referencia Total</v>
      </c>
      <c r="D106" s="87">
        <f>GY67</f>
        <v>4002040.8119436307</v>
      </c>
      <c r="E106" s="121">
        <v>407</v>
      </c>
      <c r="F106" s="122"/>
      <c r="HJ106" s="27" t="e">
        <f>VLOOKUP(B106:B512,[1]Hoja1!$A:$U,21,0)</f>
        <v>#N/A</v>
      </c>
      <c r="HK106" s="27" t="e">
        <f>VLOOKUP(B106:B512,[2]Hoja1!$B:$N,13,0)</f>
        <v>#N/A</v>
      </c>
      <c r="HL106" s="27" t="e">
        <f>VLOOKUP(B106:B512,'[3]Para Presentación'!$B:$AK,31,0)</f>
        <v>#N/A</v>
      </c>
      <c r="HM106" s="95">
        <f t="shared" si="73"/>
        <v>0</v>
      </c>
    </row>
    <row r="107" spans="1:221" ht="15" customHeight="1">
      <c r="B107" s="123">
        <v>36</v>
      </c>
      <c r="C107" s="124" t="s">
        <v>1096</v>
      </c>
      <c r="D107" s="125">
        <v>1200000000</v>
      </c>
      <c r="E107" s="126">
        <v>407</v>
      </c>
      <c r="F107" s="127"/>
      <c r="HJ107" s="27" t="e">
        <f>VLOOKUP(B107:B513,[1]Hoja1!$A:$U,21,0)</f>
        <v>#N/A</v>
      </c>
      <c r="HK107" s="27" t="e">
        <f>VLOOKUP(B107:B513,[2]Hoja1!$B:$N,13,0)</f>
        <v>#N/A</v>
      </c>
      <c r="HL107" s="27" t="e">
        <f>VLOOKUP(B107:B513,'[3]Para Presentación'!$B:$AK,31,0)</f>
        <v>#N/A</v>
      </c>
      <c r="HM107" s="95">
        <f t="shared" si="73"/>
        <v>0</v>
      </c>
    </row>
    <row r="108" spans="1:221" ht="15" customHeight="1">
      <c r="A108" s="5"/>
      <c r="B108" s="6"/>
      <c r="C108" s="6"/>
      <c r="D108" s="6"/>
      <c r="E108" s="52"/>
      <c r="HA108" s="8"/>
      <c r="HJ108" s="27" t="e">
        <f>VLOOKUP(B108:B514,[1]Hoja1!$A:$U,21,0)</f>
        <v>#N/A</v>
      </c>
      <c r="HK108" s="27" t="e">
        <f>VLOOKUP(B108:B514,[2]Hoja1!$B:$N,13,0)</f>
        <v>#N/A</v>
      </c>
      <c r="HL108" s="27" t="e">
        <f>VLOOKUP(B108:B514,'[3]Para Presentación'!$B:$AK,31,0)</f>
        <v>#N/A</v>
      </c>
      <c r="HM108" s="95">
        <f t="shared" si="73"/>
        <v>0</v>
      </c>
    </row>
    <row r="109" spans="1:221" ht="45" customHeight="1">
      <c r="A109" s="292"/>
      <c r="B109" s="292"/>
      <c r="C109" s="111" t="s">
        <v>25</v>
      </c>
      <c r="D109" s="280" t="s">
        <v>1009</v>
      </c>
      <c r="E109" s="280"/>
      <c r="F109" s="280"/>
      <c r="G109" s="310"/>
      <c r="H109" s="310"/>
      <c r="I109" s="310"/>
      <c r="J109" s="310"/>
      <c r="K109" s="310"/>
      <c r="P109" s="307"/>
      <c r="Q109" s="307"/>
      <c r="R109" s="307"/>
      <c r="S109" s="307"/>
      <c r="HJ109" s="27" t="e">
        <f>VLOOKUP(B109:B515,[1]Hoja1!$A:$U,21,0)</f>
        <v>#N/A</v>
      </c>
      <c r="HK109" s="27" t="e">
        <f>VLOOKUP(B109:B515,[2]Hoja1!$B:$N,13,0)</f>
        <v>#N/A</v>
      </c>
      <c r="HL109" s="27" t="e">
        <f>VLOOKUP(B109:B515,'[3]Para Presentación'!$B:$AK,31,0)</f>
        <v>#N/A</v>
      </c>
      <c r="HM109" s="95">
        <f t="shared" si="73"/>
        <v>0</v>
      </c>
    </row>
    <row r="110" spans="1:221" ht="100" customHeight="1">
      <c r="C110" s="112" t="s">
        <v>40</v>
      </c>
      <c r="D110" s="280" t="s">
        <v>1094</v>
      </c>
      <c r="E110" s="280"/>
      <c r="F110" s="280"/>
      <c r="G110" s="311"/>
      <c r="H110" s="311"/>
      <c r="I110" s="311"/>
      <c r="J110" s="311"/>
      <c r="K110" s="311"/>
      <c r="DM110" s="8"/>
      <c r="DN110" s="8"/>
      <c r="DO110" s="8"/>
      <c r="DP110" s="8"/>
      <c r="DQ110" s="8"/>
      <c r="DR110" s="8"/>
      <c r="DS110" s="8"/>
      <c r="DT110" s="8"/>
      <c r="DU110" s="8"/>
      <c r="DV110" s="8"/>
      <c r="DW110" s="8"/>
      <c r="DX110" s="8"/>
      <c r="HJ110" s="27" t="e">
        <f>VLOOKUP(B110:B516,[1]Hoja1!$A:$U,21,0)</f>
        <v>#N/A</v>
      </c>
      <c r="HK110" s="27" t="e">
        <f>VLOOKUP(B110:B516,[2]Hoja1!$B:$N,13,0)</f>
        <v>#N/A</v>
      </c>
      <c r="HL110" s="27" t="e">
        <f>VLOOKUP(B110:B516,'[3]Para Presentación'!$B:$AK,31,0)</f>
        <v>#N/A</v>
      </c>
      <c r="HM110" s="95">
        <f t="shared" si="73"/>
        <v>0</v>
      </c>
    </row>
    <row r="111" spans="1:221" ht="45" customHeight="1">
      <c r="C111" s="111" t="s">
        <v>39</v>
      </c>
      <c r="D111" s="281" t="s">
        <v>1095</v>
      </c>
      <c r="E111" s="282"/>
      <c r="F111" s="282"/>
      <c r="G111" s="312"/>
      <c r="H111" s="312"/>
      <c r="I111" s="312"/>
      <c r="J111" s="312"/>
      <c r="K111" s="312"/>
      <c r="DM111" s="8"/>
      <c r="DN111" s="8"/>
      <c r="DO111" s="8"/>
      <c r="DP111" s="8"/>
      <c r="DQ111" s="8"/>
      <c r="DR111" s="8"/>
      <c r="DS111" s="8"/>
      <c r="DT111" s="8"/>
      <c r="DU111" s="8"/>
      <c r="DV111" s="8"/>
      <c r="DW111" s="8"/>
      <c r="DX111" s="8"/>
      <c r="HJ111" s="27" t="e">
        <f>VLOOKUP(B111:B517,[1]Hoja1!$A:$U,21,0)</f>
        <v>#N/A</v>
      </c>
      <c r="HK111" s="27" t="e">
        <f>VLOOKUP(B111:B517,[2]Hoja1!$B:$N,13,0)</f>
        <v>#N/A</v>
      </c>
      <c r="HL111" s="27" t="e">
        <f>VLOOKUP(B111:B517,'[3]Para Presentación'!$B:$AK,31,0)</f>
        <v>#N/A</v>
      </c>
      <c r="HM111" s="95">
        <f t="shared" si="73"/>
        <v>0</v>
      </c>
    </row>
    <row r="112" spans="1:221" ht="15" customHeight="1">
      <c r="C112" s="112" t="s">
        <v>38</v>
      </c>
      <c r="D112" s="308">
        <v>45426</v>
      </c>
      <c r="E112" s="309"/>
      <c r="F112" s="309"/>
      <c r="DM112" s="8"/>
      <c r="DN112" s="8"/>
      <c r="DO112" s="8"/>
      <c r="DP112" s="8"/>
      <c r="DQ112" s="8"/>
      <c r="DR112" s="8"/>
      <c r="DS112" s="8"/>
      <c r="DT112" s="8"/>
      <c r="DU112" s="8"/>
      <c r="DV112" s="8"/>
      <c r="DW112" s="8"/>
      <c r="DX112" s="8"/>
      <c r="HJ112" s="27" t="e">
        <f>VLOOKUP(B112:B518,[1]Hoja1!$A:$U,21,0)</f>
        <v>#N/A</v>
      </c>
      <c r="HK112" s="27" t="e">
        <f>VLOOKUP(B112:B518,[2]Hoja1!$B:$N,13,0)</f>
        <v>#N/A</v>
      </c>
      <c r="HL112" s="27" t="e">
        <f>VLOOKUP(B112:B518,'[3]Para Presentación'!$B:$AK,31,0)</f>
        <v>#N/A</v>
      </c>
      <c r="HM112" s="95">
        <f t="shared" si="73"/>
        <v>0</v>
      </c>
    </row>
    <row r="113" spans="117:221" ht="15" customHeight="1">
      <c r="DM113" s="8"/>
      <c r="DN113" s="8"/>
      <c r="DO113" s="8"/>
      <c r="DP113" s="8"/>
      <c r="DQ113" s="8"/>
      <c r="DR113" s="8"/>
      <c r="DS113" s="8"/>
      <c r="DT113" s="8"/>
      <c r="DU113" s="8"/>
      <c r="DV113" s="8"/>
      <c r="DW113" s="8"/>
      <c r="DX113" s="8"/>
      <c r="HJ113" s="27" t="e">
        <f>VLOOKUP(B113:B519,[1]Hoja1!$A:$U,21,0)</f>
        <v>#N/A</v>
      </c>
      <c r="HK113" s="27" t="e">
        <f>VLOOKUP(B113:B519,[2]Hoja1!$B:$N,13,0)</f>
        <v>#N/A</v>
      </c>
      <c r="HL113" s="27" t="e">
        <f>VLOOKUP(B113:B519,'[3]Para Presentación'!$B:$AK,31,0)</f>
        <v>#N/A</v>
      </c>
      <c r="HM113" s="95">
        <f t="shared" si="73"/>
        <v>0</v>
      </c>
    </row>
    <row r="114" spans="117:221" ht="15" customHeight="1">
      <c r="DM114" s="8"/>
      <c r="DN114" s="8"/>
      <c r="DO114" s="8"/>
      <c r="DP114" s="8"/>
      <c r="DQ114" s="8"/>
      <c r="DR114" s="8"/>
      <c r="DS114" s="8"/>
      <c r="DT114" s="8"/>
      <c r="DU114" s="8"/>
      <c r="DV114" s="8"/>
      <c r="DW114" s="8"/>
      <c r="DX114" s="8"/>
      <c r="HJ114" s="27" t="e">
        <f>VLOOKUP(B114:B520,[1]Hoja1!$A:$U,21,0)</f>
        <v>#N/A</v>
      </c>
      <c r="HK114" s="27" t="e">
        <f>VLOOKUP(B114:B520,[2]Hoja1!$B:$N,13,0)</f>
        <v>#N/A</v>
      </c>
      <c r="HL114" s="27" t="e">
        <f>VLOOKUP(B114:B520,'[3]Para Presentación'!$B:$AK,31,0)</f>
        <v>#N/A</v>
      </c>
      <c r="HM114" s="95">
        <f t="shared" si="73"/>
        <v>0</v>
      </c>
    </row>
    <row r="115" spans="117:221" ht="15" customHeight="1">
      <c r="DM115" s="8"/>
      <c r="DN115" s="8"/>
      <c r="DO115" s="8"/>
      <c r="DP115" s="8"/>
      <c r="DQ115" s="8"/>
      <c r="DR115" s="8"/>
      <c r="DS115" s="8"/>
      <c r="DT115" s="8"/>
      <c r="DU115" s="8"/>
      <c r="DV115" s="8"/>
      <c r="DW115" s="8"/>
      <c r="DX115" s="8"/>
      <c r="HJ115" s="27" t="e">
        <f>VLOOKUP(B115:B521,[1]Hoja1!$A:$U,21,0)</f>
        <v>#N/A</v>
      </c>
      <c r="HK115" s="27" t="e">
        <f>VLOOKUP(B115:B521,[2]Hoja1!$B:$N,13,0)</f>
        <v>#N/A</v>
      </c>
      <c r="HL115" s="27" t="e">
        <f>VLOOKUP(B115:B521,'[3]Para Presentación'!$B:$AK,31,0)</f>
        <v>#N/A</v>
      </c>
      <c r="HM115" s="95">
        <f t="shared" si="73"/>
        <v>0</v>
      </c>
    </row>
    <row r="116" spans="117:221" ht="15" customHeight="1">
      <c r="DM116" s="8"/>
      <c r="DN116" s="8"/>
      <c r="DO116" s="8"/>
      <c r="DP116" s="8"/>
      <c r="DQ116" s="8"/>
      <c r="DR116" s="8"/>
      <c r="DS116" s="8"/>
      <c r="DT116" s="8"/>
      <c r="DU116" s="8"/>
      <c r="DV116" s="8"/>
      <c r="DW116" s="8"/>
      <c r="DX116" s="8"/>
      <c r="HJ116" s="27" t="e">
        <f>VLOOKUP(B116:B522,[1]Hoja1!$A:$U,21,0)</f>
        <v>#N/A</v>
      </c>
      <c r="HK116" s="27" t="e">
        <f>VLOOKUP(B116:B522,[2]Hoja1!$B:$N,13,0)</f>
        <v>#N/A</v>
      </c>
      <c r="HL116" s="27" t="e">
        <f>VLOOKUP(B116:B522,'[3]Para Presentación'!$B:$AK,31,0)</f>
        <v>#N/A</v>
      </c>
      <c r="HM116" s="95">
        <f t="shared" si="73"/>
        <v>0</v>
      </c>
    </row>
    <row r="117" spans="117:221" ht="15" customHeight="1">
      <c r="DM117" s="8"/>
      <c r="DN117" s="8"/>
      <c r="DO117" s="8"/>
      <c r="DP117" s="8"/>
      <c r="DQ117" s="8"/>
      <c r="DR117" s="8"/>
      <c r="DS117" s="8"/>
      <c r="DT117" s="8"/>
      <c r="DU117" s="8"/>
      <c r="DV117" s="8"/>
      <c r="DW117" s="8"/>
      <c r="DX117" s="8"/>
      <c r="HJ117" s="27" t="e">
        <f>VLOOKUP(B117:B523,[1]Hoja1!$A:$U,21,0)</f>
        <v>#N/A</v>
      </c>
      <c r="HK117" s="27" t="e">
        <f>VLOOKUP(B117:B523,[2]Hoja1!$B:$N,13,0)</f>
        <v>#N/A</v>
      </c>
      <c r="HL117" s="27" t="e">
        <f>VLOOKUP(B117:B523,'[3]Para Presentación'!$B:$AK,31,0)</f>
        <v>#N/A</v>
      </c>
      <c r="HM117" s="95">
        <f t="shared" si="73"/>
        <v>0</v>
      </c>
    </row>
    <row r="118" spans="117:221" ht="15" customHeight="1">
      <c r="DM118" s="8"/>
      <c r="DN118" s="8"/>
      <c r="DO118" s="8"/>
      <c r="DP118" s="8"/>
      <c r="DQ118" s="8"/>
      <c r="DR118" s="8"/>
      <c r="DS118" s="8"/>
      <c r="DT118" s="8"/>
      <c r="DU118" s="8"/>
      <c r="DV118" s="8"/>
      <c r="DW118" s="8"/>
      <c r="DX118" s="8"/>
      <c r="HJ118" s="27" t="e">
        <f>VLOOKUP(B118:B524,[1]Hoja1!$A:$U,21,0)</f>
        <v>#N/A</v>
      </c>
      <c r="HK118" s="27" t="e">
        <f>VLOOKUP(B118:B524,[2]Hoja1!$B:$N,13,0)</f>
        <v>#N/A</v>
      </c>
      <c r="HL118" s="27" t="e">
        <f>VLOOKUP(B118:B524,'[3]Para Presentación'!$B:$AK,31,0)</f>
        <v>#N/A</v>
      </c>
      <c r="HM118" s="95">
        <f t="shared" si="73"/>
        <v>0</v>
      </c>
    </row>
    <row r="119" spans="117:221" ht="15" customHeight="1">
      <c r="DM119" s="8"/>
      <c r="DN119" s="8"/>
      <c r="DO119" s="8"/>
      <c r="DP119" s="8"/>
      <c r="DQ119" s="8"/>
      <c r="DR119" s="8"/>
      <c r="DS119" s="8"/>
      <c r="DT119" s="8"/>
      <c r="DU119" s="8"/>
      <c r="DV119" s="8"/>
      <c r="DW119" s="8"/>
      <c r="DX119" s="8"/>
      <c r="HJ119" s="27" t="e">
        <f>VLOOKUP(B119:B525,[1]Hoja1!$A:$U,21,0)</f>
        <v>#N/A</v>
      </c>
      <c r="HK119" s="27" t="e">
        <f>VLOOKUP(B119:B525,[2]Hoja1!$B:$N,13,0)</f>
        <v>#N/A</v>
      </c>
      <c r="HL119" s="27" t="e">
        <f>VLOOKUP(B119:B525,'[3]Para Presentación'!$B:$AK,31,0)</f>
        <v>#N/A</v>
      </c>
      <c r="HM119" s="95">
        <f t="shared" si="73"/>
        <v>0</v>
      </c>
    </row>
    <row r="120" spans="117:221" ht="15" customHeight="1">
      <c r="DM120" s="8"/>
      <c r="DN120" s="8"/>
      <c r="DO120" s="8"/>
      <c r="DP120" s="8"/>
      <c r="DQ120" s="8"/>
      <c r="DR120" s="8"/>
      <c r="DS120" s="8"/>
      <c r="DT120" s="8"/>
      <c r="DU120" s="8"/>
      <c r="DV120" s="8"/>
      <c r="DW120" s="8"/>
      <c r="DX120" s="8"/>
      <c r="HJ120" s="27" t="e">
        <f>VLOOKUP(B120:B526,[1]Hoja1!$A:$U,21,0)</f>
        <v>#N/A</v>
      </c>
      <c r="HK120" s="27" t="e">
        <f>VLOOKUP(B120:B526,[2]Hoja1!$B:$N,13,0)</f>
        <v>#N/A</v>
      </c>
      <c r="HL120" s="27" t="e">
        <f>VLOOKUP(B120:B526,'[3]Para Presentación'!$B:$AK,31,0)</f>
        <v>#N/A</v>
      </c>
      <c r="HM120" s="95">
        <f t="shared" si="73"/>
        <v>0</v>
      </c>
    </row>
    <row r="121" spans="117:221" ht="15" customHeight="1">
      <c r="DM121" s="8"/>
      <c r="DN121" s="8"/>
      <c r="DO121" s="8"/>
      <c r="DP121" s="8"/>
      <c r="DQ121" s="8"/>
      <c r="DR121" s="8"/>
      <c r="DS121" s="8"/>
      <c r="DT121" s="8"/>
      <c r="DU121" s="8"/>
      <c r="DV121" s="8"/>
      <c r="DW121" s="8"/>
      <c r="DX121" s="8"/>
      <c r="HJ121" s="27" t="e">
        <f>VLOOKUP(B121:B527,[1]Hoja1!$A:$U,21,0)</f>
        <v>#N/A</v>
      </c>
      <c r="HK121" s="27" t="e">
        <f>VLOOKUP(B121:B527,[2]Hoja1!$B:$N,13,0)</f>
        <v>#N/A</v>
      </c>
      <c r="HL121" s="27" t="e">
        <f>VLOOKUP(B121:B527,'[3]Para Presentación'!$B:$AK,31,0)</f>
        <v>#N/A</v>
      </c>
      <c r="HM121" s="95">
        <f t="shared" si="73"/>
        <v>0</v>
      </c>
    </row>
    <row r="122" spans="117:221" ht="15" customHeight="1">
      <c r="DM122" s="8"/>
      <c r="DN122" s="8"/>
      <c r="DO122" s="8"/>
      <c r="DP122" s="8"/>
      <c r="DQ122" s="8"/>
      <c r="DR122" s="8"/>
      <c r="DS122" s="8"/>
      <c r="DT122" s="8"/>
      <c r="DU122" s="8"/>
      <c r="DV122" s="8"/>
      <c r="DW122" s="8"/>
      <c r="DX122" s="8"/>
      <c r="HJ122" s="27" t="e">
        <f>VLOOKUP(B122:B528,[1]Hoja1!$A:$U,21,0)</f>
        <v>#N/A</v>
      </c>
      <c r="HK122" s="27" t="e">
        <f>VLOOKUP(B122:B528,[2]Hoja1!$B:$N,13,0)</f>
        <v>#N/A</v>
      </c>
      <c r="HL122" s="27" t="e">
        <f>VLOOKUP(B122:B528,'[3]Para Presentación'!$B:$AK,31,0)</f>
        <v>#N/A</v>
      </c>
      <c r="HM122" s="95">
        <f t="shared" si="73"/>
        <v>0</v>
      </c>
    </row>
    <row r="123" spans="117:221" ht="15" customHeight="1">
      <c r="DM123" s="8"/>
      <c r="DN123" s="8"/>
      <c r="DO123" s="8"/>
      <c r="DP123" s="8"/>
      <c r="DQ123" s="8"/>
      <c r="DR123" s="8"/>
      <c r="DS123" s="8"/>
      <c r="DT123" s="8"/>
      <c r="DU123" s="8"/>
      <c r="DV123" s="8"/>
      <c r="DW123" s="8"/>
      <c r="DX123" s="8"/>
      <c r="HJ123" s="27" t="e">
        <f>VLOOKUP(B123:B529,[1]Hoja1!$A:$U,21,0)</f>
        <v>#N/A</v>
      </c>
      <c r="HK123" s="27" t="e">
        <f>VLOOKUP(B123:B529,[2]Hoja1!$B:$N,13,0)</f>
        <v>#N/A</v>
      </c>
      <c r="HL123" s="27" t="e">
        <f>VLOOKUP(B123:B529,'[3]Para Presentación'!$B:$AK,31,0)</f>
        <v>#N/A</v>
      </c>
      <c r="HM123" s="95">
        <f t="shared" si="73"/>
        <v>0</v>
      </c>
    </row>
    <row r="124" spans="117:221" ht="15" customHeight="1">
      <c r="DM124" s="8"/>
      <c r="DN124" s="8"/>
      <c r="DO124" s="8"/>
      <c r="DP124" s="8"/>
      <c r="DQ124" s="8"/>
      <c r="DR124" s="8"/>
      <c r="DS124" s="8"/>
      <c r="DT124" s="8"/>
      <c r="DU124" s="8"/>
      <c r="DV124" s="8"/>
      <c r="DW124" s="8"/>
      <c r="DX124" s="8"/>
      <c r="HJ124" s="27" t="e">
        <f>VLOOKUP(B124:B530,[1]Hoja1!$A:$U,21,0)</f>
        <v>#N/A</v>
      </c>
      <c r="HK124" s="27" t="e">
        <f>VLOOKUP(B124:B530,[2]Hoja1!$B:$N,13,0)</f>
        <v>#N/A</v>
      </c>
      <c r="HL124" s="27" t="e">
        <f>VLOOKUP(B124:B530,'[3]Para Presentación'!$B:$AK,31,0)</f>
        <v>#N/A</v>
      </c>
      <c r="HM124" s="95">
        <f t="shared" si="73"/>
        <v>0</v>
      </c>
    </row>
    <row r="125" spans="117:221" ht="15" customHeight="1">
      <c r="DM125" s="8"/>
      <c r="DN125" s="8"/>
      <c r="DO125" s="8"/>
      <c r="DP125" s="8"/>
      <c r="DQ125" s="8"/>
      <c r="DR125" s="8"/>
      <c r="DS125" s="8"/>
      <c r="DT125" s="8"/>
      <c r="DU125" s="8"/>
      <c r="DV125" s="8"/>
      <c r="DW125" s="8"/>
      <c r="DX125" s="8"/>
      <c r="HJ125" s="27" t="e">
        <f>VLOOKUP(B125:B531,[1]Hoja1!$A:$U,21,0)</f>
        <v>#N/A</v>
      </c>
      <c r="HK125" s="27" t="e">
        <f>VLOOKUP(B125:B531,[2]Hoja1!$B:$N,13,0)</f>
        <v>#N/A</v>
      </c>
      <c r="HL125" s="27" t="e">
        <f>VLOOKUP(B125:B531,'[3]Para Presentación'!$B:$AK,31,0)</f>
        <v>#N/A</v>
      </c>
      <c r="HM125" s="95">
        <f t="shared" si="73"/>
        <v>0</v>
      </c>
    </row>
    <row r="126" spans="117:221" ht="15" customHeight="1">
      <c r="DM126" s="8"/>
      <c r="DN126" s="8"/>
      <c r="DO126" s="8"/>
      <c r="DP126" s="8"/>
      <c r="DQ126" s="8"/>
      <c r="DR126" s="8"/>
      <c r="DS126" s="8"/>
      <c r="DT126" s="8"/>
      <c r="DU126" s="8"/>
      <c r="DV126" s="8"/>
      <c r="DW126" s="8"/>
      <c r="DX126" s="8"/>
      <c r="HJ126" s="27" t="e">
        <f>VLOOKUP(B126:B532,[1]Hoja1!$A:$U,21,0)</f>
        <v>#N/A</v>
      </c>
      <c r="HK126" s="27" t="e">
        <f>VLOOKUP(B126:B532,[2]Hoja1!$B:$N,13,0)</f>
        <v>#N/A</v>
      </c>
      <c r="HL126" s="27" t="e">
        <f>VLOOKUP(B126:B532,'[3]Para Presentación'!$B:$AK,31,0)</f>
        <v>#N/A</v>
      </c>
      <c r="HM126" s="95">
        <f t="shared" si="73"/>
        <v>0</v>
      </c>
    </row>
    <row r="127" spans="117:221" ht="15" customHeight="1">
      <c r="DM127" s="8"/>
      <c r="DN127" s="8"/>
      <c r="DO127" s="8"/>
      <c r="DP127" s="8"/>
      <c r="DQ127" s="8"/>
      <c r="DR127" s="8"/>
      <c r="DS127" s="8"/>
      <c r="DT127" s="8"/>
      <c r="DU127" s="8"/>
      <c r="DV127" s="8"/>
      <c r="DW127" s="8"/>
      <c r="DX127" s="8"/>
      <c r="HJ127" s="27" t="e">
        <f>VLOOKUP(B127:B533,[1]Hoja1!$A:$U,21,0)</f>
        <v>#N/A</v>
      </c>
      <c r="HK127" s="27" t="e">
        <f>VLOOKUP(B127:B533,[2]Hoja1!$B:$N,13,0)</f>
        <v>#N/A</v>
      </c>
      <c r="HL127" s="27" t="e">
        <f>VLOOKUP(B127:B533,'[3]Para Presentación'!$B:$AK,31,0)</f>
        <v>#N/A</v>
      </c>
      <c r="HM127" s="95">
        <f t="shared" si="73"/>
        <v>0</v>
      </c>
    </row>
    <row r="128" spans="117:221" ht="15" customHeight="1">
      <c r="DM128" s="8"/>
      <c r="DN128" s="8"/>
      <c r="DO128" s="8"/>
      <c r="DP128" s="8"/>
      <c r="DQ128" s="8"/>
      <c r="DR128" s="8"/>
      <c r="DS128" s="8"/>
      <c r="DT128" s="8"/>
      <c r="DU128" s="8"/>
      <c r="DV128" s="8"/>
      <c r="DW128" s="8"/>
      <c r="DX128" s="8"/>
      <c r="HJ128" s="27" t="e">
        <f>VLOOKUP(B128:B534,[1]Hoja1!$A:$U,21,0)</f>
        <v>#N/A</v>
      </c>
      <c r="HK128" s="27" t="e">
        <f>VLOOKUP(B128:B534,[2]Hoja1!$B:$N,13,0)</f>
        <v>#N/A</v>
      </c>
      <c r="HL128" s="27" t="e">
        <f>VLOOKUP(B128:B534,'[3]Para Presentación'!$B:$AK,31,0)</f>
        <v>#N/A</v>
      </c>
      <c r="HM128" s="95">
        <f t="shared" si="73"/>
        <v>0</v>
      </c>
    </row>
    <row r="129" spans="117:221" ht="15" customHeight="1">
      <c r="DM129" s="8"/>
      <c r="DN129" s="8"/>
      <c r="DO129" s="8"/>
      <c r="DP129" s="8"/>
      <c r="DQ129" s="8"/>
      <c r="DR129" s="8"/>
      <c r="DS129" s="8"/>
      <c r="DT129" s="8"/>
      <c r="DU129" s="8"/>
      <c r="DV129" s="8"/>
      <c r="DW129" s="8"/>
      <c r="DX129" s="8"/>
      <c r="HJ129" s="27" t="e">
        <f>VLOOKUP(B129:B535,[1]Hoja1!$A:$U,21,0)</f>
        <v>#N/A</v>
      </c>
      <c r="HK129" s="27" t="e">
        <f>VLOOKUP(B129:B535,[2]Hoja1!$B:$N,13,0)</f>
        <v>#N/A</v>
      </c>
      <c r="HL129" s="27" t="e">
        <f>VLOOKUP(B129:B535,'[3]Para Presentación'!$B:$AK,31,0)</f>
        <v>#N/A</v>
      </c>
      <c r="HM129" s="95">
        <f t="shared" si="73"/>
        <v>0</v>
      </c>
    </row>
    <row r="130" spans="117:221" ht="15" customHeight="1">
      <c r="DM130" s="8"/>
      <c r="DN130" s="8"/>
      <c r="DO130" s="8"/>
      <c r="DP130" s="8"/>
      <c r="DQ130" s="8"/>
      <c r="DR130" s="8"/>
      <c r="DS130" s="8"/>
      <c r="DT130" s="8"/>
      <c r="DU130" s="8"/>
      <c r="DV130" s="8"/>
      <c r="DW130" s="8"/>
      <c r="DX130" s="8"/>
      <c r="HJ130" s="27" t="e">
        <f>VLOOKUP(B130:B536,[1]Hoja1!$A:$U,21,0)</f>
        <v>#N/A</v>
      </c>
      <c r="HK130" s="27" t="e">
        <f>VLOOKUP(B130:B536,[2]Hoja1!$B:$N,13,0)</f>
        <v>#N/A</v>
      </c>
      <c r="HL130" s="27" t="e">
        <f>VLOOKUP(B130:B536,'[3]Para Presentación'!$B:$AK,31,0)</f>
        <v>#N/A</v>
      </c>
      <c r="HM130" s="95">
        <f t="shared" si="73"/>
        <v>0</v>
      </c>
    </row>
    <row r="131" spans="117:221" ht="15" customHeight="1">
      <c r="DM131" s="8"/>
      <c r="DN131" s="8"/>
      <c r="DO131" s="8"/>
      <c r="DP131" s="8"/>
      <c r="DQ131" s="8"/>
      <c r="DR131" s="8"/>
      <c r="DS131" s="8"/>
      <c r="DT131" s="8"/>
      <c r="DU131" s="8"/>
      <c r="DV131" s="8"/>
      <c r="DW131" s="8"/>
      <c r="DX131" s="8"/>
      <c r="HJ131" s="27" t="e">
        <f>VLOOKUP(B131:B537,[1]Hoja1!$A:$U,21,0)</f>
        <v>#N/A</v>
      </c>
      <c r="HK131" s="27" t="e">
        <f>VLOOKUP(B131:B537,[2]Hoja1!$B:$N,13,0)</f>
        <v>#N/A</v>
      </c>
      <c r="HL131" s="27" t="e">
        <f>VLOOKUP(B131:B537,'[3]Para Presentación'!$B:$AK,31,0)</f>
        <v>#N/A</v>
      </c>
      <c r="HM131" s="95">
        <f t="shared" si="73"/>
        <v>0</v>
      </c>
    </row>
    <row r="132" spans="117:221" ht="15" customHeight="1">
      <c r="DM132" s="8"/>
      <c r="DN132" s="8"/>
      <c r="DO132" s="8"/>
      <c r="DP132" s="8"/>
      <c r="DQ132" s="8"/>
      <c r="DR132" s="8"/>
      <c r="DS132" s="8"/>
      <c r="DT132" s="8"/>
      <c r="DU132" s="8"/>
      <c r="DV132" s="8"/>
      <c r="DW132" s="8"/>
      <c r="DX132" s="8"/>
      <c r="HJ132" s="27" t="e">
        <f>VLOOKUP(B132:B538,[1]Hoja1!$A:$U,21,0)</f>
        <v>#N/A</v>
      </c>
      <c r="HK132" s="27" t="e">
        <f>VLOOKUP(B132:B538,[2]Hoja1!$B:$N,13,0)</f>
        <v>#N/A</v>
      </c>
      <c r="HL132" s="27" t="e">
        <f>VLOOKUP(B132:B538,'[3]Para Presentación'!$B:$AK,31,0)</f>
        <v>#N/A</v>
      </c>
      <c r="HM132" s="95">
        <f t="shared" si="73"/>
        <v>0</v>
      </c>
    </row>
    <row r="133" spans="117:221" ht="15" customHeight="1">
      <c r="DM133" s="8"/>
      <c r="DN133" s="8"/>
      <c r="DO133" s="8"/>
      <c r="DP133" s="8"/>
      <c r="DQ133" s="8"/>
      <c r="DR133" s="8"/>
      <c r="DS133" s="8"/>
      <c r="DT133" s="8"/>
      <c r="DU133" s="8"/>
      <c r="DV133" s="8"/>
      <c r="DW133" s="8"/>
      <c r="DX133" s="8"/>
      <c r="HJ133" s="27" t="e">
        <f>VLOOKUP(B133:B539,[1]Hoja1!$A:$U,21,0)</f>
        <v>#N/A</v>
      </c>
      <c r="HK133" s="27" t="e">
        <f>VLOOKUP(B133:B539,[2]Hoja1!$B:$N,13,0)</f>
        <v>#N/A</v>
      </c>
      <c r="HL133" s="27" t="e">
        <f>VLOOKUP(B133:B539,'[3]Para Presentación'!$B:$AK,31,0)</f>
        <v>#N/A</v>
      </c>
      <c r="HM133" s="95">
        <f t="shared" si="73"/>
        <v>0</v>
      </c>
    </row>
    <row r="134" spans="117:221" ht="15" customHeight="1">
      <c r="HJ134" s="27" t="e">
        <f>VLOOKUP(B134:B540,[1]Hoja1!$A:$U,21,0)</f>
        <v>#N/A</v>
      </c>
      <c r="HK134" s="27" t="e">
        <f>VLOOKUP(B134:B540,[2]Hoja1!$B:$N,13,0)</f>
        <v>#N/A</v>
      </c>
      <c r="HL134" s="27" t="e">
        <f>VLOOKUP(B134:B540,'[3]Para Presentación'!$B:$AK,31,0)</f>
        <v>#N/A</v>
      </c>
      <c r="HM134" s="95">
        <f t="shared" si="73"/>
        <v>0</v>
      </c>
    </row>
    <row r="135" spans="117:221" ht="15" customHeight="1">
      <c r="HJ135" s="27" t="e">
        <f>VLOOKUP(B135:B541,[1]Hoja1!$A:$U,21,0)</f>
        <v>#N/A</v>
      </c>
      <c r="HK135" s="27" t="e">
        <f>VLOOKUP(B135:B541,[2]Hoja1!$B:$N,13,0)</f>
        <v>#N/A</v>
      </c>
      <c r="HL135" s="27" t="e">
        <f>VLOOKUP(B135:B541,'[3]Para Presentación'!$B:$AK,31,0)</f>
        <v>#N/A</v>
      </c>
      <c r="HM135" s="95">
        <f t="shared" si="73"/>
        <v>0</v>
      </c>
    </row>
    <row r="136" spans="117:221" ht="15" customHeight="1">
      <c r="HJ136" s="27" t="e">
        <f>VLOOKUP(B136:B542,[1]Hoja1!$A:$U,21,0)</f>
        <v>#N/A</v>
      </c>
      <c r="HK136" s="27" t="e">
        <f>VLOOKUP(B136:B542,[2]Hoja1!$B:$N,13,0)</f>
        <v>#N/A</v>
      </c>
      <c r="HL136" s="27" t="e">
        <f>VLOOKUP(B136:B542,'[3]Para Presentación'!$B:$AK,31,0)</f>
        <v>#N/A</v>
      </c>
      <c r="HM136" s="95">
        <f t="shared" ref="HM136:HM148" si="74">+E136*GQ136</f>
        <v>0</v>
      </c>
    </row>
    <row r="137" spans="117:221" ht="15" customHeight="1">
      <c r="HJ137" s="27" t="e">
        <f>VLOOKUP(B137:B543,[1]Hoja1!$A:$U,21,0)</f>
        <v>#N/A</v>
      </c>
      <c r="HK137" s="27" t="e">
        <f>VLOOKUP(B137:B543,[2]Hoja1!$B:$N,13,0)</f>
        <v>#N/A</v>
      </c>
      <c r="HL137" s="27" t="e">
        <f>VLOOKUP(B137:B543,'[3]Para Presentación'!$B:$AK,31,0)</f>
        <v>#N/A</v>
      </c>
      <c r="HM137" s="95">
        <f t="shared" si="74"/>
        <v>0</v>
      </c>
    </row>
    <row r="138" spans="117:221" ht="15" customHeight="1">
      <c r="HJ138" s="27" t="e">
        <f>VLOOKUP(B138:B544,[1]Hoja1!$A:$U,21,0)</f>
        <v>#N/A</v>
      </c>
      <c r="HK138" s="27" t="e">
        <f>VLOOKUP(B138:B544,[2]Hoja1!$B:$N,13,0)</f>
        <v>#N/A</v>
      </c>
      <c r="HL138" s="27" t="e">
        <f>VLOOKUP(B138:B544,'[3]Para Presentación'!$B:$AK,31,0)</f>
        <v>#N/A</v>
      </c>
      <c r="HM138" s="95">
        <f t="shared" si="74"/>
        <v>0</v>
      </c>
    </row>
    <row r="139" spans="117:221" ht="15" customHeight="1">
      <c r="HJ139" s="27" t="e">
        <f>VLOOKUP(B139:B545,[1]Hoja1!$A:$U,21,0)</f>
        <v>#N/A</v>
      </c>
      <c r="HK139" s="27" t="e">
        <f>VLOOKUP(B139:B545,[2]Hoja1!$B:$N,13,0)</f>
        <v>#N/A</v>
      </c>
      <c r="HL139" s="27" t="e">
        <f>VLOOKUP(B139:B545,'[3]Para Presentación'!$B:$AK,31,0)</f>
        <v>#N/A</v>
      </c>
      <c r="HM139" s="95">
        <f t="shared" si="74"/>
        <v>0</v>
      </c>
    </row>
    <row r="140" spans="117:221" ht="15" customHeight="1">
      <c r="HJ140" s="27" t="e">
        <f>VLOOKUP(B140:B546,[1]Hoja1!$A:$U,21,0)</f>
        <v>#N/A</v>
      </c>
      <c r="HK140" s="27" t="e">
        <f>VLOOKUP(B140:B546,[2]Hoja1!$B:$N,13,0)</f>
        <v>#N/A</v>
      </c>
      <c r="HL140" s="27" t="e">
        <f>VLOOKUP(B140:B546,'[3]Para Presentación'!$B:$AK,31,0)</f>
        <v>#N/A</v>
      </c>
      <c r="HM140" s="95">
        <f t="shared" si="74"/>
        <v>0</v>
      </c>
    </row>
    <row r="141" spans="117:221" ht="15" customHeight="1">
      <c r="HJ141" s="27" t="e">
        <f>VLOOKUP(B141:B547,[1]Hoja1!$A:$U,21,0)</f>
        <v>#N/A</v>
      </c>
      <c r="HK141" s="27" t="e">
        <f>VLOOKUP(B141:B547,[2]Hoja1!$B:$N,13,0)</f>
        <v>#N/A</v>
      </c>
      <c r="HL141" s="27" t="e">
        <f>VLOOKUP(B141:B547,'[3]Para Presentación'!$B:$AK,31,0)</f>
        <v>#N/A</v>
      </c>
      <c r="HM141" s="95">
        <f t="shared" si="74"/>
        <v>0</v>
      </c>
    </row>
    <row r="142" spans="117:221" ht="15" customHeight="1">
      <c r="HJ142" s="27" t="e">
        <f>VLOOKUP(B142:B548,[1]Hoja1!$A:$U,21,0)</f>
        <v>#N/A</v>
      </c>
      <c r="HK142" s="27" t="e">
        <f>VLOOKUP(B142:B548,[2]Hoja1!$B:$N,13,0)</f>
        <v>#N/A</v>
      </c>
      <c r="HL142" s="27" t="e">
        <f>VLOOKUP(B142:B548,'[3]Para Presentación'!$B:$AK,31,0)</f>
        <v>#N/A</v>
      </c>
      <c r="HM142" s="95">
        <f t="shared" si="74"/>
        <v>0</v>
      </c>
    </row>
    <row r="143" spans="117:221" ht="15" customHeight="1">
      <c r="HJ143" s="27" t="e">
        <f>VLOOKUP(B143:B549,[1]Hoja1!$A:$U,21,0)</f>
        <v>#N/A</v>
      </c>
      <c r="HK143" s="27" t="e">
        <f>VLOOKUP(B143:B549,[2]Hoja1!$B:$N,13,0)</f>
        <v>#N/A</v>
      </c>
      <c r="HL143" s="27" t="e">
        <f>VLOOKUP(B143:B549,'[3]Para Presentación'!$B:$AK,31,0)</f>
        <v>#N/A</v>
      </c>
      <c r="HM143" s="95">
        <f t="shared" si="74"/>
        <v>0</v>
      </c>
    </row>
    <row r="144" spans="117:221" ht="15" customHeight="1">
      <c r="HJ144" s="27" t="e">
        <f>VLOOKUP(B144:B550,[1]Hoja1!$A:$U,21,0)</f>
        <v>#N/A</v>
      </c>
      <c r="HK144" s="27" t="e">
        <f>VLOOKUP(B144:B550,[2]Hoja1!$B:$N,13,0)</f>
        <v>#N/A</v>
      </c>
      <c r="HL144" s="27" t="e">
        <f>VLOOKUP(B144:B550,'[3]Para Presentación'!$B:$AK,31,0)</f>
        <v>#N/A</v>
      </c>
      <c r="HM144" s="95">
        <f t="shared" si="74"/>
        <v>0</v>
      </c>
    </row>
    <row r="145" spans="218:221" ht="15" customHeight="1">
      <c r="HJ145" s="27" t="e">
        <f>VLOOKUP(B145:B551,[1]Hoja1!$A:$U,21,0)</f>
        <v>#N/A</v>
      </c>
      <c r="HK145" s="27" t="e">
        <f>VLOOKUP(B145:B551,[2]Hoja1!$B:$N,13,0)</f>
        <v>#N/A</v>
      </c>
      <c r="HL145" s="27" t="e">
        <f>VLOOKUP(B145:B551,'[3]Para Presentación'!$B:$AK,31,0)</f>
        <v>#N/A</v>
      </c>
      <c r="HM145" s="95">
        <f t="shared" si="74"/>
        <v>0</v>
      </c>
    </row>
    <row r="146" spans="218:221" ht="15" customHeight="1">
      <c r="HJ146" s="27" t="e">
        <f>VLOOKUP(B146:B552,[1]Hoja1!$A:$U,21,0)</f>
        <v>#N/A</v>
      </c>
      <c r="HK146" s="27" t="e">
        <f>VLOOKUP(B146:B552,[2]Hoja1!$B:$N,13,0)</f>
        <v>#N/A</v>
      </c>
      <c r="HL146" s="27" t="e">
        <f>VLOOKUP(B146:B552,'[3]Para Presentación'!$B:$AK,31,0)</f>
        <v>#N/A</v>
      </c>
      <c r="HM146" s="95">
        <f t="shared" si="74"/>
        <v>0</v>
      </c>
    </row>
    <row r="147" spans="218:221" ht="15" customHeight="1">
      <c r="HJ147" s="27" t="e">
        <f>VLOOKUP(B147:B553,[1]Hoja1!$A:$U,21,0)</f>
        <v>#N/A</v>
      </c>
      <c r="HL147" s="27" t="e">
        <f>VLOOKUP(B147:B553,'[3]Para Presentación'!$B:$AK,31,0)</f>
        <v>#N/A</v>
      </c>
      <c r="HM147" s="95">
        <f t="shared" si="74"/>
        <v>0</v>
      </c>
    </row>
    <row r="148" spans="218:221" ht="15" customHeight="1">
      <c r="HJ148" s="27" t="e">
        <f>VLOOKUP(B148:B554,[1]Hoja1!$A:$U,21,0)</f>
        <v>#N/A</v>
      </c>
      <c r="HL148" s="27" t="e">
        <f>VLOOKUP(B148:B554,'[3]Para Presentación'!$B:$AK,31,0)</f>
        <v>#N/A</v>
      </c>
      <c r="HM148" s="95">
        <f t="shared" si="74"/>
        <v>0</v>
      </c>
    </row>
    <row r="149" spans="218:221" ht="15" customHeight="1">
      <c r="HJ149" s="27" t="e">
        <f>VLOOKUP(B149:B555,[1]Hoja1!$A:$U,21,0)</f>
        <v>#N/A</v>
      </c>
      <c r="HL149" s="27" t="e">
        <f>VLOOKUP(B149:B555,'[3]Para Presentación'!$B:$AK,31,0)</f>
        <v>#N/A</v>
      </c>
    </row>
    <row r="150" spans="218:221" ht="15" customHeight="1">
      <c r="HJ150" s="27" t="e">
        <f>VLOOKUP(B150:B556,[1]Hoja1!$A:$U,21,0)</f>
        <v>#N/A</v>
      </c>
      <c r="HL150" s="27" t="e">
        <f>VLOOKUP(B150:B556,'[3]Para Presentación'!$B:$AK,31,0)</f>
        <v>#N/A</v>
      </c>
    </row>
    <row r="151" spans="218:221" ht="15" customHeight="1">
      <c r="HJ151" s="27" t="e">
        <f>VLOOKUP(B151:B557,[1]Hoja1!$A:$U,21,0)</f>
        <v>#N/A</v>
      </c>
      <c r="HL151" s="27" t="e">
        <f>VLOOKUP(B151:B557,'[3]Para Presentación'!$B:$AK,31,0)</f>
        <v>#N/A</v>
      </c>
    </row>
    <row r="152" spans="218:221" ht="15" customHeight="1">
      <c r="HJ152" s="27" t="e">
        <f>VLOOKUP(B152:B558,[1]Hoja1!$A:$U,21,0)</f>
        <v>#N/A</v>
      </c>
      <c r="HL152" s="27" t="e">
        <f>VLOOKUP(B152:B558,'[3]Para Presentación'!$B:$AK,31,0)</f>
        <v>#N/A</v>
      </c>
    </row>
    <row r="153" spans="218:221" ht="15" customHeight="1"/>
    <row r="154" spans="218:221" ht="15" customHeight="1"/>
  </sheetData>
  <autoFilter ref="A16:JA66" xr:uid="{77DCB561-B9B4-4707-8B7B-08CA895C1554}"/>
  <mergeCells count="125">
    <mergeCell ref="D112:F112"/>
    <mergeCell ref="G109:K109"/>
    <mergeCell ref="G110:K110"/>
    <mergeCell ref="G111:K111"/>
    <mergeCell ref="FE14:FH14"/>
    <mergeCell ref="EF14:EI14"/>
    <mergeCell ref="EF15:EI15"/>
    <mergeCell ref="EF67:EG67"/>
    <mergeCell ref="DV14:DY14"/>
    <mergeCell ref="DV15:DY15"/>
    <mergeCell ref="DV67:DW67"/>
    <mergeCell ref="EP14:ES14"/>
    <mergeCell ref="EP15:ES15"/>
    <mergeCell ref="EP67:EQ67"/>
    <mergeCell ref="EU14:EX14"/>
    <mergeCell ref="EU15:EX15"/>
    <mergeCell ref="EU67:EV67"/>
    <mergeCell ref="EK14:EN14"/>
    <mergeCell ref="EK15:EN15"/>
    <mergeCell ref="EK67:EL67"/>
    <mergeCell ref="EY14:EY67"/>
    <mergeCell ref="EZ14:FC14"/>
    <mergeCell ref="EZ15:FC15"/>
    <mergeCell ref="EZ67:FA67"/>
    <mergeCell ref="FE15:FH15"/>
    <mergeCell ref="DG67:DH67"/>
    <mergeCell ref="DL14:DO14"/>
    <mergeCell ref="DL15:DO15"/>
    <mergeCell ref="DL67:DM67"/>
    <mergeCell ref="DB14:DE14"/>
    <mergeCell ref="DB15:DE15"/>
    <mergeCell ref="DB67:DC67"/>
    <mergeCell ref="EA14:ED14"/>
    <mergeCell ref="EA15:ED15"/>
    <mergeCell ref="EA67:EB67"/>
    <mergeCell ref="DQ15:DT15"/>
    <mergeCell ref="DQ14:DT14"/>
    <mergeCell ref="BN67:BO67"/>
    <mergeCell ref="CC14:CF14"/>
    <mergeCell ref="CC15:CF15"/>
    <mergeCell ref="CH14:CK14"/>
    <mergeCell ref="BN14:BQ14"/>
    <mergeCell ref="BN15:BQ15"/>
    <mergeCell ref="BS14:BV14"/>
    <mergeCell ref="BS15:BV15"/>
    <mergeCell ref="BX14:CA14"/>
    <mergeCell ref="CW67:CX67"/>
    <mergeCell ref="CM14:CP14"/>
    <mergeCell ref="CM15:CP15"/>
    <mergeCell ref="CR14:CU14"/>
    <mergeCell ref="CR15:CU15"/>
    <mergeCell ref="CW14:CZ14"/>
    <mergeCell ref="CW15:CZ15"/>
    <mergeCell ref="BS67:BT67"/>
    <mergeCell ref="BX67:BY67"/>
    <mergeCell ref="CC67:CD67"/>
    <mergeCell ref="CH67:CI67"/>
    <mergeCell ref="EM68:EP68"/>
    <mergeCell ref="AE67:AF67"/>
    <mergeCell ref="AJ67:AK67"/>
    <mergeCell ref="FE67:FF67"/>
    <mergeCell ref="AO67:AP67"/>
    <mergeCell ref="AT67:AU67"/>
    <mergeCell ref="AY67:AZ67"/>
    <mergeCell ref="Z67:AA67"/>
    <mergeCell ref="P109:S109"/>
    <mergeCell ref="DA14:DA67"/>
    <mergeCell ref="Z15:AC15"/>
    <mergeCell ref="AE15:AH15"/>
    <mergeCell ref="AJ15:AM15"/>
    <mergeCell ref="AO15:AR15"/>
    <mergeCell ref="AY15:BB15"/>
    <mergeCell ref="DQ67:DR67"/>
    <mergeCell ref="BD14:BG14"/>
    <mergeCell ref="AT14:AW14"/>
    <mergeCell ref="BD67:BE67"/>
    <mergeCell ref="AY14:BB14"/>
    <mergeCell ref="AT15:AW15"/>
    <mergeCell ref="BI67:BJ67"/>
    <mergeCell ref="CM67:CN67"/>
    <mergeCell ref="CR67:CS67"/>
    <mergeCell ref="BD15:BG15"/>
    <mergeCell ref="BI15:BL15"/>
    <mergeCell ref="BI14:BL14"/>
    <mergeCell ref="P14:S14"/>
    <mergeCell ref="P15:S15"/>
    <mergeCell ref="U14:X14"/>
    <mergeCell ref="U15:X15"/>
    <mergeCell ref="BX15:CA15"/>
    <mergeCell ref="DG14:DJ14"/>
    <mergeCell ref="DG15:DJ15"/>
    <mergeCell ref="CH15:CK15"/>
    <mergeCell ref="Z14:AC14"/>
    <mergeCell ref="AE14:AH14"/>
    <mergeCell ref="AJ14:AM14"/>
    <mergeCell ref="AO14:AR14"/>
    <mergeCell ref="U67:V67"/>
    <mergeCell ref="Y14:Y67"/>
    <mergeCell ref="H67:L67"/>
    <mergeCell ref="B69:F69"/>
    <mergeCell ref="D109:F109"/>
    <mergeCell ref="U8:W8"/>
    <mergeCell ref="A8:C8"/>
    <mergeCell ref="I8:J8"/>
    <mergeCell ref="R8:S8"/>
    <mergeCell ref="P8:Q8"/>
    <mergeCell ref="D10:S10"/>
    <mergeCell ref="M8:N8"/>
    <mergeCell ref="H14:N14"/>
    <mergeCell ref="D110:F110"/>
    <mergeCell ref="D111:F111"/>
    <mergeCell ref="A6:S6"/>
    <mergeCell ref="A12:S12"/>
    <mergeCell ref="O14:O67"/>
    <mergeCell ref="R1:S1"/>
    <mergeCell ref="R2:S2"/>
    <mergeCell ref="R3:S3"/>
    <mergeCell ref="R4:S4"/>
    <mergeCell ref="D1:Q2"/>
    <mergeCell ref="D3:Q4"/>
    <mergeCell ref="H15:N15"/>
    <mergeCell ref="A10:C10"/>
    <mergeCell ref="A15:F15"/>
    <mergeCell ref="A109:B109"/>
    <mergeCell ref="P67:Q67"/>
  </mergeCells>
  <printOptions horizontalCentered="1" verticalCentered="1"/>
  <pageMargins left="0.23622047244094491" right="0.23622047244094491" top="0.74803149606299213" bottom="0.74803149606299213" header="0.31496062992125984" footer="0.31496062992125984"/>
  <pageSetup paperSize="300" scale="1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6B6B9E-40ED-49A8-B60F-B5FA920F1C87}">
  <sheetPr>
    <pageSetUpPr fitToPage="1"/>
  </sheetPr>
  <dimension ref="A1:HB511"/>
  <sheetViews>
    <sheetView showGridLines="0" view="pageBreakPreview" topLeftCell="A14" zoomScale="50" zoomScaleNormal="100" zoomScaleSheetLayoutView="50" workbookViewId="0">
      <selection activeCell="A17" sqref="A17"/>
    </sheetView>
  </sheetViews>
  <sheetFormatPr baseColWidth="10" defaultColWidth="3.453125" defaultRowHeight="14.5"/>
  <cols>
    <col min="1" max="1" width="6.54296875" style="8" bestFit="1" customWidth="1"/>
    <col min="2" max="2" width="11.54296875" style="8" customWidth="1"/>
    <col min="3" max="3" width="40.7265625" style="8" customWidth="1"/>
    <col min="4" max="4" width="25.7265625" style="8" customWidth="1"/>
    <col min="5" max="5" width="12" style="15" customWidth="1"/>
    <col min="6" max="6" width="11" style="8" customWidth="1"/>
    <col min="7" max="7" width="12" style="8" customWidth="1"/>
    <col min="8" max="8" width="0.81640625" style="8" customWidth="1"/>
    <col min="9" max="9" width="8.7265625" style="8" hidden="1" customWidth="1"/>
    <col min="10" max="13" width="12" style="8" hidden="1" customWidth="1"/>
    <col min="14" max="14" width="13" style="8" hidden="1" customWidth="1"/>
    <col min="15" max="15" width="15.54296875" style="8" hidden="1" customWidth="1"/>
    <col min="16" max="16" width="0.81640625" style="8" hidden="1" customWidth="1"/>
    <col min="17" max="17" width="9.81640625" style="8" hidden="1" customWidth="1"/>
    <col min="18" max="18" width="9.453125" style="8" hidden="1" customWidth="1"/>
    <col min="19" max="19" width="12" style="8" hidden="1" customWidth="1"/>
    <col min="20" max="20" width="14" style="8" hidden="1" customWidth="1"/>
    <col min="21" max="21" width="0.81640625" style="8" hidden="1" customWidth="1"/>
    <col min="22" max="22" width="8.81640625" style="8" hidden="1" customWidth="1"/>
    <col min="23" max="23" width="6.54296875" style="8" hidden="1" customWidth="1"/>
    <col min="24" max="24" width="10.54296875" style="8" hidden="1" customWidth="1"/>
    <col min="25" max="25" width="13" style="8" hidden="1" customWidth="1"/>
    <col min="26" max="26" width="0.81640625" style="8" hidden="1" customWidth="1"/>
    <col min="27" max="27" width="11.453125" style="8" hidden="1" customWidth="1"/>
    <col min="28" max="28" width="10.453125" style="8" hidden="1" customWidth="1"/>
    <col min="29" max="29" width="12" style="8" hidden="1" customWidth="1"/>
    <col min="30" max="30" width="14" style="8" hidden="1" customWidth="1"/>
    <col min="31" max="31" width="0.81640625" style="8" hidden="1" customWidth="1"/>
    <col min="32" max="32" width="9.81640625" style="8" hidden="1" customWidth="1"/>
    <col min="33" max="33" width="6.54296875" style="8" hidden="1" customWidth="1"/>
    <col min="34" max="34" width="10.54296875" style="8" hidden="1" customWidth="1"/>
    <col min="35" max="35" width="14" style="8" hidden="1" customWidth="1"/>
    <col min="36" max="36" width="0.81640625" style="8" hidden="1" customWidth="1"/>
    <col min="37" max="37" width="9.81640625" style="8" hidden="1" customWidth="1"/>
    <col min="38" max="38" width="9.453125" style="8" hidden="1" customWidth="1"/>
    <col min="39" max="39" width="12" style="8" hidden="1" customWidth="1"/>
    <col min="40" max="40" width="14" style="8" hidden="1" customWidth="1"/>
    <col min="41" max="41" width="0.81640625" style="8" hidden="1" customWidth="1"/>
    <col min="42" max="42" width="8.81640625" style="8" hidden="1" customWidth="1"/>
    <col min="43" max="43" width="6.54296875" style="8" hidden="1" customWidth="1"/>
    <col min="44" max="44" width="10.54296875" style="8" hidden="1" customWidth="1"/>
    <col min="45" max="45" width="13" style="8" hidden="1" customWidth="1"/>
    <col min="46" max="46" width="0.81640625" style="8" hidden="1" customWidth="1"/>
    <col min="47" max="47" width="9.81640625" style="8" hidden="1" customWidth="1"/>
    <col min="48" max="48" width="10.453125" style="8" hidden="1" customWidth="1"/>
    <col min="49" max="49" width="12" style="8" hidden="1" customWidth="1"/>
    <col min="50" max="50" width="14" style="8" hidden="1" customWidth="1"/>
    <col min="51" max="51" width="0.81640625" style="8" hidden="1" customWidth="1"/>
    <col min="52" max="52" width="9.81640625" style="8" hidden="1" customWidth="1"/>
    <col min="53" max="53" width="9.453125" style="8" hidden="1" customWidth="1"/>
    <col min="54" max="55" width="12" style="8" hidden="1" customWidth="1"/>
    <col min="56" max="56" width="0.81640625" style="8" hidden="1" customWidth="1"/>
    <col min="57" max="57" width="9.81640625" style="8" hidden="1" customWidth="1"/>
    <col min="58" max="58" width="6.54296875" style="8" hidden="1" customWidth="1"/>
    <col min="59" max="59" width="10.54296875" style="8" hidden="1" customWidth="1"/>
    <col min="60" max="60" width="13" style="8" hidden="1" customWidth="1"/>
    <col min="61" max="61" width="0.81640625" style="8" hidden="1" customWidth="1"/>
    <col min="62" max="62" width="9.81640625" style="8" hidden="1" customWidth="1"/>
    <col min="63" max="63" width="6.54296875" style="8" hidden="1" customWidth="1"/>
    <col min="64" max="64" width="12" style="8" hidden="1" customWidth="1"/>
    <col min="65" max="65" width="13" style="8" hidden="1" customWidth="1"/>
    <col min="66" max="66" width="0.81640625" style="8" hidden="1" customWidth="1"/>
    <col min="67" max="67" width="11.453125" style="8" hidden="1" customWidth="1"/>
    <col min="68" max="68" width="8.453125" style="8" hidden="1" customWidth="1"/>
    <col min="69" max="69" width="12" style="8" hidden="1" customWidth="1"/>
    <col min="70" max="70" width="14" style="8" hidden="1" customWidth="1"/>
    <col min="71" max="71" width="0.81640625" style="8" hidden="1" customWidth="1"/>
    <col min="72" max="72" width="8.81640625" style="8" hidden="1" customWidth="1"/>
    <col min="73" max="73" width="9.453125" style="8" hidden="1" customWidth="1"/>
    <col min="74" max="74" width="10.54296875" style="8" hidden="1" customWidth="1"/>
    <col min="75" max="75" width="14" style="8" hidden="1" customWidth="1"/>
    <col min="76" max="76" width="0.81640625" style="8" hidden="1" customWidth="1"/>
    <col min="77" max="77" width="9.81640625" style="8" hidden="1" customWidth="1"/>
    <col min="78" max="79" width="12" style="8" hidden="1" customWidth="1"/>
    <col min="80" max="80" width="13" style="8" hidden="1" customWidth="1"/>
    <col min="81" max="81" width="0.81640625" style="8" hidden="1" customWidth="1"/>
    <col min="82" max="82" width="11.453125" style="8" hidden="1" customWidth="1"/>
    <col min="83" max="83" width="13" style="8" hidden="1" customWidth="1"/>
    <col min="84" max="84" width="12" style="8" hidden="1" customWidth="1"/>
    <col min="85" max="85" width="15.54296875" style="8" hidden="1" customWidth="1"/>
    <col min="86" max="86" width="0.81640625" style="8" hidden="1" customWidth="1"/>
    <col min="87" max="87" width="11.453125" style="8" hidden="1" customWidth="1"/>
    <col min="88" max="88" width="10.453125" style="8" hidden="1" customWidth="1"/>
    <col min="89" max="89" width="12" style="8" hidden="1" customWidth="1"/>
    <col min="90" max="90" width="13" style="8" hidden="1" customWidth="1"/>
    <col min="91" max="91" width="0.81640625" style="8" hidden="1" customWidth="1"/>
    <col min="92" max="92" width="9.81640625" style="8" hidden="1" customWidth="1"/>
    <col min="93" max="93" width="12" style="8" hidden="1" customWidth="1"/>
    <col min="94" max="94" width="13" style="8" hidden="1" customWidth="1"/>
    <col min="95" max="95" width="15.54296875" style="8" hidden="1" customWidth="1"/>
    <col min="96" max="96" width="0.81640625" style="8" hidden="1" customWidth="1"/>
    <col min="97" max="97" width="9.81640625" style="8" hidden="1" customWidth="1"/>
    <col min="98" max="98" width="10.453125" style="8" hidden="1" customWidth="1"/>
    <col min="99" max="99" width="12" style="8" hidden="1" customWidth="1"/>
    <col min="100" max="100" width="14" style="8" hidden="1" customWidth="1"/>
    <col min="101" max="101" width="0.81640625" style="8" hidden="1" customWidth="1"/>
    <col min="102" max="102" width="11.453125" style="8" hidden="1" customWidth="1"/>
    <col min="103" max="103" width="10.453125" style="8" hidden="1" customWidth="1"/>
    <col min="104" max="104" width="12" style="8" hidden="1" customWidth="1"/>
    <col min="105" max="105" width="13" style="8" hidden="1" customWidth="1"/>
    <col min="106" max="106" width="0.81640625" style="8" hidden="1" customWidth="1"/>
    <col min="107" max="107" width="12" style="8" hidden="1" customWidth="1"/>
    <col min="108" max="108" width="10.453125" style="8" hidden="1" customWidth="1"/>
    <col min="109" max="109" width="13" style="8" hidden="1" customWidth="1"/>
    <col min="110" max="110" width="14" style="8" hidden="1" customWidth="1"/>
    <col min="111" max="111" width="0.81640625" style="8" hidden="1" customWidth="1"/>
    <col min="112" max="112" width="8.81640625" style="8" hidden="1" customWidth="1"/>
    <col min="113" max="113" width="9.453125" style="8" hidden="1" customWidth="1"/>
    <col min="114" max="114" width="10.54296875" style="8" hidden="1" customWidth="1"/>
    <col min="115" max="115" width="14" style="8" hidden="1" customWidth="1"/>
    <col min="116" max="116" width="0.81640625" style="8" hidden="1" customWidth="1"/>
    <col min="117" max="117" width="11.453125" style="8" hidden="1" customWidth="1"/>
    <col min="118" max="118" width="10.453125" style="15" hidden="1" customWidth="1"/>
    <col min="119" max="119" width="13" style="15" hidden="1" customWidth="1"/>
    <col min="120" max="120" width="15.54296875" style="15" hidden="1" customWidth="1"/>
    <col min="121" max="121" width="0.81640625" style="15" hidden="1" customWidth="1"/>
    <col min="122" max="122" width="8.26953125" style="15" hidden="1" customWidth="1"/>
    <col min="123" max="123" width="6.81640625" style="15" hidden="1" customWidth="1"/>
    <col min="124" max="124" width="10.54296875" style="15" hidden="1" customWidth="1"/>
    <col min="125" max="125" width="13" style="15" hidden="1" customWidth="1"/>
    <col min="126" max="126" width="0.81640625" style="15" hidden="1" customWidth="1"/>
    <col min="127" max="127" width="10.54296875" style="15" hidden="1" customWidth="1"/>
    <col min="128" max="128" width="10.453125" style="15" hidden="1" customWidth="1"/>
    <col min="129" max="129" width="13" style="15" hidden="1" customWidth="1"/>
    <col min="130" max="130" width="15.54296875" style="8" hidden="1" customWidth="1"/>
    <col min="131" max="131" width="0.81640625" style="8" hidden="1" customWidth="1"/>
    <col min="132" max="132" width="12.1796875" style="8" hidden="1" customWidth="1"/>
    <col min="133" max="133" width="10.453125" style="8" hidden="1" customWidth="1"/>
    <col min="134" max="135" width="13" style="8" hidden="1" customWidth="1"/>
    <col min="136" max="136" width="0.81640625" style="8" hidden="1" customWidth="1"/>
    <col min="137" max="137" width="11.453125" style="8" hidden="1" customWidth="1"/>
    <col min="138" max="138" width="6.54296875" style="8" hidden="1" customWidth="1"/>
    <col min="139" max="139" width="12" style="8" hidden="1" customWidth="1"/>
    <col min="140" max="140" width="14" style="8" hidden="1" customWidth="1"/>
    <col min="141" max="141" width="0.81640625" style="8" hidden="1" customWidth="1"/>
    <col min="142" max="142" width="9.81640625" style="8" hidden="1" customWidth="1"/>
    <col min="143" max="143" width="9.453125" style="8" hidden="1" customWidth="1"/>
    <col min="144" max="144" width="10.54296875" style="8" hidden="1" customWidth="1"/>
    <col min="145" max="145" width="14" style="8" hidden="1" customWidth="1"/>
    <col min="146" max="146" width="0.81640625" style="8" hidden="1" customWidth="1"/>
    <col min="147" max="147" width="11.453125" style="8" hidden="1" customWidth="1"/>
    <col min="148" max="148" width="10.453125" style="8" hidden="1" customWidth="1"/>
    <col min="149" max="149" width="13" style="8" hidden="1" customWidth="1"/>
    <col min="150" max="150" width="15.54296875" style="8" hidden="1" customWidth="1"/>
    <col min="151" max="151" width="0.81640625" style="8" hidden="1" customWidth="1"/>
    <col min="152" max="152" width="9.81640625" style="8" hidden="1" customWidth="1"/>
    <col min="153" max="153" width="10.453125" style="8" hidden="1" customWidth="1"/>
    <col min="154" max="154" width="12" style="8" hidden="1" customWidth="1"/>
    <col min="155" max="155" width="13" style="8" hidden="1" customWidth="1"/>
    <col min="156" max="156" width="0.81640625" style="8" hidden="1" customWidth="1"/>
    <col min="157" max="157" width="9.81640625" style="8" hidden="1" customWidth="1"/>
    <col min="158" max="158" width="9.453125" style="8" hidden="1" customWidth="1"/>
    <col min="159" max="159" width="12" style="8" hidden="1" customWidth="1"/>
    <col min="160" max="160" width="13" style="8" hidden="1" customWidth="1"/>
    <col min="161" max="161" width="0.81640625" style="8" hidden="1" customWidth="1"/>
    <col min="162" max="162" width="11.453125" style="8" hidden="1" customWidth="1"/>
    <col min="163" max="163" width="10.453125" style="8" hidden="1" customWidth="1"/>
    <col min="164" max="165" width="12" style="8" hidden="1" customWidth="1"/>
    <col min="166" max="166" width="0.81640625" style="8" customWidth="1"/>
    <col min="167" max="167" width="13" style="8" customWidth="1"/>
    <col min="168" max="168" width="14" style="8" customWidth="1"/>
    <col min="169" max="176" width="13.1796875" style="8" customWidth="1"/>
    <col min="177" max="189" width="14.26953125" style="8" customWidth="1"/>
    <col min="190" max="190" width="14.54296875" style="8" customWidth="1"/>
    <col min="191" max="197" width="14.26953125" style="8" customWidth="1"/>
    <col min="198" max="198" width="0.81640625" style="8" customWidth="1"/>
    <col min="199" max="200" width="13" style="8" bestFit="1" customWidth="1"/>
    <col min="201" max="201" width="25.7265625" style="8" customWidth="1"/>
    <col min="202" max="202" width="12" style="8" bestFit="1" customWidth="1"/>
    <col min="203" max="203" width="12.7265625" style="8" customWidth="1"/>
    <col min="204" max="204" width="13" style="8" customWidth="1"/>
    <col min="205" max="205" width="13" style="8" bestFit="1" customWidth="1"/>
    <col min="206" max="206" width="10.54296875" style="8" bestFit="1" customWidth="1"/>
    <col min="207" max="207" width="12.7265625" style="8" customWidth="1"/>
    <col min="208" max="208" width="15.453125" style="8" customWidth="1"/>
    <col min="209" max="209" width="3.453125" style="8"/>
    <col min="210" max="210" width="3.453125" style="80"/>
    <col min="211" max="16384" width="3.453125" style="8"/>
  </cols>
  <sheetData>
    <row r="1" spans="1:210" s="27" customFormat="1" ht="15" customHeight="1">
      <c r="A1" s="21"/>
      <c r="B1" s="22"/>
      <c r="C1" s="22"/>
      <c r="D1" s="254" t="s">
        <v>0</v>
      </c>
      <c r="E1" s="255"/>
      <c r="F1" s="255"/>
      <c r="G1" s="255"/>
      <c r="H1" s="255"/>
      <c r="I1" s="255"/>
      <c r="J1" s="255"/>
      <c r="K1" s="255"/>
      <c r="L1" s="255"/>
      <c r="M1" s="255"/>
      <c r="N1" s="255"/>
      <c r="O1" s="255"/>
      <c r="P1" s="255"/>
      <c r="Q1" s="255"/>
      <c r="R1" s="256"/>
      <c r="S1" s="333" t="s">
        <v>41</v>
      </c>
      <c r="T1" s="333"/>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c r="BR1" s="26"/>
      <c r="BS1" s="26"/>
      <c r="BT1" s="26"/>
      <c r="BU1" s="26"/>
      <c r="BV1" s="26"/>
      <c r="BW1" s="26"/>
      <c r="BX1" s="26"/>
      <c r="BY1" s="26"/>
      <c r="BZ1" s="26"/>
      <c r="CA1" s="26"/>
      <c r="CB1" s="26"/>
      <c r="CC1" s="26"/>
      <c r="CD1" s="26"/>
      <c r="CE1" s="26"/>
      <c r="CF1" s="26"/>
      <c r="CG1" s="26"/>
      <c r="CH1" s="26"/>
      <c r="CI1" s="26"/>
      <c r="CJ1" s="26"/>
      <c r="CK1" s="26"/>
      <c r="CL1" s="26"/>
      <c r="CM1" s="26"/>
      <c r="CN1" s="26"/>
      <c r="CO1" s="26"/>
      <c r="CP1" s="26"/>
      <c r="CQ1" s="26"/>
      <c r="CR1" s="26"/>
      <c r="CS1" s="26"/>
      <c r="CT1" s="26"/>
      <c r="CU1" s="26"/>
      <c r="CV1" s="26"/>
      <c r="CW1" s="26"/>
      <c r="CX1" s="26"/>
      <c r="CY1" s="26"/>
      <c r="CZ1" s="26"/>
      <c r="DA1" s="26"/>
      <c r="DB1" s="26"/>
      <c r="DC1" s="26"/>
      <c r="DD1" s="26"/>
      <c r="DE1" s="26"/>
      <c r="DF1" s="26"/>
      <c r="DG1" s="26"/>
      <c r="DH1" s="26"/>
      <c r="DI1" s="26"/>
      <c r="DJ1" s="26"/>
      <c r="DK1" s="26"/>
      <c r="DL1" s="26"/>
      <c r="DM1" s="26"/>
      <c r="DN1" s="26"/>
      <c r="DO1" s="26"/>
      <c r="DP1" s="26"/>
      <c r="DQ1" s="26"/>
      <c r="DR1" s="26"/>
      <c r="DS1" s="26"/>
      <c r="DT1" s="26"/>
      <c r="DU1" s="26"/>
      <c r="DV1" s="26"/>
      <c r="DW1" s="26"/>
      <c r="DX1" s="26"/>
      <c r="FL1" s="21"/>
      <c r="FM1" s="22"/>
      <c r="FN1" s="22"/>
      <c r="FO1" s="325" t="s">
        <v>0</v>
      </c>
      <c r="FP1" s="326"/>
      <c r="FQ1" s="326"/>
      <c r="FR1" s="326"/>
      <c r="FS1" s="326"/>
      <c r="FT1" s="326"/>
      <c r="FU1" s="326"/>
      <c r="FV1" s="326"/>
      <c r="FW1" s="326"/>
      <c r="FX1" s="326"/>
      <c r="FY1" s="326"/>
      <c r="FZ1" s="326"/>
      <c r="GA1" s="326"/>
      <c r="GB1" s="326"/>
      <c r="GC1" s="327"/>
      <c r="GD1" s="328" t="s">
        <v>41</v>
      </c>
      <c r="GE1" s="329"/>
      <c r="HB1" s="84"/>
    </row>
    <row r="2" spans="1:210" s="27" customFormat="1" ht="15" customHeight="1">
      <c r="A2" s="23"/>
      <c r="B2" s="15"/>
      <c r="C2" s="15"/>
      <c r="D2" s="257"/>
      <c r="E2" s="258"/>
      <c r="F2" s="258"/>
      <c r="G2" s="258"/>
      <c r="H2" s="258"/>
      <c r="I2" s="258"/>
      <c r="J2" s="258"/>
      <c r="K2" s="258"/>
      <c r="L2" s="258"/>
      <c r="M2" s="258"/>
      <c r="N2" s="258"/>
      <c r="O2" s="258"/>
      <c r="P2" s="258"/>
      <c r="Q2" s="258"/>
      <c r="R2" s="259"/>
      <c r="S2" s="330" t="s">
        <v>42</v>
      </c>
      <c r="T2" s="330"/>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c r="BR2" s="26"/>
      <c r="BS2" s="26"/>
      <c r="BT2" s="26"/>
      <c r="BU2" s="26"/>
      <c r="BV2" s="26"/>
      <c r="BW2" s="26"/>
      <c r="BX2" s="26"/>
      <c r="BY2" s="26"/>
      <c r="BZ2" s="26"/>
      <c r="CA2" s="26"/>
      <c r="CB2" s="26"/>
      <c r="CC2" s="26"/>
      <c r="CD2" s="26"/>
      <c r="CE2" s="26"/>
      <c r="CF2" s="26"/>
      <c r="CG2" s="26"/>
      <c r="CH2" s="26"/>
      <c r="CI2" s="26"/>
      <c r="CJ2" s="26"/>
      <c r="CK2" s="26"/>
      <c r="CL2" s="26"/>
      <c r="CM2" s="26"/>
      <c r="CN2" s="26"/>
      <c r="CO2" s="26"/>
      <c r="CP2" s="26"/>
      <c r="CQ2" s="26"/>
      <c r="CR2" s="26"/>
      <c r="CS2" s="26"/>
      <c r="CT2" s="26"/>
      <c r="CU2" s="26"/>
      <c r="CV2" s="26"/>
      <c r="CW2" s="26"/>
      <c r="CX2" s="26"/>
      <c r="CY2" s="26"/>
      <c r="CZ2" s="26"/>
      <c r="DA2" s="26"/>
      <c r="DB2" s="26"/>
      <c r="DC2" s="26"/>
      <c r="DD2" s="26"/>
      <c r="DE2" s="26"/>
      <c r="DF2" s="26"/>
      <c r="DG2" s="26"/>
      <c r="DH2" s="26"/>
      <c r="DI2" s="26"/>
      <c r="DJ2" s="26"/>
      <c r="DK2" s="26"/>
      <c r="DL2" s="26"/>
      <c r="DM2" s="26"/>
      <c r="DN2" s="26"/>
      <c r="DO2" s="26"/>
      <c r="DP2" s="26"/>
      <c r="DQ2" s="26"/>
      <c r="DR2" s="26"/>
      <c r="DS2" s="26"/>
      <c r="DT2" s="26"/>
      <c r="DU2" s="26"/>
      <c r="DV2" s="26"/>
      <c r="DW2" s="26"/>
      <c r="DX2" s="26"/>
      <c r="FL2" s="23"/>
      <c r="FM2" s="15"/>
      <c r="FN2" s="15"/>
      <c r="FO2" s="257"/>
      <c r="FP2" s="258"/>
      <c r="FQ2" s="258"/>
      <c r="FR2" s="258"/>
      <c r="FS2" s="258"/>
      <c r="FT2" s="258"/>
      <c r="FU2" s="258"/>
      <c r="FV2" s="258"/>
      <c r="FW2" s="258"/>
      <c r="FX2" s="258"/>
      <c r="FY2" s="258"/>
      <c r="FZ2" s="258"/>
      <c r="GA2" s="258"/>
      <c r="GB2" s="258"/>
      <c r="GC2" s="259"/>
      <c r="GD2" s="330" t="s">
        <v>42</v>
      </c>
      <c r="GE2" s="331"/>
      <c r="HB2" s="84"/>
    </row>
    <row r="3" spans="1:210" s="27" customFormat="1" ht="15" customHeight="1">
      <c r="A3" s="23"/>
      <c r="B3" s="15"/>
      <c r="C3" s="15"/>
      <c r="D3" s="260" t="s">
        <v>1</v>
      </c>
      <c r="E3" s="261"/>
      <c r="F3" s="261"/>
      <c r="G3" s="261"/>
      <c r="H3" s="261"/>
      <c r="I3" s="261"/>
      <c r="J3" s="261"/>
      <c r="K3" s="261"/>
      <c r="L3" s="261"/>
      <c r="M3" s="261"/>
      <c r="N3" s="261"/>
      <c r="O3" s="261"/>
      <c r="P3" s="261"/>
      <c r="Q3" s="261"/>
      <c r="R3" s="262"/>
      <c r="S3" s="330" t="s">
        <v>2</v>
      </c>
      <c r="T3" s="330"/>
      <c r="U3" s="28"/>
      <c r="V3" s="28"/>
      <c r="W3" s="28"/>
      <c r="X3" s="28"/>
      <c r="Y3" s="28"/>
      <c r="Z3" s="28"/>
      <c r="AA3" s="28"/>
      <c r="AB3" s="28"/>
      <c r="AC3" s="2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c r="BD3" s="28"/>
      <c r="BE3" s="28"/>
      <c r="BF3" s="28"/>
      <c r="BG3" s="28"/>
      <c r="BH3" s="28"/>
      <c r="BI3" s="28"/>
      <c r="BJ3" s="28"/>
      <c r="BK3" s="28"/>
      <c r="BL3" s="28"/>
      <c r="BM3" s="28"/>
      <c r="BN3" s="28"/>
      <c r="BO3" s="28"/>
      <c r="BP3" s="28"/>
      <c r="BQ3" s="28"/>
      <c r="BR3" s="28"/>
      <c r="BS3" s="28"/>
      <c r="BT3" s="28"/>
      <c r="BU3" s="28"/>
      <c r="BV3" s="28"/>
      <c r="BW3" s="28"/>
      <c r="BX3" s="28"/>
      <c r="BY3" s="28"/>
      <c r="BZ3" s="28"/>
      <c r="CA3" s="28"/>
      <c r="CB3" s="28"/>
      <c r="CC3" s="28"/>
      <c r="CD3" s="28"/>
      <c r="CE3" s="28"/>
      <c r="CF3" s="28"/>
      <c r="CG3" s="28"/>
      <c r="CH3" s="28"/>
      <c r="CI3" s="28"/>
      <c r="CJ3" s="28"/>
      <c r="CK3" s="28"/>
      <c r="CL3" s="28"/>
      <c r="CM3" s="28"/>
      <c r="CN3" s="28"/>
      <c r="CO3" s="28"/>
      <c r="CP3" s="28"/>
      <c r="CQ3" s="28"/>
      <c r="CR3" s="28"/>
      <c r="CS3" s="28"/>
      <c r="CT3" s="28"/>
      <c r="CU3" s="28"/>
      <c r="CV3" s="28"/>
      <c r="CW3" s="28"/>
      <c r="CX3" s="28"/>
      <c r="CY3" s="28"/>
      <c r="CZ3" s="28"/>
      <c r="DA3" s="28"/>
      <c r="DB3" s="28"/>
      <c r="DC3" s="28"/>
      <c r="DD3" s="28"/>
      <c r="DE3" s="28"/>
      <c r="DF3" s="28"/>
      <c r="DG3" s="28"/>
      <c r="DH3" s="28"/>
      <c r="DI3" s="28"/>
      <c r="DJ3" s="28"/>
      <c r="DK3" s="28"/>
      <c r="DL3" s="28"/>
      <c r="DM3" s="28"/>
      <c r="DN3" s="28"/>
      <c r="DO3" s="28"/>
      <c r="DP3" s="28"/>
      <c r="DQ3" s="28"/>
      <c r="DR3" s="28"/>
      <c r="DS3" s="28"/>
      <c r="DT3" s="28"/>
      <c r="DU3" s="28"/>
      <c r="DV3" s="28"/>
      <c r="DW3" s="28"/>
      <c r="DX3" s="28"/>
      <c r="FL3" s="23"/>
      <c r="FM3" s="15"/>
      <c r="FN3" s="15"/>
      <c r="FO3" s="260" t="s">
        <v>1</v>
      </c>
      <c r="FP3" s="261"/>
      <c r="FQ3" s="261"/>
      <c r="FR3" s="261"/>
      <c r="FS3" s="261"/>
      <c r="FT3" s="261"/>
      <c r="FU3" s="261"/>
      <c r="FV3" s="261"/>
      <c r="FW3" s="261"/>
      <c r="FX3" s="261"/>
      <c r="FY3" s="261"/>
      <c r="FZ3" s="261"/>
      <c r="GA3" s="261"/>
      <c r="GB3" s="261"/>
      <c r="GC3" s="262"/>
      <c r="GD3" s="330" t="s">
        <v>2</v>
      </c>
      <c r="GE3" s="331"/>
      <c r="HB3" s="84"/>
    </row>
    <row r="4" spans="1:210" s="27" customFormat="1" ht="15" customHeight="1">
      <c r="A4" s="24"/>
      <c r="B4" s="25"/>
      <c r="C4" s="25"/>
      <c r="D4" s="263"/>
      <c r="E4" s="264"/>
      <c r="F4" s="264"/>
      <c r="G4" s="264"/>
      <c r="H4" s="264"/>
      <c r="I4" s="264"/>
      <c r="J4" s="264"/>
      <c r="K4" s="264"/>
      <c r="L4" s="264"/>
      <c r="M4" s="264"/>
      <c r="N4" s="264"/>
      <c r="O4" s="264"/>
      <c r="P4" s="264"/>
      <c r="Q4" s="264"/>
      <c r="R4" s="265"/>
      <c r="S4" s="330" t="s">
        <v>43</v>
      </c>
      <c r="T4" s="330"/>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c r="BD4" s="28"/>
      <c r="BE4" s="28"/>
      <c r="BF4" s="28"/>
      <c r="BG4" s="28"/>
      <c r="BH4" s="28"/>
      <c r="BI4" s="28"/>
      <c r="BJ4" s="28"/>
      <c r="BK4" s="28"/>
      <c r="BL4" s="28"/>
      <c r="BM4" s="28"/>
      <c r="BN4" s="28"/>
      <c r="BO4" s="28"/>
      <c r="BP4" s="28"/>
      <c r="BQ4" s="28"/>
      <c r="BR4" s="28"/>
      <c r="BS4" s="28"/>
      <c r="BT4" s="28"/>
      <c r="BU4" s="28"/>
      <c r="BV4" s="28"/>
      <c r="BW4" s="28"/>
      <c r="BX4" s="28"/>
      <c r="BY4" s="28"/>
      <c r="BZ4" s="28"/>
      <c r="CA4" s="28"/>
      <c r="CB4" s="28"/>
      <c r="CC4" s="28"/>
      <c r="CD4" s="28"/>
      <c r="CE4" s="28"/>
      <c r="CF4" s="28"/>
      <c r="CG4" s="28"/>
      <c r="CH4" s="28"/>
      <c r="CI4" s="28"/>
      <c r="CJ4" s="28"/>
      <c r="CK4" s="28"/>
      <c r="CL4" s="28"/>
      <c r="CM4" s="28"/>
      <c r="CN4" s="28"/>
      <c r="CO4" s="28"/>
      <c r="CP4" s="28"/>
      <c r="CQ4" s="28"/>
      <c r="CR4" s="28"/>
      <c r="CS4" s="28"/>
      <c r="CT4" s="28"/>
      <c r="CU4" s="28"/>
      <c r="CV4" s="28"/>
      <c r="CW4" s="28"/>
      <c r="CX4" s="28"/>
      <c r="CY4" s="28"/>
      <c r="CZ4" s="28"/>
      <c r="DA4" s="28"/>
      <c r="DB4" s="28"/>
      <c r="DC4" s="28"/>
      <c r="DD4" s="28"/>
      <c r="DE4" s="28"/>
      <c r="DF4" s="28"/>
      <c r="DG4" s="28"/>
      <c r="DH4" s="28"/>
      <c r="DI4" s="28"/>
      <c r="DJ4" s="28"/>
      <c r="DK4" s="28"/>
      <c r="DL4" s="28"/>
      <c r="DM4" s="28"/>
      <c r="DN4" s="28"/>
      <c r="DO4" s="28"/>
      <c r="DP4" s="28"/>
      <c r="DQ4" s="28"/>
      <c r="DR4" s="28"/>
      <c r="DS4" s="28"/>
      <c r="DT4" s="28"/>
      <c r="DU4" s="28"/>
      <c r="DV4" s="28"/>
      <c r="DW4" s="28"/>
      <c r="DX4" s="28"/>
      <c r="FL4" s="24"/>
      <c r="FM4" s="25"/>
      <c r="FN4" s="25"/>
      <c r="FO4" s="263"/>
      <c r="FP4" s="264"/>
      <c r="FQ4" s="264"/>
      <c r="FR4" s="264"/>
      <c r="FS4" s="264"/>
      <c r="FT4" s="264"/>
      <c r="FU4" s="264"/>
      <c r="FV4" s="264"/>
      <c r="FW4" s="264"/>
      <c r="FX4" s="264"/>
      <c r="FY4" s="264"/>
      <c r="FZ4" s="264"/>
      <c r="GA4" s="264"/>
      <c r="GB4" s="264"/>
      <c r="GC4" s="265"/>
      <c r="GD4" s="330" t="s">
        <v>43</v>
      </c>
      <c r="GE4" s="331"/>
      <c r="HB4" s="84"/>
    </row>
    <row r="5" spans="1:210" s="56" customFormat="1" ht="8.15" customHeight="1">
      <c r="A5" s="12"/>
      <c r="B5" s="8"/>
      <c r="C5" s="8"/>
      <c r="D5" s="8"/>
      <c r="E5" s="15"/>
      <c r="F5" s="8"/>
      <c r="G5" s="8"/>
      <c r="H5" s="8"/>
      <c r="I5" s="8"/>
      <c r="J5" s="8"/>
      <c r="K5" s="8"/>
      <c r="L5" s="8"/>
      <c r="M5" s="8"/>
      <c r="N5" s="8"/>
      <c r="O5" s="8"/>
      <c r="Q5" s="8"/>
      <c r="R5" s="8"/>
      <c r="S5" s="8"/>
      <c r="T5" s="8"/>
      <c r="DN5" s="27"/>
      <c r="DO5" s="27"/>
      <c r="DP5" s="27"/>
      <c r="DQ5" s="27"/>
      <c r="DR5" s="27"/>
      <c r="DS5" s="27"/>
      <c r="DT5" s="27"/>
      <c r="DU5" s="27"/>
      <c r="DV5" s="27"/>
      <c r="DW5" s="27"/>
      <c r="DX5" s="27"/>
      <c r="DY5" s="27"/>
      <c r="FL5" s="12"/>
      <c r="FM5" s="8"/>
      <c r="FN5" s="8"/>
      <c r="FO5" s="8"/>
      <c r="FP5" s="15"/>
      <c r="FQ5" s="8"/>
      <c r="FR5" s="8"/>
      <c r="FS5" s="8"/>
      <c r="FT5" s="8"/>
      <c r="FU5" s="8"/>
      <c r="FV5" s="8"/>
      <c r="FW5" s="8"/>
      <c r="FX5" s="8"/>
      <c r="FY5" s="8"/>
      <c r="FZ5" s="8"/>
      <c r="GB5" s="8"/>
      <c r="GC5" s="8"/>
      <c r="GD5" s="8"/>
      <c r="GE5" s="128"/>
      <c r="HB5" s="84"/>
    </row>
    <row r="6" spans="1:210" s="62" customFormat="1" ht="30" customHeight="1">
      <c r="A6" s="270" t="s">
        <v>3</v>
      </c>
      <c r="B6" s="271"/>
      <c r="C6" s="271"/>
      <c r="D6" s="271"/>
      <c r="E6" s="271"/>
      <c r="F6" s="271"/>
      <c r="G6" s="271"/>
      <c r="H6" s="271"/>
      <c r="I6" s="271"/>
      <c r="J6" s="271"/>
      <c r="K6" s="271"/>
      <c r="L6" s="271"/>
      <c r="M6" s="271"/>
      <c r="N6" s="271"/>
      <c r="O6" s="271"/>
      <c r="P6" s="271"/>
      <c r="Q6" s="271"/>
      <c r="R6" s="271"/>
      <c r="S6" s="271"/>
      <c r="T6" s="272"/>
      <c r="U6" s="29"/>
      <c r="V6" s="29"/>
      <c r="W6" s="29"/>
      <c r="X6" s="29"/>
      <c r="Y6" s="29"/>
      <c r="Z6" s="29"/>
      <c r="AA6" s="29"/>
      <c r="AB6" s="29"/>
      <c r="AC6" s="29"/>
      <c r="AD6" s="29"/>
      <c r="AE6" s="29"/>
      <c r="AF6" s="29"/>
      <c r="AG6" s="29"/>
      <c r="AH6" s="29"/>
      <c r="AI6" s="29"/>
      <c r="AJ6" s="29"/>
      <c r="AK6" s="29"/>
      <c r="AL6" s="29"/>
      <c r="AM6" s="29"/>
      <c r="AN6" s="29"/>
      <c r="AO6" s="29"/>
      <c r="AP6" s="29"/>
      <c r="AQ6" s="29"/>
      <c r="AR6" s="29"/>
      <c r="AS6" s="29"/>
      <c r="AT6" s="29"/>
      <c r="AU6" s="29"/>
      <c r="AV6" s="29"/>
      <c r="AW6" s="29"/>
      <c r="AX6" s="29"/>
      <c r="AY6" s="29"/>
      <c r="AZ6" s="29"/>
      <c r="BA6" s="29"/>
      <c r="BB6" s="29"/>
      <c r="BC6" s="29"/>
      <c r="BD6" s="29"/>
      <c r="BE6" s="29"/>
      <c r="BF6" s="29"/>
      <c r="BG6" s="29"/>
      <c r="BH6" s="29"/>
      <c r="BI6" s="29"/>
      <c r="BJ6" s="29"/>
      <c r="BK6" s="29"/>
      <c r="BL6" s="29"/>
      <c r="BM6" s="29"/>
      <c r="BN6" s="29"/>
      <c r="BO6" s="29"/>
      <c r="BP6" s="29"/>
      <c r="BQ6" s="29"/>
      <c r="BR6" s="29"/>
      <c r="BS6" s="29"/>
      <c r="BT6" s="29"/>
      <c r="BU6" s="29"/>
      <c r="BV6" s="29"/>
      <c r="BW6" s="29"/>
      <c r="BX6" s="29"/>
      <c r="BY6" s="29"/>
      <c r="BZ6" s="29"/>
      <c r="CA6" s="29"/>
      <c r="CB6" s="29"/>
      <c r="CC6" s="29"/>
      <c r="CD6" s="29"/>
      <c r="CE6" s="29"/>
      <c r="CF6" s="29"/>
      <c r="CG6" s="29"/>
      <c r="CH6" s="29"/>
      <c r="CI6" s="29"/>
      <c r="CJ6" s="29"/>
      <c r="CK6" s="29"/>
      <c r="CL6" s="29"/>
      <c r="CM6" s="29"/>
      <c r="CN6" s="29"/>
      <c r="CO6" s="29"/>
      <c r="CP6" s="29"/>
      <c r="CQ6" s="29"/>
      <c r="CR6" s="29"/>
      <c r="CS6" s="29"/>
      <c r="CT6" s="29"/>
      <c r="CU6" s="29"/>
      <c r="CV6" s="29"/>
      <c r="CW6" s="29"/>
      <c r="CX6" s="29"/>
      <c r="CY6" s="29"/>
      <c r="CZ6" s="29"/>
      <c r="DA6" s="29"/>
      <c r="DB6" s="29"/>
      <c r="DC6" s="29"/>
      <c r="DD6" s="29"/>
      <c r="DE6" s="29"/>
      <c r="DF6" s="29"/>
      <c r="DG6" s="29"/>
      <c r="DH6" s="29"/>
      <c r="DI6" s="29"/>
      <c r="DJ6" s="29"/>
      <c r="DK6" s="29"/>
      <c r="DL6" s="29"/>
      <c r="DM6" s="29"/>
      <c r="DN6" s="29"/>
      <c r="DO6" s="29"/>
      <c r="DP6" s="29"/>
      <c r="DQ6" s="29"/>
      <c r="DR6" s="29"/>
      <c r="DS6" s="29"/>
      <c r="DT6" s="29"/>
      <c r="DU6" s="29"/>
      <c r="DV6" s="29"/>
      <c r="DW6" s="29"/>
      <c r="DX6" s="29"/>
      <c r="DY6" s="29"/>
      <c r="FL6" s="319" t="s">
        <v>3</v>
      </c>
      <c r="FM6" s="271"/>
      <c r="FN6" s="271"/>
      <c r="FO6" s="271"/>
      <c r="FP6" s="271"/>
      <c r="FQ6" s="271"/>
      <c r="FR6" s="271"/>
      <c r="FS6" s="271"/>
      <c r="FT6" s="271"/>
      <c r="FU6" s="271"/>
      <c r="FV6" s="271"/>
      <c r="FW6" s="271"/>
      <c r="FX6" s="271"/>
      <c r="FY6" s="271"/>
      <c r="FZ6" s="271"/>
      <c r="GA6" s="271"/>
      <c r="GB6" s="271"/>
      <c r="GC6" s="271"/>
      <c r="GD6" s="271"/>
      <c r="GE6" s="320"/>
      <c r="HB6" s="85"/>
    </row>
    <row r="7" spans="1:210" s="62" customFormat="1" ht="8.15" customHeight="1">
      <c r="A7" s="63"/>
      <c r="B7" s="64"/>
      <c r="C7" s="64"/>
      <c r="D7" s="64"/>
      <c r="E7" s="65"/>
      <c r="F7" s="64"/>
      <c r="G7" s="64"/>
      <c r="H7" s="66"/>
      <c r="I7" s="66"/>
      <c r="J7" s="66"/>
      <c r="K7" s="66"/>
      <c r="L7" s="66"/>
      <c r="M7" s="66"/>
      <c r="N7" s="66"/>
      <c r="O7" s="66"/>
      <c r="Q7" s="66"/>
      <c r="R7" s="66"/>
      <c r="S7" s="66"/>
      <c r="T7" s="66"/>
      <c r="DN7" s="67"/>
      <c r="DO7" s="67"/>
      <c r="DP7" s="67"/>
      <c r="DQ7" s="67"/>
      <c r="DR7" s="67"/>
      <c r="DS7" s="67"/>
      <c r="DT7" s="67"/>
      <c r="DU7" s="67"/>
      <c r="DV7" s="67"/>
      <c r="DW7" s="67"/>
      <c r="DX7" s="67"/>
      <c r="DY7" s="67"/>
      <c r="FL7" s="63"/>
      <c r="FM7" s="64"/>
      <c r="FN7" s="64"/>
      <c r="FO7" s="64"/>
      <c r="FP7" s="65"/>
      <c r="FQ7" s="64"/>
      <c r="FR7" s="64"/>
      <c r="FS7" s="66"/>
      <c r="FT7" s="66"/>
      <c r="FU7" s="66"/>
      <c r="FV7" s="66"/>
      <c r="FW7" s="66"/>
      <c r="FX7" s="66"/>
      <c r="FY7" s="66"/>
      <c r="FZ7" s="66"/>
      <c r="GB7" s="66"/>
      <c r="GC7" s="66"/>
      <c r="GD7" s="66"/>
      <c r="GE7" s="129"/>
      <c r="HB7" s="85"/>
    </row>
    <row r="8" spans="1:210" s="62" customFormat="1" ht="30" customHeight="1">
      <c r="A8" s="247" t="s">
        <v>4</v>
      </c>
      <c r="B8" s="248"/>
      <c r="C8" s="249"/>
      <c r="D8" s="68"/>
      <c r="E8" s="68" t="s">
        <v>31</v>
      </c>
      <c r="F8" s="321" t="s">
        <v>34</v>
      </c>
      <c r="G8" s="322"/>
      <c r="H8" s="69"/>
      <c r="I8" s="76"/>
      <c r="J8" s="299" t="s">
        <v>1019</v>
      </c>
      <c r="K8" s="299"/>
      <c r="L8" s="78"/>
      <c r="M8" s="78"/>
      <c r="N8" s="299" t="s">
        <v>35</v>
      </c>
      <c r="O8" s="299"/>
      <c r="P8" s="70"/>
      <c r="Q8" s="69" t="s">
        <v>36</v>
      </c>
      <c r="R8" s="321" t="s">
        <v>37</v>
      </c>
      <c r="S8" s="323"/>
      <c r="T8" s="322"/>
      <c r="V8" s="298"/>
      <c r="W8" s="298"/>
      <c r="X8" s="298"/>
      <c r="Y8" s="71"/>
      <c r="FL8" s="247" t="s">
        <v>4</v>
      </c>
      <c r="FM8" s="248"/>
      <c r="FN8" s="249"/>
      <c r="FO8" s="68"/>
      <c r="FP8" s="68" t="s">
        <v>31</v>
      </c>
      <c r="FQ8" s="321" t="s">
        <v>34</v>
      </c>
      <c r="FR8" s="322"/>
      <c r="FS8" s="69"/>
      <c r="FT8" s="76"/>
      <c r="FU8" s="299" t="s">
        <v>1019</v>
      </c>
      <c r="FV8" s="299"/>
      <c r="FW8" s="78"/>
      <c r="FX8" s="78"/>
      <c r="FY8" s="299" t="s">
        <v>35</v>
      </c>
      <c r="FZ8" s="299"/>
      <c r="GA8" s="70"/>
      <c r="GB8" s="69" t="s">
        <v>36</v>
      </c>
      <c r="GC8" s="321" t="s">
        <v>37</v>
      </c>
      <c r="GD8" s="323"/>
      <c r="GE8" s="324"/>
      <c r="HB8" s="85"/>
    </row>
    <row r="9" spans="1:210" s="62" customFormat="1" ht="8.15" customHeight="1">
      <c r="A9" s="72"/>
      <c r="B9" s="73"/>
      <c r="C9" s="64"/>
      <c r="D9" s="64"/>
      <c r="E9" s="65"/>
      <c r="F9" s="64"/>
      <c r="G9" s="64"/>
      <c r="H9" s="66"/>
      <c r="I9" s="66"/>
      <c r="J9" s="66"/>
      <c r="K9" s="66"/>
      <c r="L9" s="66"/>
      <c r="M9" s="66"/>
      <c r="N9" s="66"/>
      <c r="O9" s="66"/>
      <c r="Q9" s="66"/>
      <c r="R9" s="66"/>
      <c r="S9" s="66"/>
      <c r="T9" s="66"/>
      <c r="DN9" s="67"/>
      <c r="DO9" s="67"/>
      <c r="DP9" s="67"/>
      <c r="DQ9" s="67"/>
      <c r="DR9" s="67"/>
      <c r="DS9" s="67"/>
      <c r="DT9" s="67"/>
      <c r="DU9" s="67"/>
      <c r="DV9" s="67"/>
      <c r="DW9" s="67"/>
      <c r="DX9" s="67"/>
      <c r="DY9" s="67"/>
      <c r="FL9" s="72"/>
      <c r="FM9" s="73"/>
      <c r="FN9" s="64"/>
      <c r="FO9" s="64"/>
      <c r="FP9" s="65"/>
      <c r="FQ9" s="64"/>
      <c r="FR9" s="64"/>
      <c r="FS9" s="66"/>
      <c r="FT9" s="66"/>
      <c r="FU9" s="66"/>
      <c r="FV9" s="66"/>
      <c r="FW9" s="66"/>
      <c r="FX9" s="66"/>
      <c r="FY9" s="66"/>
      <c r="FZ9" s="66"/>
      <c r="GB9" s="66"/>
      <c r="GC9" s="66"/>
      <c r="GD9" s="66"/>
      <c r="GE9" s="129"/>
      <c r="HB9" s="85"/>
    </row>
    <row r="10" spans="1:210" s="29" customFormat="1" ht="30" customHeight="1">
      <c r="A10" s="247" t="s">
        <v>5</v>
      </c>
      <c r="B10" s="248"/>
      <c r="C10" s="249"/>
      <c r="D10" s="300" t="s">
        <v>1011</v>
      </c>
      <c r="E10" s="301"/>
      <c r="F10" s="301"/>
      <c r="G10" s="301"/>
      <c r="H10" s="301"/>
      <c r="I10" s="301"/>
      <c r="J10" s="301"/>
      <c r="K10" s="301"/>
      <c r="L10" s="301"/>
      <c r="M10" s="301"/>
      <c r="N10" s="301"/>
      <c r="O10" s="301"/>
      <c r="P10" s="301"/>
      <c r="Q10" s="301"/>
      <c r="R10" s="301"/>
      <c r="S10" s="301"/>
      <c r="T10" s="302"/>
      <c r="U10" s="74"/>
      <c r="V10" s="74"/>
      <c r="W10" s="74"/>
      <c r="X10" s="74"/>
      <c r="Y10" s="74"/>
      <c r="Z10" s="74"/>
      <c r="AA10" s="74"/>
      <c r="AB10" s="74"/>
      <c r="AC10" s="74"/>
      <c r="AD10" s="74"/>
      <c r="AE10" s="74"/>
      <c r="AF10" s="74"/>
      <c r="AG10" s="74"/>
      <c r="AH10" s="74"/>
      <c r="AI10" s="74"/>
      <c r="AJ10" s="74"/>
      <c r="AK10" s="74"/>
      <c r="AL10" s="74"/>
      <c r="AM10" s="74"/>
      <c r="AN10" s="74"/>
      <c r="AO10" s="74"/>
      <c r="AP10" s="74"/>
      <c r="AQ10" s="74"/>
      <c r="AR10" s="74"/>
      <c r="AS10" s="74"/>
      <c r="AT10" s="74"/>
      <c r="AU10" s="74"/>
      <c r="AV10" s="74"/>
      <c r="AW10" s="74"/>
      <c r="AX10" s="74"/>
      <c r="AY10" s="74"/>
      <c r="AZ10" s="74"/>
      <c r="BA10" s="74"/>
      <c r="BB10" s="74"/>
      <c r="BC10" s="74"/>
      <c r="BD10" s="74"/>
      <c r="BE10" s="74"/>
      <c r="BF10" s="74"/>
      <c r="BG10" s="74"/>
      <c r="BH10" s="74"/>
      <c r="BI10" s="74"/>
      <c r="BJ10" s="74"/>
      <c r="BK10" s="74"/>
      <c r="BL10" s="74"/>
      <c r="BM10" s="74"/>
      <c r="BN10" s="74"/>
      <c r="BO10" s="74"/>
      <c r="BP10" s="74"/>
      <c r="BQ10" s="74"/>
      <c r="BR10" s="74"/>
      <c r="BS10" s="74"/>
      <c r="BT10" s="74"/>
      <c r="BU10" s="74"/>
      <c r="BV10" s="74"/>
      <c r="BW10" s="74"/>
      <c r="BX10" s="74"/>
      <c r="BY10" s="74"/>
      <c r="BZ10" s="74"/>
      <c r="CA10" s="74"/>
      <c r="CB10" s="74"/>
      <c r="CC10" s="74"/>
      <c r="CD10" s="74"/>
      <c r="CE10" s="74"/>
      <c r="CF10" s="74"/>
      <c r="CG10" s="74"/>
      <c r="CH10" s="74"/>
      <c r="CI10" s="74"/>
      <c r="CJ10" s="74"/>
      <c r="CK10" s="74"/>
      <c r="CL10" s="74"/>
      <c r="CM10" s="74"/>
      <c r="CN10" s="74"/>
      <c r="CO10" s="74"/>
      <c r="CP10" s="74"/>
      <c r="CQ10" s="74"/>
      <c r="CR10" s="74"/>
      <c r="CS10" s="74"/>
      <c r="CT10" s="74"/>
      <c r="CU10" s="74"/>
      <c r="CV10" s="74"/>
      <c r="CW10" s="74"/>
      <c r="CX10" s="74"/>
      <c r="CY10" s="74"/>
      <c r="CZ10" s="74"/>
      <c r="DA10" s="74"/>
      <c r="DB10" s="74"/>
      <c r="DC10" s="74"/>
      <c r="DD10" s="74"/>
      <c r="DE10" s="74"/>
      <c r="DF10" s="74"/>
      <c r="DG10" s="74"/>
      <c r="DH10" s="74"/>
      <c r="DI10" s="74"/>
      <c r="DJ10" s="74"/>
      <c r="DK10" s="74"/>
      <c r="DL10" s="74"/>
      <c r="DM10" s="74"/>
      <c r="DN10" s="74"/>
      <c r="DO10" s="74"/>
      <c r="DP10" s="74"/>
      <c r="DQ10" s="74"/>
      <c r="DR10" s="74"/>
      <c r="DS10" s="74"/>
      <c r="DT10" s="74"/>
      <c r="DU10" s="74"/>
      <c r="DV10" s="74"/>
      <c r="DW10" s="74"/>
      <c r="DX10" s="74"/>
      <c r="DY10" s="74"/>
      <c r="FL10" s="247" t="s">
        <v>5</v>
      </c>
      <c r="FM10" s="248"/>
      <c r="FN10" s="249"/>
      <c r="FO10" s="300" t="s">
        <v>1011</v>
      </c>
      <c r="FP10" s="301"/>
      <c r="FQ10" s="301"/>
      <c r="FR10" s="301"/>
      <c r="FS10" s="301"/>
      <c r="FT10" s="301"/>
      <c r="FU10" s="301"/>
      <c r="FV10" s="301"/>
      <c r="FW10" s="301"/>
      <c r="FX10" s="301"/>
      <c r="FY10" s="301"/>
      <c r="FZ10" s="301"/>
      <c r="GA10" s="301"/>
      <c r="GB10" s="301"/>
      <c r="GC10" s="301"/>
      <c r="GD10" s="301"/>
      <c r="GE10" s="315"/>
      <c r="HB10" s="86"/>
    </row>
    <row r="11" spans="1:210" s="62" customFormat="1" ht="8.15" customHeight="1">
      <c r="A11" s="75"/>
      <c r="B11" s="66"/>
      <c r="C11" s="66"/>
      <c r="D11" s="66"/>
      <c r="E11" s="65"/>
      <c r="F11" s="66"/>
      <c r="G11" s="66"/>
      <c r="H11" s="66"/>
      <c r="I11" s="66"/>
      <c r="J11" s="66"/>
      <c r="K11" s="66"/>
      <c r="L11" s="66"/>
      <c r="M11" s="66"/>
      <c r="N11" s="66"/>
      <c r="O11" s="66"/>
      <c r="Q11" s="66"/>
      <c r="R11" s="66"/>
      <c r="S11" s="66"/>
      <c r="T11" s="66"/>
      <c r="DN11" s="67"/>
      <c r="DO11" s="67"/>
      <c r="DP11" s="67"/>
      <c r="DQ11" s="67"/>
      <c r="DR11" s="67"/>
      <c r="DS11" s="67"/>
      <c r="DT11" s="67"/>
      <c r="DU11" s="67"/>
      <c r="DV11" s="67"/>
      <c r="DW11" s="67"/>
      <c r="DX11" s="67"/>
      <c r="DY11" s="67"/>
      <c r="FL11" s="75"/>
      <c r="FM11" s="66"/>
      <c r="FN11" s="66"/>
      <c r="FO11" s="66"/>
      <c r="FP11" s="65"/>
      <c r="FQ11" s="66"/>
      <c r="FR11" s="66"/>
      <c r="FS11" s="66"/>
      <c r="FT11" s="66"/>
      <c r="FU11" s="66"/>
      <c r="FV11" s="66"/>
      <c r="FW11" s="66"/>
      <c r="FX11" s="66"/>
      <c r="FY11" s="66"/>
      <c r="FZ11" s="66"/>
      <c r="GB11" s="66"/>
      <c r="GC11" s="66"/>
      <c r="GD11" s="66"/>
      <c r="GE11" s="129"/>
      <c r="HB11" s="85"/>
    </row>
    <row r="12" spans="1:210" s="62" customFormat="1" ht="30" customHeight="1" thickBot="1">
      <c r="A12" s="270" t="s">
        <v>1013</v>
      </c>
      <c r="B12" s="271"/>
      <c r="C12" s="271"/>
      <c r="D12" s="271"/>
      <c r="E12" s="271"/>
      <c r="F12" s="271"/>
      <c r="G12" s="271"/>
      <c r="H12" s="271"/>
      <c r="I12" s="271"/>
      <c r="J12" s="271"/>
      <c r="K12" s="271"/>
      <c r="L12" s="271"/>
      <c r="M12" s="271"/>
      <c r="N12" s="271"/>
      <c r="O12" s="271"/>
      <c r="P12" s="271"/>
      <c r="Q12" s="271"/>
      <c r="R12" s="271"/>
      <c r="S12" s="271"/>
      <c r="T12" s="272"/>
      <c r="U12" s="29"/>
      <c r="V12" s="29"/>
      <c r="W12" s="29"/>
      <c r="X12" s="29"/>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67"/>
      <c r="DQ12" s="67"/>
      <c r="DR12" s="67"/>
      <c r="DS12" s="67"/>
      <c r="DT12" s="67"/>
      <c r="DU12" s="67"/>
      <c r="DV12" s="67"/>
      <c r="DW12" s="67"/>
      <c r="DX12" s="67"/>
      <c r="DY12" s="67"/>
      <c r="FL12" s="316" t="s">
        <v>1013</v>
      </c>
      <c r="FM12" s="317"/>
      <c r="FN12" s="317"/>
      <c r="FO12" s="317"/>
      <c r="FP12" s="317"/>
      <c r="FQ12" s="317"/>
      <c r="FR12" s="317"/>
      <c r="FS12" s="317"/>
      <c r="FT12" s="317"/>
      <c r="FU12" s="317"/>
      <c r="FV12" s="317"/>
      <c r="FW12" s="317"/>
      <c r="FX12" s="317"/>
      <c r="FY12" s="317"/>
      <c r="FZ12" s="317"/>
      <c r="GA12" s="317"/>
      <c r="GB12" s="317"/>
      <c r="GC12" s="317"/>
      <c r="GD12" s="317"/>
      <c r="GE12" s="318"/>
      <c r="HB12" s="85"/>
    </row>
    <row r="13" spans="1:210" s="62" customFormat="1" ht="7.5" customHeight="1">
      <c r="A13" s="75"/>
      <c r="B13" s="66"/>
      <c r="C13" s="66"/>
      <c r="D13" s="66"/>
      <c r="E13" s="65"/>
      <c r="F13" s="66"/>
      <c r="G13" s="66"/>
      <c r="H13" s="66"/>
      <c r="I13" s="66"/>
      <c r="J13" s="66"/>
      <c r="K13" s="66"/>
      <c r="L13" s="66"/>
      <c r="M13" s="66"/>
      <c r="N13" s="66"/>
      <c r="O13" s="66"/>
      <c r="Q13" s="66"/>
      <c r="R13" s="66"/>
      <c r="S13" s="66"/>
      <c r="T13" s="66"/>
      <c r="DN13" s="67"/>
      <c r="DO13" s="67"/>
      <c r="DP13" s="67"/>
      <c r="DQ13" s="67"/>
      <c r="DR13" s="67"/>
      <c r="DS13" s="67"/>
      <c r="DT13" s="67"/>
      <c r="DU13" s="67"/>
      <c r="DV13" s="67"/>
      <c r="DW13" s="67"/>
      <c r="DX13" s="67"/>
      <c r="DY13" s="67"/>
      <c r="HB13" s="85"/>
    </row>
    <row r="14" spans="1:210" s="62" customFormat="1" ht="15.5">
      <c r="I14" s="303" t="s">
        <v>1014</v>
      </c>
      <c r="J14" s="304"/>
      <c r="K14" s="304"/>
      <c r="L14" s="304"/>
      <c r="M14" s="304"/>
      <c r="N14" s="304"/>
      <c r="O14" s="304"/>
      <c r="P14" s="286"/>
      <c r="Q14" s="304" t="s">
        <v>6</v>
      </c>
      <c r="R14" s="304"/>
      <c r="S14" s="304"/>
      <c r="T14" s="304"/>
      <c r="U14" s="4"/>
      <c r="V14" s="304" t="s">
        <v>7</v>
      </c>
      <c r="W14" s="304"/>
      <c r="X14" s="304"/>
      <c r="Y14" s="304"/>
      <c r="Z14" s="286"/>
      <c r="AA14" s="304" t="s">
        <v>28</v>
      </c>
      <c r="AB14" s="304"/>
      <c r="AC14" s="304"/>
      <c r="AD14" s="304"/>
      <c r="AE14" s="4"/>
      <c r="AF14" s="304" t="s">
        <v>44</v>
      </c>
      <c r="AG14" s="304"/>
      <c r="AH14" s="304"/>
      <c r="AI14" s="304"/>
      <c r="AJ14" s="4"/>
      <c r="AK14" s="304" t="s">
        <v>46</v>
      </c>
      <c r="AL14" s="304"/>
      <c r="AM14" s="304"/>
      <c r="AN14" s="304"/>
      <c r="AO14" s="4"/>
      <c r="AP14" s="304" t="s">
        <v>49</v>
      </c>
      <c r="AQ14" s="304"/>
      <c r="AR14" s="304"/>
      <c r="AS14" s="304"/>
      <c r="AT14" s="4"/>
      <c r="AU14" s="304" t="s">
        <v>50</v>
      </c>
      <c r="AV14" s="304"/>
      <c r="AW14" s="304"/>
      <c r="AX14" s="304"/>
      <c r="AY14" s="4"/>
      <c r="AZ14" s="304" t="s">
        <v>51</v>
      </c>
      <c r="BA14" s="304"/>
      <c r="BB14" s="304"/>
      <c r="BC14" s="304"/>
      <c r="BD14" s="4"/>
      <c r="BE14" s="304" t="s">
        <v>54</v>
      </c>
      <c r="BF14" s="304"/>
      <c r="BG14" s="304"/>
      <c r="BH14" s="304"/>
      <c r="BI14" s="4"/>
      <c r="BJ14" s="304" t="s">
        <v>57</v>
      </c>
      <c r="BK14" s="304"/>
      <c r="BL14" s="304"/>
      <c r="BM14" s="304"/>
      <c r="BN14" s="4"/>
      <c r="BO14" s="304" t="s">
        <v>58</v>
      </c>
      <c r="BP14" s="304"/>
      <c r="BQ14" s="304"/>
      <c r="BR14" s="304"/>
      <c r="BS14" s="4"/>
      <c r="BT14" s="304" t="s">
        <v>59</v>
      </c>
      <c r="BU14" s="304"/>
      <c r="BV14" s="304"/>
      <c r="BW14" s="304"/>
      <c r="BX14" s="4"/>
      <c r="BY14" s="304" t="s">
        <v>60</v>
      </c>
      <c r="BZ14" s="304"/>
      <c r="CA14" s="304"/>
      <c r="CB14" s="304"/>
      <c r="CC14" s="4"/>
      <c r="CD14" s="304" t="s">
        <v>61</v>
      </c>
      <c r="CE14" s="304"/>
      <c r="CF14" s="304"/>
      <c r="CG14" s="304"/>
      <c r="CH14" s="4"/>
      <c r="CI14" s="304" t="s">
        <v>62</v>
      </c>
      <c r="CJ14" s="304"/>
      <c r="CK14" s="304"/>
      <c r="CL14" s="304"/>
      <c r="CM14" s="4"/>
      <c r="CN14" s="304" t="s">
        <v>63</v>
      </c>
      <c r="CO14" s="304"/>
      <c r="CP14" s="304"/>
      <c r="CQ14" s="304"/>
      <c r="CR14" s="4"/>
      <c r="CS14" s="304" t="s">
        <v>64</v>
      </c>
      <c r="CT14" s="304"/>
      <c r="CU14" s="304"/>
      <c r="CV14" s="304"/>
      <c r="CW14" s="4"/>
      <c r="CX14" s="304" t="s">
        <v>65</v>
      </c>
      <c r="CY14" s="304"/>
      <c r="CZ14" s="304"/>
      <c r="DA14" s="304"/>
      <c r="DB14" s="286"/>
      <c r="DC14" s="304" t="s">
        <v>66</v>
      </c>
      <c r="DD14" s="304"/>
      <c r="DE14" s="304"/>
      <c r="DF14" s="304"/>
      <c r="DG14" s="4"/>
      <c r="DH14" s="304" t="s">
        <v>67</v>
      </c>
      <c r="DI14" s="304"/>
      <c r="DJ14" s="304"/>
      <c r="DK14" s="304"/>
      <c r="DL14" s="4"/>
      <c r="DM14" s="304" t="s">
        <v>79</v>
      </c>
      <c r="DN14" s="304"/>
      <c r="DO14" s="304"/>
      <c r="DP14" s="304"/>
      <c r="DQ14" s="4"/>
      <c r="DR14" s="304" t="s">
        <v>81</v>
      </c>
      <c r="DS14" s="304"/>
      <c r="DT14" s="304"/>
      <c r="DU14" s="304"/>
      <c r="DV14" s="4"/>
      <c r="DW14" s="304" t="s">
        <v>83</v>
      </c>
      <c r="DX14" s="304"/>
      <c r="DY14" s="304"/>
      <c r="DZ14" s="304"/>
      <c r="EA14" s="4"/>
      <c r="EB14" s="304" t="s">
        <v>85</v>
      </c>
      <c r="EC14" s="304"/>
      <c r="ED14" s="304"/>
      <c r="EE14" s="304"/>
      <c r="EF14" s="4"/>
      <c r="EG14" s="304" t="s">
        <v>87</v>
      </c>
      <c r="EH14" s="304"/>
      <c r="EI14" s="304"/>
      <c r="EJ14" s="304"/>
      <c r="EK14" s="4"/>
      <c r="EL14" s="304" t="s">
        <v>89</v>
      </c>
      <c r="EM14" s="304"/>
      <c r="EN14" s="304"/>
      <c r="EO14" s="304"/>
      <c r="EP14" s="4"/>
      <c r="EQ14" s="304" t="s">
        <v>91</v>
      </c>
      <c r="ER14" s="304"/>
      <c r="ES14" s="304"/>
      <c r="ET14" s="304"/>
      <c r="EU14" s="4"/>
      <c r="EV14" s="304" t="s">
        <v>93</v>
      </c>
      <c r="EW14" s="304"/>
      <c r="EX14" s="304"/>
      <c r="EY14" s="304"/>
      <c r="EZ14" s="286"/>
      <c r="FA14" s="304" t="s">
        <v>95</v>
      </c>
      <c r="FB14" s="304"/>
      <c r="FC14" s="304"/>
      <c r="FD14" s="304"/>
      <c r="FE14" s="4"/>
      <c r="FF14" s="304" t="s">
        <v>97</v>
      </c>
      <c r="FG14" s="304"/>
      <c r="FH14" s="304"/>
      <c r="FI14" s="304"/>
      <c r="FJ14" s="91"/>
      <c r="FK14" s="92" t="s">
        <v>1066</v>
      </c>
      <c r="FL14" s="92" t="s">
        <v>6</v>
      </c>
      <c r="FM14" s="92" t="s">
        <v>7</v>
      </c>
      <c r="FN14" s="92" t="s">
        <v>28</v>
      </c>
      <c r="FO14" s="92" t="s">
        <v>44</v>
      </c>
      <c r="FP14" s="92" t="s">
        <v>46</v>
      </c>
      <c r="FQ14" s="92" t="s">
        <v>49</v>
      </c>
      <c r="FR14" s="92" t="s">
        <v>50</v>
      </c>
      <c r="FS14" s="92" t="s">
        <v>51</v>
      </c>
      <c r="FT14" s="92" t="s">
        <v>54</v>
      </c>
      <c r="FU14" s="92" t="s">
        <v>57</v>
      </c>
      <c r="FV14" s="92" t="s">
        <v>58</v>
      </c>
      <c r="FW14" s="92" t="s">
        <v>59</v>
      </c>
      <c r="FX14" s="92" t="s">
        <v>60</v>
      </c>
      <c r="FY14" s="92" t="s">
        <v>61</v>
      </c>
      <c r="FZ14" s="92" t="s">
        <v>62</v>
      </c>
      <c r="GA14" s="92" t="s">
        <v>63</v>
      </c>
      <c r="GB14" s="92" t="s">
        <v>64</v>
      </c>
      <c r="GC14" s="92" t="s">
        <v>65</v>
      </c>
      <c r="GD14" s="92" t="s">
        <v>66</v>
      </c>
      <c r="GE14" s="92" t="s">
        <v>67</v>
      </c>
      <c r="GF14" s="92" t="s">
        <v>79</v>
      </c>
      <c r="GG14" s="92" t="s">
        <v>81</v>
      </c>
      <c r="GH14" s="92" t="s">
        <v>83</v>
      </c>
      <c r="GI14" s="92" t="s">
        <v>85</v>
      </c>
      <c r="GJ14" s="92" t="s">
        <v>87</v>
      </c>
      <c r="GK14" s="92" t="s">
        <v>89</v>
      </c>
      <c r="GL14" s="92" t="s">
        <v>91</v>
      </c>
      <c r="GM14" s="92" t="s">
        <v>93</v>
      </c>
      <c r="GN14" s="92" t="s">
        <v>95</v>
      </c>
      <c r="GO14" s="92" t="s">
        <v>97</v>
      </c>
      <c r="HB14" s="85"/>
    </row>
    <row r="15" spans="1:210" s="56" customFormat="1" ht="30" customHeight="1">
      <c r="A15" s="291" t="s">
        <v>30</v>
      </c>
      <c r="B15" s="291"/>
      <c r="C15" s="291"/>
      <c r="D15" s="291"/>
      <c r="E15" s="291"/>
      <c r="F15" s="291"/>
      <c r="G15" s="291"/>
      <c r="I15" s="289" t="s">
        <v>1022</v>
      </c>
      <c r="J15" s="290"/>
      <c r="K15" s="290"/>
      <c r="L15" s="290"/>
      <c r="M15" s="290"/>
      <c r="N15" s="290"/>
      <c r="O15" s="290"/>
      <c r="P15" s="286"/>
      <c r="Q15" s="289" t="s">
        <v>1018</v>
      </c>
      <c r="R15" s="289"/>
      <c r="S15" s="289"/>
      <c r="T15" s="289"/>
      <c r="U15" s="4"/>
      <c r="V15" s="305" t="s">
        <v>982</v>
      </c>
      <c r="W15" s="305"/>
      <c r="X15" s="305"/>
      <c r="Y15" s="305"/>
      <c r="Z15" s="286"/>
      <c r="AA15" s="305" t="s">
        <v>983</v>
      </c>
      <c r="AB15" s="305"/>
      <c r="AC15" s="305"/>
      <c r="AD15" s="305"/>
      <c r="AE15" s="4"/>
      <c r="AF15" s="305" t="s">
        <v>984</v>
      </c>
      <c r="AG15" s="305"/>
      <c r="AH15" s="305"/>
      <c r="AI15" s="305"/>
      <c r="AJ15" s="4"/>
      <c r="AK15" s="305" t="s">
        <v>985</v>
      </c>
      <c r="AL15" s="305"/>
      <c r="AM15" s="305"/>
      <c r="AN15" s="305"/>
      <c r="AO15" s="4"/>
      <c r="AP15" s="305" t="s">
        <v>986</v>
      </c>
      <c r="AQ15" s="305"/>
      <c r="AR15" s="305"/>
      <c r="AS15" s="305"/>
      <c r="AT15" s="4"/>
      <c r="AU15" s="305" t="s">
        <v>987</v>
      </c>
      <c r="AV15" s="305"/>
      <c r="AW15" s="305"/>
      <c r="AX15" s="305"/>
      <c r="AY15" s="4"/>
      <c r="AZ15" s="305" t="s">
        <v>988</v>
      </c>
      <c r="BA15" s="305"/>
      <c r="BB15" s="305"/>
      <c r="BC15" s="305"/>
      <c r="BD15" s="4"/>
      <c r="BE15" s="305" t="s">
        <v>989</v>
      </c>
      <c r="BF15" s="305"/>
      <c r="BG15" s="305"/>
      <c r="BH15" s="305"/>
      <c r="BI15" s="4"/>
      <c r="BJ15" s="305" t="s">
        <v>990</v>
      </c>
      <c r="BK15" s="305"/>
      <c r="BL15" s="305"/>
      <c r="BM15" s="305"/>
      <c r="BN15" s="4"/>
      <c r="BO15" s="305" t="s">
        <v>991</v>
      </c>
      <c r="BP15" s="305"/>
      <c r="BQ15" s="305"/>
      <c r="BR15" s="305"/>
      <c r="BS15" s="4"/>
      <c r="BT15" s="305" t="s">
        <v>1010</v>
      </c>
      <c r="BU15" s="305"/>
      <c r="BV15" s="305"/>
      <c r="BW15" s="305"/>
      <c r="BX15" s="4"/>
      <c r="BY15" s="305" t="s">
        <v>992</v>
      </c>
      <c r="BZ15" s="305"/>
      <c r="CA15" s="305"/>
      <c r="CB15" s="305"/>
      <c r="CC15" s="4"/>
      <c r="CD15" s="305" t="s">
        <v>993</v>
      </c>
      <c r="CE15" s="305"/>
      <c r="CF15" s="305"/>
      <c r="CG15" s="305"/>
      <c r="CH15" s="4"/>
      <c r="CI15" s="305" t="s">
        <v>1020</v>
      </c>
      <c r="CJ15" s="305"/>
      <c r="CK15" s="305"/>
      <c r="CL15" s="305"/>
      <c r="CM15" s="4"/>
      <c r="CN15" s="305" t="s">
        <v>994</v>
      </c>
      <c r="CO15" s="305"/>
      <c r="CP15" s="305"/>
      <c r="CQ15" s="305"/>
      <c r="CR15" s="4"/>
      <c r="CS15" s="305" t="s">
        <v>995</v>
      </c>
      <c r="CT15" s="305"/>
      <c r="CU15" s="305"/>
      <c r="CV15" s="305"/>
      <c r="CW15" s="4"/>
      <c r="CX15" s="305" t="s">
        <v>996</v>
      </c>
      <c r="CY15" s="305"/>
      <c r="CZ15" s="305"/>
      <c r="DA15" s="305"/>
      <c r="DB15" s="286"/>
      <c r="DC15" s="289" t="s">
        <v>997</v>
      </c>
      <c r="DD15" s="289"/>
      <c r="DE15" s="289"/>
      <c r="DF15" s="289"/>
      <c r="DG15" s="4"/>
      <c r="DH15" s="289" t="s">
        <v>998</v>
      </c>
      <c r="DI15" s="289"/>
      <c r="DJ15" s="289"/>
      <c r="DK15" s="289"/>
      <c r="DL15" s="4"/>
      <c r="DM15" s="305" t="s">
        <v>999</v>
      </c>
      <c r="DN15" s="305"/>
      <c r="DO15" s="305"/>
      <c r="DP15" s="305"/>
      <c r="DQ15" s="4"/>
      <c r="DR15" s="305" t="s">
        <v>1000</v>
      </c>
      <c r="DS15" s="305"/>
      <c r="DT15" s="305"/>
      <c r="DU15" s="305"/>
      <c r="DV15" s="4"/>
      <c r="DW15" s="313" t="s">
        <v>1001</v>
      </c>
      <c r="DX15" s="291"/>
      <c r="DY15" s="291"/>
      <c r="DZ15" s="291"/>
      <c r="EA15" s="4"/>
      <c r="EB15" s="305" t="s">
        <v>1002</v>
      </c>
      <c r="EC15" s="305"/>
      <c r="ED15" s="305"/>
      <c r="EE15" s="305"/>
      <c r="EF15" s="4"/>
      <c r="EG15" s="305" t="s">
        <v>1003</v>
      </c>
      <c r="EH15" s="305"/>
      <c r="EI15" s="305"/>
      <c r="EJ15" s="305"/>
      <c r="EK15" s="4"/>
      <c r="EL15" s="305" t="s">
        <v>1004</v>
      </c>
      <c r="EM15" s="305"/>
      <c r="EN15" s="305"/>
      <c r="EO15" s="305"/>
      <c r="EP15" s="4"/>
      <c r="EQ15" s="305" t="s">
        <v>1005</v>
      </c>
      <c r="ER15" s="305"/>
      <c r="ES15" s="305"/>
      <c r="ET15" s="305"/>
      <c r="EU15" s="4"/>
      <c r="EV15" s="305" t="s">
        <v>1006</v>
      </c>
      <c r="EW15" s="305"/>
      <c r="EX15" s="305"/>
      <c r="EY15" s="305"/>
      <c r="EZ15" s="286"/>
      <c r="FA15" s="305" t="s">
        <v>1007</v>
      </c>
      <c r="FB15" s="305"/>
      <c r="FC15" s="305"/>
      <c r="FD15" s="305"/>
      <c r="FE15" s="4"/>
      <c r="FF15" s="305" t="s">
        <v>1008</v>
      </c>
      <c r="FG15" s="305"/>
      <c r="FH15" s="305"/>
      <c r="FI15" s="305"/>
      <c r="FJ15" s="59"/>
      <c r="FK15" s="79" t="s">
        <v>8</v>
      </c>
      <c r="FL15" s="79" t="str">
        <f>Q15</f>
        <v>ALFA TRADING S.A.S.</v>
      </c>
      <c r="FM15" s="79" t="str">
        <f>V15</f>
        <v>AMAREY NOVA MEDICAL S.A.</v>
      </c>
      <c r="FN15" s="79" t="str">
        <f>AA15</f>
        <v>ARPA MEDICAL S.A.S.</v>
      </c>
      <c r="FO15" s="79" t="str">
        <f>AF15</f>
        <v>AYGPHARMA SAS</v>
      </c>
      <c r="FP15" s="79" t="str">
        <f>AK15</f>
        <v>B BRAUN MEDICAL S.A</v>
      </c>
      <c r="FQ15" s="79" t="str">
        <f>AP15</f>
        <v xml:space="preserve">BECTON DICKINSON DE COLOMBIA LTDA. </v>
      </c>
      <c r="FR15" s="79" t="str">
        <f>AU15</f>
        <v>BIOPLAST S.A.S</v>
      </c>
      <c r="FS15" s="79" t="str">
        <f>AZ15</f>
        <v>BIOPLUS MEDICAL ACRE SAS</v>
      </c>
      <c r="FT15" s="79" t="str">
        <f>BE15</f>
        <v>COMPAÑIA DE REPRESENTACIONES MEDICAS S.A. C.T.P. MEDICA S.A.</v>
      </c>
      <c r="FU15" s="79" t="str">
        <f>BJ15</f>
        <v>COLOMBIAN MEDICARE SAS</v>
      </c>
      <c r="FV15" s="79" t="str">
        <f>BO15</f>
        <v>CONVATEC COLOMBIA LTDA</v>
      </c>
      <c r="FW15" s="79" t="str">
        <f>BT15</f>
        <v>FRIDEN DE COLOMBIA HOSPITALARIA SAS</v>
      </c>
      <c r="FX15" s="79" t="str">
        <f>BY15</f>
        <v>HOSPITECNICA SAS</v>
      </c>
      <c r="FY15" s="79" t="str">
        <f>CD15</f>
        <v>IMCOLMEDICA S.A</v>
      </c>
      <c r="FZ15" s="79" t="str">
        <f>CI15</f>
        <v>JOHNSON &amp; JOHNSON MEDTECH COLOMBIA S.A.S</v>
      </c>
      <c r="GA15" s="79" t="str">
        <f>CN15</f>
        <v>LABORATORIOS GOTHAPLAST LTDA</v>
      </c>
      <c r="GB15" s="79" t="str">
        <f>CS15</f>
        <v>LM INSTRUMENTS S.A.</v>
      </c>
      <c r="GC15" s="79" t="str">
        <f>CX15</f>
        <v>M&amp;M EQUIPOS MEDICOS SAS</v>
      </c>
      <c r="GD15" s="79" t="str">
        <f>DC15</f>
        <v>MEDICOX LTDA</v>
      </c>
      <c r="GE15" s="79" t="str">
        <f>DH15</f>
        <v>MEQ TECNOLOGIA MEDICA S.A.S</v>
      </c>
      <c r="GF15" s="79" t="str">
        <f>DM15</f>
        <v>MINERVA MEDICAL SAS</v>
      </c>
      <c r="GG15" s="79" t="str">
        <f>DR15</f>
        <v>NIPRO MEDICAL CORPORATION</v>
      </c>
      <c r="GH15" s="79" t="str">
        <f>DW15</f>
        <v>RAFAEL ANTONIO SALAMANCA</v>
      </c>
      <c r="GI15" s="79" t="str">
        <f>EB15</f>
        <v>RP MEDICAS SA</v>
      </c>
      <c r="GJ15" s="79" t="str">
        <f>EG15</f>
        <v>SMITH AND NEPHEW COLOMBIA SAS</v>
      </c>
      <c r="GK15" s="79" t="str">
        <f>EL15</f>
        <v xml:space="preserve">SUBIECON LIMITADA SUMINISTRAMOS BIENES Y ELEMENTOS DE CONSUMO </v>
      </c>
      <c r="GL15" s="79" t="str">
        <f>EQ15</f>
        <v>SURGICON &amp; CIA S.A.S.</v>
      </c>
      <c r="GM15" s="79" t="str">
        <f>EV15</f>
        <v>Tecnica Electro Medica SA</v>
      </c>
      <c r="GN15" s="79" t="str">
        <f>FA15</f>
        <v>TELEFLEX MEDICAL COLOMBIA S.A.S.</v>
      </c>
      <c r="GO15" s="79" t="str">
        <f>FF15</f>
        <v>UCIPHARMA S.A.</v>
      </c>
      <c r="GP15" s="60"/>
      <c r="GQ15" s="81"/>
      <c r="GR15" s="82"/>
      <c r="GS15" s="82"/>
      <c r="GT15" s="82" t="s">
        <v>9</v>
      </c>
      <c r="GU15" s="82"/>
      <c r="GV15" s="82"/>
      <c r="GW15" s="82"/>
      <c r="GX15" s="82"/>
      <c r="GY15" s="82"/>
      <c r="GZ15" s="83"/>
      <c r="HB15" s="84"/>
    </row>
    <row r="16" spans="1:210" s="27" customFormat="1" ht="30" customHeight="1">
      <c r="A16" s="79" t="s">
        <v>10</v>
      </c>
      <c r="B16" s="79" t="s">
        <v>11</v>
      </c>
      <c r="C16" s="79" t="s">
        <v>1012</v>
      </c>
      <c r="D16" s="79" t="s">
        <v>33</v>
      </c>
      <c r="E16" s="79" t="s">
        <v>1015</v>
      </c>
      <c r="F16" s="79" t="s">
        <v>32</v>
      </c>
      <c r="G16" s="79" t="s">
        <v>26</v>
      </c>
      <c r="H16" s="60"/>
      <c r="I16" s="79" t="s">
        <v>1023</v>
      </c>
      <c r="J16" s="3" t="s">
        <v>1060</v>
      </c>
      <c r="K16" s="3" t="s">
        <v>1061</v>
      </c>
      <c r="L16" s="3" t="s">
        <v>1062</v>
      </c>
      <c r="M16" s="3" t="s">
        <v>1063</v>
      </c>
      <c r="N16" s="3" t="s">
        <v>14</v>
      </c>
      <c r="O16" s="3" t="s">
        <v>12</v>
      </c>
      <c r="P16" s="286"/>
      <c r="Q16" s="3" t="s">
        <v>13</v>
      </c>
      <c r="R16" s="3" t="s">
        <v>27</v>
      </c>
      <c r="S16" s="3" t="s">
        <v>14</v>
      </c>
      <c r="T16" s="3" t="s">
        <v>12</v>
      </c>
      <c r="U16" s="4"/>
      <c r="V16" s="3" t="s">
        <v>13</v>
      </c>
      <c r="W16" s="3" t="s">
        <v>27</v>
      </c>
      <c r="X16" s="3" t="s">
        <v>14</v>
      </c>
      <c r="Y16" s="3" t="s">
        <v>12</v>
      </c>
      <c r="Z16" s="286"/>
      <c r="AA16" s="3" t="s">
        <v>13</v>
      </c>
      <c r="AB16" s="3" t="s">
        <v>27</v>
      </c>
      <c r="AC16" s="3" t="s">
        <v>14</v>
      </c>
      <c r="AD16" s="3" t="s">
        <v>12</v>
      </c>
      <c r="AE16" s="4"/>
      <c r="AF16" s="3" t="s">
        <v>13</v>
      </c>
      <c r="AG16" s="3" t="s">
        <v>27</v>
      </c>
      <c r="AH16" s="3" t="s">
        <v>14</v>
      </c>
      <c r="AI16" s="3" t="s">
        <v>12</v>
      </c>
      <c r="AJ16" s="4"/>
      <c r="AK16" s="3" t="s">
        <v>13</v>
      </c>
      <c r="AL16" s="3" t="s">
        <v>27</v>
      </c>
      <c r="AM16" s="3" t="s">
        <v>14</v>
      </c>
      <c r="AN16" s="3" t="s">
        <v>12</v>
      </c>
      <c r="AO16" s="4"/>
      <c r="AP16" s="3" t="s">
        <v>13</v>
      </c>
      <c r="AQ16" s="3" t="s">
        <v>27</v>
      </c>
      <c r="AR16" s="3" t="s">
        <v>14</v>
      </c>
      <c r="AS16" s="3" t="s">
        <v>12</v>
      </c>
      <c r="AT16" s="4"/>
      <c r="AU16" s="3" t="s">
        <v>13</v>
      </c>
      <c r="AV16" s="3" t="s">
        <v>27</v>
      </c>
      <c r="AW16" s="3" t="s">
        <v>14</v>
      </c>
      <c r="AX16" s="3" t="s">
        <v>12</v>
      </c>
      <c r="AY16" s="4"/>
      <c r="AZ16" s="3" t="s">
        <v>13</v>
      </c>
      <c r="BA16" s="3" t="s">
        <v>27</v>
      </c>
      <c r="BB16" s="3" t="s">
        <v>14</v>
      </c>
      <c r="BC16" s="3" t="s">
        <v>12</v>
      </c>
      <c r="BD16" s="4"/>
      <c r="BE16" s="3" t="s">
        <v>13</v>
      </c>
      <c r="BF16" s="3" t="s">
        <v>27</v>
      </c>
      <c r="BG16" s="3" t="s">
        <v>14</v>
      </c>
      <c r="BH16" s="3" t="s">
        <v>12</v>
      </c>
      <c r="BI16" s="4"/>
      <c r="BJ16" s="3" t="s">
        <v>13</v>
      </c>
      <c r="BK16" s="3" t="s">
        <v>27</v>
      </c>
      <c r="BL16" s="3" t="s">
        <v>14</v>
      </c>
      <c r="BM16" s="3" t="s">
        <v>12</v>
      </c>
      <c r="BN16" s="4"/>
      <c r="BO16" s="3" t="s">
        <v>13</v>
      </c>
      <c r="BP16" s="3" t="s">
        <v>27</v>
      </c>
      <c r="BQ16" s="3" t="s">
        <v>14</v>
      </c>
      <c r="BR16" s="3" t="s">
        <v>12</v>
      </c>
      <c r="BS16" s="4"/>
      <c r="BT16" s="3" t="s">
        <v>13</v>
      </c>
      <c r="BU16" s="3" t="s">
        <v>27</v>
      </c>
      <c r="BV16" s="3" t="s">
        <v>14</v>
      </c>
      <c r="BW16" s="3" t="s">
        <v>12</v>
      </c>
      <c r="BX16" s="4"/>
      <c r="BY16" s="3" t="s">
        <v>13</v>
      </c>
      <c r="BZ16" s="3" t="s">
        <v>27</v>
      </c>
      <c r="CA16" s="3" t="s">
        <v>14</v>
      </c>
      <c r="CB16" s="3" t="s">
        <v>12</v>
      </c>
      <c r="CC16" s="4"/>
      <c r="CD16" s="3" t="s">
        <v>13</v>
      </c>
      <c r="CE16" s="3" t="s">
        <v>27</v>
      </c>
      <c r="CF16" s="3" t="s">
        <v>14</v>
      </c>
      <c r="CG16" s="3" t="s">
        <v>12</v>
      </c>
      <c r="CH16" s="4"/>
      <c r="CI16" s="3" t="s">
        <v>13</v>
      </c>
      <c r="CJ16" s="3" t="s">
        <v>27</v>
      </c>
      <c r="CK16" s="3" t="s">
        <v>14</v>
      </c>
      <c r="CL16" s="3" t="s">
        <v>12</v>
      </c>
      <c r="CM16" s="4"/>
      <c r="CN16" s="3" t="s">
        <v>13</v>
      </c>
      <c r="CO16" s="3" t="s">
        <v>27</v>
      </c>
      <c r="CP16" s="3" t="s">
        <v>14</v>
      </c>
      <c r="CQ16" s="3" t="s">
        <v>12</v>
      </c>
      <c r="CR16" s="4"/>
      <c r="CS16" s="3" t="s">
        <v>13</v>
      </c>
      <c r="CT16" s="3" t="s">
        <v>27</v>
      </c>
      <c r="CU16" s="3" t="s">
        <v>14</v>
      </c>
      <c r="CV16" s="3" t="s">
        <v>12</v>
      </c>
      <c r="CW16" s="4"/>
      <c r="CX16" s="3" t="s">
        <v>13</v>
      </c>
      <c r="CY16" s="3" t="s">
        <v>27</v>
      </c>
      <c r="CZ16" s="3" t="s">
        <v>14</v>
      </c>
      <c r="DA16" s="3" t="s">
        <v>12</v>
      </c>
      <c r="DB16" s="286"/>
      <c r="DC16" s="3" t="s">
        <v>13</v>
      </c>
      <c r="DD16" s="3" t="s">
        <v>27</v>
      </c>
      <c r="DE16" s="3" t="s">
        <v>14</v>
      </c>
      <c r="DF16" s="3" t="s">
        <v>12</v>
      </c>
      <c r="DG16" s="4"/>
      <c r="DH16" s="3" t="s">
        <v>13</v>
      </c>
      <c r="DI16" s="3" t="s">
        <v>27</v>
      </c>
      <c r="DJ16" s="3" t="s">
        <v>14</v>
      </c>
      <c r="DK16" s="3" t="s">
        <v>12</v>
      </c>
      <c r="DL16" s="4"/>
      <c r="DM16" s="3" t="s">
        <v>13</v>
      </c>
      <c r="DN16" s="3" t="s">
        <v>27</v>
      </c>
      <c r="DO16" s="3" t="s">
        <v>14</v>
      </c>
      <c r="DP16" s="3" t="s">
        <v>12</v>
      </c>
      <c r="DQ16" s="4"/>
      <c r="DR16" s="3" t="s">
        <v>13</v>
      </c>
      <c r="DS16" s="3" t="s">
        <v>27</v>
      </c>
      <c r="DT16" s="3" t="s">
        <v>14</v>
      </c>
      <c r="DU16" s="3" t="s">
        <v>12</v>
      </c>
      <c r="DV16" s="4"/>
      <c r="DW16" s="3" t="s">
        <v>13</v>
      </c>
      <c r="DX16" s="3" t="s">
        <v>27</v>
      </c>
      <c r="DY16" s="3" t="s">
        <v>14</v>
      </c>
      <c r="DZ16" s="3" t="s">
        <v>12</v>
      </c>
      <c r="EA16" s="4"/>
      <c r="EB16" s="3" t="s">
        <v>13</v>
      </c>
      <c r="EC16" s="3" t="s">
        <v>27</v>
      </c>
      <c r="ED16" s="3" t="s">
        <v>14</v>
      </c>
      <c r="EE16" s="3" t="s">
        <v>12</v>
      </c>
      <c r="EF16" s="4"/>
      <c r="EG16" s="3" t="s">
        <v>13</v>
      </c>
      <c r="EH16" s="3" t="s">
        <v>27</v>
      </c>
      <c r="EI16" s="3" t="s">
        <v>14</v>
      </c>
      <c r="EJ16" s="3" t="s">
        <v>12</v>
      </c>
      <c r="EK16" s="4"/>
      <c r="EL16" s="3" t="s">
        <v>13</v>
      </c>
      <c r="EM16" s="3" t="s">
        <v>27</v>
      </c>
      <c r="EN16" s="3" t="s">
        <v>14</v>
      </c>
      <c r="EO16" s="3" t="s">
        <v>12</v>
      </c>
      <c r="EP16" s="4"/>
      <c r="EQ16" s="3" t="s">
        <v>13</v>
      </c>
      <c r="ER16" s="3" t="s">
        <v>27</v>
      </c>
      <c r="ES16" s="3" t="s">
        <v>14</v>
      </c>
      <c r="ET16" s="3" t="s">
        <v>12</v>
      </c>
      <c r="EU16" s="4"/>
      <c r="EV16" s="3" t="s">
        <v>13</v>
      </c>
      <c r="EW16" s="3" t="s">
        <v>27</v>
      </c>
      <c r="EX16" s="3" t="s">
        <v>14</v>
      </c>
      <c r="EY16" s="3" t="s">
        <v>12</v>
      </c>
      <c r="EZ16" s="286"/>
      <c r="FA16" s="3" t="s">
        <v>13</v>
      </c>
      <c r="FB16" s="3" t="s">
        <v>27</v>
      </c>
      <c r="FC16" s="3" t="s">
        <v>14</v>
      </c>
      <c r="FD16" s="3" t="s">
        <v>12</v>
      </c>
      <c r="FE16" s="4"/>
      <c r="FF16" s="3" t="s">
        <v>13</v>
      </c>
      <c r="FG16" s="3" t="s">
        <v>27</v>
      </c>
      <c r="FH16" s="3" t="s">
        <v>14</v>
      </c>
      <c r="FI16" s="3" t="s">
        <v>12</v>
      </c>
      <c r="FJ16" s="60"/>
      <c r="FK16" s="79" t="s">
        <v>15</v>
      </c>
      <c r="FL16" s="79" t="s">
        <v>14</v>
      </c>
      <c r="FM16" s="79" t="s">
        <v>14</v>
      </c>
      <c r="FN16" s="79" t="s">
        <v>14</v>
      </c>
      <c r="FO16" s="79" t="s">
        <v>14</v>
      </c>
      <c r="FP16" s="79" t="s">
        <v>14</v>
      </c>
      <c r="FQ16" s="79" t="s">
        <v>14</v>
      </c>
      <c r="FR16" s="79" t="s">
        <v>14</v>
      </c>
      <c r="FS16" s="79" t="s">
        <v>14</v>
      </c>
      <c r="FT16" s="79" t="s">
        <v>14</v>
      </c>
      <c r="FU16" s="79" t="s">
        <v>14</v>
      </c>
      <c r="FV16" s="79" t="s">
        <v>14</v>
      </c>
      <c r="FW16" s="79" t="s">
        <v>14</v>
      </c>
      <c r="FX16" s="79" t="s">
        <v>14</v>
      </c>
      <c r="FY16" s="79" t="s">
        <v>14</v>
      </c>
      <c r="FZ16" s="79" t="s">
        <v>14</v>
      </c>
      <c r="GA16" s="79" t="s">
        <v>14</v>
      </c>
      <c r="GB16" s="79" t="s">
        <v>14</v>
      </c>
      <c r="GC16" s="79" t="s">
        <v>14</v>
      </c>
      <c r="GD16" s="79" t="s">
        <v>14</v>
      </c>
      <c r="GE16" s="79" t="s">
        <v>14</v>
      </c>
      <c r="GF16" s="79" t="s">
        <v>14</v>
      </c>
      <c r="GG16" s="79" t="s">
        <v>14</v>
      </c>
      <c r="GH16" s="79" t="s">
        <v>14</v>
      </c>
      <c r="GI16" s="79" t="s">
        <v>14</v>
      </c>
      <c r="GJ16" s="79" t="s">
        <v>14</v>
      </c>
      <c r="GK16" s="79" t="s">
        <v>14</v>
      </c>
      <c r="GL16" s="79" t="s">
        <v>14</v>
      </c>
      <c r="GM16" s="79" t="s">
        <v>14</v>
      </c>
      <c r="GN16" s="79" t="s">
        <v>14</v>
      </c>
      <c r="GO16" s="79" t="s">
        <v>14</v>
      </c>
      <c r="GQ16" s="79" t="s">
        <v>1065</v>
      </c>
      <c r="GR16" s="79" t="s">
        <v>1092</v>
      </c>
      <c r="GS16" s="79" t="s">
        <v>16</v>
      </c>
      <c r="GT16" s="93" t="s">
        <v>1069</v>
      </c>
      <c r="GU16" s="93" t="s">
        <v>1068</v>
      </c>
      <c r="GV16" s="79" t="s">
        <v>1093</v>
      </c>
      <c r="GW16" s="79" t="s">
        <v>17</v>
      </c>
      <c r="GX16" s="79" t="s">
        <v>18</v>
      </c>
      <c r="GY16" s="79" t="s">
        <v>19</v>
      </c>
      <c r="GZ16" s="79" t="s">
        <v>20</v>
      </c>
      <c r="HB16" s="84"/>
    </row>
    <row r="17" spans="1:210" s="27" customFormat="1" ht="30" customHeight="1">
      <c r="A17" s="17">
        <v>1</v>
      </c>
      <c r="B17" s="18" t="s">
        <v>99</v>
      </c>
      <c r="C17" s="53" t="s">
        <v>100</v>
      </c>
      <c r="D17" s="54"/>
      <c r="E17" s="51">
        <v>24</v>
      </c>
      <c r="F17" s="19" t="s">
        <v>970</v>
      </c>
      <c r="G17" s="20" t="s">
        <v>981</v>
      </c>
      <c r="H17" s="60"/>
      <c r="I17" s="90" t="s">
        <v>1024</v>
      </c>
      <c r="J17" s="14">
        <v>6877</v>
      </c>
      <c r="K17" s="14"/>
      <c r="L17" s="14"/>
      <c r="M17" s="14">
        <f>(J17*9.28%)+J17</f>
        <v>7515.1855999999998</v>
      </c>
      <c r="N17" s="14">
        <f>M17</f>
        <v>7515.1855999999998</v>
      </c>
      <c r="O17" s="14">
        <f>N17*E17</f>
        <v>180364.45439999999</v>
      </c>
      <c r="P17" s="286"/>
      <c r="Q17" s="39"/>
      <c r="R17" s="30"/>
      <c r="S17" s="31"/>
      <c r="T17" s="31"/>
      <c r="U17" s="4"/>
      <c r="V17" s="39"/>
      <c r="W17" s="30"/>
      <c r="X17" s="31"/>
      <c r="Y17" s="31"/>
      <c r="Z17" s="286"/>
      <c r="AA17" s="39">
        <v>16970</v>
      </c>
      <c r="AB17" s="39">
        <v>0</v>
      </c>
      <c r="AC17" s="31">
        <v>16970</v>
      </c>
      <c r="AD17" s="31">
        <v>407280</v>
      </c>
      <c r="AE17" s="4"/>
      <c r="AF17" s="39"/>
      <c r="AG17" s="30"/>
      <c r="AH17" s="31"/>
      <c r="AI17" s="31"/>
      <c r="AJ17" s="4"/>
      <c r="AK17" s="39"/>
      <c r="AL17" s="39"/>
      <c r="AM17" s="31"/>
      <c r="AN17" s="31"/>
      <c r="AO17" s="4"/>
      <c r="AP17" s="39"/>
      <c r="AQ17" s="30"/>
      <c r="AR17" s="31"/>
      <c r="AS17" s="14"/>
      <c r="AT17" s="4"/>
      <c r="AU17" s="39"/>
      <c r="AV17" s="30"/>
      <c r="AW17" s="31"/>
      <c r="AX17" s="14"/>
      <c r="AY17" s="4"/>
      <c r="AZ17" s="39"/>
      <c r="BA17" s="30"/>
      <c r="BB17" s="31"/>
      <c r="BC17" s="31"/>
      <c r="BD17" s="4"/>
      <c r="BE17" s="39"/>
      <c r="BF17" s="30"/>
      <c r="BG17" s="31"/>
      <c r="BH17" s="14"/>
      <c r="BI17" s="4"/>
      <c r="BJ17" s="39"/>
      <c r="BK17" s="30"/>
      <c r="BL17" s="31"/>
      <c r="BM17" s="14"/>
      <c r="BN17" s="4"/>
      <c r="BO17" s="39"/>
      <c r="BP17" s="30"/>
      <c r="BQ17" s="31"/>
      <c r="BR17" s="14"/>
      <c r="BS17" s="4"/>
      <c r="BT17" s="39"/>
      <c r="BU17" s="30"/>
      <c r="BV17" s="31"/>
      <c r="BW17" s="14"/>
      <c r="BX17" s="4"/>
      <c r="BY17" s="39"/>
      <c r="BZ17" s="30"/>
      <c r="CA17" s="31"/>
      <c r="CB17" s="14"/>
      <c r="CC17" s="4"/>
      <c r="CD17" s="32">
        <v>10257</v>
      </c>
      <c r="CE17" s="33"/>
      <c r="CF17" s="31">
        <v>10257</v>
      </c>
      <c r="CG17" s="14">
        <v>246168</v>
      </c>
      <c r="CH17" s="4"/>
      <c r="CI17" s="39">
        <v>12120</v>
      </c>
      <c r="CJ17" s="34">
        <v>0</v>
      </c>
      <c r="CK17" s="31">
        <v>12120</v>
      </c>
      <c r="CL17" s="14">
        <v>290880</v>
      </c>
      <c r="CM17" s="4"/>
      <c r="CN17" s="39"/>
      <c r="CO17" s="30"/>
      <c r="CP17" s="31"/>
      <c r="CQ17" s="14"/>
      <c r="CR17" s="4"/>
      <c r="CS17" s="39"/>
      <c r="CT17" s="30"/>
      <c r="CU17" s="31"/>
      <c r="CV17" s="14"/>
      <c r="CW17" s="4"/>
      <c r="CX17" s="39"/>
      <c r="CY17" s="30"/>
      <c r="CZ17" s="31"/>
      <c r="DA17" s="14"/>
      <c r="DB17" s="286"/>
      <c r="DC17" s="43"/>
      <c r="DD17" s="14"/>
      <c r="DE17" s="14"/>
      <c r="DF17" s="14"/>
      <c r="DG17" s="4"/>
      <c r="DH17" s="39"/>
      <c r="DI17" s="30"/>
      <c r="DJ17" s="31"/>
      <c r="DK17" s="14"/>
      <c r="DL17" s="4"/>
      <c r="DM17" s="39"/>
      <c r="DN17" s="30"/>
      <c r="DO17" s="31"/>
      <c r="DP17" s="14"/>
      <c r="DQ17" s="4"/>
      <c r="DR17" s="39"/>
      <c r="DS17" s="30"/>
      <c r="DT17" s="31"/>
      <c r="DU17" s="14"/>
      <c r="DV17" s="4"/>
      <c r="DW17" s="45">
        <v>18810</v>
      </c>
      <c r="DX17" s="61">
        <v>0</v>
      </c>
      <c r="DY17" s="61">
        <v>18810</v>
      </c>
      <c r="DZ17" s="14">
        <v>451440</v>
      </c>
      <c r="EA17" s="4"/>
      <c r="EB17" s="39"/>
      <c r="EC17" s="30"/>
      <c r="ED17" s="31"/>
      <c r="EE17" s="14"/>
      <c r="EF17" s="4"/>
      <c r="EG17" s="39"/>
      <c r="EH17" s="30"/>
      <c r="EI17" s="31"/>
      <c r="EJ17" s="14"/>
      <c r="EK17" s="4"/>
      <c r="EL17" s="39"/>
      <c r="EM17" s="30"/>
      <c r="EN17" s="31"/>
      <c r="EO17" s="14"/>
      <c r="EP17" s="4"/>
      <c r="EQ17" s="39"/>
      <c r="ER17" s="30"/>
      <c r="ES17" s="31"/>
      <c r="ET17" s="14"/>
      <c r="EU17" s="4"/>
      <c r="EV17" s="39"/>
      <c r="EW17" s="30"/>
      <c r="EX17" s="31"/>
      <c r="EY17" s="14"/>
      <c r="EZ17" s="286"/>
      <c r="FA17" s="39"/>
      <c r="FB17" s="30"/>
      <c r="FC17" s="31"/>
      <c r="FD17" s="14"/>
      <c r="FE17" s="4"/>
      <c r="FF17" s="39"/>
      <c r="FG17" s="30"/>
      <c r="FH17" s="31"/>
      <c r="FI17" s="14"/>
      <c r="FJ17" s="94"/>
      <c r="FK17" s="87">
        <f>N17</f>
        <v>7515.1855999999998</v>
      </c>
      <c r="FL17" s="87"/>
      <c r="FM17" s="87"/>
      <c r="FN17" s="87">
        <f t="shared" ref="FN17:FN77" si="0">AC17</f>
        <v>16970</v>
      </c>
      <c r="FO17" s="87"/>
      <c r="FP17" s="87"/>
      <c r="FQ17" s="87"/>
      <c r="FR17" s="87"/>
      <c r="FS17" s="87"/>
      <c r="FT17" s="87"/>
      <c r="FU17" s="87"/>
      <c r="FV17" s="87"/>
      <c r="FW17" s="87"/>
      <c r="FX17" s="87"/>
      <c r="FY17" s="87">
        <f>CF17</f>
        <v>10257</v>
      </c>
      <c r="FZ17" s="87">
        <f>CK17</f>
        <v>12120</v>
      </c>
      <c r="GA17" s="87"/>
      <c r="GB17" s="87"/>
      <c r="GC17" s="87"/>
      <c r="GD17" s="87"/>
      <c r="GE17" s="87"/>
      <c r="GF17" s="87"/>
      <c r="GG17" s="87"/>
      <c r="GH17" s="87">
        <f t="shared" ref="GH17:GH79" si="1">DY17</f>
        <v>18810</v>
      </c>
      <c r="GI17" s="87"/>
      <c r="GJ17" s="87"/>
      <c r="GK17" s="87"/>
      <c r="GL17" s="87"/>
      <c r="GM17" s="87"/>
      <c r="GN17" s="87"/>
      <c r="GO17" s="87"/>
      <c r="GP17" s="95"/>
      <c r="GQ17" s="87">
        <f>FK17</f>
        <v>7515.1855999999998</v>
      </c>
      <c r="GR17" s="96">
        <f t="shared" ref="GR17:GR80" si="2">MIN(FL17:GO17)</f>
        <v>10257</v>
      </c>
      <c r="GS17" s="20" t="str">
        <f t="shared" ref="GS17:GS24" si="3">INDEX($FL$15:$GO$15,1,MATCH(GR17,FL17:GO17,0))</f>
        <v>IMCOLMEDICA S.A</v>
      </c>
      <c r="GT17" s="96">
        <f>FK17*0.8</f>
        <v>6012.1484799999998</v>
      </c>
      <c r="GU17" s="96">
        <f>GR17*1.2</f>
        <v>12308.4</v>
      </c>
      <c r="GV17" s="96">
        <f>AVERAGE(FY17:FZ17)</f>
        <v>11188.5</v>
      </c>
      <c r="GW17" s="87">
        <f t="shared" ref="GW17:GW24" si="4">GV17-GR17</f>
        <v>931.5</v>
      </c>
      <c r="GX17" s="88">
        <f t="shared" ref="GX17:GX24" si="5">GW17/GR17</f>
        <v>9.08160280783855E-2</v>
      </c>
      <c r="GY17" s="96">
        <f t="shared" ref="GY17:GY24" si="6">GR17</f>
        <v>10257</v>
      </c>
      <c r="GZ17" s="96">
        <f t="shared" ref="GZ17:GZ80" si="7">GY17*E17</f>
        <v>246168</v>
      </c>
      <c r="HB17" s="84" t="s">
        <v>1067</v>
      </c>
    </row>
    <row r="18" spans="1:210" s="27" customFormat="1" ht="30" customHeight="1">
      <c r="A18" s="17">
        <v>2</v>
      </c>
      <c r="B18" s="18" t="s">
        <v>101</v>
      </c>
      <c r="C18" s="53" t="s">
        <v>102</v>
      </c>
      <c r="D18" s="55"/>
      <c r="E18" s="51">
        <v>144</v>
      </c>
      <c r="F18" s="19" t="s">
        <v>970</v>
      </c>
      <c r="G18" s="20" t="s">
        <v>981</v>
      </c>
      <c r="H18" s="60"/>
      <c r="I18" s="90" t="s">
        <v>1024</v>
      </c>
      <c r="J18" s="14">
        <v>6770</v>
      </c>
      <c r="K18" s="14"/>
      <c r="L18" s="14"/>
      <c r="M18" s="14">
        <f>(J18*9.28%)+J18</f>
        <v>7398.2560000000003</v>
      </c>
      <c r="N18" s="14">
        <f>M18</f>
        <v>7398.2560000000003</v>
      </c>
      <c r="O18" s="14">
        <f t="shared" ref="O18:O81" si="8">N18*E18</f>
        <v>1065348.8640000001</v>
      </c>
      <c r="P18" s="286"/>
      <c r="Q18" s="39"/>
      <c r="R18" s="30"/>
      <c r="S18" s="31"/>
      <c r="T18" s="31"/>
      <c r="U18" s="4"/>
      <c r="V18" s="39"/>
      <c r="W18" s="30"/>
      <c r="X18" s="31"/>
      <c r="Y18" s="31"/>
      <c r="Z18" s="286"/>
      <c r="AA18" s="39">
        <v>16970</v>
      </c>
      <c r="AB18" s="39">
        <v>0</v>
      </c>
      <c r="AC18" s="31">
        <v>16970</v>
      </c>
      <c r="AD18" s="31">
        <v>2443680</v>
      </c>
      <c r="AE18" s="4"/>
      <c r="AF18" s="39"/>
      <c r="AG18" s="30"/>
      <c r="AH18" s="31"/>
      <c r="AI18" s="31"/>
      <c r="AJ18" s="4"/>
      <c r="AK18" s="39"/>
      <c r="AL18" s="39"/>
      <c r="AM18" s="31"/>
      <c r="AN18" s="31"/>
      <c r="AO18" s="4"/>
      <c r="AP18" s="39"/>
      <c r="AQ18" s="30"/>
      <c r="AR18" s="31"/>
      <c r="AS18" s="14"/>
      <c r="AT18" s="4"/>
      <c r="AU18" s="39"/>
      <c r="AV18" s="30"/>
      <c r="AW18" s="31"/>
      <c r="AX18" s="14"/>
      <c r="AY18" s="4"/>
      <c r="AZ18" s="39"/>
      <c r="BA18" s="30"/>
      <c r="BB18" s="31"/>
      <c r="BC18" s="31"/>
      <c r="BD18" s="4"/>
      <c r="BE18" s="39"/>
      <c r="BF18" s="30"/>
      <c r="BG18" s="31"/>
      <c r="BH18" s="14"/>
      <c r="BI18" s="4"/>
      <c r="BJ18" s="39"/>
      <c r="BK18" s="30"/>
      <c r="BL18" s="31"/>
      <c r="BM18" s="14"/>
      <c r="BN18" s="4"/>
      <c r="BO18" s="39"/>
      <c r="BP18" s="30"/>
      <c r="BQ18" s="31"/>
      <c r="BR18" s="14"/>
      <c r="BS18" s="4"/>
      <c r="BT18" s="39"/>
      <c r="BU18" s="30"/>
      <c r="BV18" s="31"/>
      <c r="BW18" s="14"/>
      <c r="BX18" s="4"/>
      <c r="BY18" s="39"/>
      <c r="BZ18" s="30"/>
      <c r="CA18" s="31"/>
      <c r="CB18" s="14"/>
      <c r="CC18" s="4"/>
      <c r="CD18" s="35">
        <v>9491</v>
      </c>
      <c r="CE18" s="33"/>
      <c r="CF18" s="31">
        <v>9491</v>
      </c>
      <c r="CG18" s="14">
        <v>1366704</v>
      </c>
      <c r="CH18" s="4"/>
      <c r="CI18" s="39">
        <v>12120</v>
      </c>
      <c r="CJ18" s="34">
        <v>0</v>
      </c>
      <c r="CK18" s="31">
        <v>12120</v>
      </c>
      <c r="CL18" s="14">
        <v>1745280</v>
      </c>
      <c r="CM18" s="4"/>
      <c r="CN18" s="39"/>
      <c r="CO18" s="30"/>
      <c r="CP18" s="31"/>
      <c r="CQ18" s="14"/>
      <c r="CR18" s="4"/>
      <c r="CS18" s="39"/>
      <c r="CT18" s="30"/>
      <c r="CU18" s="31"/>
      <c r="CV18" s="14"/>
      <c r="CW18" s="4"/>
      <c r="CX18" s="39"/>
      <c r="CY18" s="30"/>
      <c r="CZ18" s="31"/>
      <c r="DA18" s="14"/>
      <c r="DB18" s="286"/>
      <c r="DC18" s="43"/>
      <c r="DD18" s="43"/>
      <c r="DE18" s="14"/>
      <c r="DF18" s="14"/>
      <c r="DG18" s="4"/>
      <c r="DH18" s="39"/>
      <c r="DI18" s="30"/>
      <c r="DJ18" s="31"/>
      <c r="DK18" s="14"/>
      <c r="DL18" s="4"/>
      <c r="DM18" s="39"/>
      <c r="DN18" s="30"/>
      <c r="DO18" s="31"/>
      <c r="DP18" s="14"/>
      <c r="DQ18" s="4"/>
      <c r="DR18" s="39"/>
      <c r="DS18" s="30"/>
      <c r="DT18" s="31"/>
      <c r="DU18" s="14"/>
      <c r="DV18" s="4"/>
      <c r="DW18" s="45">
        <v>18905</v>
      </c>
      <c r="DX18" s="61">
        <v>0</v>
      </c>
      <c r="DY18" s="61">
        <v>18905</v>
      </c>
      <c r="DZ18" s="14">
        <v>2722320</v>
      </c>
      <c r="EA18" s="4"/>
      <c r="EB18" s="39"/>
      <c r="EC18" s="30"/>
      <c r="ED18" s="31"/>
      <c r="EE18" s="14"/>
      <c r="EF18" s="4"/>
      <c r="EG18" s="39"/>
      <c r="EH18" s="30"/>
      <c r="EI18" s="31"/>
      <c r="EJ18" s="14"/>
      <c r="EK18" s="4"/>
      <c r="EL18" s="39"/>
      <c r="EM18" s="30"/>
      <c r="EN18" s="31"/>
      <c r="EO18" s="14"/>
      <c r="EP18" s="4"/>
      <c r="EQ18" s="39"/>
      <c r="ER18" s="30"/>
      <c r="ES18" s="31"/>
      <c r="ET18" s="14"/>
      <c r="EU18" s="4"/>
      <c r="EV18" s="39"/>
      <c r="EW18" s="30"/>
      <c r="EX18" s="31"/>
      <c r="EY18" s="14"/>
      <c r="EZ18" s="286"/>
      <c r="FA18" s="39"/>
      <c r="FB18" s="30"/>
      <c r="FC18" s="31"/>
      <c r="FD18" s="14"/>
      <c r="FE18" s="4"/>
      <c r="FF18" s="39"/>
      <c r="FG18" s="30"/>
      <c r="FH18" s="31"/>
      <c r="FI18" s="14"/>
      <c r="FJ18" s="94"/>
      <c r="FK18" s="87">
        <f t="shared" ref="FK18:FK81" si="9">N18</f>
        <v>7398.2560000000003</v>
      </c>
      <c r="FL18" s="87"/>
      <c r="FM18" s="87"/>
      <c r="FN18" s="87">
        <f t="shared" si="0"/>
        <v>16970</v>
      </c>
      <c r="FO18" s="87"/>
      <c r="FP18" s="87"/>
      <c r="FQ18" s="87"/>
      <c r="FR18" s="87"/>
      <c r="FS18" s="87"/>
      <c r="FT18" s="87"/>
      <c r="FU18" s="87"/>
      <c r="FV18" s="87"/>
      <c r="FW18" s="87"/>
      <c r="FX18" s="87"/>
      <c r="FY18" s="87">
        <f t="shared" ref="FY18:FY53" si="10">CF18</f>
        <v>9491</v>
      </c>
      <c r="FZ18" s="87">
        <f t="shared" ref="FZ18:FZ23" si="11">CK18</f>
        <v>12120</v>
      </c>
      <c r="GA18" s="87"/>
      <c r="GB18" s="97"/>
      <c r="GC18" s="87"/>
      <c r="GD18" s="87"/>
      <c r="GE18" s="87"/>
      <c r="GF18" s="87"/>
      <c r="GG18" s="87"/>
      <c r="GH18" s="87">
        <f t="shared" si="1"/>
        <v>18905</v>
      </c>
      <c r="GI18" s="87"/>
      <c r="GJ18" s="87"/>
      <c r="GK18" s="87"/>
      <c r="GL18" s="87"/>
      <c r="GM18" s="87"/>
      <c r="GN18" s="87"/>
      <c r="GO18" s="87"/>
      <c r="GP18" s="95"/>
      <c r="GQ18" s="87">
        <f t="shared" ref="GQ18:GQ81" si="12">FK18</f>
        <v>7398.2560000000003</v>
      </c>
      <c r="GR18" s="96">
        <f t="shared" si="2"/>
        <v>9491</v>
      </c>
      <c r="GS18" s="20" t="str">
        <f t="shared" si="3"/>
        <v>IMCOLMEDICA S.A</v>
      </c>
      <c r="GT18" s="96">
        <f t="shared" ref="GT18:GT79" si="13">FK18*0.8</f>
        <v>5918.604800000001</v>
      </c>
      <c r="GU18" s="96">
        <f t="shared" ref="GU18:GU79" si="14">GR18*1.2</f>
        <v>11389.199999999999</v>
      </c>
      <c r="GV18" s="96">
        <f>AVERAGE(FY18:FZ18)</f>
        <v>10805.5</v>
      </c>
      <c r="GW18" s="87">
        <f t="shared" si="4"/>
        <v>1314.5</v>
      </c>
      <c r="GX18" s="88">
        <f t="shared" si="5"/>
        <v>0.13849963122958592</v>
      </c>
      <c r="GY18" s="96">
        <f t="shared" si="6"/>
        <v>9491</v>
      </c>
      <c r="GZ18" s="96">
        <f t="shared" si="7"/>
        <v>1366704</v>
      </c>
      <c r="HB18" s="84" t="s">
        <v>1067</v>
      </c>
    </row>
    <row r="19" spans="1:210" s="27" customFormat="1" ht="30" customHeight="1">
      <c r="A19" s="17">
        <v>3</v>
      </c>
      <c r="B19" s="18" t="s">
        <v>103</v>
      </c>
      <c r="C19" s="53" t="s">
        <v>1016</v>
      </c>
      <c r="D19" s="55"/>
      <c r="E19" s="51">
        <v>24</v>
      </c>
      <c r="F19" s="19" t="s">
        <v>970</v>
      </c>
      <c r="G19" s="20" t="s">
        <v>981</v>
      </c>
      <c r="H19" s="60"/>
      <c r="I19" s="90" t="s">
        <v>1025</v>
      </c>
      <c r="J19" s="14">
        <v>6770</v>
      </c>
      <c r="K19" s="14"/>
      <c r="L19" s="14">
        <f>(J19*13.12%)+J19</f>
        <v>7658.2240000000002</v>
      </c>
      <c r="M19" s="14">
        <f>(L19*9.28%)+L19</f>
        <v>8368.9071872000004</v>
      </c>
      <c r="N19" s="14">
        <f>M19</f>
        <v>8368.9071872000004</v>
      </c>
      <c r="O19" s="14">
        <f t="shared" si="8"/>
        <v>200853.77249280002</v>
      </c>
      <c r="P19" s="286"/>
      <c r="Q19" s="39"/>
      <c r="R19" s="30"/>
      <c r="S19" s="31"/>
      <c r="T19" s="31"/>
      <c r="U19" s="4"/>
      <c r="V19" s="39"/>
      <c r="W19" s="30"/>
      <c r="X19" s="31"/>
      <c r="Y19" s="31"/>
      <c r="Z19" s="286"/>
      <c r="AA19" s="39">
        <v>16970</v>
      </c>
      <c r="AB19" s="39">
        <v>0</v>
      </c>
      <c r="AC19" s="31">
        <v>16970</v>
      </c>
      <c r="AD19" s="31">
        <v>407280</v>
      </c>
      <c r="AE19" s="4"/>
      <c r="AF19" s="39"/>
      <c r="AG19" s="30"/>
      <c r="AH19" s="31"/>
      <c r="AI19" s="31"/>
      <c r="AJ19" s="4"/>
      <c r="AK19" s="39"/>
      <c r="AL19" s="39"/>
      <c r="AM19" s="31"/>
      <c r="AN19" s="31"/>
      <c r="AO19" s="4"/>
      <c r="AP19" s="39"/>
      <c r="AQ19" s="30"/>
      <c r="AR19" s="31"/>
      <c r="AS19" s="14"/>
      <c r="AT19" s="4"/>
      <c r="AU19" s="39"/>
      <c r="AV19" s="30"/>
      <c r="AW19" s="31"/>
      <c r="AX19" s="14"/>
      <c r="AY19" s="4"/>
      <c r="AZ19" s="39"/>
      <c r="BA19" s="30"/>
      <c r="BB19" s="31"/>
      <c r="BC19" s="31"/>
      <c r="BD19" s="4"/>
      <c r="BE19" s="39"/>
      <c r="BF19" s="30"/>
      <c r="BG19" s="31"/>
      <c r="BH19" s="14"/>
      <c r="BI19" s="4"/>
      <c r="BJ19" s="39"/>
      <c r="BK19" s="30"/>
      <c r="BL19" s="31"/>
      <c r="BM19" s="14"/>
      <c r="BN19" s="4"/>
      <c r="BO19" s="39"/>
      <c r="BP19" s="30"/>
      <c r="BQ19" s="31"/>
      <c r="BR19" s="14"/>
      <c r="BS19" s="4"/>
      <c r="BT19" s="39"/>
      <c r="BU19" s="30"/>
      <c r="BV19" s="31"/>
      <c r="BW19" s="14"/>
      <c r="BX19" s="4"/>
      <c r="BY19" s="39"/>
      <c r="BZ19" s="30"/>
      <c r="CA19" s="31"/>
      <c r="CB19" s="14"/>
      <c r="CC19" s="4"/>
      <c r="CD19" s="35">
        <v>10257</v>
      </c>
      <c r="CE19" s="33"/>
      <c r="CF19" s="31">
        <v>10257</v>
      </c>
      <c r="CG19" s="14">
        <v>246168</v>
      </c>
      <c r="CH19" s="4"/>
      <c r="CI19" s="39">
        <v>12120</v>
      </c>
      <c r="CJ19" s="34">
        <v>0</v>
      </c>
      <c r="CK19" s="31">
        <v>12120</v>
      </c>
      <c r="CL19" s="14">
        <v>290880</v>
      </c>
      <c r="CM19" s="4"/>
      <c r="CN19" s="39"/>
      <c r="CO19" s="30"/>
      <c r="CP19" s="31"/>
      <c r="CQ19" s="14"/>
      <c r="CR19" s="4"/>
      <c r="CS19" s="39"/>
      <c r="CT19" s="30"/>
      <c r="CU19" s="31"/>
      <c r="CV19" s="14"/>
      <c r="CW19" s="4"/>
      <c r="CX19" s="39"/>
      <c r="CY19" s="30"/>
      <c r="CZ19" s="31"/>
      <c r="DA19" s="14"/>
      <c r="DB19" s="286"/>
      <c r="DC19" s="43"/>
      <c r="DD19" s="43"/>
      <c r="DE19" s="14"/>
      <c r="DF19" s="14"/>
      <c r="DG19" s="4"/>
      <c r="DH19" s="39"/>
      <c r="DI19" s="30"/>
      <c r="DJ19" s="31"/>
      <c r="DK19" s="14"/>
      <c r="DL19" s="4"/>
      <c r="DM19" s="39"/>
      <c r="DN19" s="30"/>
      <c r="DO19" s="31"/>
      <c r="DP19" s="14"/>
      <c r="DQ19" s="4"/>
      <c r="DR19" s="39"/>
      <c r="DS19" s="30"/>
      <c r="DT19" s="31"/>
      <c r="DU19" s="14"/>
      <c r="DV19" s="4"/>
      <c r="DW19" s="45">
        <v>18810</v>
      </c>
      <c r="DX19" s="61">
        <v>0</v>
      </c>
      <c r="DY19" s="61">
        <v>18810</v>
      </c>
      <c r="DZ19" s="14">
        <v>451440</v>
      </c>
      <c r="EA19" s="4"/>
      <c r="EB19" s="39"/>
      <c r="EC19" s="30"/>
      <c r="ED19" s="31"/>
      <c r="EE19" s="14"/>
      <c r="EF19" s="4"/>
      <c r="EG19" s="39"/>
      <c r="EH19" s="30"/>
      <c r="EI19" s="31"/>
      <c r="EJ19" s="14"/>
      <c r="EK19" s="4"/>
      <c r="EL19" s="39"/>
      <c r="EM19" s="30"/>
      <c r="EN19" s="31"/>
      <c r="EO19" s="14"/>
      <c r="EP19" s="4"/>
      <c r="EQ19" s="39"/>
      <c r="ER19" s="30"/>
      <c r="ES19" s="31"/>
      <c r="ET19" s="14"/>
      <c r="EU19" s="4"/>
      <c r="EV19" s="39"/>
      <c r="EW19" s="30"/>
      <c r="EX19" s="31"/>
      <c r="EY19" s="14"/>
      <c r="EZ19" s="286"/>
      <c r="FA19" s="39"/>
      <c r="FB19" s="30"/>
      <c r="FC19" s="31"/>
      <c r="FD19" s="14"/>
      <c r="FE19" s="4"/>
      <c r="FF19" s="39"/>
      <c r="FG19" s="30"/>
      <c r="FH19" s="31"/>
      <c r="FI19" s="14"/>
      <c r="FJ19" s="94"/>
      <c r="FK19" s="87">
        <f t="shared" si="9"/>
        <v>8368.9071872000004</v>
      </c>
      <c r="FL19" s="87"/>
      <c r="FM19" s="87"/>
      <c r="FN19" s="87">
        <f t="shared" si="0"/>
        <v>16970</v>
      </c>
      <c r="FO19" s="87"/>
      <c r="FP19" s="87"/>
      <c r="FQ19" s="87"/>
      <c r="FR19" s="87"/>
      <c r="FS19" s="87"/>
      <c r="FT19" s="87"/>
      <c r="FU19" s="87"/>
      <c r="FV19" s="87"/>
      <c r="FW19" s="87"/>
      <c r="FX19" s="87"/>
      <c r="FY19" s="87">
        <f t="shared" si="10"/>
        <v>10257</v>
      </c>
      <c r="FZ19" s="87">
        <f t="shared" si="11"/>
        <v>12120</v>
      </c>
      <c r="GA19" s="87"/>
      <c r="GB19" s="87"/>
      <c r="GC19" s="87"/>
      <c r="GD19" s="87"/>
      <c r="GE19" s="87"/>
      <c r="GF19" s="87"/>
      <c r="GG19" s="87"/>
      <c r="GH19" s="87">
        <f t="shared" si="1"/>
        <v>18810</v>
      </c>
      <c r="GI19" s="87"/>
      <c r="GJ19" s="87"/>
      <c r="GK19" s="87"/>
      <c r="GL19" s="87"/>
      <c r="GM19" s="87"/>
      <c r="GN19" s="87"/>
      <c r="GO19" s="87"/>
      <c r="GP19" s="95"/>
      <c r="GQ19" s="87">
        <f t="shared" si="12"/>
        <v>8368.9071872000004</v>
      </c>
      <c r="GR19" s="96">
        <f t="shared" si="2"/>
        <v>10257</v>
      </c>
      <c r="GS19" s="20" t="str">
        <f t="shared" si="3"/>
        <v>IMCOLMEDICA S.A</v>
      </c>
      <c r="GT19" s="96">
        <f t="shared" si="13"/>
        <v>6695.1257497600009</v>
      </c>
      <c r="GU19" s="96">
        <f t="shared" si="14"/>
        <v>12308.4</v>
      </c>
      <c r="GV19" s="96">
        <f>AVERAGE(FY19:FZ19)</f>
        <v>11188.5</v>
      </c>
      <c r="GW19" s="87">
        <f t="shared" si="4"/>
        <v>931.5</v>
      </c>
      <c r="GX19" s="88">
        <f t="shared" si="5"/>
        <v>9.08160280783855E-2</v>
      </c>
      <c r="GY19" s="96">
        <f t="shared" si="6"/>
        <v>10257</v>
      </c>
      <c r="GZ19" s="96">
        <f t="shared" si="7"/>
        <v>246168</v>
      </c>
      <c r="HB19" s="84" t="s">
        <v>1067</v>
      </c>
    </row>
    <row r="20" spans="1:210" s="27" customFormat="1" ht="30" customHeight="1">
      <c r="A20" s="17">
        <v>4</v>
      </c>
      <c r="B20" s="18" t="s">
        <v>104</v>
      </c>
      <c r="C20" s="53" t="s">
        <v>105</v>
      </c>
      <c r="D20" s="55"/>
      <c r="E20" s="51">
        <v>12</v>
      </c>
      <c r="F20" s="19" t="s">
        <v>970</v>
      </c>
      <c r="G20" s="20" t="s">
        <v>981</v>
      </c>
      <c r="H20" s="60"/>
      <c r="I20" s="90" t="s">
        <v>1026</v>
      </c>
      <c r="J20" s="14">
        <v>6000</v>
      </c>
      <c r="K20" s="14"/>
      <c r="L20" s="14">
        <f>(J20*13.12%)+J20</f>
        <v>6787.2</v>
      </c>
      <c r="M20" s="14">
        <f>(L20*9.28%)+L20</f>
        <v>7417.0521599999993</v>
      </c>
      <c r="N20" s="14">
        <f>M20</f>
        <v>7417.0521599999993</v>
      </c>
      <c r="O20" s="14">
        <f t="shared" si="8"/>
        <v>89004.625919999991</v>
      </c>
      <c r="P20" s="286"/>
      <c r="Q20" s="39"/>
      <c r="R20" s="30"/>
      <c r="S20" s="31"/>
      <c r="T20" s="31"/>
      <c r="U20" s="4"/>
      <c r="V20" s="39"/>
      <c r="W20" s="30"/>
      <c r="X20" s="31"/>
      <c r="Y20" s="31"/>
      <c r="Z20" s="286"/>
      <c r="AA20" s="39">
        <v>15020</v>
      </c>
      <c r="AB20" s="39">
        <v>0</v>
      </c>
      <c r="AC20" s="31">
        <v>15020</v>
      </c>
      <c r="AD20" s="31">
        <v>180240</v>
      </c>
      <c r="AE20" s="4"/>
      <c r="AF20" s="39"/>
      <c r="AG20" s="30"/>
      <c r="AH20" s="31"/>
      <c r="AI20" s="31"/>
      <c r="AJ20" s="4"/>
      <c r="AK20" s="39"/>
      <c r="AL20" s="39"/>
      <c r="AM20" s="31"/>
      <c r="AN20" s="31"/>
      <c r="AO20" s="4"/>
      <c r="AP20" s="39"/>
      <c r="AQ20" s="30"/>
      <c r="AR20" s="31"/>
      <c r="AS20" s="14"/>
      <c r="AT20" s="4"/>
      <c r="AU20" s="39"/>
      <c r="AV20" s="30"/>
      <c r="AW20" s="31"/>
      <c r="AX20" s="14"/>
      <c r="AY20" s="4"/>
      <c r="AZ20" s="39"/>
      <c r="BA20" s="30"/>
      <c r="BB20" s="31"/>
      <c r="BC20" s="31"/>
      <c r="BD20" s="4"/>
      <c r="BE20" s="39"/>
      <c r="BF20" s="30"/>
      <c r="BG20" s="31"/>
      <c r="BH20" s="14"/>
      <c r="BI20" s="4"/>
      <c r="BJ20" s="39"/>
      <c r="BK20" s="30"/>
      <c r="BL20" s="31"/>
      <c r="BM20" s="14"/>
      <c r="BN20" s="4"/>
      <c r="BO20" s="39"/>
      <c r="BP20" s="30"/>
      <c r="BQ20" s="31"/>
      <c r="BR20" s="14"/>
      <c r="BS20" s="4"/>
      <c r="BT20" s="39"/>
      <c r="BU20" s="30"/>
      <c r="BV20" s="31"/>
      <c r="BW20" s="14"/>
      <c r="BX20" s="4"/>
      <c r="BY20" s="39"/>
      <c r="BZ20" s="30"/>
      <c r="CA20" s="31"/>
      <c r="CB20" s="14"/>
      <c r="CC20" s="4"/>
      <c r="CD20" s="35"/>
      <c r="CE20" s="33"/>
      <c r="CF20" s="31"/>
      <c r="CG20" s="14"/>
      <c r="CH20" s="4"/>
      <c r="CI20" s="39">
        <v>12120</v>
      </c>
      <c r="CJ20" s="34">
        <v>0</v>
      </c>
      <c r="CK20" s="31">
        <v>12120</v>
      </c>
      <c r="CL20" s="14">
        <v>145440</v>
      </c>
      <c r="CM20" s="4"/>
      <c r="CN20" s="39"/>
      <c r="CO20" s="30"/>
      <c r="CP20" s="31"/>
      <c r="CQ20" s="14"/>
      <c r="CR20" s="4"/>
      <c r="CS20" s="39"/>
      <c r="CT20" s="30"/>
      <c r="CU20" s="31"/>
      <c r="CV20" s="14"/>
      <c r="CW20" s="4"/>
      <c r="CX20" s="39"/>
      <c r="CY20" s="30"/>
      <c r="CZ20" s="31"/>
      <c r="DA20" s="14"/>
      <c r="DB20" s="286"/>
      <c r="DC20" s="43"/>
      <c r="DD20" s="43"/>
      <c r="DE20" s="14"/>
      <c r="DF20" s="14"/>
      <c r="DG20" s="4"/>
      <c r="DH20" s="39"/>
      <c r="DI20" s="30"/>
      <c r="DJ20" s="31"/>
      <c r="DK20" s="14"/>
      <c r="DL20" s="4"/>
      <c r="DM20" s="39"/>
      <c r="DN20" s="30"/>
      <c r="DO20" s="31"/>
      <c r="DP20" s="14"/>
      <c r="DQ20" s="4"/>
      <c r="DR20" s="39"/>
      <c r="DS20" s="30"/>
      <c r="DT20" s="31"/>
      <c r="DU20" s="14"/>
      <c r="DV20" s="4"/>
      <c r="DW20" s="46"/>
      <c r="DX20" s="61"/>
      <c r="DY20" s="61"/>
      <c r="DZ20" s="14"/>
      <c r="EA20" s="4"/>
      <c r="EB20" s="39"/>
      <c r="EC20" s="30"/>
      <c r="ED20" s="31"/>
      <c r="EE20" s="14"/>
      <c r="EF20" s="4"/>
      <c r="EG20" s="39"/>
      <c r="EH20" s="30"/>
      <c r="EI20" s="31"/>
      <c r="EJ20" s="14"/>
      <c r="EK20" s="4"/>
      <c r="EL20" s="39"/>
      <c r="EM20" s="30"/>
      <c r="EN20" s="31"/>
      <c r="EO20" s="14"/>
      <c r="EP20" s="4"/>
      <c r="EQ20" s="39"/>
      <c r="ER20" s="30"/>
      <c r="ES20" s="31"/>
      <c r="ET20" s="14"/>
      <c r="EU20" s="4"/>
      <c r="EV20" s="39"/>
      <c r="EW20" s="30"/>
      <c r="EX20" s="31"/>
      <c r="EY20" s="14"/>
      <c r="EZ20" s="286"/>
      <c r="FA20" s="39"/>
      <c r="FB20" s="30"/>
      <c r="FC20" s="31"/>
      <c r="FD20" s="14"/>
      <c r="FE20" s="4"/>
      <c r="FF20" s="39"/>
      <c r="FG20" s="30"/>
      <c r="FH20" s="31"/>
      <c r="FI20" s="14"/>
      <c r="FJ20" s="94"/>
      <c r="FK20" s="87">
        <f t="shared" si="9"/>
        <v>7417.0521599999993</v>
      </c>
      <c r="FL20" s="87"/>
      <c r="FM20" s="87"/>
      <c r="FN20" s="87">
        <f t="shared" si="0"/>
        <v>15020</v>
      </c>
      <c r="FO20" s="87"/>
      <c r="FP20" s="87"/>
      <c r="FQ20" s="87"/>
      <c r="FR20" s="87"/>
      <c r="FS20" s="87"/>
      <c r="FT20" s="87"/>
      <c r="FU20" s="87"/>
      <c r="FV20" s="87"/>
      <c r="FW20" s="87"/>
      <c r="FX20" s="87"/>
      <c r="FY20" s="87"/>
      <c r="FZ20" s="87">
        <f t="shared" si="11"/>
        <v>12120</v>
      </c>
      <c r="GA20" s="87"/>
      <c r="GB20" s="87"/>
      <c r="GC20" s="87"/>
      <c r="GD20" s="87"/>
      <c r="GE20" s="87"/>
      <c r="GF20" s="87"/>
      <c r="GG20" s="87"/>
      <c r="GH20" s="87"/>
      <c r="GI20" s="87"/>
      <c r="GJ20" s="87"/>
      <c r="GK20" s="87"/>
      <c r="GL20" s="87"/>
      <c r="GM20" s="87"/>
      <c r="GN20" s="87"/>
      <c r="GO20" s="87"/>
      <c r="GP20" s="95"/>
      <c r="GQ20" s="87">
        <f t="shared" si="12"/>
        <v>7417.0521599999993</v>
      </c>
      <c r="GR20" s="96">
        <f t="shared" si="2"/>
        <v>12120</v>
      </c>
      <c r="GS20" s="20" t="str">
        <f t="shared" si="3"/>
        <v>JOHNSON &amp; JOHNSON MEDTECH COLOMBIA S.A.S</v>
      </c>
      <c r="GT20" s="96">
        <f t="shared" si="13"/>
        <v>5933.6417279999996</v>
      </c>
      <c r="GU20" s="96">
        <f t="shared" si="14"/>
        <v>14544</v>
      </c>
      <c r="GV20" s="96">
        <f>AVERAGE(FL20:GO20)</f>
        <v>13570</v>
      </c>
      <c r="GW20" s="87">
        <f t="shared" si="4"/>
        <v>1450</v>
      </c>
      <c r="GX20" s="88">
        <f t="shared" si="5"/>
        <v>0.11963696369636964</v>
      </c>
      <c r="GY20" s="96">
        <f t="shared" si="6"/>
        <v>12120</v>
      </c>
      <c r="GZ20" s="96">
        <f t="shared" si="7"/>
        <v>145440</v>
      </c>
      <c r="HB20" s="84" t="s">
        <v>1067</v>
      </c>
    </row>
    <row r="21" spans="1:210" s="27" customFormat="1" ht="30" customHeight="1">
      <c r="A21" s="17">
        <v>5</v>
      </c>
      <c r="B21" s="18" t="s">
        <v>106</v>
      </c>
      <c r="C21" s="53" t="s">
        <v>107</v>
      </c>
      <c r="D21" s="55"/>
      <c r="E21" s="51">
        <v>120</v>
      </c>
      <c r="F21" s="19" t="s">
        <v>970</v>
      </c>
      <c r="G21" s="20" t="s">
        <v>981</v>
      </c>
      <c r="H21" s="60"/>
      <c r="I21" s="90" t="s">
        <v>1027</v>
      </c>
      <c r="J21" s="14">
        <v>6100</v>
      </c>
      <c r="K21" s="14"/>
      <c r="L21" s="14"/>
      <c r="M21" s="14"/>
      <c r="N21" s="14">
        <f>J21</f>
        <v>6100</v>
      </c>
      <c r="O21" s="14">
        <f t="shared" si="8"/>
        <v>732000</v>
      </c>
      <c r="P21" s="286"/>
      <c r="Q21" s="39"/>
      <c r="R21" s="30"/>
      <c r="S21" s="31"/>
      <c r="T21" s="31"/>
      <c r="U21" s="4"/>
      <c r="V21" s="39"/>
      <c r="W21" s="30"/>
      <c r="X21" s="31"/>
      <c r="Y21" s="31"/>
      <c r="Z21" s="286"/>
      <c r="AA21" s="39">
        <v>15020</v>
      </c>
      <c r="AB21" s="39">
        <v>0</v>
      </c>
      <c r="AC21" s="31">
        <v>15020</v>
      </c>
      <c r="AD21" s="31">
        <v>1802400</v>
      </c>
      <c r="AE21" s="4"/>
      <c r="AF21" s="39"/>
      <c r="AG21" s="30"/>
      <c r="AH21" s="31"/>
      <c r="AI21" s="31"/>
      <c r="AJ21" s="4"/>
      <c r="AK21" s="39"/>
      <c r="AL21" s="39"/>
      <c r="AM21" s="31"/>
      <c r="AN21" s="31"/>
      <c r="AO21" s="4"/>
      <c r="AP21" s="39"/>
      <c r="AQ21" s="30"/>
      <c r="AR21" s="31"/>
      <c r="AS21" s="14"/>
      <c r="AT21" s="4"/>
      <c r="AU21" s="39"/>
      <c r="AV21" s="30"/>
      <c r="AW21" s="31"/>
      <c r="AX21" s="14"/>
      <c r="AY21" s="4"/>
      <c r="AZ21" s="39"/>
      <c r="BA21" s="30"/>
      <c r="BB21" s="31"/>
      <c r="BC21" s="31"/>
      <c r="BD21" s="4"/>
      <c r="BE21" s="39"/>
      <c r="BF21" s="30"/>
      <c r="BG21" s="31"/>
      <c r="BH21" s="14"/>
      <c r="BI21" s="4"/>
      <c r="BJ21" s="39"/>
      <c r="BK21" s="30"/>
      <c r="BL21" s="31"/>
      <c r="BM21" s="14"/>
      <c r="BN21" s="4"/>
      <c r="BO21" s="39"/>
      <c r="BP21" s="30"/>
      <c r="BQ21" s="31"/>
      <c r="BR21" s="14"/>
      <c r="BS21" s="4"/>
      <c r="BT21" s="39"/>
      <c r="BU21" s="30"/>
      <c r="BV21" s="31"/>
      <c r="BW21" s="14"/>
      <c r="BX21" s="4"/>
      <c r="BY21" s="39"/>
      <c r="BZ21" s="30"/>
      <c r="CA21" s="31"/>
      <c r="CB21" s="14"/>
      <c r="CC21" s="4"/>
      <c r="CD21" s="35"/>
      <c r="CE21" s="33"/>
      <c r="CF21" s="31"/>
      <c r="CG21" s="14"/>
      <c r="CH21" s="4"/>
      <c r="CI21" s="39">
        <v>13314</v>
      </c>
      <c r="CJ21" s="34">
        <v>0</v>
      </c>
      <c r="CK21" s="31">
        <v>13314</v>
      </c>
      <c r="CL21" s="14">
        <v>1597680</v>
      </c>
      <c r="CM21" s="4"/>
      <c r="CN21" s="39"/>
      <c r="CO21" s="30"/>
      <c r="CP21" s="31"/>
      <c r="CQ21" s="14"/>
      <c r="CR21" s="4"/>
      <c r="CS21" s="39"/>
      <c r="CT21" s="30"/>
      <c r="CU21" s="31"/>
      <c r="CV21" s="14"/>
      <c r="CW21" s="4"/>
      <c r="CX21" s="39"/>
      <c r="CY21" s="30"/>
      <c r="CZ21" s="31"/>
      <c r="DA21" s="14"/>
      <c r="DB21" s="286"/>
      <c r="DC21" s="43"/>
      <c r="DD21" s="43"/>
      <c r="DE21" s="14"/>
      <c r="DF21" s="14"/>
      <c r="DG21" s="4"/>
      <c r="DH21" s="39"/>
      <c r="DI21" s="30"/>
      <c r="DJ21" s="31"/>
      <c r="DK21" s="14"/>
      <c r="DL21" s="4"/>
      <c r="DM21" s="39"/>
      <c r="DN21" s="30"/>
      <c r="DO21" s="31"/>
      <c r="DP21" s="14"/>
      <c r="DQ21" s="4"/>
      <c r="DR21" s="39"/>
      <c r="DS21" s="30"/>
      <c r="DT21" s="31"/>
      <c r="DU21" s="14"/>
      <c r="DV21" s="4"/>
      <c r="DW21" s="45">
        <v>18324</v>
      </c>
      <c r="DX21" s="61">
        <v>0</v>
      </c>
      <c r="DY21" s="61">
        <v>18324</v>
      </c>
      <c r="DZ21" s="14">
        <v>2198880</v>
      </c>
      <c r="EA21" s="4"/>
      <c r="EB21" s="39"/>
      <c r="EC21" s="30"/>
      <c r="ED21" s="31"/>
      <c r="EE21" s="14"/>
      <c r="EF21" s="4"/>
      <c r="EG21" s="39"/>
      <c r="EH21" s="30"/>
      <c r="EI21" s="31"/>
      <c r="EJ21" s="14"/>
      <c r="EK21" s="4"/>
      <c r="EL21" s="39"/>
      <c r="EM21" s="30"/>
      <c r="EN21" s="31"/>
      <c r="EO21" s="14"/>
      <c r="EP21" s="4"/>
      <c r="EQ21" s="39"/>
      <c r="ER21" s="30"/>
      <c r="ES21" s="31"/>
      <c r="ET21" s="14"/>
      <c r="EU21" s="4"/>
      <c r="EV21" s="39"/>
      <c r="EW21" s="30"/>
      <c r="EX21" s="31"/>
      <c r="EY21" s="14"/>
      <c r="EZ21" s="286"/>
      <c r="FA21" s="39"/>
      <c r="FB21" s="30"/>
      <c r="FC21" s="31"/>
      <c r="FD21" s="14"/>
      <c r="FE21" s="4"/>
      <c r="FF21" s="39"/>
      <c r="FG21" s="30"/>
      <c r="FH21" s="31"/>
      <c r="FI21" s="14"/>
      <c r="FJ21" s="94"/>
      <c r="FK21" s="87">
        <f t="shared" si="9"/>
        <v>6100</v>
      </c>
      <c r="FL21" s="87"/>
      <c r="FM21" s="87"/>
      <c r="FN21" s="87">
        <f t="shared" si="0"/>
        <v>15020</v>
      </c>
      <c r="FO21" s="87"/>
      <c r="FP21" s="87"/>
      <c r="FQ21" s="87"/>
      <c r="FR21" s="87"/>
      <c r="FS21" s="87"/>
      <c r="FT21" s="87"/>
      <c r="FU21" s="87"/>
      <c r="FV21" s="87"/>
      <c r="FW21" s="87"/>
      <c r="FX21" s="87"/>
      <c r="FY21" s="87"/>
      <c r="FZ21" s="87">
        <f t="shared" si="11"/>
        <v>13314</v>
      </c>
      <c r="GA21" s="87"/>
      <c r="GB21" s="87"/>
      <c r="GC21" s="87"/>
      <c r="GD21" s="87"/>
      <c r="GE21" s="87"/>
      <c r="GF21" s="87"/>
      <c r="GG21" s="87"/>
      <c r="GH21" s="87">
        <f t="shared" si="1"/>
        <v>18324</v>
      </c>
      <c r="GI21" s="87"/>
      <c r="GJ21" s="87"/>
      <c r="GK21" s="87"/>
      <c r="GL21" s="87"/>
      <c r="GM21" s="87"/>
      <c r="GN21" s="87"/>
      <c r="GO21" s="87"/>
      <c r="GP21" s="95"/>
      <c r="GQ21" s="87">
        <f t="shared" si="12"/>
        <v>6100</v>
      </c>
      <c r="GR21" s="96">
        <f t="shared" si="2"/>
        <v>13314</v>
      </c>
      <c r="GS21" s="20" t="str">
        <f t="shared" si="3"/>
        <v>JOHNSON &amp; JOHNSON MEDTECH COLOMBIA S.A.S</v>
      </c>
      <c r="GT21" s="96">
        <f t="shared" si="13"/>
        <v>4880</v>
      </c>
      <c r="GU21" s="96">
        <f t="shared" si="14"/>
        <v>15976.8</v>
      </c>
      <c r="GV21" s="96">
        <f>AVERAGE(FL21:GO21)</f>
        <v>15552.666666666666</v>
      </c>
      <c r="GW21" s="87">
        <f t="shared" si="4"/>
        <v>2238.6666666666661</v>
      </c>
      <c r="GX21" s="88">
        <f t="shared" si="5"/>
        <v>0.16814380852235739</v>
      </c>
      <c r="GY21" s="96">
        <f t="shared" si="6"/>
        <v>13314</v>
      </c>
      <c r="GZ21" s="96">
        <f t="shared" si="7"/>
        <v>1597680</v>
      </c>
      <c r="HB21" s="84" t="s">
        <v>1067</v>
      </c>
    </row>
    <row r="22" spans="1:210" s="27" customFormat="1" ht="30" customHeight="1">
      <c r="A22" s="17">
        <v>6</v>
      </c>
      <c r="B22" s="18" t="s">
        <v>108</v>
      </c>
      <c r="C22" s="53" t="s">
        <v>109</v>
      </c>
      <c r="D22" s="55"/>
      <c r="E22" s="51">
        <v>24</v>
      </c>
      <c r="F22" s="19" t="s">
        <v>970</v>
      </c>
      <c r="G22" s="20" t="s">
        <v>981</v>
      </c>
      <c r="H22" s="60"/>
      <c r="I22" s="90" t="s">
        <v>1026</v>
      </c>
      <c r="J22" s="14">
        <v>25625</v>
      </c>
      <c r="K22" s="14"/>
      <c r="L22" s="14">
        <f>(J22*13.12%)+J22</f>
        <v>28987</v>
      </c>
      <c r="M22" s="14">
        <f>(L22*9.28%)+L22</f>
        <v>31676.993600000002</v>
      </c>
      <c r="N22" s="14">
        <f>M22</f>
        <v>31676.993600000002</v>
      </c>
      <c r="O22" s="14">
        <f t="shared" si="8"/>
        <v>760247.84640000004</v>
      </c>
      <c r="P22" s="286"/>
      <c r="Q22" s="39"/>
      <c r="R22" s="30"/>
      <c r="S22" s="31"/>
      <c r="T22" s="31"/>
      <c r="U22" s="4"/>
      <c r="V22" s="39"/>
      <c r="W22" s="30"/>
      <c r="X22" s="31"/>
      <c r="Y22" s="31"/>
      <c r="Z22" s="286"/>
      <c r="AA22" s="39">
        <v>59480</v>
      </c>
      <c r="AB22" s="39">
        <v>0</v>
      </c>
      <c r="AC22" s="31">
        <v>59480</v>
      </c>
      <c r="AD22" s="31">
        <v>1427520</v>
      </c>
      <c r="AE22" s="4"/>
      <c r="AF22" s="39"/>
      <c r="AG22" s="30"/>
      <c r="AH22" s="31"/>
      <c r="AI22" s="31"/>
      <c r="AJ22" s="4"/>
      <c r="AK22" s="39"/>
      <c r="AL22" s="39"/>
      <c r="AM22" s="31"/>
      <c r="AN22" s="31"/>
      <c r="AO22" s="4"/>
      <c r="AP22" s="39"/>
      <c r="AQ22" s="30"/>
      <c r="AR22" s="31"/>
      <c r="AS22" s="14"/>
      <c r="AT22" s="4"/>
      <c r="AU22" s="39"/>
      <c r="AV22" s="30"/>
      <c r="AW22" s="31"/>
      <c r="AX22" s="14"/>
      <c r="AY22" s="4"/>
      <c r="AZ22" s="39"/>
      <c r="BA22" s="30"/>
      <c r="BB22" s="31"/>
      <c r="BC22" s="31"/>
      <c r="BD22" s="4"/>
      <c r="BE22" s="39"/>
      <c r="BF22" s="30"/>
      <c r="BG22" s="31"/>
      <c r="BH22" s="14"/>
      <c r="BI22" s="4"/>
      <c r="BJ22" s="39"/>
      <c r="BK22" s="30"/>
      <c r="BL22" s="31"/>
      <c r="BM22" s="14"/>
      <c r="BN22" s="4"/>
      <c r="BO22" s="39"/>
      <c r="BP22" s="30"/>
      <c r="BQ22" s="31"/>
      <c r="BR22" s="14"/>
      <c r="BS22" s="4"/>
      <c r="BT22" s="39"/>
      <c r="BU22" s="30"/>
      <c r="BV22" s="31"/>
      <c r="BW22" s="14"/>
      <c r="BX22" s="4"/>
      <c r="BY22" s="39"/>
      <c r="BZ22" s="30"/>
      <c r="CA22" s="31"/>
      <c r="CB22" s="14"/>
      <c r="CC22" s="4"/>
      <c r="CD22" s="35"/>
      <c r="CE22" s="33"/>
      <c r="CF22" s="31"/>
      <c r="CG22" s="14"/>
      <c r="CH22" s="4"/>
      <c r="CI22" s="39">
        <v>40722</v>
      </c>
      <c r="CJ22" s="34">
        <v>0</v>
      </c>
      <c r="CK22" s="31">
        <v>40722</v>
      </c>
      <c r="CL22" s="14">
        <v>977328</v>
      </c>
      <c r="CM22" s="4"/>
      <c r="CN22" s="39"/>
      <c r="CO22" s="30"/>
      <c r="CP22" s="31"/>
      <c r="CQ22" s="14"/>
      <c r="CR22" s="4"/>
      <c r="CS22" s="39"/>
      <c r="CT22" s="30"/>
      <c r="CU22" s="31"/>
      <c r="CV22" s="14"/>
      <c r="CW22" s="4"/>
      <c r="CX22" s="39"/>
      <c r="CY22" s="30"/>
      <c r="CZ22" s="31"/>
      <c r="DA22" s="14"/>
      <c r="DB22" s="286"/>
      <c r="DC22" s="43"/>
      <c r="DD22" s="43"/>
      <c r="DE22" s="14"/>
      <c r="DF22" s="14"/>
      <c r="DG22" s="4"/>
      <c r="DH22" s="39"/>
      <c r="DI22" s="30"/>
      <c r="DJ22" s="31"/>
      <c r="DK22" s="14"/>
      <c r="DL22" s="4"/>
      <c r="DM22" s="39"/>
      <c r="DN22" s="30"/>
      <c r="DO22" s="31"/>
      <c r="DP22" s="14"/>
      <c r="DQ22" s="4"/>
      <c r="DR22" s="39"/>
      <c r="DS22" s="30"/>
      <c r="DT22" s="31"/>
      <c r="DU22" s="14"/>
      <c r="DV22" s="4"/>
      <c r="DW22" s="46"/>
      <c r="DX22" s="61"/>
      <c r="DY22" s="61"/>
      <c r="DZ22" s="14"/>
      <c r="EA22" s="4"/>
      <c r="EB22" s="39"/>
      <c r="EC22" s="30"/>
      <c r="ED22" s="31"/>
      <c r="EE22" s="14"/>
      <c r="EF22" s="4"/>
      <c r="EG22" s="39"/>
      <c r="EH22" s="30"/>
      <c r="EI22" s="31"/>
      <c r="EJ22" s="14"/>
      <c r="EK22" s="4"/>
      <c r="EL22" s="39"/>
      <c r="EM22" s="30"/>
      <c r="EN22" s="31"/>
      <c r="EO22" s="14"/>
      <c r="EP22" s="4"/>
      <c r="EQ22" s="39"/>
      <c r="ER22" s="30"/>
      <c r="ES22" s="31"/>
      <c r="ET22" s="14"/>
      <c r="EU22" s="4"/>
      <c r="EV22" s="39"/>
      <c r="EW22" s="30"/>
      <c r="EX22" s="31"/>
      <c r="EY22" s="14"/>
      <c r="EZ22" s="286"/>
      <c r="FA22" s="39"/>
      <c r="FB22" s="30"/>
      <c r="FC22" s="31"/>
      <c r="FD22" s="14"/>
      <c r="FE22" s="4"/>
      <c r="FF22" s="39"/>
      <c r="FG22" s="30"/>
      <c r="FH22" s="31"/>
      <c r="FI22" s="14"/>
      <c r="FJ22" s="94"/>
      <c r="FK22" s="87">
        <f t="shared" si="9"/>
        <v>31676.993600000002</v>
      </c>
      <c r="FL22" s="87"/>
      <c r="FM22" s="87"/>
      <c r="FN22" s="89">
        <f t="shared" si="0"/>
        <v>59480</v>
      </c>
      <c r="FO22" s="87"/>
      <c r="FP22" s="87"/>
      <c r="FQ22" s="87"/>
      <c r="FR22" s="87"/>
      <c r="FS22" s="87"/>
      <c r="FT22" s="87"/>
      <c r="FU22" s="87"/>
      <c r="FV22" s="87"/>
      <c r="FW22" s="87"/>
      <c r="FX22" s="87"/>
      <c r="FY22" s="87"/>
      <c r="FZ22" s="87">
        <f t="shared" si="11"/>
        <v>40722</v>
      </c>
      <c r="GA22" s="87"/>
      <c r="GB22" s="87"/>
      <c r="GC22" s="87"/>
      <c r="GD22" s="87"/>
      <c r="GE22" s="87"/>
      <c r="GF22" s="87"/>
      <c r="GG22" s="87"/>
      <c r="GH22" s="87"/>
      <c r="GI22" s="87"/>
      <c r="GJ22" s="87"/>
      <c r="GK22" s="87"/>
      <c r="GL22" s="87"/>
      <c r="GM22" s="87"/>
      <c r="GN22" s="87"/>
      <c r="GO22" s="87"/>
      <c r="GP22" s="95"/>
      <c r="GQ22" s="87">
        <f t="shared" si="12"/>
        <v>31676.993600000002</v>
      </c>
      <c r="GR22" s="96">
        <f t="shared" si="2"/>
        <v>40722</v>
      </c>
      <c r="GS22" s="20" t="str">
        <f t="shared" si="3"/>
        <v>JOHNSON &amp; JOHNSON MEDTECH COLOMBIA S.A.S</v>
      </c>
      <c r="GT22" s="96">
        <f t="shared" si="13"/>
        <v>25341.594880000004</v>
      </c>
      <c r="GU22" s="96">
        <f t="shared" si="14"/>
        <v>48866.400000000001</v>
      </c>
      <c r="GV22" s="96">
        <f>AVERAGE(FZ22)</f>
        <v>40722</v>
      </c>
      <c r="GW22" s="87">
        <f t="shared" si="4"/>
        <v>0</v>
      </c>
      <c r="GX22" s="88">
        <f t="shared" si="5"/>
        <v>0</v>
      </c>
      <c r="GY22" s="96">
        <f t="shared" si="6"/>
        <v>40722</v>
      </c>
      <c r="GZ22" s="96">
        <f t="shared" si="7"/>
        <v>977328</v>
      </c>
      <c r="HB22" s="84" t="s">
        <v>1067</v>
      </c>
    </row>
    <row r="23" spans="1:210" s="27" customFormat="1" ht="30" customHeight="1">
      <c r="A23" s="17">
        <v>7</v>
      </c>
      <c r="B23" s="18" t="s">
        <v>110</v>
      </c>
      <c r="C23" s="53" t="s">
        <v>111</v>
      </c>
      <c r="D23" s="55"/>
      <c r="E23" s="51">
        <v>300</v>
      </c>
      <c r="F23" s="19" t="s">
        <v>970</v>
      </c>
      <c r="G23" s="20" t="s">
        <v>981</v>
      </c>
      <c r="H23" s="60"/>
      <c r="I23" s="90" t="s">
        <v>1026</v>
      </c>
      <c r="J23" s="14">
        <v>6229</v>
      </c>
      <c r="K23" s="14"/>
      <c r="L23" s="14">
        <f>(J23*13.12%)+J23</f>
        <v>7046.2448000000004</v>
      </c>
      <c r="M23" s="14">
        <f>(L23*9.28%)+L23</f>
        <v>7700.1363174400003</v>
      </c>
      <c r="N23" s="14">
        <f>M23</f>
        <v>7700.1363174400003</v>
      </c>
      <c r="O23" s="14">
        <f t="shared" si="8"/>
        <v>2310040.8952319999</v>
      </c>
      <c r="P23" s="286"/>
      <c r="Q23" s="39"/>
      <c r="R23" s="30"/>
      <c r="S23" s="31"/>
      <c r="T23" s="31"/>
      <c r="U23" s="4"/>
      <c r="V23" s="39"/>
      <c r="W23" s="30"/>
      <c r="X23" s="31"/>
      <c r="Y23" s="31"/>
      <c r="Z23" s="286"/>
      <c r="AA23" s="39">
        <v>15020</v>
      </c>
      <c r="AB23" s="39">
        <v>0</v>
      </c>
      <c r="AC23" s="31">
        <v>15020</v>
      </c>
      <c r="AD23" s="31">
        <v>4506000</v>
      </c>
      <c r="AE23" s="4"/>
      <c r="AF23" s="39"/>
      <c r="AG23" s="30"/>
      <c r="AH23" s="31"/>
      <c r="AI23" s="31"/>
      <c r="AJ23" s="4"/>
      <c r="AK23" s="39"/>
      <c r="AL23" s="39"/>
      <c r="AM23" s="31"/>
      <c r="AN23" s="31"/>
      <c r="AO23" s="4"/>
      <c r="AP23" s="39"/>
      <c r="AQ23" s="30"/>
      <c r="AR23" s="31"/>
      <c r="AS23" s="14"/>
      <c r="AT23" s="4"/>
      <c r="AU23" s="39"/>
      <c r="AV23" s="30"/>
      <c r="AW23" s="31"/>
      <c r="AX23" s="14"/>
      <c r="AY23" s="4"/>
      <c r="AZ23" s="39"/>
      <c r="BA23" s="30"/>
      <c r="BB23" s="31"/>
      <c r="BC23" s="31"/>
      <c r="BD23" s="4"/>
      <c r="BE23" s="39"/>
      <c r="BF23" s="30"/>
      <c r="BG23" s="31"/>
      <c r="BH23" s="14"/>
      <c r="BI23" s="4"/>
      <c r="BJ23" s="39"/>
      <c r="BK23" s="30"/>
      <c r="BL23" s="31"/>
      <c r="BM23" s="14"/>
      <c r="BN23" s="4"/>
      <c r="BO23" s="39"/>
      <c r="BP23" s="30"/>
      <c r="BQ23" s="31"/>
      <c r="BR23" s="14"/>
      <c r="BS23" s="4"/>
      <c r="BT23" s="39"/>
      <c r="BU23" s="30"/>
      <c r="BV23" s="31"/>
      <c r="BW23" s="14"/>
      <c r="BX23" s="4"/>
      <c r="BY23" s="39"/>
      <c r="BZ23" s="30"/>
      <c r="CA23" s="31"/>
      <c r="CB23" s="14"/>
      <c r="CC23" s="4"/>
      <c r="CD23" s="35"/>
      <c r="CE23" s="33"/>
      <c r="CF23" s="31"/>
      <c r="CG23" s="14"/>
      <c r="CH23" s="4"/>
      <c r="CI23" s="39">
        <v>12120</v>
      </c>
      <c r="CJ23" s="34">
        <v>0</v>
      </c>
      <c r="CK23" s="31">
        <v>12120</v>
      </c>
      <c r="CL23" s="14">
        <v>3636000</v>
      </c>
      <c r="CM23" s="4"/>
      <c r="CN23" s="39"/>
      <c r="CO23" s="30"/>
      <c r="CP23" s="31"/>
      <c r="CQ23" s="14"/>
      <c r="CR23" s="4"/>
      <c r="CS23" s="39"/>
      <c r="CT23" s="30"/>
      <c r="CU23" s="31"/>
      <c r="CV23" s="14"/>
      <c r="CW23" s="4"/>
      <c r="CX23" s="39"/>
      <c r="CY23" s="30"/>
      <c r="CZ23" s="31"/>
      <c r="DA23" s="14"/>
      <c r="DB23" s="286"/>
      <c r="DC23" s="14"/>
      <c r="DD23" s="14"/>
      <c r="DE23" s="14"/>
      <c r="DF23" s="14"/>
      <c r="DG23" s="4"/>
      <c r="DH23" s="39"/>
      <c r="DI23" s="30"/>
      <c r="DJ23" s="31"/>
      <c r="DK23" s="14"/>
      <c r="DL23" s="4"/>
      <c r="DM23" s="39"/>
      <c r="DN23" s="30"/>
      <c r="DO23" s="31"/>
      <c r="DP23" s="14"/>
      <c r="DQ23" s="4"/>
      <c r="DR23" s="39"/>
      <c r="DS23" s="30"/>
      <c r="DT23" s="31"/>
      <c r="DU23" s="14"/>
      <c r="DV23" s="4"/>
      <c r="DW23" s="45">
        <v>18808</v>
      </c>
      <c r="DX23" s="61">
        <v>0</v>
      </c>
      <c r="DY23" s="61">
        <v>18808</v>
      </c>
      <c r="DZ23" s="14">
        <v>5642400</v>
      </c>
      <c r="EA23" s="4"/>
      <c r="EB23" s="39"/>
      <c r="EC23" s="30"/>
      <c r="ED23" s="31"/>
      <c r="EE23" s="14"/>
      <c r="EF23" s="4"/>
      <c r="EG23" s="39"/>
      <c r="EH23" s="30"/>
      <c r="EI23" s="31"/>
      <c r="EJ23" s="14"/>
      <c r="EK23" s="4"/>
      <c r="EL23" s="39"/>
      <c r="EM23" s="30"/>
      <c r="EN23" s="31"/>
      <c r="EO23" s="14"/>
      <c r="EP23" s="4"/>
      <c r="EQ23" s="39"/>
      <c r="ER23" s="30"/>
      <c r="ES23" s="31"/>
      <c r="ET23" s="14"/>
      <c r="EU23" s="4"/>
      <c r="EV23" s="39"/>
      <c r="EW23" s="30"/>
      <c r="EX23" s="31"/>
      <c r="EY23" s="14"/>
      <c r="EZ23" s="286"/>
      <c r="FA23" s="39"/>
      <c r="FB23" s="30"/>
      <c r="FC23" s="31"/>
      <c r="FD23" s="14"/>
      <c r="FE23" s="4"/>
      <c r="FF23" s="39"/>
      <c r="FG23" s="30"/>
      <c r="FH23" s="31"/>
      <c r="FI23" s="14"/>
      <c r="FJ23" s="94"/>
      <c r="FK23" s="87">
        <f t="shared" si="9"/>
        <v>7700.1363174400003</v>
      </c>
      <c r="FL23" s="87"/>
      <c r="FM23" s="87"/>
      <c r="FN23" s="87">
        <f t="shared" si="0"/>
        <v>15020</v>
      </c>
      <c r="FO23" s="87"/>
      <c r="FP23" s="87"/>
      <c r="FQ23" s="87"/>
      <c r="FR23" s="87"/>
      <c r="FS23" s="87"/>
      <c r="FT23" s="87"/>
      <c r="FU23" s="87"/>
      <c r="FV23" s="87"/>
      <c r="FW23" s="87"/>
      <c r="FX23" s="87"/>
      <c r="FY23" s="87"/>
      <c r="FZ23" s="87">
        <f t="shared" si="11"/>
        <v>12120</v>
      </c>
      <c r="GA23" s="87"/>
      <c r="GB23" s="87"/>
      <c r="GC23" s="87"/>
      <c r="GD23" s="87"/>
      <c r="GE23" s="87"/>
      <c r="GF23" s="87"/>
      <c r="GG23" s="87"/>
      <c r="GH23" s="87">
        <f t="shared" si="1"/>
        <v>18808</v>
      </c>
      <c r="GI23" s="87"/>
      <c r="GJ23" s="87"/>
      <c r="GK23" s="87"/>
      <c r="GL23" s="87"/>
      <c r="GM23" s="87"/>
      <c r="GN23" s="87"/>
      <c r="GO23" s="87"/>
      <c r="GP23" s="95"/>
      <c r="GQ23" s="87">
        <f t="shared" si="12"/>
        <v>7700.1363174400003</v>
      </c>
      <c r="GR23" s="96">
        <f t="shared" si="2"/>
        <v>12120</v>
      </c>
      <c r="GS23" s="20" t="str">
        <f t="shared" si="3"/>
        <v>JOHNSON &amp; JOHNSON MEDTECH COLOMBIA S.A.S</v>
      </c>
      <c r="GT23" s="96">
        <f t="shared" si="13"/>
        <v>6160.109053952001</v>
      </c>
      <c r="GU23" s="96">
        <f t="shared" si="14"/>
        <v>14544</v>
      </c>
      <c r="GV23" s="96">
        <f>AVERAGE(FZ23)</f>
        <v>12120</v>
      </c>
      <c r="GW23" s="87">
        <f t="shared" si="4"/>
        <v>0</v>
      </c>
      <c r="GX23" s="88">
        <f t="shared" si="5"/>
        <v>0</v>
      </c>
      <c r="GY23" s="96">
        <f t="shared" si="6"/>
        <v>12120</v>
      </c>
      <c r="GZ23" s="96">
        <f t="shared" si="7"/>
        <v>3636000</v>
      </c>
      <c r="HB23" s="84" t="s">
        <v>1067</v>
      </c>
    </row>
    <row r="24" spans="1:210" s="27" customFormat="1" ht="30" customHeight="1">
      <c r="A24" s="17">
        <v>8</v>
      </c>
      <c r="B24" s="18" t="s">
        <v>112</v>
      </c>
      <c r="C24" s="53" t="s">
        <v>113</v>
      </c>
      <c r="D24" s="55" t="s">
        <v>909</v>
      </c>
      <c r="E24" s="51">
        <v>50</v>
      </c>
      <c r="F24" s="19" t="s">
        <v>970</v>
      </c>
      <c r="G24" s="20" t="s">
        <v>981</v>
      </c>
      <c r="H24" s="60"/>
      <c r="I24" s="90" t="s">
        <v>1027</v>
      </c>
      <c r="J24" s="14">
        <v>226100</v>
      </c>
      <c r="K24" s="14"/>
      <c r="L24" s="14"/>
      <c r="M24" s="14"/>
      <c r="N24" s="14">
        <f>J24</f>
        <v>226100</v>
      </c>
      <c r="O24" s="14">
        <f t="shared" si="8"/>
        <v>11305000</v>
      </c>
      <c r="P24" s="286"/>
      <c r="Q24" s="39"/>
      <c r="R24" s="30"/>
      <c r="S24" s="31"/>
      <c r="T24" s="31"/>
      <c r="U24" s="4"/>
      <c r="V24" s="39"/>
      <c r="W24" s="30"/>
      <c r="X24" s="31"/>
      <c r="Y24" s="31"/>
      <c r="Z24" s="286"/>
      <c r="AA24" s="39"/>
      <c r="AB24" s="39"/>
      <c r="AC24" s="31"/>
      <c r="AD24" s="31"/>
      <c r="AE24" s="4"/>
      <c r="AF24" s="39"/>
      <c r="AG24" s="30"/>
      <c r="AH24" s="31"/>
      <c r="AI24" s="31"/>
      <c r="AJ24" s="4"/>
      <c r="AK24" s="39"/>
      <c r="AL24" s="39"/>
      <c r="AM24" s="31"/>
      <c r="AN24" s="31"/>
      <c r="AO24" s="4"/>
      <c r="AP24" s="39"/>
      <c r="AQ24" s="30"/>
      <c r="AR24" s="31"/>
      <c r="AS24" s="14"/>
      <c r="AT24" s="4"/>
      <c r="AU24" s="39"/>
      <c r="AV24" s="30"/>
      <c r="AW24" s="31"/>
      <c r="AX24" s="14"/>
      <c r="AY24" s="4"/>
      <c r="AZ24" s="39"/>
      <c r="BA24" s="30"/>
      <c r="BB24" s="31"/>
      <c r="BC24" s="31"/>
      <c r="BD24" s="4"/>
      <c r="BE24" s="39"/>
      <c r="BF24" s="30"/>
      <c r="BG24" s="31"/>
      <c r="BH24" s="14"/>
      <c r="BI24" s="4"/>
      <c r="BJ24" s="39"/>
      <c r="BK24" s="30"/>
      <c r="BL24" s="31"/>
      <c r="BM24" s="14"/>
      <c r="BN24" s="4"/>
      <c r="BO24" s="39"/>
      <c r="BP24" s="30"/>
      <c r="BQ24" s="31"/>
      <c r="BR24" s="14"/>
      <c r="BS24" s="4"/>
      <c r="BT24" s="39"/>
      <c r="BU24" s="30"/>
      <c r="BV24" s="31"/>
      <c r="BW24" s="14"/>
      <c r="BX24" s="4"/>
      <c r="BY24" s="39"/>
      <c r="BZ24" s="30"/>
      <c r="CA24" s="31"/>
      <c r="CB24" s="14"/>
      <c r="CC24" s="4"/>
      <c r="CD24" s="35"/>
      <c r="CE24" s="33"/>
      <c r="CF24" s="31"/>
      <c r="CG24" s="14"/>
      <c r="CH24" s="4"/>
      <c r="CI24" s="39"/>
      <c r="CJ24" s="30"/>
      <c r="CK24" s="31"/>
      <c r="CL24" s="14"/>
      <c r="CM24" s="4"/>
      <c r="CN24" s="39">
        <v>1900</v>
      </c>
      <c r="CO24" s="14">
        <v>361</v>
      </c>
      <c r="CP24" s="31">
        <v>2261</v>
      </c>
      <c r="CQ24" s="14">
        <v>113050</v>
      </c>
      <c r="CR24" s="4"/>
      <c r="CS24" s="39"/>
      <c r="CT24" s="30"/>
      <c r="CU24" s="31"/>
      <c r="CV24" s="14"/>
      <c r="CW24" s="4"/>
      <c r="CX24" s="39"/>
      <c r="CY24" s="30"/>
      <c r="CZ24" s="31"/>
      <c r="DA24" s="14"/>
      <c r="DB24" s="286"/>
      <c r="DC24" s="14"/>
      <c r="DD24" s="14"/>
      <c r="DE24" s="14"/>
      <c r="DF24" s="14"/>
      <c r="DG24" s="4"/>
      <c r="DH24" s="39"/>
      <c r="DI24" s="30"/>
      <c r="DJ24" s="31"/>
      <c r="DK24" s="14"/>
      <c r="DL24" s="4"/>
      <c r="DM24" s="39"/>
      <c r="DN24" s="30"/>
      <c r="DO24" s="31"/>
      <c r="DP24" s="14"/>
      <c r="DQ24" s="4"/>
      <c r="DR24" s="39"/>
      <c r="DS24" s="30"/>
      <c r="DT24" s="31"/>
      <c r="DU24" s="14"/>
      <c r="DV24" s="4"/>
      <c r="DW24" s="46"/>
      <c r="DX24" s="61"/>
      <c r="DY24" s="61"/>
      <c r="DZ24" s="14"/>
      <c r="EA24" s="4"/>
      <c r="EB24" s="39"/>
      <c r="EC24" s="30"/>
      <c r="ED24" s="31"/>
      <c r="EE24" s="14"/>
      <c r="EF24" s="4"/>
      <c r="EG24" s="39"/>
      <c r="EH24" s="30"/>
      <c r="EI24" s="31"/>
      <c r="EJ24" s="14"/>
      <c r="EK24" s="4"/>
      <c r="EL24" s="39"/>
      <c r="EM24" s="30"/>
      <c r="EN24" s="31"/>
      <c r="EO24" s="14"/>
      <c r="EP24" s="4"/>
      <c r="EQ24" s="39"/>
      <c r="ER24" s="30"/>
      <c r="ES24" s="31"/>
      <c r="ET24" s="14"/>
      <c r="EU24" s="4"/>
      <c r="EV24" s="39"/>
      <c r="EW24" s="30"/>
      <c r="EX24" s="31"/>
      <c r="EY24" s="14"/>
      <c r="EZ24" s="286"/>
      <c r="FA24" s="39"/>
      <c r="FB24" s="30"/>
      <c r="FC24" s="31"/>
      <c r="FD24" s="14"/>
      <c r="FE24" s="4"/>
      <c r="FF24" s="39"/>
      <c r="FG24" s="30"/>
      <c r="FH24" s="31"/>
      <c r="FI24" s="14"/>
      <c r="FJ24" s="94"/>
      <c r="FK24" s="87">
        <f t="shared" si="9"/>
        <v>226100</v>
      </c>
      <c r="FL24" s="87"/>
      <c r="FM24" s="87"/>
      <c r="FN24" s="87"/>
      <c r="FO24" s="87"/>
      <c r="FP24" s="87"/>
      <c r="FQ24" s="87"/>
      <c r="FR24" s="87"/>
      <c r="FS24" s="87"/>
      <c r="FT24" s="87"/>
      <c r="FU24" s="87"/>
      <c r="FV24" s="87"/>
      <c r="FW24" s="87"/>
      <c r="FX24" s="87"/>
      <c r="FY24" s="87"/>
      <c r="FZ24" s="87"/>
      <c r="GA24" s="87">
        <f t="shared" ref="GA24:GA78" si="15">CP24</f>
        <v>2261</v>
      </c>
      <c r="GB24" s="87"/>
      <c r="GC24" s="87"/>
      <c r="GD24" s="87"/>
      <c r="GE24" s="87"/>
      <c r="GF24" s="87"/>
      <c r="GG24" s="87"/>
      <c r="GH24" s="87"/>
      <c r="GI24" s="87"/>
      <c r="GJ24" s="87"/>
      <c r="GK24" s="87"/>
      <c r="GL24" s="87"/>
      <c r="GM24" s="87"/>
      <c r="GN24" s="87"/>
      <c r="GO24" s="87"/>
      <c r="GP24" s="95"/>
      <c r="GQ24" s="87">
        <f t="shared" si="12"/>
        <v>226100</v>
      </c>
      <c r="GR24" s="96">
        <f t="shared" si="2"/>
        <v>2261</v>
      </c>
      <c r="GS24" s="20" t="str">
        <f t="shared" si="3"/>
        <v>LABORATORIOS GOTHAPLAST LTDA</v>
      </c>
      <c r="GT24" s="96">
        <f t="shared" si="13"/>
        <v>180880</v>
      </c>
      <c r="GU24" s="96">
        <f t="shared" si="14"/>
        <v>2713.2</v>
      </c>
      <c r="GV24" s="96">
        <f>AVERAGE(FL24:GO24)</f>
        <v>2261</v>
      </c>
      <c r="GW24" s="87">
        <f t="shared" si="4"/>
        <v>0</v>
      </c>
      <c r="GX24" s="88">
        <f t="shared" si="5"/>
        <v>0</v>
      </c>
      <c r="GY24" s="96">
        <f t="shared" si="6"/>
        <v>2261</v>
      </c>
      <c r="GZ24" s="96">
        <f t="shared" si="7"/>
        <v>113050</v>
      </c>
      <c r="HB24" s="84" t="s">
        <v>1067</v>
      </c>
    </row>
    <row r="25" spans="1:210" s="27" customFormat="1" ht="30" customHeight="1">
      <c r="A25" s="17">
        <v>9</v>
      </c>
      <c r="B25" s="18" t="s">
        <v>114</v>
      </c>
      <c r="C25" s="53" t="s">
        <v>115</v>
      </c>
      <c r="D25" s="55" t="s">
        <v>910</v>
      </c>
      <c r="E25" s="51">
        <v>10</v>
      </c>
      <c r="F25" s="19" t="s">
        <v>970</v>
      </c>
      <c r="G25" s="20" t="s">
        <v>981</v>
      </c>
      <c r="H25" s="60"/>
      <c r="I25" s="90" t="s">
        <v>1028</v>
      </c>
      <c r="J25" s="14">
        <v>1279939</v>
      </c>
      <c r="K25" s="14">
        <f>(J25*5.62%)+J25</f>
        <v>1351871.5718</v>
      </c>
      <c r="L25" s="14">
        <f>(K25*13.12%)+K25</f>
        <v>1529237.1220201601</v>
      </c>
      <c r="M25" s="14">
        <f>(L25*9.28%)+L25</f>
        <v>1671150.3269436308</v>
      </c>
      <c r="N25" s="14">
        <f t="shared" ref="N25:N34" si="16">M25</f>
        <v>1671150.3269436308</v>
      </c>
      <c r="O25" s="14">
        <f t="shared" si="8"/>
        <v>16711503.269436307</v>
      </c>
      <c r="P25" s="286"/>
      <c r="Q25" s="39"/>
      <c r="R25" s="30"/>
      <c r="S25" s="31"/>
      <c r="T25" s="31"/>
      <c r="U25" s="4"/>
      <c r="V25" s="39"/>
      <c r="W25" s="30"/>
      <c r="X25" s="31"/>
      <c r="Y25" s="31"/>
      <c r="Z25" s="286"/>
      <c r="AA25" s="39"/>
      <c r="AB25" s="39"/>
      <c r="AC25" s="31"/>
      <c r="AD25" s="31"/>
      <c r="AE25" s="4"/>
      <c r="AF25" s="39"/>
      <c r="AG25" s="30"/>
      <c r="AH25" s="31"/>
      <c r="AI25" s="31"/>
      <c r="AJ25" s="4"/>
      <c r="AK25" s="39"/>
      <c r="AL25" s="14"/>
      <c r="AM25" s="31"/>
      <c r="AN25" s="31"/>
      <c r="AO25" s="4"/>
      <c r="AP25" s="39"/>
      <c r="AQ25" s="30"/>
      <c r="AR25" s="31"/>
      <c r="AS25" s="14"/>
      <c r="AT25" s="4"/>
      <c r="AU25" s="39"/>
      <c r="AV25" s="30"/>
      <c r="AW25" s="31"/>
      <c r="AX25" s="14"/>
      <c r="AY25" s="4"/>
      <c r="AZ25" s="39"/>
      <c r="BA25" s="30"/>
      <c r="BB25" s="31"/>
      <c r="BC25" s="31"/>
      <c r="BD25" s="4"/>
      <c r="BE25" s="39"/>
      <c r="BF25" s="30"/>
      <c r="BG25" s="31"/>
      <c r="BH25" s="14"/>
      <c r="BI25" s="4"/>
      <c r="BJ25" s="39"/>
      <c r="BK25" s="30"/>
      <c r="BL25" s="31"/>
      <c r="BM25" s="14"/>
      <c r="BN25" s="4"/>
      <c r="BO25" s="39"/>
      <c r="BP25" s="30"/>
      <c r="BQ25" s="31"/>
      <c r="BR25" s="14"/>
      <c r="BS25" s="4"/>
      <c r="BT25" s="39"/>
      <c r="BU25" s="30"/>
      <c r="BV25" s="31"/>
      <c r="BW25" s="14"/>
      <c r="BX25" s="4"/>
      <c r="BY25" s="39"/>
      <c r="BZ25" s="30"/>
      <c r="CA25" s="31"/>
      <c r="CB25" s="14"/>
      <c r="CC25" s="4"/>
      <c r="CD25" s="35"/>
      <c r="CE25" s="33"/>
      <c r="CF25" s="31"/>
      <c r="CG25" s="14"/>
      <c r="CH25" s="4"/>
      <c r="CI25" s="39"/>
      <c r="CJ25" s="30"/>
      <c r="CK25" s="31"/>
      <c r="CL25" s="14"/>
      <c r="CM25" s="4"/>
      <c r="CN25" s="39"/>
      <c r="CO25" s="30"/>
      <c r="CP25" s="31"/>
      <c r="CQ25" s="14"/>
      <c r="CR25" s="4"/>
      <c r="CS25" s="39"/>
      <c r="CT25" s="30"/>
      <c r="CU25" s="31"/>
      <c r="CV25" s="14"/>
      <c r="CW25" s="4"/>
      <c r="CX25" s="39"/>
      <c r="CY25" s="30"/>
      <c r="CZ25" s="31"/>
      <c r="DA25" s="14"/>
      <c r="DB25" s="286"/>
      <c r="DC25" s="14"/>
      <c r="DD25" s="14"/>
      <c r="DE25" s="14"/>
      <c r="DF25" s="14"/>
      <c r="DG25" s="4"/>
      <c r="DH25" s="39"/>
      <c r="DI25" s="30"/>
      <c r="DJ25" s="31"/>
      <c r="DK25" s="14"/>
      <c r="DL25" s="4"/>
      <c r="DM25" s="39"/>
      <c r="DN25" s="30"/>
      <c r="DO25" s="31"/>
      <c r="DP25" s="14"/>
      <c r="DQ25" s="4"/>
      <c r="DR25" s="39"/>
      <c r="DS25" s="30"/>
      <c r="DT25" s="31"/>
      <c r="DU25" s="14"/>
      <c r="DV25" s="4"/>
      <c r="DW25" s="46"/>
      <c r="DX25" s="61"/>
      <c r="DY25" s="61"/>
      <c r="DZ25" s="14"/>
      <c r="EA25" s="4"/>
      <c r="EB25" s="39"/>
      <c r="EC25" s="30"/>
      <c r="ED25" s="31"/>
      <c r="EE25" s="14"/>
      <c r="EF25" s="4"/>
      <c r="EG25" s="39"/>
      <c r="EH25" s="30"/>
      <c r="EI25" s="31"/>
      <c r="EJ25" s="14"/>
      <c r="EK25" s="4"/>
      <c r="EL25" s="39"/>
      <c r="EM25" s="30"/>
      <c r="EN25" s="31"/>
      <c r="EO25" s="14"/>
      <c r="EP25" s="4"/>
      <c r="EQ25" s="39"/>
      <c r="ER25" s="30"/>
      <c r="ES25" s="31"/>
      <c r="ET25" s="14"/>
      <c r="EU25" s="4"/>
      <c r="EV25" s="39"/>
      <c r="EW25" s="30"/>
      <c r="EX25" s="31"/>
      <c r="EY25" s="14"/>
      <c r="EZ25" s="286"/>
      <c r="FA25" s="39"/>
      <c r="FB25" s="30"/>
      <c r="FC25" s="31"/>
      <c r="FD25" s="14"/>
      <c r="FE25" s="4"/>
      <c r="FF25" s="39"/>
      <c r="FG25" s="30"/>
      <c r="FH25" s="31"/>
      <c r="FI25" s="14"/>
      <c r="FJ25" s="94"/>
      <c r="FK25" s="87">
        <f t="shared" si="9"/>
        <v>1671150.3269436308</v>
      </c>
      <c r="FL25" s="87"/>
      <c r="FM25" s="87"/>
      <c r="FN25" s="87"/>
      <c r="FO25" s="87"/>
      <c r="FP25" s="87"/>
      <c r="FQ25" s="87"/>
      <c r="FR25" s="87"/>
      <c r="FS25" s="87"/>
      <c r="FT25" s="87"/>
      <c r="FU25" s="87"/>
      <c r="FV25" s="87"/>
      <c r="FW25" s="87"/>
      <c r="FX25" s="87"/>
      <c r="FY25" s="87"/>
      <c r="FZ25" s="87"/>
      <c r="GA25" s="87"/>
      <c r="GB25" s="87"/>
      <c r="GC25" s="87"/>
      <c r="GD25" s="87"/>
      <c r="GE25" s="87"/>
      <c r="GF25" s="87"/>
      <c r="GG25" s="87"/>
      <c r="GH25" s="87"/>
      <c r="GI25" s="87"/>
      <c r="GJ25" s="87"/>
      <c r="GK25" s="87"/>
      <c r="GL25" s="87"/>
      <c r="GM25" s="87"/>
      <c r="GN25" s="87"/>
      <c r="GO25" s="87"/>
      <c r="GP25" s="95"/>
      <c r="GQ25" s="87">
        <f t="shared" si="12"/>
        <v>1671150.3269436308</v>
      </c>
      <c r="GR25" s="96">
        <f t="shared" si="2"/>
        <v>0</v>
      </c>
      <c r="GS25" s="20" t="s">
        <v>1021</v>
      </c>
      <c r="GT25" s="96">
        <f t="shared" si="13"/>
        <v>1336920.2615549047</v>
      </c>
      <c r="GU25" s="96">
        <f t="shared" si="14"/>
        <v>0</v>
      </c>
      <c r="GV25" s="96">
        <v>0</v>
      </c>
      <c r="GW25" s="87">
        <v>0</v>
      </c>
      <c r="GX25" s="88">
        <f>GW25/GQ25</f>
        <v>0</v>
      </c>
      <c r="GY25" s="96">
        <f>GQ25</f>
        <v>1671150.3269436308</v>
      </c>
      <c r="GZ25" s="96">
        <f t="shared" si="7"/>
        <v>16711503.269436307</v>
      </c>
    </row>
    <row r="26" spans="1:210" s="27" customFormat="1" ht="30" customHeight="1">
      <c r="A26" s="17">
        <v>10</v>
      </c>
      <c r="B26" s="18" t="s">
        <v>116</v>
      </c>
      <c r="C26" s="53" t="s">
        <v>117</v>
      </c>
      <c r="D26" s="55"/>
      <c r="E26" s="51">
        <v>2</v>
      </c>
      <c r="F26" s="19" t="s">
        <v>970</v>
      </c>
      <c r="G26" s="20" t="s">
        <v>981</v>
      </c>
      <c r="H26" s="60"/>
      <c r="I26" s="90" t="s">
        <v>1029</v>
      </c>
      <c r="J26" s="14">
        <v>63070</v>
      </c>
      <c r="K26" s="14"/>
      <c r="L26" s="14">
        <f>(J26*13.12%)+J26</f>
        <v>71344.784</v>
      </c>
      <c r="M26" s="14">
        <f>(L26*9.28%)+L26</f>
        <v>77965.579955199995</v>
      </c>
      <c r="N26" s="14">
        <f t="shared" si="16"/>
        <v>77965.579955199995</v>
      </c>
      <c r="O26" s="14">
        <f t="shared" si="8"/>
        <v>155931.15991039999</v>
      </c>
      <c r="P26" s="286"/>
      <c r="Q26" s="39"/>
      <c r="R26" s="30"/>
      <c r="S26" s="31"/>
      <c r="T26" s="31"/>
      <c r="U26" s="4"/>
      <c r="V26" s="39"/>
      <c r="W26" s="30"/>
      <c r="X26" s="31"/>
      <c r="Y26" s="31"/>
      <c r="Z26" s="286"/>
      <c r="AA26" s="39"/>
      <c r="AB26" s="39"/>
      <c r="AC26" s="31"/>
      <c r="AD26" s="31"/>
      <c r="AE26" s="4"/>
      <c r="AF26" s="39"/>
      <c r="AG26" s="30"/>
      <c r="AH26" s="31"/>
      <c r="AI26" s="31"/>
      <c r="AJ26" s="4"/>
      <c r="AK26" s="39">
        <v>64130</v>
      </c>
      <c r="AL26" s="14">
        <v>12184.699999999997</v>
      </c>
      <c r="AM26" s="31">
        <v>76314.7</v>
      </c>
      <c r="AN26" s="31">
        <v>152629.4</v>
      </c>
      <c r="AO26" s="4"/>
      <c r="AP26" s="39"/>
      <c r="AQ26" s="30"/>
      <c r="AR26" s="31"/>
      <c r="AS26" s="14"/>
      <c r="AT26" s="4"/>
      <c r="AU26" s="39"/>
      <c r="AV26" s="30"/>
      <c r="AW26" s="31"/>
      <c r="AX26" s="14"/>
      <c r="AY26" s="4"/>
      <c r="AZ26" s="39"/>
      <c r="BA26" s="30"/>
      <c r="BB26" s="31"/>
      <c r="BC26" s="31"/>
      <c r="BD26" s="4"/>
      <c r="BE26" s="39"/>
      <c r="BF26" s="30"/>
      <c r="BG26" s="31"/>
      <c r="BH26" s="14"/>
      <c r="BI26" s="4"/>
      <c r="BJ26" s="39"/>
      <c r="BK26" s="30"/>
      <c r="BL26" s="31"/>
      <c r="BM26" s="14"/>
      <c r="BN26" s="4"/>
      <c r="BO26" s="39"/>
      <c r="BP26" s="30"/>
      <c r="BQ26" s="31"/>
      <c r="BR26" s="14"/>
      <c r="BS26" s="4"/>
      <c r="BT26" s="39"/>
      <c r="BU26" s="30"/>
      <c r="BV26" s="31"/>
      <c r="BW26" s="14"/>
      <c r="BX26" s="4"/>
      <c r="BY26" s="39"/>
      <c r="BZ26" s="30"/>
      <c r="CA26" s="31"/>
      <c r="CB26" s="14"/>
      <c r="CC26" s="4"/>
      <c r="CD26" s="35"/>
      <c r="CE26" s="33"/>
      <c r="CF26" s="31"/>
      <c r="CG26" s="14"/>
      <c r="CH26" s="4"/>
      <c r="CI26" s="39"/>
      <c r="CJ26" s="30"/>
      <c r="CK26" s="31"/>
      <c r="CL26" s="14"/>
      <c r="CM26" s="4"/>
      <c r="CN26" s="39"/>
      <c r="CO26" s="30"/>
      <c r="CP26" s="31"/>
      <c r="CQ26" s="14"/>
      <c r="CR26" s="4"/>
      <c r="CS26" s="39">
        <v>45000</v>
      </c>
      <c r="CT26" s="14">
        <v>8550</v>
      </c>
      <c r="CU26" s="39">
        <v>53550</v>
      </c>
      <c r="CV26" s="14">
        <v>107100</v>
      </c>
      <c r="CW26" s="4"/>
      <c r="CX26" s="39"/>
      <c r="CY26" s="30"/>
      <c r="CZ26" s="31"/>
      <c r="DA26" s="14"/>
      <c r="DB26" s="286"/>
      <c r="DC26" s="14">
        <v>53875</v>
      </c>
      <c r="DD26" s="14">
        <v>10236.25</v>
      </c>
      <c r="DE26" s="14">
        <v>64111.25</v>
      </c>
      <c r="DF26" s="14">
        <v>128222.5</v>
      </c>
      <c r="DG26" s="4"/>
      <c r="DH26" s="39"/>
      <c r="DI26" s="30"/>
      <c r="DJ26" s="31"/>
      <c r="DK26" s="14"/>
      <c r="DL26" s="4"/>
      <c r="DM26" s="39"/>
      <c r="DN26" s="30"/>
      <c r="DO26" s="31"/>
      <c r="DP26" s="14"/>
      <c r="DQ26" s="4"/>
      <c r="DR26" s="39"/>
      <c r="DS26" s="30"/>
      <c r="DT26" s="31"/>
      <c r="DU26" s="14"/>
      <c r="DV26" s="4"/>
      <c r="DW26" s="45">
        <v>69575</v>
      </c>
      <c r="DX26" s="14">
        <v>13219.25</v>
      </c>
      <c r="DY26" s="61">
        <v>82794.25</v>
      </c>
      <c r="DZ26" s="14">
        <v>165588.5</v>
      </c>
      <c r="EA26" s="4"/>
      <c r="EB26" s="39"/>
      <c r="EC26" s="30"/>
      <c r="ED26" s="31"/>
      <c r="EE26" s="14"/>
      <c r="EF26" s="4"/>
      <c r="EG26" s="39"/>
      <c r="EH26" s="30"/>
      <c r="EI26" s="31"/>
      <c r="EJ26" s="14"/>
      <c r="EK26" s="4"/>
      <c r="EL26" s="39"/>
      <c r="EM26" s="30"/>
      <c r="EN26" s="31"/>
      <c r="EO26" s="14"/>
      <c r="EP26" s="4"/>
      <c r="EQ26" s="39"/>
      <c r="ER26" s="30"/>
      <c r="ES26" s="31"/>
      <c r="ET26" s="14"/>
      <c r="EU26" s="4"/>
      <c r="EV26" s="39"/>
      <c r="EW26" s="30"/>
      <c r="EX26" s="31"/>
      <c r="EY26" s="14"/>
      <c r="EZ26" s="286"/>
      <c r="FA26" s="39"/>
      <c r="FB26" s="30"/>
      <c r="FC26" s="31"/>
      <c r="FD26" s="14"/>
      <c r="FE26" s="4"/>
      <c r="FF26" s="39"/>
      <c r="FG26" s="30"/>
      <c r="FH26" s="31"/>
      <c r="FI26" s="14"/>
      <c r="FJ26" s="94"/>
      <c r="FK26" s="87">
        <f t="shared" si="9"/>
        <v>77965.579955199995</v>
      </c>
      <c r="FL26" s="87"/>
      <c r="FM26" s="87"/>
      <c r="FN26" s="87"/>
      <c r="FO26" s="87"/>
      <c r="FP26" s="87">
        <f t="shared" ref="FP26:FP47" si="17">AM26</f>
        <v>76314.7</v>
      </c>
      <c r="FQ26" s="87"/>
      <c r="FR26" s="87"/>
      <c r="FS26" s="87"/>
      <c r="FT26" s="87"/>
      <c r="FU26" s="87"/>
      <c r="FV26" s="87"/>
      <c r="FW26" s="87"/>
      <c r="FX26" s="87"/>
      <c r="FY26" s="87"/>
      <c r="FZ26" s="87"/>
      <c r="GA26" s="87"/>
      <c r="GB26" s="87">
        <f t="shared" ref="GB26:GB47" si="18">CU26</f>
        <v>53550</v>
      </c>
      <c r="GC26" s="87"/>
      <c r="GD26" s="87">
        <f t="shared" ref="GD26:GD77" si="19">DE26</f>
        <v>64111.25</v>
      </c>
      <c r="GE26" s="87"/>
      <c r="GF26" s="87"/>
      <c r="GG26" s="87"/>
      <c r="GH26" s="87">
        <f t="shared" si="1"/>
        <v>82794.25</v>
      </c>
      <c r="GI26" s="87"/>
      <c r="GJ26" s="87"/>
      <c r="GK26" s="87"/>
      <c r="GL26" s="87"/>
      <c r="GM26" s="87"/>
      <c r="GN26" s="87"/>
      <c r="GO26" s="87"/>
      <c r="GP26" s="95"/>
      <c r="GQ26" s="87">
        <f t="shared" si="12"/>
        <v>77965.579955199995</v>
      </c>
      <c r="GR26" s="96">
        <f t="shared" si="2"/>
        <v>53550</v>
      </c>
      <c r="GS26" s="20" t="str">
        <f t="shared" ref="GS26:GS63" si="20">INDEX($FL$15:$GO$15,1,MATCH(GR26,FL26:GO26,0))</f>
        <v>LM INSTRUMENTS S.A.</v>
      </c>
      <c r="GT26" s="96">
        <f t="shared" si="13"/>
        <v>62372.463964160001</v>
      </c>
      <c r="GU26" s="96">
        <f t="shared" si="14"/>
        <v>64260</v>
      </c>
      <c r="GV26" s="96">
        <f t="shared" ref="GV26:GV31" si="21">AVERAGE(FL26:GO26)</f>
        <v>69192.55</v>
      </c>
      <c r="GW26" s="87">
        <f>GQ26-GV26</f>
        <v>8773.0299551999924</v>
      </c>
      <c r="GX26" s="88">
        <f>GW26/GV26</f>
        <v>0.1267915397712614</v>
      </c>
      <c r="GY26" s="96">
        <f t="shared" ref="GY26:GY63" si="22">GR26</f>
        <v>53550</v>
      </c>
      <c r="GZ26" s="96">
        <f t="shared" si="7"/>
        <v>107100</v>
      </c>
    </row>
    <row r="27" spans="1:210" s="27" customFormat="1" ht="30" customHeight="1">
      <c r="A27" s="17">
        <v>11</v>
      </c>
      <c r="B27" s="18" t="s">
        <v>118</v>
      </c>
      <c r="C27" s="53" t="s">
        <v>119</v>
      </c>
      <c r="D27" s="55" t="s">
        <v>911</v>
      </c>
      <c r="E27" s="51">
        <v>69</v>
      </c>
      <c r="F27" s="19" t="s">
        <v>970</v>
      </c>
      <c r="G27" s="20" t="s">
        <v>981</v>
      </c>
      <c r="H27" s="60"/>
      <c r="I27" s="90" t="s">
        <v>1030</v>
      </c>
      <c r="J27" s="14">
        <v>53550</v>
      </c>
      <c r="K27" s="14"/>
      <c r="L27" s="14">
        <f>(J27*13.12%)+J27</f>
        <v>60575.76</v>
      </c>
      <c r="M27" s="14">
        <f>(L27*9.28%)+L27</f>
        <v>66197.190528000006</v>
      </c>
      <c r="N27" s="14">
        <f t="shared" si="16"/>
        <v>66197.190528000006</v>
      </c>
      <c r="O27" s="14">
        <f t="shared" si="8"/>
        <v>4567606.1464320002</v>
      </c>
      <c r="P27" s="286"/>
      <c r="Q27" s="39"/>
      <c r="R27" s="30"/>
      <c r="S27" s="31"/>
      <c r="T27" s="31"/>
      <c r="U27" s="4"/>
      <c r="V27" s="39"/>
      <c r="W27" s="30"/>
      <c r="X27" s="31"/>
      <c r="Y27" s="31"/>
      <c r="Z27" s="286"/>
      <c r="AA27" s="39"/>
      <c r="AB27" s="39"/>
      <c r="AC27" s="31"/>
      <c r="AD27" s="31"/>
      <c r="AE27" s="4"/>
      <c r="AF27" s="39"/>
      <c r="AG27" s="30"/>
      <c r="AH27" s="31"/>
      <c r="AI27" s="31"/>
      <c r="AJ27" s="4"/>
      <c r="AK27" s="39">
        <v>62920</v>
      </c>
      <c r="AL27" s="14">
        <v>11955</v>
      </c>
      <c r="AM27" s="31">
        <v>74875</v>
      </c>
      <c r="AN27" s="31">
        <v>5166375</v>
      </c>
      <c r="AO27" s="4"/>
      <c r="AP27" s="39"/>
      <c r="AQ27" s="30"/>
      <c r="AR27" s="31"/>
      <c r="AS27" s="14"/>
      <c r="AT27" s="4"/>
      <c r="AU27" s="39"/>
      <c r="AV27" s="30"/>
      <c r="AW27" s="31"/>
      <c r="AX27" s="14"/>
      <c r="AY27" s="4"/>
      <c r="AZ27" s="39"/>
      <c r="BA27" s="30"/>
      <c r="BB27" s="31"/>
      <c r="BC27" s="31"/>
      <c r="BD27" s="4"/>
      <c r="BE27" s="39"/>
      <c r="BF27" s="30"/>
      <c r="BG27" s="31"/>
      <c r="BH27" s="14"/>
      <c r="BI27" s="4"/>
      <c r="BJ27" s="39"/>
      <c r="BK27" s="30"/>
      <c r="BL27" s="31"/>
      <c r="BM27" s="14"/>
      <c r="BN27" s="4"/>
      <c r="BO27" s="39"/>
      <c r="BP27" s="30"/>
      <c r="BQ27" s="31"/>
      <c r="BR27" s="14"/>
      <c r="BS27" s="4"/>
      <c r="BT27" s="39"/>
      <c r="BU27" s="30"/>
      <c r="BV27" s="31"/>
      <c r="BW27" s="14"/>
      <c r="BX27" s="4"/>
      <c r="BY27" s="39"/>
      <c r="BZ27" s="30"/>
      <c r="CA27" s="31"/>
      <c r="CB27" s="14"/>
      <c r="CC27" s="4"/>
      <c r="CD27" s="35"/>
      <c r="CE27" s="33"/>
      <c r="CF27" s="31"/>
      <c r="CG27" s="14"/>
      <c r="CH27" s="4"/>
      <c r="CI27" s="39"/>
      <c r="CJ27" s="30"/>
      <c r="CK27" s="31"/>
      <c r="CL27" s="14"/>
      <c r="CM27" s="4"/>
      <c r="CN27" s="39"/>
      <c r="CO27" s="30"/>
      <c r="CP27" s="31"/>
      <c r="CQ27" s="14"/>
      <c r="CR27" s="4"/>
      <c r="CS27" s="39">
        <v>45000</v>
      </c>
      <c r="CT27" s="14">
        <v>8550</v>
      </c>
      <c r="CU27" s="39">
        <v>53550</v>
      </c>
      <c r="CV27" s="14">
        <v>3694950</v>
      </c>
      <c r="CW27" s="4"/>
      <c r="CX27" s="39"/>
      <c r="CY27" s="30"/>
      <c r="CZ27" s="31"/>
      <c r="DA27" s="14"/>
      <c r="DB27" s="286"/>
      <c r="DC27" s="14">
        <v>53875</v>
      </c>
      <c r="DD27" s="14">
        <v>10236.25</v>
      </c>
      <c r="DE27" s="14">
        <v>64111.25</v>
      </c>
      <c r="DF27" s="14">
        <v>4423676.25</v>
      </c>
      <c r="DG27" s="4"/>
      <c r="DH27" s="39"/>
      <c r="DI27" s="30"/>
      <c r="DJ27" s="31"/>
      <c r="DK27" s="14"/>
      <c r="DL27" s="4"/>
      <c r="DM27" s="39"/>
      <c r="DN27" s="30"/>
      <c r="DO27" s="31"/>
      <c r="DP27" s="14"/>
      <c r="DQ27" s="4"/>
      <c r="DR27" s="39"/>
      <c r="DS27" s="30"/>
      <c r="DT27" s="31"/>
      <c r="DU27" s="14"/>
      <c r="DV27" s="4"/>
      <c r="DW27" s="45">
        <v>69575</v>
      </c>
      <c r="DX27" s="14">
        <v>13219.25</v>
      </c>
      <c r="DY27" s="61">
        <v>82794.25</v>
      </c>
      <c r="DZ27" s="14">
        <v>5712803.25</v>
      </c>
      <c r="EA27" s="4"/>
      <c r="EB27" s="39"/>
      <c r="EC27" s="30"/>
      <c r="ED27" s="31"/>
      <c r="EE27" s="14"/>
      <c r="EF27" s="4"/>
      <c r="EG27" s="39"/>
      <c r="EH27" s="30"/>
      <c r="EI27" s="31"/>
      <c r="EJ27" s="14"/>
      <c r="EK27" s="4"/>
      <c r="EL27" s="39"/>
      <c r="EM27" s="30"/>
      <c r="EN27" s="31"/>
      <c r="EO27" s="14"/>
      <c r="EP27" s="4"/>
      <c r="EQ27" s="39"/>
      <c r="ER27" s="30"/>
      <c r="ES27" s="31"/>
      <c r="ET27" s="14"/>
      <c r="EU27" s="4"/>
      <c r="EV27" s="39"/>
      <c r="EW27" s="30"/>
      <c r="EX27" s="31"/>
      <c r="EY27" s="14"/>
      <c r="EZ27" s="286"/>
      <c r="FA27" s="39"/>
      <c r="FB27" s="30"/>
      <c r="FC27" s="31"/>
      <c r="FD27" s="14"/>
      <c r="FE27" s="4"/>
      <c r="FF27" s="39"/>
      <c r="FG27" s="30"/>
      <c r="FH27" s="31"/>
      <c r="FI27" s="14"/>
      <c r="FJ27" s="94"/>
      <c r="FK27" s="87">
        <f t="shared" si="9"/>
        <v>66197.190528000006</v>
      </c>
      <c r="FL27" s="87"/>
      <c r="FM27" s="87"/>
      <c r="FN27" s="87"/>
      <c r="FO27" s="87"/>
      <c r="FP27" s="87">
        <f t="shared" si="17"/>
        <v>74875</v>
      </c>
      <c r="FQ27" s="87"/>
      <c r="FR27" s="87"/>
      <c r="FS27" s="87"/>
      <c r="FT27" s="87"/>
      <c r="FU27" s="87"/>
      <c r="FV27" s="87"/>
      <c r="FW27" s="87"/>
      <c r="FX27" s="87"/>
      <c r="FY27" s="87"/>
      <c r="FZ27" s="87"/>
      <c r="GA27" s="87"/>
      <c r="GB27" s="87">
        <f t="shared" si="18"/>
        <v>53550</v>
      </c>
      <c r="GC27" s="87"/>
      <c r="GD27" s="87">
        <f t="shared" si="19"/>
        <v>64111.25</v>
      </c>
      <c r="GE27" s="87"/>
      <c r="GF27" s="87"/>
      <c r="GG27" s="87"/>
      <c r="GH27" s="87">
        <f t="shared" si="1"/>
        <v>82794.25</v>
      </c>
      <c r="GI27" s="87"/>
      <c r="GJ27" s="87"/>
      <c r="GK27" s="87"/>
      <c r="GL27" s="87"/>
      <c r="GM27" s="87"/>
      <c r="GN27" s="87"/>
      <c r="GO27" s="87"/>
      <c r="GP27" s="95"/>
      <c r="GQ27" s="87">
        <f t="shared" si="12"/>
        <v>66197.190528000006</v>
      </c>
      <c r="GR27" s="96">
        <f t="shared" si="2"/>
        <v>53550</v>
      </c>
      <c r="GS27" s="20" t="str">
        <f t="shared" si="20"/>
        <v>LM INSTRUMENTS S.A.</v>
      </c>
      <c r="GT27" s="96">
        <f t="shared" si="13"/>
        <v>52957.752422400008</v>
      </c>
      <c r="GU27" s="96">
        <f t="shared" si="14"/>
        <v>64260</v>
      </c>
      <c r="GV27" s="96">
        <f t="shared" si="21"/>
        <v>68832.625</v>
      </c>
      <c r="GW27" s="87">
        <f>GR27-GQ27</f>
        <v>-12647.190528000006</v>
      </c>
      <c r="GX27" s="88">
        <f>GW27/GQ27</f>
        <v>-0.19105328227865673</v>
      </c>
      <c r="GY27" s="96">
        <f t="shared" si="22"/>
        <v>53550</v>
      </c>
      <c r="GZ27" s="96">
        <f t="shared" si="7"/>
        <v>3694950</v>
      </c>
    </row>
    <row r="28" spans="1:210" s="27" customFormat="1" ht="30" customHeight="1">
      <c r="A28" s="17">
        <v>12</v>
      </c>
      <c r="B28" s="18" t="s">
        <v>120</v>
      </c>
      <c r="C28" s="53" t="s">
        <v>121</v>
      </c>
      <c r="D28" s="55" t="s">
        <v>911</v>
      </c>
      <c r="E28" s="51">
        <v>1</v>
      </c>
      <c r="F28" s="19" t="s">
        <v>971</v>
      </c>
      <c r="G28" s="20" t="s">
        <v>981</v>
      </c>
      <c r="H28" s="60"/>
      <c r="I28" s="90" t="s">
        <v>1030</v>
      </c>
      <c r="J28" s="14">
        <v>54740</v>
      </c>
      <c r="K28" s="14"/>
      <c r="L28" s="14">
        <f>(J28*13.12%)+J28</f>
        <v>61921.887999999999</v>
      </c>
      <c r="M28" s="14">
        <f>(L28*9.28%)+L28</f>
        <v>67668.239206400001</v>
      </c>
      <c r="N28" s="14">
        <f t="shared" si="16"/>
        <v>67668.239206400001</v>
      </c>
      <c r="O28" s="14">
        <f t="shared" si="8"/>
        <v>67668.239206400001</v>
      </c>
      <c r="P28" s="286"/>
      <c r="Q28" s="39"/>
      <c r="R28" s="30"/>
      <c r="S28" s="31"/>
      <c r="T28" s="31"/>
      <c r="U28" s="4"/>
      <c r="V28" s="39"/>
      <c r="W28" s="30"/>
      <c r="X28" s="31"/>
      <c r="Y28" s="31"/>
      <c r="Z28" s="286"/>
      <c r="AA28" s="39"/>
      <c r="AB28" s="14"/>
      <c r="AC28" s="31"/>
      <c r="AD28" s="31"/>
      <c r="AE28" s="4"/>
      <c r="AF28" s="39"/>
      <c r="AG28" s="30"/>
      <c r="AH28" s="31"/>
      <c r="AI28" s="31"/>
      <c r="AJ28" s="4"/>
      <c r="AK28" s="39">
        <v>64130</v>
      </c>
      <c r="AL28" s="14">
        <v>12184.699999999997</v>
      </c>
      <c r="AM28" s="31">
        <v>76314.7</v>
      </c>
      <c r="AN28" s="31">
        <v>76314.7</v>
      </c>
      <c r="AO28" s="4"/>
      <c r="AP28" s="39"/>
      <c r="AQ28" s="30"/>
      <c r="AR28" s="31"/>
      <c r="AS28" s="14"/>
      <c r="AT28" s="4"/>
      <c r="AU28" s="39"/>
      <c r="AV28" s="14"/>
      <c r="AW28" s="31"/>
      <c r="AX28" s="14"/>
      <c r="AY28" s="4"/>
      <c r="AZ28" s="39"/>
      <c r="BA28" s="30"/>
      <c r="BB28" s="31"/>
      <c r="BC28" s="31"/>
      <c r="BD28" s="4"/>
      <c r="BE28" s="39"/>
      <c r="BF28" s="30"/>
      <c r="BG28" s="31"/>
      <c r="BH28" s="14"/>
      <c r="BI28" s="4"/>
      <c r="BJ28" s="39"/>
      <c r="BK28" s="30"/>
      <c r="BL28" s="31"/>
      <c r="BM28" s="14"/>
      <c r="BN28" s="4"/>
      <c r="BO28" s="39"/>
      <c r="BP28" s="30"/>
      <c r="BQ28" s="31"/>
      <c r="BR28" s="14"/>
      <c r="BS28" s="4"/>
      <c r="BT28" s="39"/>
      <c r="BU28" s="30"/>
      <c r="BV28" s="31"/>
      <c r="BW28" s="14"/>
      <c r="BX28" s="4"/>
      <c r="BY28" s="39"/>
      <c r="BZ28" s="30"/>
      <c r="CA28" s="31"/>
      <c r="CB28" s="14"/>
      <c r="CC28" s="4"/>
      <c r="CD28" s="35"/>
      <c r="CE28" s="33"/>
      <c r="CF28" s="31"/>
      <c r="CG28" s="14"/>
      <c r="CH28" s="4"/>
      <c r="CI28" s="39"/>
      <c r="CJ28" s="30"/>
      <c r="CK28" s="31"/>
      <c r="CL28" s="14"/>
      <c r="CM28" s="4"/>
      <c r="CN28" s="39"/>
      <c r="CO28" s="30"/>
      <c r="CP28" s="31"/>
      <c r="CQ28" s="14"/>
      <c r="CR28" s="4"/>
      <c r="CS28" s="39">
        <v>48300</v>
      </c>
      <c r="CT28" s="14">
        <v>9177</v>
      </c>
      <c r="CU28" s="39">
        <v>57477</v>
      </c>
      <c r="CV28" s="14">
        <v>57477</v>
      </c>
      <c r="CW28" s="4"/>
      <c r="CX28" s="39"/>
      <c r="CY28" s="30"/>
      <c r="CZ28" s="31"/>
      <c r="DA28" s="14"/>
      <c r="DB28" s="286"/>
      <c r="DC28" s="43"/>
      <c r="DD28" s="43"/>
      <c r="DE28" s="14"/>
      <c r="DF28" s="14"/>
      <c r="DG28" s="4"/>
      <c r="DH28" s="39"/>
      <c r="DI28" s="30"/>
      <c r="DJ28" s="31"/>
      <c r="DK28" s="14"/>
      <c r="DL28" s="4"/>
      <c r="DM28" s="39"/>
      <c r="DN28" s="30"/>
      <c r="DO28" s="31"/>
      <c r="DP28" s="14"/>
      <c r="DQ28" s="4"/>
      <c r="DR28" s="39"/>
      <c r="DS28" s="30"/>
      <c r="DT28" s="31"/>
      <c r="DU28" s="14"/>
      <c r="DV28" s="4"/>
      <c r="DW28" s="46"/>
      <c r="DX28" s="61"/>
      <c r="DY28" s="61"/>
      <c r="DZ28" s="14"/>
      <c r="EA28" s="4"/>
      <c r="EB28" s="43"/>
      <c r="EC28" s="30"/>
      <c r="ED28" s="31"/>
      <c r="EE28" s="14"/>
      <c r="EF28" s="4"/>
      <c r="EG28" s="39"/>
      <c r="EH28" s="30"/>
      <c r="EI28" s="31"/>
      <c r="EJ28" s="14"/>
      <c r="EK28" s="4"/>
      <c r="EL28" s="39"/>
      <c r="EM28" s="30"/>
      <c r="EN28" s="31"/>
      <c r="EO28" s="14"/>
      <c r="EP28" s="4"/>
      <c r="EQ28" s="39"/>
      <c r="ER28" s="30"/>
      <c r="ES28" s="31"/>
      <c r="ET28" s="14"/>
      <c r="EU28" s="4"/>
      <c r="EV28" s="39"/>
      <c r="EW28" s="30"/>
      <c r="EX28" s="31"/>
      <c r="EY28" s="14"/>
      <c r="EZ28" s="286"/>
      <c r="FA28" s="39"/>
      <c r="FB28" s="30"/>
      <c r="FC28" s="31"/>
      <c r="FD28" s="14"/>
      <c r="FE28" s="4"/>
      <c r="FF28" s="39"/>
      <c r="FG28" s="30"/>
      <c r="FH28" s="31"/>
      <c r="FI28" s="14"/>
      <c r="FJ28" s="94"/>
      <c r="FK28" s="87">
        <f t="shared" si="9"/>
        <v>67668.239206400001</v>
      </c>
      <c r="FL28" s="87"/>
      <c r="FM28" s="87"/>
      <c r="FN28" s="87"/>
      <c r="FO28" s="87"/>
      <c r="FP28" s="87">
        <f t="shared" si="17"/>
        <v>76314.7</v>
      </c>
      <c r="FQ28" s="87"/>
      <c r="FR28" s="87"/>
      <c r="FS28" s="87"/>
      <c r="FT28" s="87"/>
      <c r="FU28" s="87"/>
      <c r="FV28" s="87"/>
      <c r="FW28" s="87"/>
      <c r="FX28" s="87"/>
      <c r="FY28" s="87"/>
      <c r="FZ28" s="87"/>
      <c r="GA28" s="87"/>
      <c r="GB28" s="87">
        <f t="shared" si="18"/>
        <v>57477</v>
      </c>
      <c r="GC28" s="87"/>
      <c r="GD28" s="87"/>
      <c r="GE28" s="87"/>
      <c r="GF28" s="87"/>
      <c r="GG28" s="87"/>
      <c r="GH28" s="87"/>
      <c r="GI28" s="87"/>
      <c r="GJ28" s="87"/>
      <c r="GK28" s="87"/>
      <c r="GL28" s="87"/>
      <c r="GM28" s="87"/>
      <c r="GN28" s="87"/>
      <c r="GO28" s="87"/>
      <c r="GP28" s="95"/>
      <c r="GQ28" s="87">
        <f t="shared" si="12"/>
        <v>67668.239206400001</v>
      </c>
      <c r="GR28" s="96">
        <f t="shared" si="2"/>
        <v>57477</v>
      </c>
      <c r="GS28" s="20" t="str">
        <f t="shared" si="20"/>
        <v>LM INSTRUMENTS S.A.</v>
      </c>
      <c r="GT28" s="96">
        <f t="shared" si="13"/>
        <v>54134.591365120003</v>
      </c>
      <c r="GU28" s="96">
        <f t="shared" si="14"/>
        <v>68972.399999999994</v>
      </c>
      <c r="GV28" s="96">
        <f t="shared" si="21"/>
        <v>66895.850000000006</v>
      </c>
      <c r="GW28" s="87">
        <f>GR28-GQ28</f>
        <v>-10191.239206400001</v>
      </c>
      <c r="GX28" s="88">
        <f>GW28/GQ28</f>
        <v>-0.15060594639258951</v>
      </c>
      <c r="GY28" s="96">
        <f t="shared" si="22"/>
        <v>57477</v>
      </c>
      <c r="GZ28" s="96">
        <f t="shared" si="7"/>
        <v>57477</v>
      </c>
    </row>
    <row r="29" spans="1:210" s="27" customFormat="1" ht="30" customHeight="1">
      <c r="A29" s="17">
        <v>13</v>
      </c>
      <c r="B29" s="18" t="s">
        <v>122</v>
      </c>
      <c r="C29" s="53" t="s">
        <v>123</v>
      </c>
      <c r="D29" s="55" t="s">
        <v>912</v>
      </c>
      <c r="E29" s="51">
        <v>2</v>
      </c>
      <c r="F29" s="19" t="s">
        <v>971</v>
      </c>
      <c r="G29" s="20" t="s">
        <v>981</v>
      </c>
      <c r="H29" s="60"/>
      <c r="I29" s="90" t="s">
        <v>1031</v>
      </c>
      <c r="J29" s="14">
        <v>88506.25</v>
      </c>
      <c r="K29" s="14"/>
      <c r="L29" s="14"/>
      <c r="M29" s="14">
        <f>(J29*9.28%)+J29</f>
        <v>96719.63</v>
      </c>
      <c r="N29" s="14">
        <f t="shared" si="16"/>
        <v>96719.63</v>
      </c>
      <c r="O29" s="14">
        <f t="shared" si="8"/>
        <v>193439.26</v>
      </c>
      <c r="P29" s="286"/>
      <c r="Q29" s="39"/>
      <c r="R29" s="30"/>
      <c r="S29" s="31"/>
      <c r="T29" s="31"/>
      <c r="U29" s="4"/>
      <c r="V29" s="39"/>
      <c r="W29" s="30"/>
      <c r="X29" s="31"/>
      <c r="Y29" s="31"/>
      <c r="Z29" s="286"/>
      <c r="AA29" s="39">
        <v>107950</v>
      </c>
      <c r="AB29" s="14">
        <v>20510.5</v>
      </c>
      <c r="AC29" s="31">
        <v>128460.5</v>
      </c>
      <c r="AD29" s="31">
        <v>256921</v>
      </c>
      <c r="AE29" s="4"/>
      <c r="AF29" s="39"/>
      <c r="AG29" s="30"/>
      <c r="AH29" s="31"/>
      <c r="AI29" s="31"/>
      <c r="AJ29" s="4"/>
      <c r="AK29" s="39"/>
      <c r="AL29" s="39"/>
      <c r="AM29" s="31"/>
      <c r="AN29" s="31"/>
      <c r="AO29" s="4"/>
      <c r="AP29" s="39"/>
      <c r="AQ29" s="30"/>
      <c r="AR29" s="31"/>
      <c r="AS29" s="14"/>
      <c r="AT29" s="4"/>
      <c r="AU29" s="39">
        <v>79400</v>
      </c>
      <c r="AV29" s="14">
        <v>15086</v>
      </c>
      <c r="AW29" s="31">
        <v>94486</v>
      </c>
      <c r="AX29" s="14">
        <v>188972</v>
      </c>
      <c r="AY29" s="4"/>
      <c r="AZ29" s="39"/>
      <c r="BA29" s="30"/>
      <c r="BB29" s="31"/>
      <c r="BC29" s="31"/>
      <c r="BD29" s="4"/>
      <c r="BE29" s="39"/>
      <c r="BF29" s="30"/>
      <c r="BG29" s="31"/>
      <c r="BH29" s="14"/>
      <c r="BI29" s="4"/>
      <c r="BJ29" s="39"/>
      <c r="BK29" s="30"/>
      <c r="BL29" s="31"/>
      <c r="BM29" s="14"/>
      <c r="BN29" s="4"/>
      <c r="BO29" s="39"/>
      <c r="BP29" s="30"/>
      <c r="BQ29" s="31"/>
      <c r="BR29" s="14"/>
      <c r="BS29" s="4"/>
      <c r="BT29" s="39"/>
      <c r="BU29" s="30"/>
      <c r="BV29" s="31"/>
      <c r="BW29" s="14"/>
      <c r="BX29" s="4"/>
      <c r="BY29" s="39"/>
      <c r="BZ29" s="30"/>
      <c r="CA29" s="31"/>
      <c r="CB29" s="14"/>
      <c r="CC29" s="4"/>
      <c r="CD29" s="35"/>
      <c r="CE29" s="33"/>
      <c r="CF29" s="31"/>
      <c r="CG29" s="14"/>
      <c r="CH29" s="4"/>
      <c r="CI29" s="39"/>
      <c r="CJ29" s="30"/>
      <c r="CK29" s="31"/>
      <c r="CL29" s="14"/>
      <c r="CM29" s="4"/>
      <c r="CN29" s="39"/>
      <c r="CO29" s="30"/>
      <c r="CP29" s="31"/>
      <c r="CQ29" s="14"/>
      <c r="CR29" s="4"/>
      <c r="CS29" s="39"/>
      <c r="CT29" s="39"/>
      <c r="CU29" s="39"/>
      <c r="CV29" s="14"/>
      <c r="CW29" s="4"/>
      <c r="CX29" s="39"/>
      <c r="CY29" s="30"/>
      <c r="CZ29" s="31"/>
      <c r="DA29" s="14"/>
      <c r="DB29" s="286"/>
      <c r="DC29" s="43">
        <v>102500</v>
      </c>
      <c r="DD29" s="43">
        <v>19475</v>
      </c>
      <c r="DE29" s="14">
        <v>121975</v>
      </c>
      <c r="DF29" s="14">
        <v>243950</v>
      </c>
      <c r="DG29" s="4"/>
      <c r="DH29" s="39"/>
      <c r="DI29" s="30"/>
      <c r="DJ29" s="31"/>
      <c r="DK29" s="14"/>
      <c r="DL29" s="4"/>
      <c r="DM29" s="39"/>
      <c r="DN29" s="30"/>
      <c r="DO29" s="31"/>
      <c r="DP29" s="14"/>
      <c r="DQ29" s="4"/>
      <c r="DR29" s="39"/>
      <c r="DS29" s="30"/>
      <c r="DT29" s="31"/>
      <c r="DU29" s="14"/>
      <c r="DV29" s="4"/>
      <c r="DW29" s="46"/>
      <c r="DX29" s="61"/>
      <c r="DY29" s="61"/>
      <c r="DZ29" s="14"/>
      <c r="EA29" s="4"/>
      <c r="EB29" s="47">
        <v>83000</v>
      </c>
      <c r="EC29" s="14">
        <v>15770</v>
      </c>
      <c r="ED29" s="36">
        <v>98770</v>
      </c>
      <c r="EE29" s="14">
        <v>197540</v>
      </c>
      <c r="EF29" s="4"/>
      <c r="EG29" s="39"/>
      <c r="EH29" s="30"/>
      <c r="EI29" s="31"/>
      <c r="EJ29" s="14"/>
      <c r="EK29" s="4"/>
      <c r="EL29" s="39"/>
      <c r="EM29" s="30"/>
      <c r="EN29" s="31"/>
      <c r="EO29" s="14"/>
      <c r="EP29" s="4"/>
      <c r="EQ29" s="39">
        <v>75525</v>
      </c>
      <c r="ER29" s="14">
        <v>14349.75</v>
      </c>
      <c r="ES29" s="31">
        <v>89874.75</v>
      </c>
      <c r="ET29" s="14">
        <v>179749.5</v>
      </c>
      <c r="EU29" s="4"/>
      <c r="EV29" s="39"/>
      <c r="EW29" s="30"/>
      <c r="EX29" s="31"/>
      <c r="EY29" s="14"/>
      <c r="EZ29" s="286"/>
      <c r="FA29" s="39"/>
      <c r="FB29" s="30"/>
      <c r="FC29" s="31"/>
      <c r="FD29" s="14"/>
      <c r="FE29" s="4"/>
      <c r="FF29" s="39"/>
      <c r="FG29" s="30"/>
      <c r="FH29" s="31"/>
      <c r="FI29" s="14"/>
      <c r="FJ29" s="94"/>
      <c r="FK29" s="87">
        <f t="shared" si="9"/>
        <v>96719.63</v>
      </c>
      <c r="FL29" s="87"/>
      <c r="FM29" s="87"/>
      <c r="FN29" s="87">
        <f t="shared" si="0"/>
        <v>128460.5</v>
      </c>
      <c r="FO29" s="87"/>
      <c r="FP29" s="87"/>
      <c r="FQ29" s="87"/>
      <c r="FR29" s="87">
        <f t="shared" ref="FR29:FR78" si="23">AW29</f>
        <v>94486</v>
      </c>
      <c r="FS29" s="87"/>
      <c r="FT29" s="87"/>
      <c r="FU29" s="87"/>
      <c r="FV29" s="87"/>
      <c r="FW29" s="87"/>
      <c r="FX29" s="87"/>
      <c r="FY29" s="87"/>
      <c r="FZ29" s="87"/>
      <c r="GA29" s="87"/>
      <c r="GB29" s="87"/>
      <c r="GC29" s="87"/>
      <c r="GD29" s="87">
        <f t="shared" si="19"/>
        <v>121975</v>
      </c>
      <c r="GE29" s="87"/>
      <c r="GF29" s="87"/>
      <c r="GG29" s="87"/>
      <c r="GH29" s="87"/>
      <c r="GI29" s="87">
        <f t="shared" ref="GI29:GI44" si="24">ED29</f>
        <v>98770</v>
      </c>
      <c r="GJ29" s="87"/>
      <c r="GK29" s="87"/>
      <c r="GL29" s="87">
        <f t="shared" ref="GL29:GL78" si="25">ES29</f>
        <v>89874.75</v>
      </c>
      <c r="GM29" s="87"/>
      <c r="GN29" s="87"/>
      <c r="GO29" s="87"/>
      <c r="GP29" s="95"/>
      <c r="GQ29" s="87">
        <f t="shared" si="12"/>
        <v>96719.63</v>
      </c>
      <c r="GR29" s="96">
        <f t="shared" si="2"/>
        <v>89874.75</v>
      </c>
      <c r="GS29" s="20" t="str">
        <f t="shared" si="20"/>
        <v>SURGICON &amp; CIA S.A.S.</v>
      </c>
      <c r="GT29" s="96">
        <f t="shared" si="13"/>
        <v>77375.704000000012</v>
      </c>
      <c r="GU29" s="96">
        <f t="shared" si="14"/>
        <v>107849.7</v>
      </c>
      <c r="GV29" s="96">
        <f t="shared" si="21"/>
        <v>106713.25</v>
      </c>
      <c r="GW29" s="87">
        <f>GR29-GQ29</f>
        <v>-6844.8800000000047</v>
      </c>
      <c r="GX29" s="88">
        <f>GW29/GQ29</f>
        <v>-7.0770328629255558E-2</v>
      </c>
      <c r="GY29" s="96">
        <f t="shared" si="22"/>
        <v>89874.75</v>
      </c>
      <c r="GZ29" s="96">
        <f t="shared" si="7"/>
        <v>179749.5</v>
      </c>
    </row>
    <row r="30" spans="1:210" s="27" customFormat="1" ht="30" customHeight="1">
      <c r="A30" s="17">
        <v>14</v>
      </c>
      <c r="B30" s="18" t="s">
        <v>124</v>
      </c>
      <c r="C30" s="53" t="s">
        <v>125</v>
      </c>
      <c r="D30" s="55" t="s">
        <v>912</v>
      </c>
      <c r="E30" s="51">
        <v>3</v>
      </c>
      <c r="F30" s="19" t="s">
        <v>971</v>
      </c>
      <c r="G30" s="20" t="s">
        <v>981</v>
      </c>
      <c r="H30" s="60"/>
      <c r="I30" s="90" t="s">
        <v>1032</v>
      </c>
      <c r="J30" s="14">
        <v>81137</v>
      </c>
      <c r="K30" s="14"/>
      <c r="L30" s="14">
        <f>(J30*13.12%)+J30</f>
        <v>91782.174400000004</v>
      </c>
      <c r="M30" s="14">
        <f>(L30*9.28%)+L30</f>
        <v>100299.56018432</v>
      </c>
      <c r="N30" s="14">
        <f t="shared" si="16"/>
        <v>100299.56018432</v>
      </c>
      <c r="O30" s="14">
        <f t="shared" si="8"/>
        <v>300898.68055296002</v>
      </c>
      <c r="P30" s="286"/>
      <c r="Q30" s="39"/>
      <c r="R30" s="30"/>
      <c r="S30" s="31"/>
      <c r="T30" s="31"/>
      <c r="U30" s="4"/>
      <c r="V30" s="39"/>
      <c r="W30" s="30"/>
      <c r="X30" s="31"/>
      <c r="Y30" s="31"/>
      <c r="Z30" s="286"/>
      <c r="AA30" s="39">
        <v>107950</v>
      </c>
      <c r="AB30" s="14">
        <v>20510.5</v>
      </c>
      <c r="AC30" s="31">
        <v>128460.5</v>
      </c>
      <c r="AD30" s="31">
        <v>385381.5</v>
      </c>
      <c r="AE30" s="4"/>
      <c r="AF30" s="39"/>
      <c r="AG30" s="30"/>
      <c r="AH30" s="31"/>
      <c r="AI30" s="31"/>
      <c r="AJ30" s="4"/>
      <c r="AK30" s="39"/>
      <c r="AL30" s="39"/>
      <c r="AM30" s="31"/>
      <c r="AN30" s="31"/>
      <c r="AO30" s="4"/>
      <c r="AP30" s="39"/>
      <c r="AQ30" s="30"/>
      <c r="AR30" s="31"/>
      <c r="AS30" s="14"/>
      <c r="AT30" s="4"/>
      <c r="AU30" s="39">
        <v>79400</v>
      </c>
      <c r="AV30" s="14">
        <v>15086</v>
      </c>
      <c r="AW30" s="31">
        <v>94486</v>
      </c>
      <c r="AX30" s="14">
        <v>283458</v>
      </c>
      <c r="AY30" s="4"/>
      <c r="AZ30" s="39"/>
      <c r="BA30" s="30"/>
      <c r="BB30" s="31"/>
      <c r="BC30" s="31"/>
      <c r="BD30" s="4"/>
      <c r="BE30" s="39"/>
      <c r="BF30" s="30"/>
      <c r="BG30" s="31"/>
      <c r="BH30" s="14"/>
      <c r="BI30" s="4"/>
      <c r="BJ30" s="39"/>
      <c r="BK30" s="30"/>
      <c r="BL30" s="31"/>
      <c r="BM30" s="14"/>
      <c r="BN30" s="4"/>
      <c r="BO30" s="39"/>
      <c r="BP30" s="30"/>
      <c r="BQ30" s="31"/>
      <c r="BR30" s="14"/>
      <c r="BS30" s="4"/>
      <c r="BT30" s="39"/>
      <c r="BU30" s="30"/>
      <c r="BV30" s="31"/>
      <c r="BW30" s="14"/>
      <c r="BX30" s="4"/>
      <c r="BY30" s="39"/>
      <c r="BZ30" s="30"/>
      <c r="CA30" s="31"/>
      <c r="CB30" s="14"/>
      <c r="CC30" s="4"/>
      <c r="CD30" s="35"/>
      <c r="CE30" s="33"/>
      <c r="CF30" s="31"/>
      <c r="CG30" s="14"/>
      <c r="CH30" s="4"/>
      <c r="CI30" s="39"/>
      <c r="CJ30" s="30"/>
      <c r="CK30" s="31"/>
      <c r="CL30" s="14"/>
      <c r="CM30" s="4"/>
      <c r="CN30" s="39"/>
      <c r="CO30" s="30"/>
      <c r="CP30" s="31"/>
      <c r="CQ30" s="14"/>
      <c r="CR30" s="4"/>
      <c r="CS30" s="39"/>
      <c r="CT30" s="39"/>
      <c r="CU30" s="39"/>
      <c r="CV30" s="14"/>
      <c r="CW30" s="4"/>
      <c r="CX30" s="39"/>
      <c r="CY30" s="30"/>
      <c r="CZ30" s="31"/>
      <c r="DA30" s="14"/>
      <c r="DB30" s="286"/>
      <c r="DC30" s="14">
        <v>102500</v>
      </c>
      <c r="DD30" s="14">
        <v>19475</v>
      </c>
      <c r="DE30" s="14">
        <v>121975</v>
      </c>
      <c r="DF30" s="14">
        <v>365925</v>
      </c>
      <c r="DG30" s="4"/>
      <c r="DH30" s="39"/>
      <c r="DI30" s="30"/>
      <c r="DJ30" s="31"/>
      <c r="DK30" s="14"/>
      <c r="DL30" s="4"/>
      <c r="DM30" s="39"/>
      <c r="DN30" s="30"/>
      <c r="DO30" s="31"/>
      <c r="DP30" s="14"/>
      <c r="DQ30" s="4"/>
      <c r="DR30" s="39"/>
      <c r="DS30" s="30"/>
      <c r="DT30" s="31"/>
      <c r="DU30" s="14"/>
      <c r="DV30" s="4"/>
      <c r="DW30" s="45">
        <v>168750</v>
      </c>
      <c r="DX30" s="14">
        <v>32062.5</v>
      </c>
      <c r="DY30" s="61">
        <v>200812.5</v>
      </c>
      <c r="DZ30" s="14">
        <v>602437.5</v>
      </c>
      <c r="EA30" s="4"/>
      <c r="EB30" s="47">
        <v>122000</v>
      </c>
      <c r="EC30" s="14">
        <v>23180</v>
      </c>
      <c r="ED30" s="36">
        <v>145180</v>
      </c>
      <c r="EE30" s="14">
        <v>435540</v>
      </c>
      <c r="EF30" s="4"/>
      <c r="EG30" s="39"/>
      <c r="EH30" s="30"/>
      <c r="EI30" s="31"/>
      <c r="EJ30" s="14"/>
      <c r="EK30" s="4"/>
      <c r="EL30" s="39">
        <v>198880</v>
      </c>
      <c r="EM30" s="14">
        <v>37787.199999999997</v>
      </c>
      <c r="EN30" s="31">
        <v>236667.2</v>
      </c>
      <c r="EO30" s="14">
        <v>710001.60000000009</v>
      </c>
      <c r="EP30" s="4"/>
      <c r="EQ30" s="39">
        <v>75525</v>
      </c>
      <c r="ER30" s="14">
        <v>14349.75</v>
      </c>
      <c r="ES30" s="31">
        <v>89874.75</v>
      </c>
      <c r="ET30" s="14">
        <v>269624.25</v>
      </c>
      <c r="EU30" s="4"/>
      <c r="EV30" s="39"/>
      <c r="EW30" s="30"/>
      <c r="EX30" s="31"/>
      <c r="EY30" s="14"/>
      <c r="EZ30" s="286"/>
      <c r="FA30" s="39"/>
      <c r="FB30" s="30"/>
      <c r="FC30" s="31"/>
      <c r="FD30" s="14"/>
      <c r="FE30" s="4"/>
      <c r="FF30" s="39"/>
      <c r="FG30" s="30"/>
      <c r="FH30" s="31"/>
      <c r="FI30" s="14"/>
      <c r="FJ30" s="94"/>
      <c r="FK30" s="87">
        <f t="shared" si="9"/>
        <v>100299.56018432</v>
      </c>
      <c r="FL30" s="87"/>
      <c r="FM30" s="87"/>
      <c r="FN30" s="87">
        <f t="shared" si="0"/>
        <v>128460.5</v>
      </c>
      <c r="FO30" s="87"/>
      <c r="FP30" s="87"/>
      <c r="FQ30" s="87"/>
      <c r="FR30" s="87">
        <f t="shared" si="23"/>
        <v>94486</v>
      </c>
      <c r="FS30" s="87"/>
      <c r="FT30" s="87"/>
      <c r="FU30" s="87"/>
      <c r="FV30" s="87"/>
      <c r="FW30" s="87"/>
      <c r="FX30" s="87"/>
      <c r="FY30" s="87"/>
      <c r="FZ30" s="87"/>
      <c r="GA30" s="87"/>
      <c r="GB30" s="87"/>
      <c r="GC30" s="87"/>
      <c r="GD30" s="87">
        <f t="shared" si="19"/>
        <v>121975</v>
      </c>
      <c r="GE30" s="87"/>
      <c r="GF30" s="87"/>
      <c r="GG30" s="87"/>
      <c r="GH30" s="87">
        <f t="shared" si="1"/>
        <v>200812.5</v>
      </c>
      <c r="GI30" s="87">
        <f t="shared" si="24"/>
        <v>145180</v>
      </c>
      <c r="GJ30" s="87"/>
      <c r="GK30" s="87">
        <f t="shared" ref="GK30:GK43" si="26">EN30</f>
        <v>236667.2</v>
      </c>
      <c r="GL30" s="87">
        <f t="shared" si="25"/>
        <v>89874.75</v>
      </c>
      <c r="GM30" s="87"/>
      <c r="GN30" s="87"/>
      <c r="GO30" s="87"/>
      <c r="GP30" s="95"/>
      <c r="GQ30" s="87">
        <f t="shared" si="12"/>
        <v>100299.56018432</v>
      </c>
      <c r="GR30" s="96">
        <f t="shared" si="2"/>
        <v>89874.75</v>
      </c>
      <c r="GS30" s="20" t="str">
        <f t="shared" si="20"/>
        <v>SURGICON &amp; CIA S.A.S.</v>
      </c>
      <c r="GT30" s="96">
        <f t="shared" si="13"/>
        <v>80239.648147455999</v>
      </c>
      <c r="GU30" s="96">
        <f t="shared" si="14"/>
        <v>107849.7</v>
      </c>
      <c r="GV30" s="96">
        <f t="shared" si="21"/>
        <v>145350.85</v>
      </c>
      <c r="GW30" s="87">
        <f>GR30-GQ30</f>
        <v>-10424.810184319998</v>
      </c>
      <c r="GX30" s="88">
        <f>GW30/GQ30</f>
        <v>-0.10393674872713676</v>
      </c>
      <c r="GY30" s="96">
        <f t="shared" si="22"/>
        <v>89874.75</v>
      </c>
      <c r="GZ30" s="96">
        <f t="shared" si="7"/>
        <v>269624.25</v>
      </c>
    </row>
    <row r="31" spans="1:210" s="27" customFormat="1" ht="30" customHeight="1">
      <c r="A31" s="17">
        <v>15</v>
      </c>
      <c r="B31" s="18" t="s">
        <v>126</v>
      </c>
      <c r="C31" s="53" t="s">
        <v>127</v>
      </c>
      <c r="D31" s="55" t="s">
        <v>912</v>
      </c>
      <c r="E31" s="51">
        <v>1</v>
      </c>
      <c r="F31" s="19" t="s">
        <v>971</v>
      </c>
      <c r="G31" s="20" t="s">
        <v>981</v>
      </c>
      <c r="H31" s="60"/>
      <c r="I31" s="90" t="s">
        <v>1024</v>
      </c>
      <c r="J31" s="14">
        <v>81137</v>
      </c>
      <c r="K31" s="14"/>
      <c r="L31" s="14"/>
      <c r="M31" s="14">
        <f t="shared" ref="M31:M32" si="27">(J31*9.28%)+J31</f>
        <v>88666.513600000006</v>
      </c>
      <c r="N31" s="14">
        <f t="shared" si="16"/>
        <v>88666.513600000006</v>
      </c>
      <c r="O31" s="14">
        <f t="shared" si="8"/>
        <v>88666.513600000006</v>
      </c>
      <c r="P31" s="286"/>
      <c r="Q31" s="39"/>
      <c r="R31" s="30"/>
      <c r="S31" s="31"/>
      <c r="T31" s="31"/>
      <c r="U31" s="4"/>
      <c r="V31" s="39"/>
      <c r="W31" s="30"/>
      <c r="X31" s="31"/>
      <c r="Y31" s="31"/>
      <c r="Z31" s="286"/>
      <c r="AA31" s="39">
        <v>114290</v>
      </c>
      <c r="AB31" s="14">
        <v>21715.1</v>
      </c>
      <c r="AC31" s="31">
        <v>136005.1</v>
      </c>
      <c r="AD31" s="31">
        <v>136005.1</v>
      </c>
      <c r="AE31" s="4"/>
      <c r="AF31" s="39"/>
      <c r="AG31" s="30"/>
      <c r="AH31" s="31"/>
      <c r="AI31" s="31"/>
      <c r="AJ31" s="4"/>
      <c r="AK31" s="39"/>
      <c r="AL31" s="39"/>
      <c r="AM31" s="31"/>
      <c r="AN31" s="31"/>
      <c r="AO31" s="4"/>
      <c r="AP31" s="39"/>
      <c r="AQ31" s="30"/>
      <c r="AR31" s="31"/>
      <c r="AS31" s="14"/>
      <c r="AT31" s="4"/>
      <c r="AU31" s="39"/>
      <c r="AV31" s="14"/>
      <c r="AW31" s="31"/>
      <c r="AX31" s="14"/>
      <c r="AY31" s="4"/>
      <c r="AZ31" s="39"/>
      <c r="BA31" s="30"/>
      <c r="BB31" s="31"/>
      <c r="BC31" s="31"/>
      <c r="BD31" s="4"/>
      <c r="BE31" s="39"/>
      <c r="BF31" s="30"/>
      <c r="BG31" s="31"/>
      <c r="BH31" s="14"/>
      <c r="BI31" s="4"/>
      <c r="BJ31" s="39"/>
      <c r="BK31" s="30"/>
      <c r="BL31" s="31"/>
      <c r="BM31" s="14"/>
      <c r="BN31" s="4"/>
      <c r="BO31" s="39"/>
      <c r="BP31" s="30"/>
      <c r="BQ31" s="31"/>
      <c r="BR31" s="14"/>
      <c r="BS31" s="4"/>
      <c r="BT31" s="39"/>
      <c r="BU31" s="30"/>
      <c r="BV31" s="31"/>
      <c r="BW31" s="14"/>
      <c r="BX31" s="4"/>
      <c r="BY31" s="39"/>
      <c r="BZ31" s="30"/>
      <c r="CA31" s="31"/>
      <c r="CB31" s="14"/>
      <c r="CC31" s="4"/>
      <c r="CD31" s="35"/>
      <c r="CE31" s="33"/>
      <c r="CF31" s="31"/>
      <c r="CG31" s="14"/>
      <c r="CH31" s="4"/>
      <c r="CI31" s="39"/>
      <c r="CJ31" s="30"/>
      <c r="CK31" s="31"/>
      <c r="CL31" s="14"/>
      <c r="CM31" s="4"/>
      <c r="CN31" s="39"/>
      <c r="CO31" s="30"/>
      <c r="CP31" s="31"/>
      <c r="CQ31" s="14"/>
      <c r="CR31" s="4"/>
      <c r="CS31" s="39"/>
      <c r="CT31" s="39"/>
      <c r="CU31" s="39"/>
      <c r="CV31" s="14"/>
      <c r="CW31" s="4"/>
      <c r="CX31" s="39"/>
      <c r="CY31" s="30"/>
      <c r="CZ31" s="31"/>
      <c r="DA31" s="14"/>
      <c r="DB31" s="286"/>
      <c r="DC31" s="14">
        <v>102500</v>
      </c>
      <c r="DD31" s="14">
        <v>19475</v>
      </c>
      <c r="DE31" s="14">
        <v>121975</v>
      </c>
      <c r="DF31" s="14">
        <v>121975</v>
      </c>
      <c r="DG31" s="4"/>
      <c r="DH31" s="39"/>
      <c r="DI31" s="30"/>
      <c r="DJ31" s="31"/>
      <c r="DK31" s="14"/>
      <c r="DL31" s="4"/>
      <c r="DM31" s="39"/>
      <c r="DN31" s="30"/>
      <c r="DO31" s="31"/>
      <c r="DP31" s="14"/>
      <c r="DQ31" s="4"/>
      <c r="DR31" s="39"/>
      <c r="DS31" s="30"/>
      <c r="DT31" s="31"/>
      <c r="DU31" s="14"/>
      <c r="DV31" s="4"/>
      <c r="DW31" s="45">
        <v>168750</v>
      </c>
      <c r="DX31" s="14">
        <v>32062.5</v>
      </c>
      <c r="DY31" s="61">
        <v>200812.5</v>
      </c>
      <c r="DZ31" s="14">
        <v>200812.5</v>
      </c>
      <c r="EA31" s="4"/>
      <c r="EB31" s="47">
        <v>122000</v>
      </c>
      <c r="EC31" s="14">
        <v>23180</v>
      </c>
      <c r="ED31" s="36">
        <v>145180</v>
      </c>
      <c r="EE31" s="14">
        <v>145180</v>
      </c>
      <c r="EF31" s="4"/>
      <c r="EG31" s="39"/>
      <c r="EH31" s="30"/>
      <c r="EI31" s="31"/>
      <c r="EJ31" s="14"/>
      <c r="EK31" s="4"/>
      <c r="EL31" s="39">
        <v>198880</v>
      </c>
      <c r="EM31" s="14">
        <v>37787.199999999997</v>
      </c>
      <c r="EN31" s="31">
        <v>236667.2</v>
      </c>
      <c r="EO31" s="14">
        <v>236667.2</v>
      </c>
      <c r="EP31" s="4"/>
      <c r="EQ31" s="39">
        <v>75525</v>
      </c>
      <c r="ER31" s="14">
        <v>14349.75</v>
      </c>
      <c r="ES31" s="31">
        <v>89874.75</v>
      </c>
      <c r="ET31" s="14">
        <v>89874.75</v>
      </c>
      <c r="EU31" s="4"/>
      <c r="EV31" s="39"/>
      <c r="EW31" s="30"/>
      <c r="EX31" s="31"/>
      <c r="EY31" s="14"/>
      <c r="EZ31" s="286"/>
      <c r="FA31" s="39"/>
      <c r="FB31" s="30"/>
      <c r="FC31" s="31"/>
      <c r="FD31" s="14"/>
      <c r="FE31" s="4"/>
      <c r="FF31" s="39"/>
      <c r="FG31" s="30"/>
      <c r="FH31" s="31"/>
      <c r="FI31" s="14"/>
      <c r="FJ31" s="94"/>
      <c r="FK31" s="87">
        <f t="shared" si="9"/>
        <v>88666.513600000006</v>
      </c>
      <c r="FL31" s="87"/>
      <c r="FM31" s="87"/>
      <c r="FN31" s="87">
        <f t="shared" si="0"/>
        <v>136005.1</v>
      </c>
      <c r="FO31" s="87"/>
      <c r="FP31" s="87"/>
      <c r="FQ31" s="87"/>
      <c r="FR31" s="87"/>
      <c r="FS31" s="87"/>
      <c r="FT31" s="87"/>
      <c r="FU31" s="87"/>
      <c r="FV31" s="87"/>
      <c r="FW31" s="87"/>
      <c r="FX31" s="87"/>
      <c r="FY31" s="87"/>
      <c r="FZ31" s="87"/>
      <c r="GA31" s="87"/>
      <c r="GB31" s="87"/>
      <c r="GC31" s="87"/>
      <c r="GD31" s="87">
        <f t="shared" si="19"/>
        <v>121975</v>
      </c>
      <c r="GE31" s="87"/>
      <c r="GF31" s="87"/>
      <c r="GG31" s="87"/>
      <c r="GH31" s="87">
        <f t="shared" si="1"/>
        <v>200812.5</v>
      </c>
      <c r="GI31" s="87">
        <f t="shared" si="24"/>
        <v>145180</v>
      </c>
      <c r="GJ31" s="87"/>
      <c r="GK31" s="87">
        <f t="shared" si="26"/>
        <v>236667.2</v>
      </c>
      <c r="GL31" s="87">
        <f t="shared" si="25"/>
        <v>89874.75</v>
      </c>
      <c r="GM31" s="87"/>
      <c r="GN31" s="87"/>
      <c r="GO31" s="87"/>
      <c r="GP31" s="95"/>
      <c r="GQ31" s="87">
        <f t="shared" si="12"/>
        <v>88666.513600000006</v>
      </c>
      <c r="GR31" s="96">
        <f t="shared" si="2"/>
        <v>89874.75</v>
      </c>
      <c r="GS31" s="20" t="str">
        <f t="shared" si="20"/>
        <v>SURGICON &amp; CIA S.A.S.</v>
      </c>
      <c r="GT31" s="96">
        <f t="shared" si="13"/>
        <v>70933.210880000013</v>
      </c>
      <c r="GU31" s="96">
        <f t="shared" si="14"/>
        <v>107849.7</v>
      </c>
      <c r="GV31" s="96">
        <f t="shared" si="21"/>
        <v>155085.75833333333</v>
      </c>
      <c r="GW31" s="87">
        <f>GR31-GQ31</f>
        <v>1208.2363999999943</v>
      </c>
      <c r="GX31" s="88">
        <f>GW31/GQ31</f>
        <v>1.3626749839862817E-2</v>
      </c>
      <c r="GY31" s="96">
        <f t="shared" si="22"/>
        <v>89874.75</v>
      </c>
      <c r="GZ31" s="96">
        <f t="shared" si="7"/>
        <v>89874.75</v>
      </c>
    </row>
    <row r="32" spans="1:210" s="27" customFormat="1" ht="30" customHeight="1">
      <c r="A32" s="17">
        <v>16</v>
      </c>
      <c r="B32" s="18" t="s">
        <v>128</v>
      </c>
      <c r="C32" s="53" t="s">
        <v>129</v>
      </c>
      <c r="D32" s="55"/>
      <c r="E32" s="51">
        <v>10</v>
      </c>
      <c r="F32" s="19" t="s">
        <v>971</v>
      </c>
      <c r="G32" s="20" t="s">
        <v>981</v>
      </c>
      <c r="H32" s="60"/>
      <c r="I32" s="90" t="s">
        <v>1033</v>
      </c>
      <c r="J32" s="14">
        <v>72590</v>
      </c>
      <c r="K32" s="14"/>
      <c r="L32" s="14"/>
      <c r="M32" s="14">
        <f t="shared" si="27"/>
        <v>79326.351999999999</v>
      </c>
      <c r="N32" s="14">
        <f t="shared" si="16"/>
        <v>79326.351999999999</v>
      </c>
      <c r="O32" s="14">
        <f t="shared" si="8"/>
        <v>793263.52</v>
      </c>
      <c r="P32" s="286"/>
      <c r="Q32" s="39"/>
      <c r="R32" s="30"/>
      <c r="S32" s="31"/>
      <c r="T32" s="31"/>
      <c r="U32" s="4"/>
      <c r="V32" s="39"/>
      <c r="W32" s="30"/>
      <c r="X32" s="31"/>
      <c r="Y32" s="31"/>
      <c r="Z32" s="286"/>
      <c r="AA32" s="39"/>
      <c r="AB32" s="14"/>
      <c r="AC32" s="31"/>
      <c r="AD32" s="31"/>
      <c r="AE32" s="4"/>
      <c r="AF32" s="39"/>
      <c r="AG32" s="30"/>
      <c r="AH32" s="31"/>
      <c r="AI32" s="31"/>
      <c r="AJ32" s="4"/>
      <c r="AK32" s="39"/>
      <c r="AL32" s="39"/>
      <c r="AM32" s="31"/>
      <c r="AN32" s="31"/>
      <c r="AO32" s="4"/>
      <c r="AP32" s="39"/>
      <c r="AQ32" s="30"/>
      <c r="AR32" s="31"/>
      <c r="AS32" s="14"/>
      <c r="AT32" s="4"/>
      <c r="AU32" s="39"/>
      <c r="AV32" s="14"/>
      <c r="AW32" s="31"/>
      <c r="AX32" s="14"/>
      <c r="AY32" s="4"/>
      <c r="AZ32" s="39"/>
      <c r="BA32" s="30"/>
      <c r="BB32" s="31"/>
      <c r="BC32" s="31"/>
      <c r="BD32" s="4"/>
      <c r="BE32" s="39"/>
      <c r="BF32" s="30"/>
      <c r="BG32" s="31"/>
      <c r="BH32" s="14"/>
      <c r="BI32" s="4"/>
      <c r="BJ32" s="39"/>
      <c r="BK32" s="30"/>
      <c r="BL32" s="31"/>
      <c r="BM32" s="14"/>
      <c r="BN32" s="4"/>
      <c r="BO32" s="39"/>
      <c r="BP32" s="30"/>
      <c r="BQ32" s="31"/>
      <c r="BR32" s="14"/>
      <c r="BS32" s="4"/>
      <c r="BT32" s="39"/>
      <c r="BU32" s="30"/>
      <c r="BV32" s="31"/>
      <c r="BW32" s="14"/>
      <c r="BX32" s="4"/>
      <c r="BY32" s="39"/>
      <c r="BZ32" s="30"/>
      <c r="CA32" s="31"/>
      <c r="CB32" s="14"/>
      <c r="CC32" s="4"/>
      <c r="CD32" s="35"/>
      <c r="CE32" s="33"/>
      <c r="CF32" s="31"/>
      <c r="CG32" s="14"/>
      <c r="CH32" s="4"/>
      <c r="CI32" s="39"/>
      <c r="CJ32" s="30"/>
      <c r="CK32" s="31"/>
      <c r="CL32" s="14"/>
      <c r="CM32" s="4"/>
      <c r="CN32" s="39"/>
      <c r="CO32" s="30"/>
      <c r="CP32" s="31"/>
      <c r="CQ32" s="14"/>
      <c r="CR32" s="4"/>
      <c r="CS32" s="39"/>
      <c r="CT32" s="39"/>
      <c r="CU32" s="39"/>
      <c r="CV32" s="14"/>
      <c r="CW32" s="4"/>
      <c r="CX32" s="39"/>
      <c r="CY32" s="30"/>
      <c r="CZ32" s="31"/>
      <c r="DA32" s="14"/>
      <c r="DB32" s="286"/>
      <c r="DC32" s="14"/>
      <c r="DD32" s="14"/>
      <c r="DE32" s="14"/>
      <c r="DF32" s="14"/>
      <c r="DG32" s="4"/>
      <c r="DH32" s="39"/>
      <c r="DI32" s="30"/>
      <c r="DJ32" s="31"/>
      <c r="DK32" s="14"/>
      <c r="DL32" s="4"/>
      <c r="DM32" s="39"/>
      <c r="DN32" s="30"/>
      <c r="DO32" s="31"/>
      <c r="DP32" s="14"/>
      <c r="DQ32" s="4"/>
      <c r="DR32" s="39"/>
      <c r="DS32" s="30"/>
      <c r="DT32" s="31"/>
      <c r="DU32" s="14"/>
      <c r="DV32" s="4"/>
      <c r="DW32" s="45">
        <v>81250</v>
      </c>
      <c r="DX32" s="14">
        <v>15437.5</v>
      </c>
      <c r="DY32" s="61">
        <v>96687.5</v>
      </c>
      <c r="DZ32" s="14">
        <v>966875</v>
      </c>
      <c r="EA32" s="4"/>
      <c r="EB32" s="47">
        <v>83000</v>
      </c>
      <c r="EC32" s="14">
        <v>15770</v>
      </c>
      <c r="ED32" s="36">
        <v>98770</v>
      </c>
      <c r="EE32" s="14">
        <v>987700</v>
      </c>
      <c r="EF32" s="4"/>
      <c r="EG32" s="39"/>
      <c r="EH32" s="30"/>
      <c r="EI32" s="31"/>
      <c r="EJ32" s="14"/>
      <c r="EK32" s="4"/>
      <c r="EL32" s="39">
        <v>105241</v>
      </c>
      <c r="EM32" s="14">
        <v>19995.79</v>
      </c>
      <c r="EN32" s="31">
        <v>125236.79000000001</v>
      </c>
      <c r="EO32" s="14">
        <v>1252367.9000000001</v>
      </c>
      <c r="EP32" s="4"/>
      <c r="EQ32" s="39">
        <v>132668</v>
      </c>
      <c r="ER32" s="14">
        <v>25206.920000000002</v>
      </c>
      <c r="ES32" s="31">
        <v>157874.92000000001</v>
      </c>
      <c r="ET32" s="14">
        <v>1578749.2000000002</v>
      </c>
      <c r="EU32" s="4"/>
      <c r="EV32" s="39"/>
      <c r="EW32" s="30"/>
      <c r="EX32" s="31"/>
      <c r="EY32" s="14"/>
      <c r="EZ32" s="286"/>
      <c r="FA32" s="39"/>
      <c r="FB32" s="30"/>
      <c r="FC32" s="31"/>
      <c r="FD32" s="14"/>
      <c r="FE32" s="4"/>
      <c r="FF32" s="39"/>
      <c r="FG32" s="30"/>
      <c r="FH32" s="31"/>
      <c r="FI32" s="14"/>
      <c r="FJ32" s="94"/>
      <c r="FK32" s="87">
        <f t="shared" si="9"/>
        <v>79326.351999999999</v>
      </c>
      <c r="FL32" s="87"/>
      <c r="FM32" s="87"/>
      <c r="FN32" s="87"/>
      <c r="FO32" s="87"/>
      <c r="FP32" s="87"/>
      <c r="FQ32" s="87"/>
      <c r="FR32" s="87"/>
      <c r="FS32" s="87"/>
      <c r="FT32" s="87"/>
      <c r="FU32" s="87"/>
      <c r="FV32" s="87"/>
      <c r="FW32" s="87"/>
      <c r="FX32" s="87"/>
      <c r="FY32" s="87"/>
      <c r="FZ32" s="87"/>
      <c r="GA32" s="87"/>
      <c r="GB32" s="87"/>
      <c r="GC32" s="87"/>
      <c r="GD32" s="87"/>
      <c r="GE32" s="87"/>
      <c r="GF32" s="87"/>
      <c r="GG32" s="87"/>
      <c r="GH32" s="87">
        <f t="shared" si="1"/>
        <v>96687.5</v>
      </c>
      <c r="GI32" s="87">
        <f t="shared" si="24"/>
        <v>98770</v>
      </c>
      <c r="GJ32" s="87"/>
      <c r="GK32" s="87">
        <f t="shared" si="26"/>
        <v>125236.79000000001</v>
      </c>
      <c r="GL32" s="87">
        <f t="shared" si="25"/>
        <v>157874.92000000001</v>
      </c>
      <c r="GM32" s="87"/>
      <c r="GN32" s="87"/>
      <c r="GO32" s="87"/>
      <c r="GP32" s="95"/>
      <c r="GQ32" s="87">
        <f t="shared" si="12"/>
        <v>79326.351999999999</v>
      </c>
      <c r="GR32" s="96">
        <f t="shared" si="2"/>
        <v>96687.5</v>
      </c>
      <c r="GS32" s="20" t="str">
        <f t="shared" si="20"/>
        <v>RAFAEL ANTONIO SALAMANCA</v>
      </c>
      <c r="GT32" s="96">
        <f t="shared" si="13"/>
        <v>63461.081600000005</v>
      </c>
      <c r="GU32" s="96">
        <f t="shared" si="14"/>
        <v>116025</v>
      </c>
      <c r="GV32" s="96">
        <f>AVERAGE(FL32:GI32)</f>
        <v>97728.75</v>
      </c>
      <c r="GW32" s="87">
        <f>GV32-GR32</f>
        <v>1041.25</v>
      </c>
      <c r="GX32" s="88">
        <f>GW32/GR32</f>
        <v>1.0769230769230769E-2</v>
      </c>
      <c r="GY32" s="96">
        <f t="shared" si="22"/>
        <v>96687.5</v>
      </c>
      <c r="GZ32" s="96">
        <f t="shared" si="7"/>
        <v>966875</v>
      </c>
    </row>
    <row r="33" spans="1:208" s="27" customFormat="1" ht="30" customHeight="1">
      <c r="A33" s="17">
        <v>17</v>
      </c>
      <c r="B33" s="18" t="s">
        <v>130</v>
      </c>
      <c r="C33" s="53" t="s">
        <v>131</v>
      </c>
      <c r="D33" s="55"/>
      <c r="E33" s="51">
        <v>10</v>
      </c>
      <c r="F33" s="19" t="s">
        <v>971</v>
      </c>
      <c r="G33" s="20" t="s">
        <v>981</v>
      </c>
      <c r="H33" s="60"/>
      <c r="I33" s="90" t="s">
        <v>1034</v>
      </c>
      <c r="J33" s="14">
        <v>72590</v>
      </c>
      <c r="K33" s="14"/>
      <c r="L33" s="14">
        <f t="shared" ref="L33:L34" si="28">(J33*13.12%)+J33</f>
        <v>82113.808000000005</v>
      </c>
      <c r="M33" s="14">
        <f t="shared" ref="M33:M34" si="29">(L33*9.28%)+L33</f>
        <v>89733.969382399999</v>
      </c>
      <c r="N33" s="14">
        <f t="shared" si="16"/>
        <v>89733.969382399999</v>
      </c>
      <c r="O33" s="14">
        <f t="shared" si="8"/>
        <v>897339.69382399996</v>
      </c>
      <c r="P33" s="286"/>
      <c r="Q33" s="39"/>
      <c r="R33" s="30"/>
      <c r="S33" s="31"/>
      <c r="T33" s="31"/>
      <c r="U33" s="4"/>
      <c r="V33" s="39"/>
      <c r="W33" s="30"/>
      <c r="X33" s="31"/>
      <c r="Y33" s="31"/>
      <c r="Z33" s="286"/>
      <c r="AA33" s="39"/>
      <c r="AB33" s="14"/>
      <c r="AC33" s="31"/>
      <c r="AD33" s="31"/>
      <c r="AE33" s="4"/>
      <c r="AF33" s="39"/>
      <c r="AG33" s="30"/>
      <c r="AH33" s="31"/>
      <c r="AI33" s="31"/>
      <c r="AJ33" s="4"/>
      <c r="AK33" s="39"/>
      <c r="AL33" s="39"/>
      <c r="AM33" s="31"/>
      <c r="AN33" s="31"/>
      <c r="AO33" s="4"/>
      <c r="AP33" s="39"/>
      <c r="AQ33" s="30"/>
      <c r="AR33" s="31"/>
      <c r="AS33" s="14"/>
      <c r="AT33" s="4"/>
      <c r="AU33" s="39"/>
      <c r="AV33" s="14"/>
      <c r="AW33" s="31"/>
      <c r="AX33" s="14"/>
      <c r="AY33" s="4"/>
      <c r="AZ33" s="39"/>
      <c r="BA33" s="30"/>
      <c r="BB33" s="31"/>
      <c r="BC33" s="31"/>
      <c r="BD33" s="4"/>
      <c r="BE33" s="39"/>
      <c r="BF33" s="30"/>
      <c r="BG33" s="31"/>
      <c r="BH33" s="14"/>
      <c r="BI33" s="4"/>
      <c r="BJ33" s="39"/>
      <c r="BK33" s="30"/>
      <c r="BL33" s="31"/>
      <c r="BM33" s="14"/>
      <c r="BN33" s="4"/>
      <c r="BO33" s="39"/>
      <c r="BP33" s="30"/>
      <c r="BQ33" s="31"/>
      <c r="BR33" s="14"/>
      <c r="BS33" s="4"/>
      <c r="BT33" s="39"/>
      <c r="BU33" s="30"/>
      <c r="BV33" s="31"/>
      <c r="BW33" s="14"/>
      <c r="BX33" s="4"/>
      <c r="BY33" s="39"/>
      <c r="BZ33" s="30"/>
      <c r="CA33" s="31"/>
      <c r="CB33" s="14"/>
      <c r="CC33" s="4"/>
      <c r="CD33" s="35"/>
      <c r="CE33" s="33"/>
      <c r="CF33" s="31"/>
      <c r="CG33" s="14"/>
      <c r="CH33" s="4"/>
      <c r="CI33" s="39"/>
      <c r="CJ33" s="30"/>
      <c r="CK33" s="31"/>
      <c r="CL33" s="14"/>
      <c r="CM33" s="4"/>
      <c r="CN33" s="39"/>
      <c r="CO33" s="30"/>
      <c r="CP33" s="31"/>
      <c r="CQ33" s="14"/>
      <c r="CR33" s="4"/>
      <c r="CS33" s="39"/>
      <c r="CT33" s="39"/>
      <c r="CU33" s="39"/>
      <c r="CV33" s="14"/>
      <c r="CW33" s="4"/>
      <c r="CX33" s="39"/>
      <c r="CY33" s="30"/>
      <c r="CZ33" s="31"/>
      <c r="DA33" s="14"/>
      <c r="DB33" s="286"/>
      <c r="DC33" s="14"/>
      <c r="DD33" s="14"/>
      <c r="DE33" s="14"/>
      <c r="DF33" s="14"/>
      <c r="DG33" s="4"/>
      <c r="DH33" s="39"/>
      <c r="DI33" s="30"/>
      <c r="DJ33" s="31"/>
      <c r="DK33" s="14"/>
      <c r="DL33" s="4"/>
      <c r="DM33" s="39"/>
      <c r="DN33" s="30"/>
      <c r="DO33" s="31"/>
      <c r="DP33" s="14"/>
      <c r="DQ33" s="4"/>
      <c r="DR33" s="39"/>
      <c r="DS33" s="30"/>
      <c r="DT33" s="31"/>
      <c r="DU33" s="14"/>
      <c r="DV33" s="4"/>
      <c r="DW33" s="45">
        <v>81250</v>
      </c>
      <c r="DX33" s="14">
        <v>15437.5</v>
      </c>
      <c r="DY33" s="61">
        <v>96687.5</v>
      </c>
      <c r="DZ33" s="14">
        <v>966875</v>
      </c>
      <c r="EA33" s="4"/>
      <c r="EB33" s="47">
        <v>83000</v>
      </c>
      <c r="EC33" s="14">
        <v>15770</v>
      </c>
      <c r="ED33" s="36">
        <v>98770</v>
      </c>
      <c r="EE33" s="14">
        <v>987700</v>
      </c>
      <c r="EF33" s="4"/>
      <c r="EG33" s="39"/>
      <c r="EH33" s="30"/>
      <c r="EI33" s="31"/>
      <c r="EJ33" s="14"/>
      <c r="EK33" s="4"/>
      <c r="EL33" s="39">
        <v>105241</v>
      </c>
      <c r="EM33" s="14">
        <v>19995.79</v>
      </c>
      <c r="EN33" s="31">
        <v>125236.79000000001</v>
      </c>
      <c r="EO33" s="14">
        <v>1252367.9000000001</v>
      </c>
      <c r="EP33" s="4"/>
      <c r="EQ33" s="39">
        <v>132668</v>
      </c>
      <c r="ER33" s="14">
        <v>25206.920000000002</v>
      </c>
      <c r="ES33" s="31">
        <v>157874.92000000001</v>
      </c>
      <c r="ET33" s="14">
        <v>1578749.2000000002</v>
      </c>
      <c r="EU33" s="4"/>
      <c r="EV33" s="39"/>
      <c r="EW33" s="30"/>
      <c r="EX33" s="31"/>
      <c r="EY33" s="14"/>
      <c r="EZ33" s="286"/>
      <c r="FA33" s="39"/>
      <c r="FB33" s="30"/>
      <c r="FC33" s="31"/>
      <c r="FD33" s="14"/>
      <c r="FE33" s="4"/>
      <c r="FF33" s="39"/>
      <c r="FG33" s="30"/>
      <c r="FH33" s="31"/>
      <c r="FI33" s="14"/>
      <c r="FJ33" s="94"/>
      <c r="FK33" s="87">
        <f t="shared" si="9"/>
        <v>89733.969382399999</v>
      </c>
      <c r="FL33" s="87"/>
      <c r="FM33" s="87"/>
      <c r="FN33" s="87"/>
      <c r="FO33" s="87"/>
      <c r="FP33" s="87"/>
      <c r="FQ33" s="87"/>
      <c r="FR33" s="87"/>
      <c r="FS33" s="87"/>
      <c r="FT33" s="87"/>
      <c r="FU33" s="87"/>
      <c r="FV33" s="87"/>
      <c r="FW33" s="87"/>
      <c r="FX33" s="87"/>
      <c r="FY33" s="87"/>
      <c r="FZ33" s="87"/>
      <c r="GA33" s="87"/>
      <c r="GB33" s="87"/>
      <c r="GC33" s="87"/>
      <c r="GD33" s="87"/>
      <c r="GE33" s="87"/>
      <c r="GF33" s="87"/>
      <c r="GG33" s="87"/>
      <c r="GH33" s="87">
        <f t="shared" si="1"/>
        <v>96687.5</v>
      </c>
      <c r="GI33" s="87">
        <f t="shared" si="24"/>
        <v>98770</v>
      </c>
      <c r="GJ33" s="87"/>
      <c r="GK33" s="87">
        <f t="shared" si="26"/>
        <v>125236.79000000001</v>
      </c>
      <c r="GL33" s="87">
        <f t="shared" si="25"/>
        <v>157874.92000000001</v>
      </c>
      <c r="GM33" s="87"/>
      <c r="GN33" s="87"/>
      <c r="GO33" s="87"/>
      <c r="GP33" s="95"/>
      <c r="GQ33" s="87">
        <f t="shared" si="12"/>
        <v>89733.969382399999</v>
      </c>
      <c r="GR33" s="96">
        <f t="shared" si="2"/>
        <v>96687.5</v>
      </c>
      <c r="GS33" s="20" t="str">
        <f t="shared" si="20"/>
        <v>RAFAEL ANTONIO SALAMANCA</v>
      </c>
      <c r="GT33" s="96">
        <f t="shared" si="13"/>
        <v>71787.175505920008</v>
      </c>
      <c r="GU33" s="96">
        <f t="shared" si="14"/>
        <v>116025</v>
      </c>
      <c r="GV33" s="96">
        <f>AVERAGE(FL33:GO33)</f>
        <v>119642.30250000002</v>
      </c>
      <c r="GW33" s="87">
        <f>GR33-GQ33</f>
        <v>6953.5306176000013</v>
      </c>
      <c r="GX33" s="88">
        <f>GW33/GQ33</f>
        <v>7.7490505161625381E-2</v>
      </c>
      <c r="GY33" s="96">
        <f t="shared" si="22"/>
        <v>96687.5</v>
      </c>
      <c r="GZ33" s="96">
        <f t="shared" si="7"/>
        <v>966875</v>
      </c>
    </row>
    <row r="34" spans="1:208" s="27" customFormat="1" ht="30" customHeight="1">
      <c r="A34" s="17">
        <v>18</v>
      </c>
      <c r="B34" s="18" t="s">
        <v>132</v>
      </c>
      <c r="C34" s="53" t="s">
        <v>133</v>
      </c>
      <c r="D34" s="55"/>
      <c r="E34" s="51">
        <v>3347</v>
      </c>
      <c r="F34" s="19" t="s">
        <v>970</v>
      </c>
      <c r="G34" s="20" t="s">
        <v>981</v>
      </c>
      <c r="H34" s="60"/>
      <c r="I34" s="90" t="s">
        <v>1032</v>
      </c>
      <c r="J34" s="14">
        <v>86</v>
      </c>
      <c r="K34" s="14"/>
      <c r="L34" s="14">
        <f t="shared" si="28"/>
        <v>97.283199999999994</v>
      </c>
      <c r="M34" s="14">
        <f t="shared" si="29"/>
        <v>106.31108096</v>
      </c>
      <c r="N34" s="14">
        <f t="shared" si="16"/>
        <v>106.31108096</v>
      </c>
      <c r="O34" s="14">
        <f t="shared" si="8"/>
        <v>355823.18797312002</v>
      </c>
      <c r="P34" s="286"/>
      <c r="Q34" s="39">
        <v>65</v>
      </c>
      <c r="R34" s="14">
        <v>12.35</v>
      </c>
      <c r="S34" s="31">
        <v>77.349999999999994</v>
      </c>
      <c r="T34" s="31">
        <v>258890.44999999998</v>
      </c>
      <c r="U34" s="4"/>
      <c r="V34" s="39"/>
      <c r="W34" s="30"/>
      <c r="X34" s="31"/>
      <c r="Y34" s="31"/>
      <c r="Z34" s="286"/>
      <c r="AA34" s="39">
        <v>130</v>
      </c>
      <c r="AB34" s="14">
        <v>24.7</v>
      </c>
      <c r="AC34" s="31">
        <v>154.69999999999999</v>
      </c>
      <c r="AD34" s="31">
        <v>517780.89999999997</v>
      </c>
      <c r="AE34" s="4"/>
      <c r="AF34" s="39"/>
      <c r="AG34" s="30"/>
      <c r="AH34" s="31"/>
      <c r="AI34" s="31"/>
      <c r="AJ34" s="4"/>
      <c r="AK34" s="39"/>
      <c r="AL34" s="39"/>
      <c r="AM34" s="31"/>
      <c r="AN34" s="31"/>
      <c r="AO34" s="4"/>
      <c r="AP34" s="39"/>
      <c r="AQ34" s="30"/>
      <c r="AR34" s="31"/>
      <c r="AS34" s="14"/>
      <c r="AT34" s="4"/>
      <c r="AU34" s="39">
        <v>75</v>
      </c>
      <c r="AV34" s="14">
        <v>14.25</v>
      </c>
      <c r="AW34" s="31">
        <v>89.25</v>
      </c>
      <c r="AX34" s="14">
        <v>298719.75</v>
      </c>
      <c r="AY34" s="4"/>
      <c r="AZ34" s="39"/>
      <c r="BA34" s="30"/>
      <c r="BB34" s="31"/>
      <c r="BC34" s="31"/>
      <c r="BD34" s="4"/>
      <c r="BE34" s="39"/>
      <c r="BF34" s="30"/>
      <c r="BG34" s="31"/>
      <c r="BH34" s="14"/>
      <c r="BI34" s="4"/>
      <c r="BJ34" s="39"/>
      <c r="BK34" s="30"/>
      <c r="BL34" s="31"/>
      <c r="BM34" s="14"/>
      <c r="BN34" s="4"/>
      <c r="BO34" s="39"/>
      <c r="BP34" s="30"/>
      <c r="BQ34" s="31"/>
      <c r="BR34" s="14"/>
      <c r="BS34" s="4"/>
      <c r="BT34" s="39"/>
      <c r="BU34" s="30"/>
      <c r="BV34" s="31"/>
      <c r="BW34" s="14"/>
      <c r="BX34" s="4"/>
      <c r="BY34" s="39"/>
      <c r="BZ34" s="30"/>
      <c r="CA34" s="31"/>
      <c r="CB34" s="14"/>
      <c r="CC34" s="4"/>
      <c r="CD34" s="35"/>
      <c r="CE34" s="33"/>
      <c r="CF34" s="31"/>
      <c r="CG34" s="14"/>
      <c r="CH34" s="4"/>
      <c r="CI34" s="39"/>
      <c r="CJ34" s="30"/>
      <c r="CK34" s="31"/>
      <c r="CL34" s="14"/>
      <c r="CM34" s="4"/>
      <c r="CN34" s="39"/>
      <c r="CO34" s="30"/>
      <c r="CP34" s="31"/>
      <c r="CQ34" s="14"/>
      <c r="CR34" s="4"/>
      <c r="CS34" s="39"/>
      <c r="CT34" s="39"/>
      <c r="CU34" s="39"/>
      <c r="CV34" s="14"/>
      <c r="CW34" s="4"/>
      <c r="CX34" s="39"/>
      <c r="CY34" s="30"/>
      <c r="CZ34" s="31"/>
      <c r="DA34" s="14"/>
      <c r="DB34" s="286"/>
      <c r="DC34" s="14">
        <v>81.25</v>
      </c>
      <c r="DD34" s="14">
        <v>15.4375</v>
      </c>
      <c r="DE34" s="14">
        <v>96.6875</v>
      </c>
      <c r="DF34" s="14">
        <v>323613.0625</v>
      </c>
      <c r="DG34" s="4"/>
      <c r="DH34" s="39"/>
      <c r="DI34" s="30"/>
      <c r="DJ34" s="31"/>
      <c r="DK34" s="14"/>
      <c r="DL34" s="4"/>
      <c r="DM34" s="39"/>
      <c r="DN34" s="30"/>
      <c r="DO34" s="31"/>
      <c r="DP34" s="14"/>
      <c r="DQ34" s="4"/>
      <c r="DR34" s="39">
        <v>96</v>
      </c>
      <c r="DS34" s="14">
        <v>18.240000000000002</v>
      </c>
      <c r="DT34" s="31">
        <v>114.24000000000001</v>
      </c>
      <c r="DU34" s="14">
        <v>382361.28</v>
      </c>
      <c r="DV34" s="4"/>
      <c r="DW34" s="45">
        <v>78</v>
      </c>
      <c r="DX34" s="14">
        <v>14.82</v>
      </c>
      <c r="DY34" s="61">
        <v>92.82</v>
      </c>
      <c r="DZ34" s="14">
        <v>310668.53999999998</v>
      </c>
      <c r="EA34" s="4"/>
      <c r="EB34" s="39"/>
      <c r="EC34" s="43"/>
      <c r="ED34" s="31"/>
      <c r="EE34" s="14"/>
      <c r="EF34" s="4"/>
      <c r="EG34" s="39"/>
      <c r="EH34" s="30"/>
      <c r="EI34" s="31"/>
      <c r="EJ34" s="14"/>
      <c r="EK34" s="4"/>
      <c r="EL34" s="39">
        <v>309</v>
      </c>
      <c r="EM34" s="14">
        <v>58.71</v>
      </c>
      <c r="EN34" s="31">
        <v>367.71</v>
      </c>
      <c r="EO34" s="14">
        <v>1230725.3699999999</v>
      </c>
      <c r="EP34" s="4"/>
      <c r="EQ34" s="39"/>
      <c r="ER34" s="30"/>
      <c r="ES34" s="31"/>
      <c r="ET34" s="14"/>
      <c r="EU34" s="4"/>
      <c r="EV34" s="39"/>
      <c r="EW34" s="30"/>
      <c r="EX34" s="31"/>
      <c r="EY34" s="14"/>
      <c r="EZ34" s="286"/>
      <c r="FA34" s="39"/>
      <c r="FB34" s="30"/>
      <c r="FC34" s="31"/>
      <c r="FD34" s="14"/>
      <c r="FE34" s="4"/>
      <c r="FF34" s="39"/>
      <c r="FG34" s="30"/>
      <c r="FH34" s="31"/>
      <c r="FI34" s="14"/>
      <c r="FJ34" s="94"/>
      <c r="FK34" s="87">
        <f t="shared" si="9"/>
        <v>106.31108096</v>
      </c>
      <c r="FL34" s="87">
        <f t="shared" ref="FL34:FL77" si="30">S34</f>
        <v>77.349999999999994</v>
      </c>
      <c r="FM34" s="87"/>
      <c r="FN34" s="87"/>
      <c r="FO34" s="87"/>
      <c r="FP34" s="87"/>
      <c r="FQ34" s="87"/>
      <c r="FR34" s="87">
        <f t="shared" si="23"/>
        <v>89.25</v>
      </c>
      <c r="FS34" s="87"/>
      <c r="FT34" s="87"/>
      <c r="FU34" s="87"/>
      <c r="FV34" s="87"/>
      <c r="FW34" s="87"/>
      <c r="FX34" s="87"/>
      <c r="FY34" s="87"/>
      <c r="FZ34" s="87"/>
      <c r="GA34" s="87"/>
      <c r="GB34" s="87"/>
      <c r="GC34" s="87"/>
      <c r="GD34" s="87">
        <f t="shared" si="19"/>
        <v>96.6875</v>
      </c>
      <c r="GE34" s="87"/>
      <c r="GF34" s="87"/>
      <c r="GG34" s="87">
        <f t="shared" ref="GG34:GG43" si="31">DT34</f>
        <v>114.24000000000001</v>
      </c>
      <c r="GH34" s="87">
        <f t="shared" si="1"/>
        <v>92.82</v>
      </c>
      <c r="GI34" s="87"/>
      <c r="GJ34" s="87"/>
      <c r="GK34" s="87">
        <f t="shared" si="26"/>
        <v>367.71</v>
      </c>
      <c r="GL34" s="87"/>
      <c r="GM34" s="87"/>
      <c r="GN34" s="87"/>
      <c r="GO34" s="87"/>
      <c r="GP34" s="95"/>
      <c r="GQ34" s="87">
        <f t="shared" si="12"/>
        <v>106.31108096</v>
      </c>
      <c r="GR34" s="96">
        <f t="shared" si="2"/>
        <v>77.349999999999994</v>
      </c>
      <c r="GS34" s="20" t="str">
        <f t="shared" si="20"/>
        <v>ALFA TRADING S.A.S.</v>
      </c>
      <c r="GT34" s="96">
        <f t="shared" si="13"/>
        <v>85.048864768000001</v>
      </c>
      <c r="GU34" s="96">
        <f t="shared" si="14"/>
        <v>92.82</v>
      </c>
      <c r="GV34" s="96">
        <f>AVERAGE(FL34:GH35)</f>
        <v>120.15876923076922</v>
      </c>
      <c r="GW34" s="87">
        <f>GV34-GQ34</f>
        <v>13.847688270769225</v>
      </c>
      <c r="GX34" s="88">
        <f>GW34/GQ34</f>
        <v>0.1302563020310129</v>
      </c>
      <c r="GY34" s="96">
        <f t="shared" si="22"/>
        <v>77.349999999999994</v>
      </c>
      <c r="GZ34" s="96">
        <f t="shared" si="7"/>
        <v>258890.44999999998</v>
      </c>
    </row>
    <row r="35" spans="1:208" s="27" customFormat="1" ht="30" customHeight="1">
      <c r="A35" s="17">
        <v>19</v>
      </c>
      <c r="B35" s="18" t="s">
        <v>134</v>
      </c>
      <c r="C35" s="53" t="s">
        <v>135</v>
      </c>
      <c r="D35" s="55"/>
      <c r="E35" s="51">
        <v>2000</v>
      </c>
      <c r="F35" s="19" t="s">
        <v>971</v>
      </c>
      <c r="G35" s="20" t="s">
        <v>981</v>
      </c>
      <c r="H35" s="60"/>
      <c r="I35" s="90" t="s">
        <v>1024</v>
      </c>
      <c r="J35" s="14">
        <v>70.210000000000008</v>
      </c>
      <c r="K35" s="14"/>
      <c r="L35" s="14"/>
      <c r="M35" s="14">
        <f>(J35*9.28%)+J35</f>
        <v>76.725488000000013</v>
      </c>
      <c r="N35" s="14">
        <f>M35</f>
        <v>76.725488000000013</v>
      </c>
      <c r="O35" s="14">
        <f t="shared" si="8"/>
        <v>153450.97600000002</v>
      </c>
      <c r="P35" s="286"/>
      <c r="Q35" s="39">
        <v>65</v>
      </c>
      <c r="R35" s="14">
        <v>12.35</v>
      </c>
      <c r="S35" s="31">
        <v>77.349999999999994</v>
      </c>
      <c r="T35" s="31">
        <v>154700</v>
      </c>
      <c r="U35" s="4"/>
      <c r="V35" s="39"/>
      <c r="W35" s="30"/>
      <c r="X35" s="31"/>
      <c r="Y35" s="31"/>
      <c r="Z35" s="286"/>
      <c r="AA35" s="39">
        <v>130</v>
      </c>
      <c r="AB35" s="14">
        <v>24.7</v>
      </c>
      <c r="AC35" s="31">
        <v>154.69999999999999</v>
      </c>
      <c r="AD35" s="31">
        <v>309400</v>
      </c>
      <c r="AE35" s="4"/>
      <c r="AF35" s="39"/>
      <c r="AG35" s="30"/>
      <c r="AH35" s="31"/>
      <c r="AI35" s="31"/>
      <c r="AJ35" s="4"/>
      <c r="AK35" s="39"/>
      <c r="AL35" s="39"/>
      <c r="AM35" s="31"/>
      <c r="AN35" s="31"/>
      <c r="AO35" s="4"/>
      <c r="AP35" s="39">
        <v>154.1</v>
      </c>
      <c r="AQ35" s="14">
        <v>29.279</v>
      </c>
      <c r="AR35" s="31">
        <v>183.37899999999999</v>
      </c>
      <c r="AS35" s="14">
        <v>366758</v>
      </c>
      <c r="AT35" s="4"/>
      <c r="AU35" s="39">
        <v>75</v>
      </c>
      <c r="AV35" s="14">
        <v>14.25</v>
      </c>
      <c r="AW35" s="31">
        <v>89.25</v>
      </c>
      <c r="AX35" s="14">
        <v>178500</v>
      </c>
      <c r="AY35" s="4"/>
      <c r="AZ35" s="39"/>
      <c r="BA35" s="30"/>
      <c r="BB35" s="31"/>
      <c r="BC35" s="31"/>
      <c r="BD35" s="4"/>
      <c r="BE35" s="39"/>
      <c r="BF35" s="30"/>
      <c r="BG35" s="31"/>
      <c r="BH35" s="14"/>
      <c r="BI35" s="4"/>
      <c r="BJ35" s="39"/>
      <c r="BK35" s="30"/>
      <c r="BL35" s="31"/>
      <c r="BM35" s="14"/>
      <c r="BN35" s="4"/>
      <c r="BO35" s="39"/>
      <c r="BP35" s="30"/>
      <c r="BQ35" s="31"/>
      <c r="BR35" s="14"/>
      <c r="BS35" s="4"/>
      <c r="BT35" s="39"/>
      <c r="BU35" s="30"/>
      <c r="BV35" s="31"/>
      <c r="BW35" s="14"/>
      <c r="BX35" s="4"/>
      <c r="BY35" s="39"/>
      <c r="BZ35" s="30"/>
      <c r="CA35" s="31"/>
      <c r="CB35" s="14"/>
      <c r="CC35" s="4"/>
      <c r="CD35" s="35">
        <v>247</v>
      </c>
      <c r="CE35" s="37">
        <v>47</v>
      </c>
      <c r="CF35" s="31">
        <v>294</v>
      </c>
      <c r="CG35" s="14">
        <v>588000</v>
      </c>
      <c r="CH35" s="4"/>
      <c r="CI35" s="39"/>
      <c r="CJ35" s="30"/>
      <c r="CK35" s="31"/>
      <c r="CL35" s="14"/>
      <c r="CM35" s="4"/>
      <c r="CN35" s="39"/>
      <c r="CO35" s="30"/>
      <c r="CP35" s="31"/>
      <c r="CQ35" s="14"/>
      <c r="CR35" s="4"/>
      <c r="CS35" s="39"/>
      <c r="CT35" s="39"/>
      <c r="CU35" s="39"/>
      <c r="CV35" s="14"/>
      <c r="CW35" s="4"/>
      <c r="CX35" s="39"/>
      <c r="CY35" s="30"/>
      <c r="CZ35" s="31"/>
      <c r="DA35" s="14"/>
      <c r="DB35" s="286"/>
      <c r="DC35" s="43">
        <v>81.25</v>
      </c>
      <c r="DD35" s="43">
        <v>15.4375</v>
      </c>
      <c r="DE35" s="14">
        <v>96.6875</v>
      </c>
      <c r="DF35" s="14">
        <v>193375</v>
      </c>
      <c r="DG35" s="4"/>
      <c r="DH35" s="39"/>
      <c r="DI35" s="30"/>
      <c r="DJ35" s="31"/>
      <c r="DK35" s="14"/>
      <c r="DL35" s="4"/>
      <c r="DM35" s="39"/>
      <c r="DN35" s="30"/>
      <c r="DO35" s="31"/>
      <c r="DP35" s="14"/>
      <c r="DQ35" s="4"/>
      <c r="DR35" s="39">
        <v>96</v>
      </c>
      <c r="DS35" s="14">
        <v>18.240000000000002</v>
      </c>
      <c r="DT35" s="31">
        <v>114.24000000000001</v>
      </c>
      <c r="DU35" s="14">
        <v>228480.00000000003</v>
      </c>
      <c r="DV35" s="4"/>
      <c r="DW35" s="45">
        <v>69</v>
      </c>
      <c r="DX35" s="14">
        <v>13.11</v>
      </c>
      <c r="DY35" s="61">
        <v>82.11</v>
      </c>
      <c r="DZ35" s="14">
        <v>164220</v>
      </c>
      <c r="EA35" s="4"/>
      <c r="EB35" s="39"/>
      <c r="EC35" s="43"/>
      <c r="ED35" s="31"/>
      <c r="EE35" s="14"/>
      <c r="EF35" s="4"/>
      <c r="EG35" s="39"/>
      <c r="EH35" s="30"/>
      <c r="EI35" s="31"/>
      <c r="EJ35" s="14"/>
      <c r="EK35" s="4"/>
      <c r="EL35" s="39">
        <v>292</v>
      </c>
      <c r="EM35" s="14">
        <v>55.480000000000004</v>
      </c>
      <c r="EN35" s="31">
        <v>347.48</v>
      </c>
      <c r="EO35" s="14">
        <v>694960</v>
      </c>
      <c r="EP35" s="4"/>
      <c r="EQ35" s="39"/>
      <c r="ER35" s="30"/>
      <c r="ES35" s="31"/>
      <c r="ET35" s="14"/>
      <c r="EU35" s="4"/>
      <c r="EV35" s="39"/>
      <c r="EW35" s="30"/>
      <c r="EX35" s="31"/>
      <c r="EY35" s="14"/>
      <c r="EZ35" s="286"/>
      <c r="FA35" s="39"/>
      <c r="FB35" s="30"/>
      <c r="FC35" s="31"/>
      <c r="FD35" s="14"/>
      <c r="FE35" s="4"/>
      <c r="FF35" s="39"/>
      <c r="FG35" s="30"/>
      <c r="FH35" s="31"/>
      <c r="FI35" s="14"/>
      <c r="FJ35" s="94"/>
      <c r="FK35" s="87">
        <f t="shared" si="9"/>
        <v>76.725488000000013</v>
      </c>
      <c r="FL35" s="87">
        <f t="shared" si="30"/>
        <v>77.349999999999994</v>
      </c>
      <c r="FM35" s="87"/>
      <c r="FN35" s="87">
        <f t="shared" si="0"/>
        <v>154.69999999999999</v>
      </c>
      <c r="FO35" s="87"/>
      <c r="FP35" s="87"/>
      <c r="FQ35" s="87">
        <f t="shared" ref="FQ35:FQ40" si="32">AR35</f>
        <v>183.37899999999999</v>
      </c>
      <c r="FR35" s="87">
        <f t="shared" si="23"/>
        <v>89.25</v>
      </c>
      <c r="FS35" s="87"/>
      <c r="FT35" s="87"/>
      <c r="FU35" s="87"/>
      <c r="FV35" s="87"/>
      <c r="FW35" s="87"/>
      <c r="FX35" s="87"/>
      <c r="FY35" s="87">
        <f t="shared" si="10"/>
        <v>294</v>
      </c>
      <c r="FZ35" s="87"/>
      <c r="GA35" s="87"/>
      <c r="GB35" s="87"/>
      <c r="GC35" s="87"/>
      <c r="GD35" s="87">
        <f t="shared" si="19"/>
        <v>96.6875</v>
      </c>
      <c r="GE35" s="87"/>
      <c r="GF35" s="87"/>
      <c r="GG35" s="87">
        <f t="shared" si="31"/>
        <v>114.24000000000001</v>
      </c>
      <c r="GH35" s="87">
        <f t="shared" si="1"/>
        <v>82.11</v>
      </c>
      <c r="GI35" s="87"/>
      <c r="GJ35" s="87"/>
      <c r="GK35" s="87">
        <f t="shared" si="26"/>
        <v>347.48</v>
      </c>
      <c r="GL35" s="87"/>
      <c r="GM35" s="87"/>
      <c r="GN35" s="87"/>
      <c r="GO35" s="87"/>
      <c r="GP35" s="95"/>
      <c r="GQ35" s="87">
        <f t="shared" si="12"/>
        <v>76.725488000000013</v>
      </c>
      <c r="GR35" s="96">
        <f t="shared" si="2"/>
        <v>77.349999999999994</v>
      </c>
      <c r="GS35" s="20" t="str">
        <f t="shared" si="20"/>
        <v>ALFA TRADING S.A.S.</v>
      </c>
      <c r="GT35" s="96">
        <f t="shared" si="13"/>
        <v>61.38039040000001</v>
      </c>
      <c r="GU35" s="96">
        <f t="shared" si="14"/>
        <v>92.82</v>
      </c>
      <c r="GV35" s="96">
        <f t="shared" ref="GV35:GV63" si="33">AVERAGE(FL35:GO35)</f>
        <v>159.91072222222223</v>
      </c>
      <c r="GW35" s="87">
        <f>GR35-GQ35</f>
        <v>0.62451199999998153</v>
      </c>
      <c r="GX35" s="88">
        <f>GW35/GQ35</f>
        <v>8.1395637392359301E-3</v>
      </c>
      <c r="GY35" s="96">
        <f t="shared" si="22"/>
        <v>77.349999999999994</v>
      </c>
      <c r="GZ35" s="96">
        <f t="shared" si="7"/>
        <v>154700</v>
      </c>
    </row>
    <row r="36" spans="1:208" s="27" customFormat="1" ht="30" customHeight="1">
      <c r="A36" s="17">
        <v>20</v>
      </c>
      <c r="B36" s="18" t="s">
        <v>136</v>
      </c>
      <c r="C36" s="53" t="s">
        <v>137</v>
      </c>
      <c r="D36" s="55"/>
      <c r="E36" s="51">
        <v>2200</v>
      </c>
      <c r="F36" s="19" t="s">
        <v>971</v>
      </c>
      <c r="G36" s="20" t="s">
        <v>981</v>
      </c>
      <c r="H36" s="60"/>
      <c r="I36" s="90" t="s">
        <v>1027</v>
      </c>
      <c r="J36" s="14">
        <v>70.210000000000008</v>
      </c>
      <c r="K36" s="14"/>
      <c r="L36" s="14"/>
      <c r="M36" s="14"/>
      <c r="N36" s="14">
        <f t="shared" ref="N36:N37" si="34">J36</f>
        <v>70.210000000000008</v>
      </c>
      <c r="O36" s="14">
        <f t="shared" si="8"/>
        <v>154462.00000000003</v>
      </c>
      <c r="P36" s="286"/>
      <c r="Q36" s="39"/>
      <c r="R36" s="14"/>
      <c r="S36" s="31"/>
      <c r="T36" s="31"/>
      <c r="U36" s="4"/>
      <c r="V36" s="39"/>
      <c r="W36" s="30"/>
      <c r="X36" s="31"/>
      <c r="Y36" s="31"/>
      <c r="Z36" s="286"/>
      <c r="AA36" s="39"/>
      <c r="AB36" s="14"/>
      <c r="AC36" s="31"/>
      <c r="AD36" s="31"/>
      <c r="AE36" s="4"/>
      <c r="AF36" s="39"/>
      <c r="AG36" s="30"/>
      <c r="AH36" s="31"/>
      <c r="AI36" s="31"/>
      <c r="AJ36" s="4"/>
      <c r="AK36" s="39"/>
      <c r="AL36" s="39"/>
      <c r="AM36" s="31"/>
      <c r="AN36" s="31"/>
      <c r="AO36" s="4"/>
      <c r="AP36" s="39"/>
      <c r="AQ36" s="30"/>
      <c r="AR36" s="31"/>
      <c r="AS36" s="14"/>
      <c r="AT36" s="4"/>
      <c r="AU36" s="39"/>
      <c r="AV36" s="14"/>
      <c r="AW36" s="31"/>
      <c r="AX36" s="14"/>
      <c r="AY36" s="4"/>
      <c r="AZ36" s="39"/>
      <c r="BA36" s="30"/>
      <c r="BB36" s="31"/>
      <c r="BC36" s="31"/>
      <c r="BD36" s="4"/>
      <c r="BE36" s="39"/>
      <c r="BF36" s="30"/>
      <c r="BG36" s="31"/>
      <c r="BH36" s="14"/>
      <c r="BI36" s="4"/>
      <c r="BJ36" s="39"/>
      <c r="BK36" s="30"/>
      <c r="BL36" s="31"/>
      <c r="BM36" s="14"/>
      <c r="BN36" s="4"/>
      <c r="BO36" s="39"/>
      <c r="BP36" s="30"/>
      <c r="BQ36" s="31"/>
      <c r="BR36" s="14"/>
      <c r="BS36" s="4"/>
      <c r="BT36" s="39"/>
      <c r="BU36" s="30"/>
      <c r="BV36" s="31"/>
      <c r="BW36" s="14"/>
      <c r="BX36" s="4"/>
      <c r="BY36" s="39"/>
      <c r="BZ36" s="30"/>
      <c r="CA36" s="31"/>
      <c r="CB36" s="14"/>
      <c r="CC36" s="4"/>
      <c r="CD36" s="35">
        <v>299</v>
      </c>
      <c r="CE36" s="37">
        <v>57</v>
      </c>
      <c r="CF36" s="31">
        <v>356</v>
      </c>
      <c r="CG36" s="14">
        <v>783200</v>
      </c>
      <c r="CH36" s="4"/>
      <c r="CI36" s="39"/>
      <c r="CJ36" s="30"/>
      <c r="CK36" s="31"/>
      <c r="CL36" s="14"/>
      <c r="CM36" s="4"/>
      <c r="CN36" s="39"/>
      <c r="CO36" s="30"/>
      <c r="CP36" s="31"/>
      <c r="CQ36" s="14"/>
      <c r="CR36" s="4"/>
      <c r="CS36" s="39"/>
      <c r="CT36" s="39"/>
      <c r="CU36" s="39"/>
      <c r="CV36" s="14"/>
      <c r="CW36" s="4"/>
      <c r="CX36" s="39"/>
      <c r="CY36" s="30"/>
      <c r="CZ36" s="31"/>
      <c r="DA36" s="14"/>
      <c r="DB36" s="286"/>
      <c r="DC36" s="14">
        <v>72.5</v>
      </c>
      <c r="DD36" s="14">
        <v>13.775</v>
      </c>
      <c r="DE36" s="14">
        <v>86.275000000000006</v>
      </c>
      <c r="DF36" s="14">
        <v>189805</v>
      </c>
      <c r="DG36" s="4"/>
      <c r="DH36" s="39"/>
      <c r="DI36" s="30"/>
      <c r="DJ36" s="31"/>
      <c r="DK36" s="14"/>
      <c r="DL36" s="4"/>
      <c r="DM36" s="39"/>
      <c r="DN36" s="30"/>
      <c r="DO36" s="31"/>
      <c r="DP36" s="14"/>
      <c r="DQ36" s="4"/>
      <c r="DR36" s="39">
        <v>96</v>
      </c>
      <c r="DS36" s="14">
        <v>18.240000000000002</v>
      </c>
      <c r="DT36" s="31">
        <v>114.24000000000001</v>
      </c>
      <c r="DU36" s="14">
        <v>251328.00000000003</v>
      </c>
      <c r="DV36" s="4"/>
      <c r="DW36" s="45">
        <v>73</v>
      </c>
      <c r="DX36" s="14">
        <v>13.870000000000001</v>
      </c>
      <c r="DY36" s="61">
        <v>86.87</v>
      </c>
      <c r="DZ36" s="14">
        <v>191114</v>
      </c>
      <c r="EA36" s="4"/>
      <c r="EB36" s="39"/>
      <c r="EC36" s="43"/>
      <c r="ED36" s="31"/>
      <c r="EE36" s="14"/>
      <c r="EF36" s="4"/>
      <c r="EG36" s="39"/>
      <c r="EH36" s="30"/>
      <c r="EI36" s="31"/>
      <c r="EJ36" s="14"/>
      <c r="EK36" s="4"/>
      <c r="EL36" s="39">
        <v>369</v>
      </c>
      <c r="EM36" s="14">
        <v>70.11</v>
      </c>
      <c r="EN36" s="31">
        <v>439.11</v>
      </c>
      <c r="EO36" s="14">
        <v>966042</v>
      </c>
      <c r="EP36" s="4"/>
      <c r="EQ36" s="39"/>
      <c r="ER36" s="30"/>
      <c r="ES36" s="31"/>
      <c r="ET36" s="14"/>
      <c r="EU36" s="4"/>
      <c r="EV36" s="39"/>
      <c r="EW36" s="30"/>
      <c r="EX36" s="31"/>
      <c r="EY36" s="14"/>
      <c r="EZ36" s="286"/>
      <c r="FA36" s="39"/>
      <c r="FB36" s="30"/>
      <c r="FC36" s="31"/>
      <c r="FD36" s="14"/>
      <c r="FE36" s="4"/>
      <c r="FF36" s="39"/>
      <c r="FG36" s="30"/>
      <c r="FH36" s="31"/>
      <c r="FI36" s="14"/>
      <c r="FJ36" s="94"/>
      <c r="FK36" s="87">
        <f t="shared" si="9"/>
        <v>70.210000000000008</v>
      </c>
      <c r="FL36" s="87"/>
      <c r="FM36" s="87"/>
      <c r="FN36" s="87"/>
      <c r="FO36" s="87"/>
      <c r="FP36" s="87"/>
      <c r="FQ36" s="87"/>
      <c r="FR36" s="87"/>
      <c r="FS36" s="87"/>
      <c r="FT36" s="87"/>
      <c r="FU36" s="87"/>
      <c r="FV36" s="87"/>
      <c r="FW36" s="87"/>
      <c r="FX36" s="87"/>
      <c r="FY36" s="87"/>
      <c r="FZ36" s="87"/>
      <c r="GA36" s="87"/>
      <c r="GB36" s="87"/>
      <c r="GC36" s="87"/>
      <c r="GD36" s="87">
        <f t="shared" si="19"/>
        <v>86.275000000000006</v>
      </c>
      <c r="GE36" s="87"/>
      <c r="GF36" s="87"/>
      <c r="GG36" s="87">
        <f t="shared" si="31"/>
        <v>114.24000000000001</v>
      </c>
      <c r="GH36" s="87">
        <f t="shared" si="1"/>
        <v>86.87</v>
      </c>
      <c r="GI36" s="87"/>
      <c r="GJ36" s="87"/>
      <c r="GK36" s="87"/>
      <c r="GL36" s="87"/>
      <c r="GM36" s="87"/>
      <c r="GN36" s="87"/>
      <c r="GO36" s="87"/>
      <c r="GP36" s="95"/>
      <c r="GQ36" s="87">
        <f t="shared" si="12"/>
        <v>70.210000000000008</v>
      </c>
      <c r="GR36" s="96">
        <f t="shared" si="2"/>
        <v>86.275000000000006</v>
      </c>
      <c r="GS36" s="20" t="str">
        <f t="shared" si="20"/>
        <v>MEDICOX LTDA</v>
      </c>
      <c r="GT36" s="96">
        <f t="shared" si="13"/>
        <v>56.168000000000006</v>
      </c>
      <c r="GU36" s="96">
        <f t="shared" si="14"/>
        <v>103.53</v>
      </c>
      <c r="GV36" s="96">
        <f t="shared" si="33"/>
        <v>95.795000000000002</v>
      </c>
      <c r="GW36" s="87">
        <f>GV36-GR36</f>
        <v>9.519999999999996</v>
      </c>
      <c r="GX36" s="88">
        <f>GW36/GR36</f>
        <v>0.11034482758620684</v>
      </c>
      <c r="GY36" s="96">
        <f t="shared" si="22"/>
        <v>86.275000000000006</v>
      </c>
      <c r="GZ36" s="96">
        <f t="shared" si="7"/>
        <v>189805</v>
      </c>
    </row>
    <row r="37" spans="1:208" s="27" customFormat="1" ht="30" customHeight="1">
      <c r="A37" s="17">
        <v>21</v>
      </c>
      <c r="B37" s="18" t="s">
        <v>138</v>
      </c>
      <c r="C37" s="53" t="s">
        <v>139</v>
      </c>
      <c r="D37" s="55"/>
      <c r="E37" s="51">
        <v>80</v>
      </c>
      <c r="F37" s="19" t="s">
        <v>971</v>
      </c>
      <c r="G37" s="20" t="s">
        <v>981</v>
      </c>
      <c r="H37" s="60"/>
      <c r="I37" s="90" t="s">
        <v>1027</v>
      </c>
      <c r="J37" s="14">
        <v>70.210000000000008</v>
      </c>
      <c r="K37" s="14"/>
      <c r="L37" s="14"/>
      <c r="M37" s="14"/>
      <c r="N37" s="14">
        <f t="shared" si="34"/>
        <v>70.210000000000008</v>
      </c>
      <c r="O37" s="14">
        <f t="shared" si="8"/>
        <v>5616.8000000000011</v>
      </c>
      <c r="P37" s="286"/>
      <c r="Q37" s="39">
        <v>65</v>
      </c>
      <c r="R37" s="14">
        <v>12.35</v>
      </c>
      <c r="S37" s="31">
        <v>77.349999999999994</v>
      </c>
      <c r="T37" s="31">
        <v>6188</v>
      </c>
      <c r="U37" s="4"/>
      <c r="V37" s="39"/>
      <c r="W37" s="30"/>
      <c r="X37" s="31"/>
      <c r="Y37" s="31"/>
      <c r="Z37" s="286"/>
      <c r="AA37" s="39">
        <v>130</v>
      </c>
      <c r="AB37" s="14">
        <v>24.7</v>
      </c>
      <c r="AC37" s="31">
        <v>154.69999999999999</v>
      </c>
      <c r="AD37" s="31">
        <v>12376</v>
      </c>
      <c r="AE37" s="4"/>
      <c r="AF37" s="39"/>
      <c r="AG37" s="30"/>
      <c r="AH37" s="31"/>
      <c r="AI37" s="31"/>
      <c r="AJ37" s="4"/>
      <c r="AK37" s="39"/>
      <c r="AL37" s="39"/>
      <c r="AM37" s="31"/>
      <c r="AN37" s="31"/>
      <c r="AO37" s="4"/>
      <c r="AP37" s="39">
        <v>138</v>
      </c>
      <c r="AQ37" s="14">
        <v>26.22</v>
      </c>
      <c r="AR37" s="31">
        <v>164.22</v>
      </c>
      <c r="AS37" s="14">
        <v>13137.6</v>
      </c>
      <c r="AT37" s="4"/>
      <c r="AU37" s="39">
        <v>75</v>
      </c>
      <c r="AV37" s="14">
        <v>14.25</v>
      </c>
      <c r="AW37" s="31">
        <v>89.25</v>
      </c>
      <c r="AX37" s="14">
        <v>7140</v>
      </c>
      <c r="AY37" s="4"/>
      <c r="AZ37" s="39"/>
      <c r="BA37" s="30"/>
      <c r="BB37" s="31"/>
      <c r="BC37" s="31"/>
      <c r="BD37" s="4"/>
      <c r="BE37" s="39"/>
      <c r="BF37" s="30"/>
      <c r="BG37" s="31"/>
      <c r="BH37" s="14"/>
      <c r="BI37" s="4"/>
      <c r="BJ37" s="39"/>
      <c r="BK37" s="30"/>
      <c r="BL37" s="31"/>
      <c r="BM37" s="14"/>
      <c r="BN37" s="4"/>
      <c r="BO37" s="39"/>
      <c r="BP37" s="30"/>
      <c r="BQ37" s="31"/>
      <c r="BR37" s="14"/>
      <c r="BS37" s="4"/>
      <c r="BT37" s="39"/>
      <c r="BU37" s="30"/>
      <c r="BV37" s="31"/>
      <c r="BW37" s="14"/>
      <c r="BX37" s="4"/>
      <c r="BY37" s="39"/>
      <c r="BZ37" s="30"/>
      <c r="CA37" s="31"/>
      <c r="CB37" s="14"/>
      <c r="CC37" s="4"/>
      <c r="CD37" s="35"/>
      <c r="CE37" s="33"/>
      <c r="CF37" s="31"/>
      <c r="CG37" s="14"/>
      <c r="CH37" s="4"/>
      <c r="CI37" s="39"/>
      <c r="CJ37" s="30"/>
      <c r="CK37" s="31"/>
      <c r="CL37" s="14"/>
      <c r="CM37" s="4"/>
      <c r="CN37" s="39"/>
      <c r="CO37" s="30"/>
      <c r="CP37" s="31"/>
      <c r="CQ37" s="14"/>
      <c r="CR37" s="4"/>
      <c r="CS37" s="39"/>
      <c r="CT37" s="39"/>
      <c r="CU37" s="39"/>
      <c r="CV37" s="14"/>
      <c r="CW37" s="4"/>
      <c r="CX37" s="39"/>
      <c r="CY37" s="30"/>
      <c r="CZ37" s="31"/>
      <c r="DA37" s="14"/>
      <c r="DB37" s="286"/>
      <c r="DC37" s="14">
        <v>72.5</v>
      </c>
      <c r="DD37" s="14">
        <v>13.775</v>
      </c>
      <c r="DE37" s="14">
        <v>86.275000000000006</v>
      </c>
      <c r="DF37" s="14">
        <v>6902</v>
      </c>
      <c r="DG37" s="4"/>
      <c r="DH37" s="39"/>
      <c r="DI37" s="30"/>
      <c r="DJ37" s="31"/>
      <c r="DK37" s="14"/>
      <c r="DL37" s="4"/>
      <c r="DM37" s="39"/>
      <c r="DN37" s="30"/>
      <c r="DO37" s="31"/>
      <c r="DP37" s="14"/>
      <c r="DQ37" s="4"/>
      <c r="DR37" s="39">
        <v>96</v>
      </c>
      <c r="DS37" s="14">
        <v>18.240000000000002</v>
      </c>
      <c r="DT37" s="31">
        <v>114.24000000000001</v>
      </c>
      <c r="DU37" s="14">
        <v>9139.2000000000007</v>
      </c>
      <c r="DV37" s="4"/>
      <c r="DW37" s="45">
        <v>63</v>
      </c>
      <c r="DX37" s="14">
        <v>11.97</v>
      </c>
      <c r="DY37" s="61">
        <v>74.97</v>
      </c>
      <c r="DZ37" s="14">
        <v>5997.6</v>
      </c>
      <c r="EA37" s="4"/>
      <c r="EB37" s="39"/>
      <c r="EC37" s="43"/>
      <c r="ED37" s="31"/>
      <c r="EE37" s="14"/>
      <c r="EF37" s="4"/>
      <c r="EG37" s="39"/>
      <c r="EH37" s="30"/>
      <c r="EI37" s="31"/>
      <c r="EJ37" s="14"/>
      <c r="EK37" s="4"/>
      <c r="EL37" s="39">
        <v>284</v>
      </c>
      <c r="EM37" s="14">
        <v>53.96</v>
      </c>
      <c r="EN37" s="31">
        <v>337.96</v>
      </c>
      <c r="EO37" s="14">
        <v>27036.799999999999</v>
      </c>
      <c r="EP37" s="4"/>
      <c r="EQ37" s="39"/>
      <c r="ER37" s="30"/>
      <c r="ES37" s="31"/>
      <c r="ET37" s="14"/>
      <c r="EU37" s="4"/>
      <c r="EV37" s="39"/>
      <c r="EW37" s="30"/>
      <c r="EX37" s="31"/>
      <c r="EY37" s="14"/>
      <c r="EZ37" s="286"/>
      <c r="FA37" s="39"/>
      <c r="FB37" s="30"/>
      <c r="FC37" s="31"/>
      <c r="FD37" s="14"/>
      <c r="FE37" s="4"/>
      <c r="FF37" s="39"/>
      <c r="FG37" s="30"/>
      <c r="FH37" s="31"/>
      <c r="FI37" s="14"/>
      <c r="FJ37" s="94"/>
      <c r="FK37" s="87">
        <f t="shared" si="9"/>
        <v>70.210000000000008</v>
      </c>
      <c r="FL37" s="87">
        <f t="shared" si="30"/>
        <v>77.349999999999994</v>
      </c>
      <c r="FM37" s="87"/>
      <c r="FN37" s="87">
        <f t="shared" si="0"/>
        <v>154.69999999999999</v>
      </c>
      <c r="FO37" s="87"/>
      <c r="FP37" s="87"/>
      <c r="FQ37" s="87">
        <f t="shared" si="32"/>
        <v>164.22</v>
      </c>
      <c r="FR37" s="87">
        <f t="shared" si="23"/>
        <v>89.25</v>
      </c>
      <c r="FS37" s="87"/>
      <c r="FT37" s="87"/>
      <c r="FU37" s="87"/>
      <c r="FV37" s="87"/>
      <c r="FW37" s="87"/>
      <c r="FX37" s="87"/>
      <c r="FY37" s="87"/>
      <c r="FZ37" s="87"/>
      <c r="GA37" s="87"/>
      <c r="GB37" s="87"/>
      <c r="GC37" s="87"/>
      <c r="GD37" s="87">
        <f t="shared" si="19"/>
        <v>86.275000000000006</v>
      </c>
      <c r="GE37" s="87"/>
      <c r="GF37" s="87"/>
      <c r="GG37" s="87">
        <f t="shared" si="31"/>
        <v>114.24000000000001</v>
      </c>
      <c r="GH37" s="87">
        <f t="shared" si="1"/>
        <v>74.97</v>
      </c>
      <c r="GI37" s="87"/>
      <c r="GJ37" s="87"/>
      <c r="GK37" s="87">
        <f t="shared" si="26"/>
        <v>337.96</v>
      </c>
      <c r="GL37" s="87"/>
      <c r="GM37" s="87"/>
      <c r="GN37" s="87"/>
      <c r="GO37" s="87"/>
      <c r="GP37" s="95"/>
      <c r="GQ37" s="87">
        <f t="shared" si="12"/>
        <v>70.210000000000008</v>
      </c>
      <c r="GR37" s="96">
        <f t="shared" si="2"/>
        <v>74.97</v>
      </c>
      <c r="GS37" s="20" t="str">
        <f t="shared" si="20"/>
        <v>RAFAEL ANTONIO SALAMANCA</v>
      </c>
      <c r="GT37" s="96">
        <f t="shared" si="13"/>
        <v>56.168000000000006</v>
      </c>
      <c r="GU37" s="96">
        <f t="shared" si="14"/>
        <v>89.963999999999999</v>
      </c>
      <c r="GV37" s="96">
        <f t="shared" si="33"/>
        <v>137.37062499999999</v>
      </c>
      <c r="GW37" s="87">
        <f>GR37-GQ37</f>
        <v>4.7599999999999909</v>
      </c>
      <c r="GX37" s="88">
        <f>GW37/GQ37</f>
        <v>6.7796610169491386E-2</v>
      </c>
      <c r="GY37" s="96">
        <f t="shared" si="22"/>
        <v>74.97</v>
      </c>
      <c r="GZ37" s="96">
        <f t="shared" si="7"/>
        <v>5997.6</v>
      </c>
    </row>
    <row r="38" spans="1:208" s="27" customFormat="1" ht="30" customHeight="1">
      <c r="A38" s="17">
        <v>22</v>
      </c>
      <c r="B38" s="18" t="s">
        <v>140</v>
      </c>
      <c r="C38" s="53" t="s">
        <v>141</v>
      </c>
      <c r="D38" s="55"/>
      <c r="E38" s="51">
        <v>300</v>
      </c>
      <c r="F38" s="19" t="s">
        <v>971</v>
      </c>
      <c r="G38" s="20" t="s">
        <v>981</v>
      </c>
      <c r="H38" s="60"/>
      <c r="I38" s="90" t="s">
        <v>1032</v>
      </c>
      <c r="J38" s="14">
        <v>70.210000000000008</v>
      </c>
      <c r="K38" s="14"/>
      <c r="L38" s="14">
        <f t="shared" ref="L38:L42" si="35">(J38*13.12%)+J38</f>
        <v>79.421552000000005</v>
      </c>
      <c r="M38" s="14">
        <f t="shared" ref="M38:M42" si="36">(L38*9.28%)+L38</f>
        <v>86.7918720256</v>
      </c>
      <c r="N38" s="14">
        <f t="shared" ref="N38:N42" si="37">M38</f>
        <v>86.7918720256</v>
      </c>
      <c r="O38" s="14">
        <f t="shared" si="8"/>
        <v>26037.56160768</v>
      </c>
      <c r="P38" s="286"/>
      <c r="Q38" s="39">
        <v>65</v>
      </c>
      <c r="R38" s="14">
        <v>12.35</v>
      </c>
      <c r="S38" s="31">
        <v>77.349999999999994</v>
      </c>
      <c r="T38" s="31">
        <v>23205</v>
      </c>
      <c r="U38" s="4"/>
      <c r="V38" s="39"/>
      <c r="W38" s="30"/>
      <c r="X38" s="31"/>
      <c r="Y38" s="31"/>
      <c r="Z38" s="286"/>
      <c r="AA38" s="39">
        <v>130</v>
      </c>
      <c r="AB38" s="14">
        <v>24.7</v>
      </c>
      <c r="AC38" s="31">
        <v>154.69999999999999</v>
      </c>
      <c r="AD38" s="31">
        <v>46410</v>
      </c>
      <c r="AE38" s="4"/>
      <c r="AF38" s="39"/>
      <c r="AG38" s="30"/>
      <c r="AH38" s="31"/>
      <c r="AI38" s="31"/>
      <c r="AJ38" s="4"/>
      <c r="AK38" s="39"/>
      <c r="AL38" s="39"/>
      <c r="AM38" s="31"/>
      <c r="AN38" s="31"/>
      <c r="AO38" s="4"/>
      <c r="AP38" s="39">
        <v>149.5</v>
      </c>
      <c r="AQ38" s="14">
        <v>28.405000000000001</v>
      </c>
      <c r="AR38" s="31">
        <v>177.905</v>
      </c>
      <c r="AS38" s="14">
        <v>53371.5</v>
      </c>
      <c r="AT38" s="4"/>
      <c r="AU38" s="39">
        <v>75</v>
      </c>
      <c r="AV38" s="14">
        <v>14.25</v>
      </c>
      <c r="AW38" s="31">
        <v>89.25</v>
      </c>
      <c r="AX38" s="14">
        <v>26775</v>
      </c>
      <c r="AY38" s="4"/>
      <c r="AZ38" s="39"/>
      <c r="BA38" s="30"/>
      <c r="BB38" s="31"/>
      <c r="BC38" s="31"/>
      <c r="BD38" s="4"/>
      <c r="BE38" s="39"/>
      <c r="BF38" s="30"/>
      <c r="BG38" s="31"/>
      <c r="BH38" s="14"/>
      <c r="BI38" s="4"/>
      <c r="BJ38" s="39"/>
      <c r="BK38" s="30"/>
      <c r="BL38" s="31"/>
      <c r="BM38" s="14"/>
      <c r="BN38" s="4"/>
      <c r="BO38" s="39"/>
      <c r="BP38" s="30"/>
      <c r="BQ38" s="31"/>
      <c r="BR38" s="14"/>
      <c r="BS38" s="4"/>
      <c r="BT38" s="39"/>
      <c r="BU38" s="30"/>
      <c r="BV38" s="31"/>
      <c r="BW38" s="14"/>
      <c r="BX38" s="4"/>
      <c r="BY38" s="39"/>
      <c r="BZ38" s="30"/>
      <c r="CA38" s="31"/>
      <c r="CB38" s="14"/>
      <c r="CC38" s="4"/>
      <c r="CD38" s="35">
        <v>277</v>
      </c>
      <c r="CE38" s="37">
        <v>53</v>
      </c>
      <c r="CF38" s="31">
        <v>330</v>
      </c>
      <c r="CG38" s="14">
        <v>99000</v>
      </c>
      <c r="CH38" s="4"/>
      <c r="CI38" s="39"/>
      <c r="CJ38" s="30"/>
      <c r="CK38" s="31"/>
      <c r="CL38" s="14"/>
      <c r="CM38" s="4"/>
      <c r="CN38" s="39"/>
      <c r="CO38" s="30"/>
      <c r="CP38" s="31"/>
      <c r="CQ38" s="14"/>
      <c r="CR38" s="4"/>
      <c r="CS38" s="39"/>
      <c r="CT38" s="39"/>
      <c r="CU38" s="39"/>
      <c r="CV38" s="14"/>
      <c r="CW38" s="4"/>
      <c r="CX38" s="39"/>
      <c r="CY38" s="30"/>
      <c r="CZ38" s="31"/>
      <c r="DA38" s="14"/>
      <c r="DB38" s="286"/>
      <c r="DC38" s="14">
        <v>71.25</v>
      </c>
      <c r="DD38" s="14">
        <v>13.5375</v>
      </c>
      <c r="DE38" s="14">
        <v>84.787499999999994</v>
      </c>
      <c r="DF38" s="14">
        <v>25436.25</v>
      </c>
      <c r="DG38" s="4"/>
      <c r="DH38" s="39"/>
      <c r="DI38" s="30"/>
      <c r="DJ38" s="31"/>
      <c r="DK38" s="14"/>
      <c r="DL38" s="4"/>
      <c r="DM38" s="39"/>
      <c r="DN38" s="30"/>
      <c r="DO38" s="31"/>
      <c r="DP38" s="14"/>
      <c r="DQ38" s="4"/>
      <c r="DR38" s="39">
        <v>96</v>
      </c>
      <c r="DS38" s="14">
        <v>18.240000000000002</v>
      </c>
      <c r="DT38" s="31">
        <v>114.24000000000001</v>
      </c>
      <c r="DU38" s="14">
        <v>34272</v>
      </c>
      <c r="DV38" s="4"/>
      <c r="DW38" s="45">
        <v>65</v>
      </c>
      <c r="DX38" s="14">
        <v>12.35</v>
      </c>
      <c r="DY38" s="61">
        <v>77.349999999999994</v>
      </c>
      <c r="DZ38" s="14">
        <v>23205</v>
      </c>
      <c r="EA38" s="4"/>
      <c r="EB38" s="39"/>
      <c r="EC38" s="43"/>
      <c r="ED38" s="31"/>
      <c r="EE38" s="14"/>
      <c r="EF38" s="4"/>
      <c r="EG38" s="39"/>
      <c r="EH38" s="30"/>
      <c r="EI38" s="31"/>
      <c r="EJ38" s="14"/>
      <c r="EK38" s="4"/>
      <c r="EL38" s="39">
        <v>272</v>
      </c>
      <c r="EM38" s="14">
        <v>51.68</v>
      </c>
      <c r="EN38" s="31">
        <v>323.68</v>
      </c>
      <c r="EO38" s="14">
        <v>97104</v>
      </c>
      <c r="EP38" s="4"/>
      <c r="EQ38" s="39"/>
      <c r="ER38" s="30"/>
      <c r="ES38" s="31"/>
      <c r="ET38" s="14"/>
      <c r="EU38" s="4"/>
      <c r="EV38" s="39"/>
      <c r="EW38" s="30"/>
      <c r="EX38" s="31"/>
      <c r="EY38" s="14"/>
      <c r="EZ38" s="286"/>
      <c r="FA38" s="39"/>
      <c r="FB38" s="30"/>
      <c r="FC38" s="31"/>
      <c r="FD38" s="14"/>
      <c r="FE38" s="4"/>
      <c r="FF38" s="39"/>
      <c r="FG38" s="30"/>
      <c r="FH38" s="31"/>
      <c r="FI38" s="14"/>
      <c r="FJ38" s="94"/>
      <c r="FK38" s="87">
        <f t="shared" si="9"/>
        <v>86.7918720256</v>
      </c>
      <c r="FL38" s="87">
        <f t="shared" si="30"/>
        <v>77.349999999999994</v>
      </c>
      <c r="FM38" s="87"/>
      <c r="FN38" s="87">
        <f t="shared" si="0"/>
        <v>154.69999999999999</v>
      </c>
      <c r="FO38" s="87"/>
      <c r="FP38" s="87"/>
      <c r="FQ38" s="87">
        <f t="shared" si="32"/>
        <v>177.905</v>
      </c>
      <c r="FR38" s="87">
        <f t="shared" si="23"/>
        <v>89.25</v>
      </c>
      <c r="FS38" s="87"/>
      <c r="FT38" s="87"/>
      <c r="FU38" s="87"/>
      <c r="FV38" s="87"/>
      <c r="FW38" s="87"/>
      <c r="FX38" s="87"/>
      <c r="FY38" s="87">
        <f t="shared" si="10"/>
        <v>330</v>
      </c>
      <c r="FZ38" s="87"/>
      <c r="GA38" s="87"/>
      <c r="GB38" s="87"/>
      <c r="GC38" s="87"/>
      <c r="GD38" s="87">
        <f t="shared" si="19"/>
        <v>84.787499999999994</v>
      </c>
      <c r="GE38" s="87"/>
      <c r="GF38" s="87"/>
      <c r="GG38" s="87">
        <f t="shared" si="31"/>
        <v>114.24000000000001</v>
      </c>
      <c r="GH38" s="87">
        <f t="shared" si="1"/>
        <v>77.349999999999994</v>
      </c>
      <c r="GI38" s="87"/>
      <c r="GJ38" s="87"/>
      <c r="GK38" s="87">
        <f t="shared" si="26"/>
        <v>323.68</v>
      </c>
      <c r="GL38" s="87"/>
      <c r="GM38" s="87"/>
      <c r="GN38" s="87"/>
      <c r="GO38" s="87"/>
      <c r="GP38" s="95"/>
      <c r="GQ38" s="87">
        <f t="shared" si="12"/>
        <v>86.7918720256</v>
      </c>
      <c r="GR38" s="96">
        <f t="shared" si="2"/>
        <v>77.349999999999994</v>
      </c>
      <c r="GS38" s="20" t="str">
        <f t="shared" si="20"/>
        <v>ALFA TRADING S.A.S.</v>
      </c>
      <c r="GT38" s="96">
        <f t="shared" si="13"/>
        <v>69.433497620479997</v>
      </c>
      <c r="GU38" s="96">
        <f t="shared" si="14"/>
        <v>92.82</v>
      </c>
      <c r="GV38" s="96">
        <f t="shared" si="33"/>
        <v>158.80694444444444</v>
      </c>
      <c r="GW38" s="87">
        <f>GR38-GQ38</f>
        <v>-9.4418720256000057</v>
      </c>
      <c r="GX38" s="88">
        <f>GW38/GQ38</f>
        <v>-0.10878751437479128</v>
      </c>
      <c r="GY38" s="96">
        <f t="shared" si="22"/>
        <v>77.349999999999994</v>
      </c>
      <c r="GZ38" s="96">
        <f t="shared" si="7"/>
        <v>23205</v>
      </c>
    </row>
    <row r="39" spans="1:208" s="27" customFormat="1" ht="30" customHeight="1">
      <c r="A39" s="17">
        <v>23</v>
      </c>
      <c r="B39" s="18" t="s">
        <v>142</v>
      </c>
      <c r="C39" s="53" t="s">
        <v>143</v>
      </c>
      <c r="D39" s="55"/>
      <c r="E39" s="51">
        <v>40</v>
      </c>
      <c r="F39" s="19" t="s">
        <v>971</v>
      </c>
      <c r="G39" s="20" t="s">
        <v>981</v>
      </c>
      <c r="H39" s="60"/>
      <c r="I39" s="90" t="s">
        <v>1034</v>
      </c>
      <c r="J39" s="14">
        <v>70.210000000000008</v>
      </c>
      <c r="K39" s="14"/>
      <c r="L39" s="14">
        <f t="shared" si="35"/>
        <v>79.421552000000005</v>
      </c>
      <c r="M39" s="14">
        <f t="shared" si="36"/>
        <v>86.7918720256</v>
      </c>
      <c r="N39" s="14">
        <f t="shared" si="37"/>
        <v>86.7918720256</v>
      </c>
      <c r="O39" s="14">
        <f t="shared" si="8"/>
        <v>3471.6748810240001</v>
      </c>
      <c r="P39" s="286"/>
      <c r="Q39" s="39">
        <v>65</v>
      </c>
      <c r="R39" s="14">
        <v>12.35</v>
      </c>
      <c r="S39" s="31">
        <v>77.349999999999994</v>
      </c>
      <c r="T39" s="31">
        <v>3094</v>
      </c>
      <c r="U39" s="4"/>
      <c r="V39" s="39"/>
      <c r="W39" s="30"/>
      <c r="X39" s="31"/>
      <c r="Y39" s="31"/>
      <c r="Z39" s="286"/>
      <c r="AA39" s="39">
        <v>130</v>
      </c>
      <c r="AB39" s="14">
        <v>24.7</v>
      </c>
      <c r="AC39" s="31">
        <v>154.69999999999999</v>
      </c>
      <c r="AD39" s="31">
        <v>6188</v>
      </c>
      <c r="AE39" s="4"/>
      <c r="AF39" s="39"/>
      <c r="AG39" s="30"/>
      <c r="AH39" s="31"/>
      <c r="AI39" s="31"/>
      <c r="AJ39" s="4"/>
      <c r="AK39" s="39"/>
      <c r="AL39" s="39"/>
      <c r="AM39" s="31"/>
      <c r="AN39" s="31"/>
      <c r="AO39" s="4"/>
      <c r="AP39" s="39"/>
      <c r="AQ39" s="14"/>
      <c r="AR39" s="31"/>
      <c r="AS39" s="14"/>
      <c r="AT39" s="4"/>
      <c r="AU39" s="39"/>
      <c r="AV39" s="14"/>
      <c r="AW39" s="31"/>
      <c r="AX39" s="14"/>
      <c r="AY39" s="4"/>
      <c r="AZ39" s="39"/>
      <c r="BA39" s="30"/>
      <c r="BB39" s="31"/>
      <c r="BC39" s="31"/>
      <c r="BD39" s="4"/>
      <c r="BE39" s="39"/>
      <c r="BF39" s="30"/>
      <c r="BG39" s="31"/>
      <c r="BH39" s="14"/>
      <c r="BI39" s="4"/>
      <c r="BJ39" s="39"/>
      <c r="BK39" s="30"/>
      <c r="BL39" s="31"/>
      <c r="BM39" s="14"/>
      <c r="BN39" s="4"/>
      <c r="BO39" s="39"/>
      <c r="BP39" s="30"/>
      <c r="BQ39" s="31"/>
      <c r="BR39" s="14"/>
      <c r="BS39" s="4"/>
      <c r="BT39" s="39"/>
      <c r="BU39" s="30"/>
      <c r="BV39" s="31"/>
      <c r="BW39" s="14"/>
      <c r="BX39" s="4"/>
      <c r="BY39" s="39"/>
      <c r="BZ39" s="30"/>
      <c r="CA39" s="31"/>
      <c r="CB39" s="14"/>
      <c r="CC39" s="4"/>
      <c r="CD39" s="35">
        <v>199</v>
      </c>
      <c r="CE39" s="37">
        <v>38</v>
      </c>
      <c r="CF39" s="31">
        <v>237</v>
      </c>
      <c r="CG39" s="14">
        <v>9480</v>
      </c>
      <c r="CH39" s="4"/>
      <c r="CI39" s="39"/>
      <c r="CJ39" s="30"/>
      <c r="CK39" s="31"/>
      <c r="CL39" s="14"/>
      <c r="CM39" s="4"/>
      <c r="CN39" s="39"/>
      <c r="CO39" s="30"/>
      <c r="CP39" s="31"/>
      <c r="CQ39" s="14"/>
      <c r="CR39" s="4"/>
      <c r="CS39" s="39"/>
      <c r="CT39" s="39"/>
      <c r="CU39" s="39"/>
      <c r="CV39" s="14"/>
      <c r="CW39" s="4"/>
      <c r="CX39" s="39"/>
      <c r="CY39" s="30"/>
      <c r="CZ39" s="31"/>
      <c r="DA39" s="14"/>
      <c r="DB39" s="286"/>
      <c r="DC39" s="43">
        <v>67.5</v>
      </c>
      <c r="DD39" s="43">
        <v>12.824999999999999</v>
      </c>
      <c r="DE39" s="14">
        <v>80.325000000000003</v>
      </c>
      <c r="DF39" s="14">
        <v>3213</v>
      </c>
      <c r="DG39" s="4"/>
      <c r="DH39" s="39"/>
      <c r="DI39" s="30"/>
      <c r="DJ39" s="31"/>
      <c r="DK39" s="14"/>
      <c r="DL39" s="4"/>
      <c r="DM39" s="39"/>
      <c r="DN39" s="30"/>
      <c r="DO39" s="31"/>
      <c r="DP39" s="14"/>
      <c r="DQ39" s="4"/>
      <c r="DR39" s="39">
        <v>96</v>
      </c>
      <c r="DS39" s="14">
        <v>18.240000000000002</v>
      </c>
      <c r="DT39" s="31">
        <v>114.24000000000001</v>
      </c>
      <c r="DU39" s="14">
        <v>4569.6000000000004</v>
      </c>
      <c r="DV39" s="4"/>
      <c r="DW39" s="45">
        <v>65</v>
      </c>
      <c r="DX39" s="14">
        <v>12.35</v>
      </c>
      <c r="DY39" s="61">
        <v>77.349999999999994</v>
      </c>
      <c r="DZ39" s="14">
        <v>3094</v>
      </c>
      <c r="EA39" s="4"/>
      <c r="EB39" s="39"/>
      <c r="EC39" s="43"/>
      <c r="ED39" s="31"/>
      <c r="EE39" s="14"/>
      <c r="EF39" s="4"/>
      <c r="EG39" s="39"/>
      <c r="EH39" s="30"/>
      <c r="EI39" s="31"/>
      <c r="EJ39" s="14"/>
      <c r="EK39" s="4"/>
      <c r="EL39" s="39">
        <v>265</v>
      </c>
      <c r="EM39" s="14">
        <v>50.35</v>
      </c>
      <c r="EN39" s="31">
        <v>315.35000000000002</v>
      </c>
      <c r="EO39" s="14">
        <v>12614</v>
      </c>
      <c r="EP39" s="4"/>
      <c r="EQ39" s="39"/>
      <c r="ER39" s="30"/>
      <c r="ES39" s="31"/>
      <c r="ET39" s="14"/>
      <c r="EU39" s="4"/>
      <c r="EV39" s="39"/>
      <c r="EW39" s="30"/>
      <c r="EX39" s="31"/>
      <c r="EY39" s="14"/>
      <c r="EZ39" s="286"/>
      <c r="FA39" s="39"/>
      <c r="FB39" s="30"/>
      <c r="FC39" s="31"/>
      <c r="FD39" s="14"/>
      <c r="FE39" s="4"/>
      <c r="FF39" s="39"/>
      <c r="FG39" s="30"/>
      <c r="FH39" s="31"/>
      <c r="FI39" s="14"/>
      <c r="FJ39" s="94"/>
      <c r="FK39" s="87">
        <f t="shared" si="9"/>
        <v>86.7918720256</v>
      </c>
      <c r="FL39" s="87">
        <f t="shared" si="30"/>
        <v>77.349999999999994</v>
      </c>
      <c r="FM39" s="87"/>
      <c r="FN39" s="87">
        <f t="shared" si="0"/>
        <v>154.69999999999999</v>
      </c>
      <c r="FO39" s="87"/>
      <c r="FP39" s="87"/>
      <c r="FQ39" s="87"/>
      <c r="FR39" s="87"/>
      <c r="FS39" s="87"/>
      <c r="FT39" s="87"/>
      <c r="FU39" s="87"/>
      <c r="FV39" s="87"/>
      <c r="FW39" s="87"/>
      <c r="FX39" s="87"/>
      <c r="FY39" s="87">
        <f t="shared" si="10"/>
        <v>237</v>
      </c>
      <c r="FZ39" s="87"/>
      <c r="GA39" s="87"/>
      <c r="GB39" s="87"/>
      <c r="GC39" s="87"/>
      <c r="GD39" s="87">
        <f t="shared" si="19"/>
        <v>80.325000000000003</v>
      </c>
      <c r="GE39" s="87"/>
      <c r="GF39" s="87"/>
      <c r="GG39" s="87">
        <f t="shared" si="31"/>
        <v>114.24000000000001</v>
      </c>
      <c r="GH39" s="87">
        <f t="shared" si="1"/>
        <v>77.349999999999994</v>
      </c>
      <c r="GI39" s="87"/>
      <c r="GJ39" s="87"/>
      <c r="GK39" s="87">
        <f t="shared" si="26"/>
        <v>315.35000000000002</v>
      </c>
      <c r="GL39" s="87"/>
      <c r="GM39" s="87"/>
      <c r="GN39" s="87"/>
      <c r="GO39" s="87"/>
      <c r="GP39" s="95"/>
      <c r="GQ39" s="87">
        <f t="shared" si="12"/>
        <v>86.7918720256</v>
      </c>
      <c r="GR39" s="96">
        <f t="shared" si="2"/>
        <v>77.349999999999994</v>
      </c>
      <c r="GS39" s="20" t="str">
        <f t="shared" si="20"/>
        <v>ALFA TRADING S.A.S.</v>
      </c>
      <c r="GT39" s="96">
        <f t="shared" si="13"/>
        <v>69.433497620479997</v>
      </c>
      <c r="GU39" s="96">
        <f t="shared" si="14"/>
        <v>92.82</v>
      </c>
      <c r="GV39" s="96">
        <f t="shared" si="33"/>
        <v>150.90214285714288</v>
      </c>
      <c r="GW39" s="87">
        <f>GR39-GQ39</f>
        <v>-9.4418720256000057</v>
      </c>
      <c r="GX39" s="88">
        <f>GW39/GQ39</f>
        <v>-0.10878751437479128</v>
      </c>
      <c r="GY39" s="96">
        <f t="shared" si="22"/>
        <v>77.349999999999994</v>
      </c>
      <c r="GZ39" s="96">
        <f t="shared" si="7"/>
        <v>3094</v>
      </c>
    </row>
    <row r="40" spans="1:208" s="27" customFormat="1" ht="30" customHeight="1">
      <c r="A40" s="17">
        <v>24</v>
      </c>
      <c r="B40" s="18" t="s">
        <v>144</v>
      </c>
      <c r="C40" s="53" t="s">
        <v>145</v>
      </c>
      <c r="D40" s="55"/>
      <c r="E40" s="51">
        <v>650</v>
      </c>
      <c r="F40" s="19" t="s">
        <v>970</v>
      </c>
      <c r="G40" s="20" t="s">
        <v>981</v>
      </c>
      <c r="H40" s="60"/>
      <c r="I40" s="90" t="s">
        <v>1026</v>
      </c>
      <c r="J40" s="14">
        <v>70.210000000000008</v>
      </c>
      <c r="K40" s="14"/>
      <c r="L40" s="14">
        <f t="shared" si="35"/>
        <v>79.421552000000005</v>
      </c>
      <c r="M40" s="14">
        <f t="shared" si="36"/>
        <v>86.7918720256</v>
      </c>
      <c r="N40" s="14">
        <f t="shared" si="37"/>
        <v>86.7918720256</v>
      </c>
      <c r="O40" s="14">
        <f t="shared" si="8"/>
        <v>56414.716816640001</v>
      </c>
      <c r="P40" s="286"/>
      <c r="Q40" s="39">
        <v>65</v>
      </c>
      <c r="R40" s="14">
        <v>12.35</v>
      </c>
      <c r="S40" s="31">
        <v>77.349999999999994</v>
      </c>
      <c r="T40" s="31">
        <v>50277.499999999993</v>
      </c>
      <c r="U40" s="4"/>
      <c r="V40" s="39"/>
      <c r="W40" s="30"/>
      <c r="X40" s="31"/>
      <c r="Y40" s="31"/>
      <c r="Z40" s="286"/>
      <c r="AA40" s="39">
        <v>130</v>
      </c>
      <c r="AB40" s="14">
        <v>24.7</v>
      </c>
      <c r="AC40" s="31">
        <v>154.69999999999999</v>
      </c>
      <c r="AD40" s="31">
        <v>100554.99999999999</v>
      </c>
      <c r="AE40" s="4"/>
      <c r="AF40" s="39"/>
      <c r="AG40" s="30"/>
      <c r="AH40" s="31"/>
      <c r="AI40" s="31"/>
      <c r="AJ40" s="4"/>
      <c r="AK40" s="39"/>
      <c r="AL40" s="39"/>
      <c r="AM40" s="31"/>
      <c r="AN40" s="31"/>
      <c r="AO40" s="4"/>
      <c r="AP40" s="39">
        <v>149.5</v>
      </c>
      <c r="AQ40" s="14">
        <v>28.405000000000001</v>
      </c>
      <c r="AR40" s="31">
        <v>177.905</v>
      </c>
      <c r="AS40" s="14">
        <v>115638.25</v>
      </c>
      <c r="AT40" s="4"/>
      <c r="AU40" s="39">
        <v>75</v>
      </c>
      <c r="AV40" s="14">
        <v>14.25</v>
      </c>
      <c r="AW40" s="31">
        <v>89.25</v>
      </c>
      <c r="AX40" s="14">
        <v>58012.5</v>
      </c>
      <c r="AY40" s="4"/>
      <c r="AZ40" s="39"/>
      <c r="BA40" s="30"/>
      <c r="BB40" s="31"/>
      <c r="BC40" s="31"/>
      <c r="BD40" s="4"/>
      <c r="BE40" s="39"/>
      <c r="BF40" s="30"/>
      <c r="BG40" s="31"/>
      <c r="BH40" s="14"/>
      <c r="BI40" s="4"/>
      <c r="BJ40" s="39"/>
      <c r="BK40" s="30"/>
      <c r="BL40" s="31"/>
      <c r="BM40" s="14"/>
      <c r="BN40" s="4"/>
      <c r="BO40" s="39"/>
      <c r="BP40" s="30"/>
      <c r="BQ40" s="31"/>
      <c r="BR40" s="14"/>
      <c r="BS40" s="4"/>
      <c r="BT40" s="39"/>
      <c r="BU40" s="30"/>
      <c r="BV40" s="31"/>
      <c r="BW40" s="14"/>
      <c r="BX40" s="4"/>
      <c r="BY40" s="39"/>
      <c r="BZ40" s="30"/>
      <c r="CA40" s="31"/>
      <c r="CB40" s="14"/>
      <c r="CC40" s="4"/>
      <c r="CD40" s="35">
        <v>209</v>
      </c>
      <c r="CE40" s="37">
        <v>40</v>
      </c>
      <c r="CF40" s="31">
        <v>249</v>
      </c>
      <c r="CG40" s="14">
        <v>161850</v>
      </c>
      <c r="CH40" s="4"/>
      <c r="CI40" s="39"/>
      <c r="CJ40" s="30"/>
      <c r="CK40" s="31"/>
      <c r="CL40" s="14"/>
      <c r="CM40" s="4"/>
      <c r="CN40" s="39"/>
      <c r="CO40" s="30"/>
      <c r="CP40" s="31"/>
      <c r="CQ40" s="14"/>
      <c r="CR40" s="4"/>
      <c r="CS40" s="39"/>
      <c r="CT40" s="39"/>
      <c r="CU40" s="39"/>
      <c r="CV40" s="14"/>
      <c r="CW40" s="4"/>
      <c r="CX40" s="39"/>
      <c r="CY40" s="30"/>
      <c r="CZ40" s="31"/>
      <c r="DA40" s="14"/>
      <c r="DB40" s="286"/>
      <c r="DC40" s="43">
        <v>72.5</v>
      </c>
      <c r="DD40" s="43">
        <v>13.775</v>
      </c>
      <c r="DE40" s="14">
        <v>86.275000000000006</v>
      </c>
      <c r="DF40" s="14">
        <v>56078.750000000007</v>
      </c>
      <c r="DG40" s="4"/>
      <c r="DH40" s="39"/>
      <c r="DI40" s="30"/>
      <c r="DJ40" s="31"/>
      <c r="DK40" s="14"/>
      <c r="DL40" s="4"/>
      <c r="DM40" s="39"/>
      <c r="DN40" s="30"/>
      <c r="DO40" s="31"/>
      <c r="DP40" s="14"/>
      <c r="DQ40" s="4"/>
      <c r="DR40" s="39">
        <v>96</v>
      </c>
      <c r="DS40" s="14">
        <v>18.240000000000002</v>
      </c>
      <c r="DT40" s="31">
        <v>114.24000000000001</v>
      </c>
      <c r="DU40" s="14">
        <v>74256</v>
      </c>
      <c r="DV40" s="4"/>
      <c r="DW40" s="45">
        <v>69</v>
      </c>
      <c r="DX40" s="14">
        <v>13.11</v>
      </c>
      <c r="DY40" s="61">
        <v>82.11</v>
      </c>
      <c r="DZ40" s="14">
        <v>53371.5</v>
      </c>
      <c r="EA40" s="4"/>
      <c r="EB40" s="39"/>
      <c r="EC40" s="43"/>
      <c r="ED40" s="31"/>
      <c r="EE40" s="14"/>
      <c r="EF40" s="4"/>
      <c r="EG40" s="39"/>
      <c r="EH40" s="30"/>
      <c r="EI40" s="31"/>
      <c r="EJ40" s="14"/>
      <c r="EK40" s="4"/>
      <c r="EL40" s="39">
        <v>227</v>
      </c>
      <c r="EM40" s="14">
        <v>43.13</v>
      </c>
      <c r="EN40" s="31">
        <v>270.13</v>
      </c>
      <c r="EO40" s="14">
        <v>175584.5</v>
      </c>
      <c r="EP40" s="4"/>
      <c r="EQ40" s="39"/>
      <c r="ER40" s="30"/>
      <c r="ES40" s="31"/>
      <c r="ET40" s="14"/>
      <c r="EU40" s="4"/>
      <c r="EV40" s="39"/>
      <c r="EW40" s="30"/>
      <c r="EX40" s="31"/>
      <c r="EY40" s="14"/>
      <c r="EZ40" s="286"/>
      <c r="FA40" s="39"/>
      <c r="FB40" s="30"/>
      <c r="FC40" s="31"/>
      <c r="FD40" s="14"/>
      <c r="FE40" s="4"/>
      <c r="FF40" s="39"/>
      <c r="FG40" s="30"/>
      <c r="FH40" s="31"/>
      <c r="FI40" s="14"/>
      <c r="FJ40" s="94"/>
      <c r="FK40" s="87">
        <f t="shared" si="9"/>
        <v>86.7918720256</v>
      </c>
      <c r="FL40" s="87">
        <f t="shared" si="30"/>
        <v>77.349999999999994</v>
      </c>
      <c r="FM40" s="87"/>
      <c r="FN40" s="87">
        <f t="shared" si="0"/>
        <v>154.69999999999999</v>
      </c>
      <c r="FO40" s="87"/>
      <c r="FP40" s="87"/>
      <c r="FQ40" s="87">
        <f t="shared" si="32"/>
        <v>177.905</v>
      </c>
      <c r="FR40" s="87">
        <f t="shared" si="23"/>
        <v>89.25</v>
      </c>
      <c r="FS40" s="87"/>
      <c r="FT40" s="87"/>
      <c r="FU40" s="87"/>
      <c r="FV40" s="87"/>
      <c r="FW40" s="87"/>
      <c r="FX40" s="87"/>
      <c r="FY40" s="87">
        <f t="shared" si="10"/>
        <v>249</v>
      </c>
      <c r="FZ40" s="87"/>
      <c r="GA40" s="87"/>
      <c r="GB40" s="87"/>
      <c r="GC40" s="87"/>
      <c r="GD40" s="87">
        <f t="shared" si="19"/>
        <v>86.275000000000006</v>
      </c>
      <c r="GE40" s="87"/>
      <c r="GF40" s="87"/>
      <c r="GG40" s="87">
        <f t="shared" si="31"/>
        <v>114.24000000000001</v>
      </c>
      <c r="GH40" s="87">
        <f t="shared" si="1"/>
        <v>82.11</v>
      </c>
      <c r="GI40" s="87"/>
      <c r="GJ40" s="87"/>
      <c r="GK40" s="87">
        <f t="shared" si="26"/>
        <v>270.13</v>
      </c>
      <c r="GL40" s="87"/>
      <c r="GM40" s="87"/>
      <c r="GN40" s="87"/>
      <c r="GO40" s="87"/>
      <c r="GP40" s="95"/>
      <c r="GQ40" s="87">
        <f t="shared" si="12"/>
        <v>86.7918720256</v>
      </c>
      <c r="GR40" s="96">
        <f t="shared" si="2"/>
        <v>77.349999999999994</v>
      </c>
      <c r="GS40" s="20" t="str">
        <f t="shared" si="20"/>
        <v>ALFA TRADING S.A.S.</v>
      </c>
      <c r="GT40" s="96">
        <f t="shared" si="13"/>
        <v>69.433497620479997</v>
      </c>
      <c r="GU40" s="96">
        <f t="shared" si="14"/>
        <v>92.82</v>
      </c>
      <c r="GV40" s="96">
        <f t="shared" si="33"/>
        <v>144.55111111111111</v>
      </c>
      <c r="GW40" s="87">
        <f>GR40-GQ40</f>
        <v>-9.4418720256000057</v>
      </c>
      <c r="GX40" s="88">
        <f>GW40/GQ40</f>
        <v>-0.10878751437479128</v>
      </c>
      <c r="GY40" s="96">
        <f t="shared" si="22"/>
        <v>77.349999999999994</v>
      </c>
      <c r="GZ40" s="96">
        <f t="shared" si="7"/>
        <v>50277.499999999993</v>
      </c>
    </row>
    <row r="41" spans="1:208" s="27" customFormat="1" ht="30" customHeight="1">
      <c r="A41" s="17">
        <v>25</v>
      </c>
      <c r="B41" s="18" t="s">
        <v>146</v>
      </c>
      <c r="C41" s="53" t="s">
        <v>147</v>
      </c>
      <c r="D41" s="55"/>
      <c r="E41" s="51">
        <v>100</v>
      </c>
      <c r="F41" s="19" t="s">
        <v>970</v>
      </c>
      <c r="G41" s="20" t="s">
        <v>981</v>
      </c>
      <c r="H41" s="60"/>
      <c r="I41" s="90" t="s">
        <v>1026</v>
      </c>
      <c r="J41" s="14">
        <v>90.939800000000005</v>
      </c>
      <c r="K41" s="14"/>
      <c r="L41" s="14">
        <f t="shared" si="35"/>
        <v>102.87110176</v>
      </c>
      <c r="M41" s="14">
        <f t="shared" si="36"/>
        <v>112.417540003328</v>
      </c>
      <c r="N41" s="14">
        <f t="shared" si="37"/>
        <v>112.417540003328</v>
      </c>
      <c r="O41" s="14">
        <f t="shared" si="8"/>
        <v>11241.754000332799</v>
      </c>
      <c r="P41" s="286"/>
      <c r="Q41" s="39">
        <v>65</v>
      </c>
      <c r="R41" s="14">
        <v>12.35</v>
      </c>
      <c r="S41" s="31">
        <v>77.349999999999994</v>
      </c>
      <c r="T41" s="31">
        <v>7734.9999999999991</v>
      </c>
      <c r="U41" s="4"/>
      <c r="V41" s="39"/>
      <c r="W41" s="30"/>
      <c r="X41" s="31"/>
      <c r="Y41" s="31"/>
      <c r="Z41" s="286"/>
      <c r="AA41" s="39">
        <v>130</v>
      </c>
      <c r="AB41" s="14">
        <v>24.7</v>
      </c>
      <c r="AC41" s="31">
        <v>154.69999999999999</v>
      </c>
      <c r="AD41" s="31">
        <v>15469.999999999998</v>
      </c>
      <c r="AE41" s="4"/>
      <c r="AF41" s="39"/>
      <c r="AG41" s="30"/>
      <c r="AH41" s="31"/>
      <c r="AI41" s="31"/>
      <c r="AJ41" s="4"/>
      <c r="AK41" s="39"/>
      <c r="AL41" s="39"/>
      <c r="AM41" s="31"/>
      <c r="AN41" s="31"/>
      <c r="AO41" s="4"/>
      <c r="AP41" s="39"/>
      <c r="AQ41" s="30"/>
      <c r="AR41" s="31"/>
      <c r="AS41" s="14"/>
      <c r="AT41" s="4"/>
      <c r="AU41" s="39"/>
      <c r="AV41" s="14"/>
      <c r="AW41" s="31"/>
      <c r="AX41" s="14"/>
      <c r="AY41" s="4"/>
      <c r="AZ41" s="39"/>
      <c r="BA41" s="30"/>
      <c r="BB41" s="31"/>
      <c r="BC41" s="31"/>
      <c r="BD41" s="4"/>
      <c r="BE41" s="39"/>
      <c r="BF41" s="30"/>
      <c r="BG41" s="31"/>
      <c r="BH41" s="14"/>
      <c r="BI41" s="4"/>
      <c r="BJ41" s="39"/>
      <c r="BK41" s="30"/>
      <c r="BL41" s="31"/>
      <c r="BM41" s="14"/>
      <c r="BN41" s="4"/>
      <c r="BO41" s="39"/>
      <c r="BP41" s="30"/>
      <c r="BQ41" s="31"/>
      <c r="BR41" s="14"/>
      <c r="BS41" s="4"/>
      <c r="BT41" s="39"/>
      <c r="BU41" s="30"/>
      <c r="BV41" s="31"/>
      <c r="BW41" s="14"/>
      <c r="BX41" s="4"/>
      <c r="BY41" s="39"/>
      <c r="BZ41" s="30"/>
      <c r="CA41" s="31"/>
      <c r="CB41" s="14"/>
      <c r="CC41" s="4"/>
      <c r="CD41" s="35"/>
      <c r="CE41" s="33"/>
      <c r="CF41" s="31"/>
      <c r="CG41" s="14"/>
      <c r="CH41" s="4"/>
      <c r="CI41" s="39"/>
      <c r="CJ41" s="30"/>
      <c r="CK41" s="31"/>
      <c r="CL41" s="14"/>
      <c r="CM41" s="4"/>
      <c r="CN41" s="39"/>
      <c r="CO41" s="30"/>
      <c r="CP41" s="31"/>
      <c r="CQ41" s="14"/>
      <c r="CR41" s="4"/>
      <c r="CS41" s="39"/>
      <c r="CT41" s="39"/>
      <c r="CU41" s="39"/>
      <c r="CV41" s="14"/>
      <c r="CW41" s="4"/>
      <c r="CX41" s="39"/>
      <c r="CY41" s="30"/>
      <c r="CZ41" s="31"/>
      <c r="DA41" s="14"/>
      <c r="DB41" s="286"/>
      <c r="DC41" s="43">
        <v>67.5</v>
      </c>
      <c r="DD41" s="43">
        <v>12.824999999999999</v>
      </c>
      <c r="DE41" s="14">
        <v>80.325000000000003</v>
      </c>
      <c r="DF41" s="14">
        <v>8032.5</v>
      </c>
      <c r="DG41" s="4"/>
      <c r="DH41" s="39"/>
      <c r="DI41" s="30"/>
      <c r="DJ41" s="31"/>
      <c r="DK41" s="14"/>
      <c r="DL41" s="4"/>
      <c r="DM41" s="39"/>
      <c r="DN41" s="30"/>
      <c r="DO41" s="31"/>
      <c r="DP41" s="14"/>
      <c r="DQ41" s="4"/>
      <c r="DR41" s="39">
        <v>96</v>
      </c>
      <c r="DS41" s="14">
        <v>18.240000000000002</v>
      </c>
      <c r="DT41" s="31">
        <v>114.24000000000001</v>
      </c>
      <c r="DU41" s="14">
        <v>11424</v>
      </c>
      <c r="DV41" s="4"/>
      <c r="DW41" s="45">
        <v>63</v>
      </c>
      <c r="DX41" s="14">
        <v>11.97</v>
      </c>
      <c r="DY41" s="61">
        <v>74.97</v>
      </c>
      <c r="DZ41" s="14">
        <v>7497</v>
      </c>
      <c r="EA41" s="4"/>
      <c r="EB41" s="39"/>
      <c r="EC41" s="43"/>
      <c r="ED41" s="31"/>
      <c r="EE41" s="14"/>
      <c r="EF41" s="4"/>
      <c r="EG41" s="39"/>
      <c r="EH41" s="30"/>
      <c r="EI41" s="31"/>
      <c r="EJ41" s="14"/>
      <c r="EK41" s="4"/>
      <c r="EL41" s="39"/>
      <c r="EM41" s="30"/>
      <c r="EN41" s="31"/>
      <c r="EO41" s="14"/>
      <c r="EP41" s="4"/>
      <c r="EQ41" s="39"/>
      <c r="ER41" s="30"/>
      <c r="ES41" s="31"/>
      <c r="ET41" s="14"/>
      <c r="EU41" s="4"/>
      <c r="EV41" s="39"/>
      <c r="EW41" s="30"/>
      <c r="EX41" s="31"/>
      <c r="EY41" s="14"/>
      <c r="EZ41" s="286"/>
      <c r="FA41" s="39"/>
      <c r="FB41" s="30"/>
      <c r="FC41" s="31"/>
      <c r="FD41" s="14"/>
      <c r="FE41" s="4"/>
      <c r="FF41" s="39"/>
      <c r="FG41" s="30"/>
      <c r="FH41" s="31"/>
      <c r="FI41" s="14"/>
      <c r="FJ41" s="94"/>
      <c r="FK41" s="87">
        <f t="shared" si="9"/>
        <v>112.417540003328</v>
      </c>
      <c r="FL41" s="87">
        <f t="shared" si="30"/>
        <v>77.349999999999994</v>
      </c>
      <c r="FM41" s="87"/>
      <c r="FN41" s="87"/>
      <c r="FO41" s="87"/>
      <c r="FP41" s="87"/>
      <c r="FQ41" s="87"/>
      <c r="FR41" s="87"/>
      <c r="FS41" s="87"/>
      <c r="FT41" s="87"/>
      <c r="FU41" s="87"/>
      <c r="FV41" s="87"/>
      <c r="FW41" s="87"/>
      <c r="FX41" s="87"/>
      <c r="FY41" s="87"/>
      <c r="FZ41" s="87"/>
      <c r="GA41" s="87"/>
      <c r="GB41" s="87"/>
      <c r="GC41" s="87"/>
      <c r="GD41" s="87">
        <f t="shared" si="19"/>
        <v>80.325000000000003</v>
      </c>
      <c r="GE41" s="87"/>
      <c r="GF41" s="87"/>
      <c r="GG41" s="87">
        <f t="shared" si="31"/>
        <v>114.24000000000001</v>
      </c>
      <c r="GH41" s="87">
        <f t="shared" si="1"/>
        <v>74.97</v>
      </c>
      <c r="GI41" s="87"/>
      <c r="GJ41" s="87"/>
      <c r="GK41" s="87"/>
      <c r="GL41" s="87"/>
      <c r="GM41" s="87"/>
      <c r="GN41" s="87"/>
      <c r="GO41" s="87"/>
      <c r="GP41" s="95"/>
      <c r="GQ41" s="87">
        <f t="shared" si="12"/>
        <v>112.417540003328</v>
      </c>
      <c r="GR41" s="96">
        <f t="shared" si="2"/>
        <v>74.97</v>
      </c>
      <c r="GS41" s="20" t="str">
        <f t="shared" si="20"/>
        <v>RAFAEL ANTONIO SALAMANCA</v>
      </c>
      <c r="GT41" s="96">
        <f t="shared" si="13"/>
        <v>89.934032002662406</v>
      </c>
      <c r="GU41" s="96">
        <f t="shared" si="14"/>
        <v>89.963999999999999</v>
      </c>
      <c r="GV41" s="96">
        <f t="shared" si="33"/>
        <v>86.721249999999998</v>
      </c>
      <c r="GW41" s="87">
        <f>GV41-GR41</f>
        <v>11.751249999999999</v>
      </c>
      <c r="GX41" s="88">
        <f>GW41/GR41</f>
        <v>0.15674603174603174</v>
      </c>
      <c r="GY41" s="96">
        <f t="shared" si="22"/>
        <v>74.97</v>
      </c>
      <c r="GZ41" s="96">
        <f t="shared" si="7"/>
        <v>7497</v>
      </c>
    </row>
    <row r="42" spans="1:208" s="27" customFormat="1" ht="30" customHeight="1">
      <c r="A42" s="17">
        <v>26</v>
      </c>
      <c r="B42" s="18" t="s">
        <v>148</v>
      </c>
      <c r="C42" s="53" t="s">
        <v>149</v>
      </c>
      <c r="D42" s="55"/>
      <c r="E42" s="51">
        <v>100</v>
      </c>
      <c r="F42" s="19" t="s">
        <v>970</v>
      </c>
      <c r="G42" s="20" t="s">
        <v>981</v>
      </c>
      <c r="H42" s="60"/>
      <c r="I42" s="90" t="s">
        <v>1030</v>
      </c>
      <c r="J42" s="14">
        <v>70.210000000000008</v>
      </c>
      <c r="K42" s="14"/>
      <c r="L42" s="14">
        <f t="shared" si="35"/>
        <v>79.421552000000005</v>
      </c>
      <c r="M42" s="14">
        <f t="shared" si="36"/>
        <v>86.7918720256</v>
      </c>
      <c r="N42" s="14">
        <f t="shared" si="37"/>
        <v>86.7918720256</v>
      </c>
      <c r="O42" s="14">
        <f t="shared" si="8"/>
        <v>8679.1872025600005</v>
      </c>
      <c r="P42" s="286"/>
      <c r="Q42" s="39">
        <v>65</v>
      </c>
      <c r="R42" s="14">
        <v>12.35</v>
      </c>
      <c r="S42" s="31">
        <v>77.349999999999994</v>
      </c>
      <c r="T42" s="31">
        <v>7734.9999999999991</v>
      </c>
      <c r="U42" s="4"/>
      <c r="V42" s="39"/>
      <c r="W42" s="30"/>
      <c r="X42" s="31"/>
      <c r="Y42" s="31"/>
      <c r="Z42" s="286"/>
      <c r="AA42" s="39">
        <v>130</v>
      </c>
      <c r="AB42" s="14">
        <v>24.7</v>
      </c>
      <c r="AC42" s="31">
        <v>154.69999999999999</v>
      </c>
      <c r="AD42" s="31">
        <v>15469.999999999998</v>
      </c>
      <c r="AE42" s="4"/>
      <c r="AF42" s="39"/>
      <c r="AG42" s="30"/>
      <c r="AH42" s="31"/>
      <c r="AI42" s="31"/>
      <c r="AJ42" s="4"/>
      <c r="AK42" s="39"/>
      <c r="AL42" s="39"/>
      <c r="AM42" s="31"/>
      <c r="AN42" s="31"/>
      <c r="AO42" s="4"/>
      <c r="AP42" s="39"/>
      <c r="AQ42" s="30"/>
      <c r="AR42" s="31"/>
      <c r="AS42" s="14"/>
      <c r="AT42" s="4"/>
      <c r="AU42" s="39"/>
      <c r="AV42" s="14"/>
      <c r="AW42" s="31"/>
      <c r="AX42" s="14"/>
      <c r="AY42" s="4"/>
      <c r="AZ42" s="39"/>
      <c r="BA42" s="30"/>
      <c r="BB42" s="31"/>
      <c r="BC42" s="31"/>
      <c r="BD42" s="4"/>
      <c r="BE42" s="39"/>
      <c r="BF42" s="30"/>
      <c r="BG42" s="31"/>
      <c r="BH42" s="14"/>
      <c r="BI42" s="4"/>
      <c r="BJ42" s="39"/>
      <c r="BK42" s="30"/>
      <c r="BL42" s="31"/>
      <c r="BM42" s="14"/>
      <c r="BN42" s="4"/>
      <c r="BO42" s="39"/>
      <c r="BP42" s="30"/>
      <c r="BQ42" s="31"/>
      <c r="BR42" s="14"/>
      <c r="BS42" s="4"/>
      <c r="BT42" s="39"/>
      <c r="BU42" s="30"/>
      <c r="BV42" s="31"/>
      <c r="BW42" s="14"/>
      <c r="BX42" s="4"/>
      <c r="BY42" s="39"/>
      <c r="BZ42" s="30"/>
      <c r="CA42" s="31"/>
      <c r="CB42" s="14"/>
      <c r="CC42" s="4"/>
      <c r="CD42" s="35"/>
      <c r="CE42" s="33"/>
      <c r="CF42" s="31"/>
      <c r="CG42" s="14"/>
      <c r="CH42" s="4"/>
      <c r="CI42" s="39"/>
      <c r="CJ42" s="30"/>
      <c r="CK42" s="31"/>
      <c r="CL42" s="14"/>
      <c r="CM42" s="4"/>
      <c r="CN42" s="39"/>
      <c r="CO42" s="30"/>
      <c r="CP42" s="31"/>
      <c r="CQ42" s="14"/>
      <c r="CR42" s="4"/>
      <c r="CS42" s="39"/>
      <c r="CT42" s="39"/>
      <c r="CU42" s="39"/>
      <c r="CV42" s="14"/>
      <c r="CW42" s="4"/>
      <c r="CX42" s="39"/>
      <c r="CY42" s="30"/>
      <c r="CZ42" s="31"/>
      <c r="DA42" s="14"/>
      <c r="DB42" s="286"/>
      <c r="DC42" s="43">
        <v>70</v>
      </c>
      <c r="DD42" s="43">
        <v>13.3</v>
      </c>
      <c r="DE42" s="14">
        <v>83.3</v>
      </c>
      <c r="DF42" s="14">
        <v>8330</v>
      </c>
      <c r="DG42" s="4"/>
      <c r="DH42" s="39"/>
      <c r="DI42" s="30"/>
      <c r="DJ42" s="31"/>
      <c r="DK42" s="14"/>
      <c r="DL42" s="4"/>
      <c r="DM42" s="39"/>
      <c r="DN42" s="30"/>
      <c r="DO42" s="31"/>
      <c r="DP42" s="14"/>
      <c r="DQ42" s="4"/>
      <c r="DR42" s="39">
        <v>96</v>
      </c>
      <c r="DS42" s="14">
        <v>18.240000000000002</v>
      </c>
      <c r="DT42" s="31">
        <v>114.24000000000001</v>
      </c>
      <c r="DU42" s="14">
        <v>11424</v>
      </c>
      <c r="DV42" s="4"/>
      <c r="DW42" s="45">
        <v>65</v>
      </c>
      <c r="DX42" s="14">
        <v>12.35</v>
      </c>
      <c r="DY42" s="61">
        <v>77.349999999999994</v>
      </c>
      <c r="DZ42" s="14">
        <v>7734.9999999999991</v>
      </c>
      <c r="EA42" s="4"/>
      <c r="EB42" s="39"/>
      <c r="EC42" s="43"/>
      <c r="ED42" s="31"/>
      <c r="EE42" s="14"/>
      <c r="EF42" s="4"/>
      <c r="EG42" s="39"/>
      <c r="EH42" s="30"/>
      <c r="EI42" s="31"/>
      <c r="EJ42" s="14"/>
      <c r="EK42" s="4"/>
      <c r="EL42" s="39"/>
      <c r="EM42" s="30"/>
      <c r="EN42" s="31"/>
      <c r="EO42" s="14"/>
      <c r="EP42" s="4"/>
      <c r="EQ42" s="39"/>
      <c r="ER42" s="30"/>
      <c r="ES42" s="31"/>
      <c r="ET42" s="14"/>
      <c r="EU42" s="4"/>
      <c r="EV42" s="39"/>
      <c r="EW42" s="30"/>
      <c r="EX42" s="31"/>
      <c r="EY42" s="14"/>
      <c r="EZ42" s="286"/>
      <c r="FA42" s="39"/>
      <c r="FB42" s="30"/>
      <c r="FC42" s="31"/>
      <c r="FD42" s="14"/>
      <c r="FE42" s="4"/>
      <c r="FF42" s="39"/>
      <c r="FG42" s="30"/>
      <c r="FH42" s="31"/>
      <c r="FI42" s="14"/>
      <c r="FJ42" s="94"/>
      <c r="FK42" s="87">
        <f t="shared" si="9"/>
        <v>86.7918720256</v>
      </c>
      <c r="FL42" s="87">
        <f t="shared" si="30"/>
        <v>77.349999999999994</v>
      </c>
      <c r="FM42" s="87"/>
      <c r="FN42" s="87">
        <f t="shared" si="0"/>
        <v>154.69999999999999</v>
      </c>
      <c r="FO42" s="87"/>
      <c r="FP42" s="87"/>
      <c r="FQ42" s="87"/>
      <c r="FR42" s="87"/>
      <c r="FS42" s="87"/>
      <c r="FT42" s="87"/>
      <c r="FU42" s="87"/>
      <c r="FV42" s="87"/>
      <c r="FW42" s="87"/>
      <c r="FX42" s="87"/>
      <c r="FY42" s="87"/>
      <c r="FZ42" s="87"/>
      <c r="GA42" s="87"/>
      <c r="GB42" s="87"/>
      <c r="GC42" s="87"/>
      <c r="GD42" s="87">
        <f t="shared" si="19"/>
        <v>83.3</v>
      </c>
      <c r="GE42" s="87"/>
      <c r="GF42" s="87"/>
      <c r="GG42" s="87">
        <f t="shared" si="31"/>
        <v>114.24000000000001</v>
      </c>
      <c r="GH42" s="87">
        <f t="shared" si="1"/>
        <v>77.349999999999994</v>
      </c>
      <c r="GI42" s="87"/>
      <c r="GJ42" s="87"/>
      <c r="GK42" s="87"/>
      <c r="GL42" s="87"/>
      <c r="GM42" s="87"/>
      <c r="GN42" s="87"/>
      <c r="GO42" s="87"/>
      <c r="GP42" s="95"/>
      <c r="GQ42" s="87">
        <f t="shared" si="12"/>
        <v>86.7918720256</v>
      </c>
      <c r="GR42" s="96">
        <f t="shared" si="2"/>
        <v>77.349999999999994</v>
      </c>
      <c r="GS42" s="20" t="str">
        <f t="shared" si="20"/>
        <v>ALFA TRADING S.A.S.</v>
      </c>
      <c r="GT42" s="96">
        <f t="shared" si="13"/>
        <v>69.433497620479997</v>
      </c>
      <c r="GU42" s="96">
        <f t="shared" si="14"/>
        <v>92.82</v>
      </c>
      <c r="GV42" s="96">
        <f t="shared" si="33"/>
        <v>101.38799999999999</v>
      </c>
      <c r="GW42" s="87">
        <f t="shared" ref="GW42:GW52" si="38">GR42-GQ42</f>
        <v>-9.4418720256000057</v>
      </c>
      <c r="GX42" s="88">
        <f t="shared" ref="GX42:GX52" si="39">GW42/GQ42</f>
        <v>-0.10878751437479128</v>
      </c>
      <c r="GY42" s="96">
        <f t="shared" si="22"/>
        <v>77.349999999999994</v>
      </c>
      <c r="GZ42" s="96">
        <f t="shared" si="7"/>
        <v>7734.9999999999991</v>
      </c>
    </row>
    <row r="43" spans="1:208" s="27" customFormat="1" ht="30" customHeight="1">
      <c r="A43" s="17">
        <v>27</v>
      </c>
      <c r="B43" s="18" t="s">
        <v>150</v>
      </c>
      <c r="C43" s="53" t="s">
        <v>151</v>
      </c>
      <c r="D43" s="55"/>
      <c r="E43" s="51">
        <v>100</v>
      </c>
      <c r="F43" s="19" t="s">
        <v>970</v>
      </c>
      <c r="G43" s="20" t="s">
        <v>981</v>
      </c>
      <c r="H43" s="60"/>
      <c r="I43" s="90" t="s">
        <v>1024</v>
      </c>
      <c r="J43" s="14">
        <v>70.210000000000008</v>
      </c>
      <c r="K43" s="14"/>
      <c r="L43" s="14"/>
      <c r="M43" s="14">
        <f>(J43*9.28%)+J43</f>
        <v>76.725488000000013</v>
      </c>
      <c r="N43" s="14">
        <f>M43</f>
        <v>76.725488000000013</v>
      </c>
      <c r="O43" s="14">
        <f t="shared" si="8"/>
        <v>7672.5488000000014</v>
      </c>
      <c r="P43" s="286"/>
      <c r="Q43" s="39">
        <v>65</v>
      </c>
      <c r="R43" s="14">
        <v>12.35</v>
      </c>
      <c r="S43" s="31">
        <v>77.349999999999994</v>
      </c>
      <c r="T43" s="31">
        <v>7734.9999999999991</v>
      </c>
      <c r="U43" s="4"/>
      <c r="V43" s="39"/>
      <c r="W43" s="30"/>
      <c r="X43" s="31"/>
      <c r="Y43" s="31"/>
      <c r="Z43" s="286"/>
      <c r="AA43" s="39">
        <v>130</v>
      </c>
      <c r="AB43" s="14">
        <v>24.7</v>
      </c>
      <c r="AC43" s="31">
        <v>154.69999999999999</v>
      </c>
      <c r="AD43" s="31">
        <v>15469.999999999998</v>
      </c>
      <c r="AE43" s="4"/>
      <c r="AF43" s="39"/>
      <c r="AG43" s="30"/>
      <c r="AH43" s="31"/>
      <c r="AI43" s="31"/>
      <c r="AJ43" s="4"/>
      <c r="AK43" s="39"/>
      <c r="AL43" s="39"/>
      <c r="AM43" s="31"/>
      <c r="AN43" s="31"/>
      <c r="AO43" s="4"/>
      <c r="AP43" s="39"/>
      <c r="AQ43" s="30"/>
      <c r="AR43" s="31"/>
      <c r="AS43" s="14"/>
      <c r="AT43" s="4"/>
      <c r="AU43" s="39">
        <v>75</v>
      </c>
      <c r="AV43" s="14">
        <v>14.25</v>
      </c>
      <c r="AW43" s="31">
        <v>89.25</v>
      </c>
      <c r="AX43" s="14">
        <v>8925</v>
      </c>
      <c r="AY43" s="4"/>
      <c r="AZ43" s="39"/>
      <c r="BA43" s="30"/>
      <c r="BB43" s="31"/>
      <c r="BC43" s="31"/>
      <c r="BD43" s="4"/>
      <c r="BE43" s="39"/>
      <c r="BF43" s="30"/>
      <c r="BG43" s="31"/>
      <c r="BH43" s="14"/>
      <c r="BI43" s="4"/>
      <c r="BJ43" s="39"/>
      <c r="BK43" s="30"/>
      <c r="BL43" s="31"/>
      <c r="BM43" s="14"/>
      <c r="BN43" s="4"/>
      <c r="BO43" s="39"/>
      <c r="BP43" s="30"/>
      <c r="BQ43" s="31"/>
      <c r="BR43" s="14"/>
      <c r="BS43" s="4"/>
      <c r="BT43" s="39"/>
      <c r="BU43" s="30"/>
      <c r="BV43" s="31"/>
      <c r="BW43" s="14"/>
      <c r="BX43" s="4"/>
      <c r="BY43" s="39"/>
      <c r="BZ43" s="30"/>
      <c r="CA43" s="31"/>
      <c r="CB43" s="14"/>
      <c r="CC43" s="4"/>
      <c r="CD43" s="35">
        <v>202</v>
      </c>
      <c r="CE43" s="37">
        <v>38</v>
      </c>
      <c r="CF43" s="31">
        <v>240</v>
      </c>
      <c r="CG43" s="14">
        <v>24000</v>
      </c>
      <c r="CH43" s="4"/>
      <c r="CI43" s="39"/>
      <c r="CJ43" s="30"/>
      <c r="CK43" s="31"/>
      <c r="CL43" s="14"/>
      <c r="CM43" s="4"/>
      <c r="CN43" s="39"/>
      <c r="CO43" s="30"/>
      <c r="CP43" s="31"/>
      <c r="CQ43" s="14"/>
      <c r="CR43" s="4"/>
      <c r="CS43" s="39"/>
      <c r="CT43" s="39"/>
      <c r="CU43" s="39"/>
      <c r="CV43" s="14"/>
      <c r="CW43" s="4"/>
      <c r="CX43" s="39"/>
      <c r="CY43" s="30"/>
      <c r="CZ43" s="31"/>
      <c r="DA43" s="14"/>
      <c r="DB43" s="286"/>
      <c r="DC43" s="43">
        <v>77.5</v>
      </c>
      <c r="DD43" s="43">
        <v>14.725</v>
      </c>
      <c r="DE43" s="14">
        <v>92.224999999999994</v>
      </c>
      <c r="DF43" s="14">
        <v>9222.5</v>
      </c>
      <c r="DG43" s="4"/>
      <c r="DH43" s="39"/>
      <c r="DI43" s="30"/>
      <c r="DJ43" s="31"/>
      <c r="DK43" s="14"/>
      <c r="DL43" s="4"/>
      <c r="DM43" s="39"/>
      <c r="DN43" s="30"/>
      <c r="DO43" s="31"/>
      <c r="DP43" s="14"/>
      <c r="DQ43" s="4"/>
      <c r="DR43" s="39">
        <v>96</v>
      </c>
      <c r="DS43" s="14">
        <v>18.240000000000002</v>
      </c>
      <c r="DT43" s="31">
        <v>114.24000000000001</v>
      </c>
      <c r="DU43" s="14">
        <v>11424</v>
      </c>
      <c r="DV43" s="4"/>
      <c r="DW43" s="45">
        <v>70</v>
      </c>
      <c r="DX43" s="14">
        <v>13.3</v>
      </c>
      <c r="DY43" s="61">
        <v>83.3</v>
      </c>
      <c r="DZ43" s="14">
        <v>8330</v>
      </c>
      <c r="EA43" s="4"/>
      <c r="EB43" s="39"/>
      <c r="EC43" s="43"/>
      <c r="ED43" s="31"/>
      <c r="EE43" s="14"/>
      <c r="EF43" s="4"/>
      <c r="EG43" s="39"/>
      <c r="EH43" s="30"/>
      <c r="EI43" s="31"/>
      <c r="EJ43" s="14"/>
      <c r="EK43" s="4"/>
      <c r="EL43" s="39">
        <v>232</v>
      </c>
      <c r="EM43" s="14">
        <v>44.08</v>
      </c>
      <c r="EN43" s="31">
        <v>276.08</v>
      </c>
      <c r="EO43" s="14">
        <v>27608</v>
      </c>
      <c r="EP43" s="4"/>
      <c r="EQ43" s="39"/>
      <c r="ER43" s="30"/>
      <c r="ES43" s="31"/>
      <c r="ET43" s="14"/>
      <c r="EU43" s="4"/>
      <c r="EV43" s="39"/>
      <c r="EW43" s="30"/>
      <c r="EX43" s="31"/>
      <c r="EY43" s="14"/>
      <c r="EZ43" s="286"/>
      <c r="FA43" s="39"/>
      <c r="FB43" s="30"/>
      <c r="FC43" s="31"/>
      <c r="FD43" s="14"/>
      <c r="FE43" s="4"/>
      <c r="FF43" s="39"/>
      <c r="FG43" s="30"/>
      <c r="FH43" s="31"/>
      <c r="FI43" s="14"/>
      <c r="FJ43" s="94"/>
      <c r="FK43" s="87">
        <f t="shared" si="9"/>
        <v>76.725488000000013</v>
      </c>
      <c r="FL43" s="87">
        <f t="shared" si="30"/>
        <v>77.349999999999994</v>
      </c>
      <c r="FM43" s="87"/>
      <c r="FN43" s="87">
        <f t="shared" si="0"/>
        <v>154.69999999999999</v>
      </c>
      <c r="FO43" s="87"/>
      <c r="FP43" s="87"/>
      <c r="FQ43" s="87"/>
      <c r="FR43" s="87">
        <f t="shared" si="23"/>
        <v>89.25</v>
      </c>
      <c r="FS43" s="87"/>
      <c r="FT43" s="87"/>
      <c r="FU43" s="87"/>
      <c r="FV43" s="87"/>
      <c r="FW43" s="87"/>
      <c r="FX43" s="87"/>
      <c r="FY43" s="87">
        <f t="shared" si="10"/>
        <v>240</v>
      </c>
      <c r="FZ43" s="87"/>
      <c r="GA43" s="87"/>
      <c r="GB43" s="87"/>
      <c r="GC43" s="87"/>
      <c r="GD43" s="87">
        <f t="shared" si="19"/>
        <v>92.224999999999994</v>
      </c>
      <c r="GE43" s="87"/>
      <c r="GF43" s="87"/>
      <c r="GG43" s="87">
        <f t="shared" si="31"/>
        <v>114.24000000000001</v>
      </c>
      <c r="GH43" s="87">
        <f t="shared" si="1"/>
        <v>83.3</v>
      </c>
      <c r="GI43" s="87"/>
      <c r="GJ43" s="87"/>
      <c r="GK43" s="87">
        <f t="shared" si="26"/>
        <v>276.08</v>
      </c>
      <c r="GL43" s="87"/>
      <c r="GM43" s="87"/>
      <c r="GN43" s="87"/>
      <c r="GO43" s="87"/>
      <c r="GP43" s="95"/>
      <c r="GQ43" s="87">
        <f t="shared" si="12"/>
        <v>76.725488000000013</v>
      </c>
      <c r="GR43" s="96">
        <f t="shared" si="2"/>
        <v>77.349999999999994</v>
      </c>
      <c r="GS43" s="20" t="str">
        <f t="shared" si="20"/>
        <v>ALFA TRADING S.A.S.</v>
      </c>
      <c r="GT43" s="96">
        <f t="shared" si="13"/>
        <v>61.38039040000001</v>
      </c>
      <c r="GU43" s="96">
        <f t="shared" si="14"/>
        <v>92.82</v>
      </c>
      <c r="GV43" s="96">
        <f t="shared" si="33"/>
        <v>140.893125</v>
      </c>
      <c r="GW43" s="87">
        <f t="shared" si="38"/>
        <v>0.62451199999998153</v>
      </c>
      <c r="GX43" s="88">
        <f t="shared" si="39"/>
        <v>8.1395637392359301E-3</v>
      </c>
      <c r="GY43" s="96">
        <f t="shared" si="22"/>
        <v>77.349999999999994</v>
      </c>
      <c r="GZ43" s="96">
        <f t="shared" si="7"/>
        <v>7734.9999999999991</v>
      </c>
    </row>
    <row r="44" spans="1:208" s="27" customFormat="1" ht="30" customHeight="1">
      <c r="A44" s="17">
        <v>28</v>
      </c>
      <c r="B44" s="18" t="s">
        <v>152</v>
      </c>
      <c r="C44" s="53" t="s">
        <v>153</v>
      </c>
      <c r="D44" s="55"/>
      <c r="E44" s="51">
        <v>6</v>
      </c>
      <c r="F44" s="19" t="s">
        <v>970</v>
      </c>
      <c r="G44" s="20" t="s">
        <v>981</v>
      </c>
      <c r="H44" s="60"/>
      <c r="I44" s="90" t="s">
        <v>1035</v>
      </c>
      <c r="J44" s="14">
        <v>81137</v>
      </c>
      <c r="K44" s="14"/>
      <c r="L44" s="14">
        <f t="shared" ref="L44:L47" si="40">(J44*13.12%)+J44</f>
        <v>91782.174400000004</v>
      </c>
      <c r="M44" s="14">
        <f t="shared" ref="M44:M47" si="41">(L44*9.28%)+L44</f>
        <v>100299.56018432</v>
      </c>
      <c r="N44" s="14">
        <f t="shared" ref="N44:N47" si="42">M44</f>
        <v>100299.56018432</v>
      </c>
      <c r="O44" s="14">
        <f t="shared" si="8"/>
        <v>601797.36110592005</v>
      </c>
      <c r="P44" s="286"/>
      <c r="Q44" s="39"/>
      <c r="R44" s="30"/>
      <c r="S44" s="31"/>
      <c r="T44" s="31"/>
      <c r="U44" s="4"/>
      <c r="V44" s="39"/>
      <c r="W44" s="30"/>
      <c r="X44" s="31"/>
      <c r="Y44" s="31"/>
      <c r="Z44" s="286"/>
      <c r="AA44" s="39"/>
      <c r="AB44" s="14"/>
      <c r="AC44" s="31"/>
      <c r="AD44" s="31"/>
      <c r="AE44" s="4"/>
      <c r="AF44" s="39"/>
      <c r="AG44" s="30"/>
      <c r="AH44" s="31"/>
      <c r="AI44" s="31"/>
      <c r="AJ44" s="4"/>
      <c r="AK44" s="39"/>
      <c r="AL44" s="14"/>
      <c r="AM44" s="31"/>
      <c r="AN44" s="31"/>
      <c r="AO44" s="4"/>
      <c r="AP44" s="39"/>
      <c r="AQ44" s="30"/>
      <c r="AR44" s="31"/>
      <c r="AS44" s="14"/>
      <c r="AT44" s="4"/>
      <c r="AU44" s="39"/>
      <c r="AV44" s="14"/>
      <c r="AW44" s="31"/>
      <c r="AX44" s="14"/>
      <c r="AY44" s="4"/>
      <c r="AZ44" s="39"/>
      <c r="BA44" s="30"/>
      <c r="BB44" s="31"/>
      <c r="BC44" s="31"/>
      <c r="BD44" s="4"/>
      <c r="BE44" s="39"/>
      <c r="BF44" s="30"/>
      <c r="BG44" s="31"/>
      <c r="BH44" s="14"/>
      <c r="BI44" s="4"/>
      <c r="BJ44" s="39"/>
      <c r="BK44" s="30"/>
      <c r="BL44" s="31"/>
      <c r="BM44" s="14"/>
      <c r="BN44" s="4"/>
      <c r="BO44" s="39"/>
      <c r="BP44" s="30"/>
      <c r="BQ44" s="31"/>
      <c r="BR44" s="14"/>
      <c r="BS44" s="4"/>
      <c r="BT44" s="39"/>
      <c r="BU44" s="30"/>
      <c r="BV44" s="31"/>
      <c r="BW44" s="14"/>
      <c r="BX44" s="4"/>
      <c r="BY44" s="39"/>
      <c r="BZ44" s="30"/>
      <c r="CA44" s="31"/>
      <c r="CB44" s="14"/>
      <c r="CC44" s="4"/>
      <c r="CD44" s="35"/>
      <c r="CE44" s="33"/>
      <c r="CF44" s="31"/>
      <c r="CG44" s="14"/>
      <c r="CH44" s="4"/>
      <c r="CI44" s="39"/>
      <c r="CJ44" s="30"/>
      <c r="CK44" s="31"/>
      <c r="CL44" s="14"/>
      <c r="CM44" s="4"/>
      <c r="CN44" s="39"/>
      <c r="CO44" s="30"/>
      <c r="CP44" s="31"/>
      <c r="CQ44" s="14"/>
      <c r="CR44" s="4"/>
      <c r="CS44" s="39"/>
      <c r="CT44" s="39"/>
      <c r="CU44" s="39"/>
      <c r="CV44" s="14"/>
      <c r="CW44" s="4"/>
      <c r="CX44" s="39"/>
      <c r="CY44" s="30"/>
      <c r="CZ44" s="31"/>
      <c r="DA44" s="14"/>
      <c r="DB44" s="286"/>
      <c r="DC44" s="43"/>
      <c r="DD44" s="43"/>
      <c r="DE44" s="14"/>
      <c r="DF44" s="14"/>
      <c r="DG44" s="4"/>
      <c r="DH44" s="39"/>
      <c r="DI44" s="30"/>
      <c r="DJ44" s="31"/>
      <c r="DK44" s="14"/>
      <c r="DL44" s="4"/>
      <c r="DM44" s="39"/>
      <c r="DN44" s="30"/>
      <c r="DO44" s="31"/>
      <c r="DP44" s="14"/>
      <c r="DQ44" s="4"/>
      <c r="DR44" s="39"/>
      <c r="DS44" s="30"/>
      <c r="DT44" s="31"/>
      <c r="DU44" s="14"/>
      <c r="DV44" s="4"/>
      <c r="DW44" s="46"/>
      <c r="DX44" s="61"/>
      <c r="DY44" s="61"/>
      <c r="DZ44" s="14"/>
      <c r="EA44" s="4"/>
      <c r="EB44" s="47">
        <v>75000</v>
      </c>
      <c r="EC44" s="14">
        <v>14250</v>
      </c>
      <c r="ED44" s="36">
        <v>89250</v>
      </c>
      <c r="EE44" s="14">
        <v>535500</v>
      </c>
      <c r="EF44" s="4"/>
      <c r="EG44" s="39"/>
      <c r="EH44" s="30"/>
      <c r="EI44" s="31"/>
      <c r="EJ44" s="14"/>
      <c r="EK44" s="4"/>
      <c r="EL44" s="39"/>
      <c r="EM44" s="30"/>
      <c r="EN44" s="31"/>
      <c r="EO44" s="14"/>
      <c r="EP44" s="4"/>
      <c r="EQ44" s="39"/>
      <c r="ER44" s="30"/>
      <c r="ES44" s="31"/>
      <c r="ET44" s="14"/>
      <c r="EU44" s="4"/>
      <c r="EV44" s="39"/>
      <c r="EW44" s="30"/>
      <c r="EX44" s="31"/>
      <c r="EY44" s="14"/>
      <c r="EZ44" s="286"/>
      <c r="FA44" s="39"/>
      <c r="FB44" s="30"/>
      <c r="FC44" s="31"/>
      <c r="FD44" s="14"/>
      <c r="FE44" s="4"/>
      <c r="FF44" s="39"/>
      <c r="FG44" s="30"/>
      <c r="FH44" s="31"/>
      <c r="FI44" s="14"/>
      <c r="FJ44" s="94"/>
      <c r="FK44" s="87">
        <f t="shared" si="9"/>
        <v>100299.56018432</v>
      </c>
      <c r="FL44" s="87"/>
      <c r="FM44" s="87"/>
      <c r="FN44" s="87"/>
      <c r="FO44" s="87"/>
      <c r="FP44" s="87"/>
      <c r="FQ44" s="87"/>
      <c r="FR44" s="87"/>
      <c r="FS44" s="87"/>
      <c r="FT44" s="87"/>
      <c r="FU44" s="87"/>
      <c r="FV44" s="87"/>
      <c r="FW44" s="87"/>
      <c r="FX44" s="87"/>
      <c r="FY44" s="87"/>
      <c r="FZ44" s="87"/>
      <c r="GA44" s="87"/>
      <c r="GB44" s="87"/>
      <c r="GC44" s="87"/>
      <c r="GD44" s="87"/>
      <c r="GE44" s="87"/>
      <c r="GF44" s="87"/>
      <c r="GG44" s="87"/>
      <c r="GH44" s="87"/>
      <c r="GI44" s="87">
        <f t="shared" si="24"/>
        <v>89250</v>
      </c>
      <c r="GJ44" s="87"/>
      <c r="GK44" s="87"/>
      <c r="GL44" s="87"/>
      <c r="GM44" s="87"/>
      <c r="GN44" s="87"/>
      <c r="GO44" s="87"/>
      <c r="GP44" s="95"/>
      <c r="GQ44" s="87">
        <f t="shared" si="12"/>
        <v>100299.56018432</v>
      </c>
      <c r="GR44" s="96">
        <f t="shared" si="2"/>
        <v>89250</v>
      </c>
      <c r="GS44" s="20" t="str">
        <f t="shared" si="20"/>
        <v>RP MEDICAS SA</v>
      </c>
      <c r="GT44" s="96">
        <f t="shared" si="13"/>
        <v>80239.648147455999</v>
      </c>
      <c r="GU44" s="96">
        <f t="shared" si="14"/>
        <v>107100</v>
      </c>
      <c r="GV44" s="96">
        <f t="shared" si="33"/>
        <v>89250</v>
      </c>
      <c r="GW44" s="87">
        <f t="shared" si="38"/>
        <v>-11049.560184319998</v>
      </c>
      <c r="GX44" s="88">
        <f t="shared" si="39"/>
        <v>-0.11016558959993721</v>
      </c>
      <c r="GY44" s="96">
        <f t="shared" si="22"/>
        <v>89250</v>
      </c>
      <c r="GZ44" s="96">
        <f t="shared" si="7"/>
        <v>535500</v>
      </c>
    </row>
    <row r="45" spans="1:208" s="27" customFormat="1" ht="30" customHeight="1">
      <c r="A45" s="17">
        <v>29</v>
      </c>
      <c r="B45" s="18" t="s">
        <v>154</v>
      </c>
      <c r="C45" s="53" t="s">
        <v>155</v>
      </c>
      <c r="D45" s="55"/>
      <c r="E45" s="51">
        <v>20</v>
      </c>
      <c r="F45" s="19" t="s">
        <v>970</v>
      </c>
      <c r="G45" s="20" t="s">
        <v>981</v>
      </c>
      <c r="H45" s="60"/>
      <c r="I45" s="90" t="s">
        <v>1032</v>
      </c>
      <c r="J45" s="14">
        <v>4939</v>
      </c>
      <c r="K45" s="14"/>
      <c r="L45" s="14">
        <f t="shared" si="40"/>
        <v>5586.9967999999999</v>
      </c>
      <c r="M45" s="14">
        <f t="shared" si="41"/>
        <v>6105.4701030400001</v>
      </c>
      <c r="N45" s="14">
        <f t="shared" si="42"/>
        <v>6105.4701030400001</v>
      </c>
      <c r="O45" s="14">
        <f t="shared" si="8"/>
        <v>122109.4020608</v>
      </c>
      <c r="P45" s="286"/>
      <c r="Q45" s="39"/>
      <c r="R45" s="30"/>
      <c r="S45" s="31"/>
      <c r="T45" s="31"/>
      <c r="U45" s="4"/>
      <c r="V45" s="39"/>
      <c r="W45" s="30"/>
      <c r="X45" s="31"/>
      <c r="Y45" s="31"/>
      <c r="Z45" s="286"/>
      <c r="AA45" s="39">
        <v>6840</v>
      </c>
      <c r="AB45" s="14">
        <v>1299.5999999999999</v>
      </c>
      <c r="AC45" s="31">
        <v>8139.6</v>
      </c>
      <c r="AD45" s="31">
        <v>162792</v>
      </c>
      <c r="AE45" s="4"/>
      <c r="AF45" s="39"/>
      <c r="AG45" s="30"/>
      <c r="AH45" s="31"/>
      <c r="AI45" s="31"/>
      <c r="AJ45" s="4"/>
      <c r="AK45" s="39">
        <v>16490</v>
      </c>
      <c r="AL45" s="14">
        <v>3133.0999999999985</v>
      </c>
      <c r="AM45" s="31">
        <v>19623.099999999999</v>
      </c>
      <c r="AN45" s="31">
        <v>392462</v>
      </c>
      <c r="AO45" s="4"/>
      <c r="AP45" s="39"/>
      <c r="AQ45" s="30"/>
      <c r="AR45" s="31"/>
      <c r="AS45" s="14"/>
      <c r="AT45" s="4"/>
      <c r="AU45" s="39">
        <v>4490</v>
      </c>
      <c r="AV45" s="14">
        <v>853.1</v>
      </c>
      <c r="AW45" s="31">
        <v>5343.1</v>
      </c>
      <c r="AX45" s="14">
        <v>106862</v>
      </c>
      <c r="AY45" s="4"/>
      <c r="AZ45" s="39"/>
      <c r="BA45" s="30"/>
      <c r="BB45" s="31"/>
      <c r="BC45" s="31"/>
      <c r="BD45" s="4"/>
      <c r="BE45" s="39"/>
      <c r="BF45" s="30"/>
      <c r="BG45" s="31"/>
      <c r="BH45" s="14"/>
      <c r="BI45" s="4"/>
      <c r="BJ45" s="39"/>
      <c r="BK45" s="30"/>
      <c r="BL45" s="31"/>
      <c r="BM45" s="14"/>
      <c r="BN45" s="4"/>
      <c r="BO45" s="39"/>
      <c r="BP45" s="30"/>
      <c r="BQ45" s="31"/>
      <c r="BR45" s="14"/>
      <c r="BS45" s="4"/>
      <c r="BT45" s="39"/>
      <c r="BU45" s="30"/>
      <c r="BV45" s="31"/>
      <c r="BW45" s="14"/>
      <c r="BX45" s="4"/>
      <c r="BY45" s="39"/>
      <c r="BZ45" s="30"/>
      <c r="CA45" s="31"/>
      <c r="CB45" s="14"/>
      <c r="CC45" s="4"/>
      <c r="CD45" s="35">
        <v>11053</v>
      </c>
      <c r="CE45" s="37">
        <v>2100</v>
      </c>
      <c r="CF45" s="31">
        <v>13153</v>
      </c>
      <c r="CG45" s="14">
        <v>263060</v>
      </c>
      <c r="CH45" s="4"/>
      <c r="CI45" s="39"/>
      <c r="CJ45" s="30"/>
      <c r="CK45" s="31"/>
      <c r="CL45" s="14"/>
      <c r="CM45" s="4"/>
      <c r="CN45" s="39"/>
      <c r="CO45" s="30"/>
      <c r="CP45" s="31"/>
      <c r="CQ45" s="14"/>
      <c r="CR45" s="4"/>
      <c r="CS45" s="39">
        <v>4150</v>
      </c>
      <c r="CT45" s="14">
        <v>789</v>
      </c>
      <c r="CU45" s="39">
        <v>4939</v>
      </c>
      <c r="CV45" s="14">
        <v>98780</v>
      </c>
      <c r="CW45" s="4"/>
      <c r="CX45" s="39"/>
      <c r="CY45" s="30"/>
      <c r="CZ45" s="31"/>
      <c r="DA45" s="14"/>
      <c r="DB45" s="286"/>
      <c r="DC45" s="43">
        <v>7618.75</v>
      </c>
      <c r="DD45" s="43">
        <v>1447.5625</v>
      </c>
      <c r="DE45" s="14">
        <v>9066.3125</v>
      </c>
      <c r="DF45" s="14">
        <v>181326.25</v>
      </c>
      <c r="DG45" s="4"/>
      <c r="DH45" s="39"/>
      <c r="DI45" s="30"/>
      <c r="DJ45" s="31"/>
      <c r="DK45" s="14"/>
      <c r="DL45" s="4"/>
      <c r="DM45" s="39"/>
      <c r="DN45" s="30"/>
      <c r="DO45" s="31"/>
      <c r="DP45" s="14"/>
      <c r="DQ45" s="4"/>
      <c r="DR45" s="39"/>
      <c r="DS45" s="30"/>
      <c r="DT45" s="31"/>
      <c r="DU45" s="14"/>
      <c r="DV45" s="4"/>
      <c r="DW45" s="45">
        <v>17500</v>
      </c>
      <c r="DX45" s="14">
        <v>3325</v>
      </c>
      <c r="DY45" s="61">
        <v>20825</v>
      </c>
      <c r="DZ45" s="14">
        <v>416500</v>
      </c>
      <c r="EA45" s="4"/>
      <c r="EB45" s="39"/>
      <c r="EC45" s="43"/>
      <c r="ED45" s="31"/>
      <c r="EE45" s="14"/>
      <c r="EF45" s="4"/>
      <c r="EG45" s="39"/>
      <c r="EH45" s="30"/>
      <c r="EI45" s="31"/>
      <c r="EJ45" s="14"/>
      <c r="EK45" s="4"/>
      <c r="EL45" s="39"/>
      <c r="EM45" s="30"/>
      <c r="EN45" s="31"/>
      <c r="EO45" s="14"/>
      <c r="EP45" s="4"/>
      <c r="EQ45" s="39"/>
      <c r="ER45" s="30"/>
      <c r="ES45" s="31"/>
      <c r="ET45" s="14"/>
      <c r="EU45" s="4"/>
      <c r="EV45" s="39"/>
      <c r="EW45" s="30"/>
      <c r="EX45" s="31"/>
      <c r="EY45" s="14"/>
      <c r="EZ45" s="286"/>
      <c r="FA45" s="39"/>
      <c r="FB45" s="30"/>
      <c r="FC45" s="31"/>
      <c r="FD45" s="14"/>
      <c r="FE45" s="4"/>
      <c r="FF45" s="39"/>
      <c r="FG45" s="30"/>
      <c r="FH45" s="31"/>
      <c r="FI45" s="14"/>
      <c r="FJ45" s="94"/>
      <c r="FK45" s="87">
        <f t="shared" si="9"/>
        <v>6105.4701030400001</v>
      </c>
      <c r="FL45" s="87"/>
      <c r="FM45" s="87"/>
      <c r="FN45" s="87">
        <f t="shared" si="0"/>
        <v>8139.6</v>
      </c>
      <c r="FO45" s="87"/>
      <c r="FP45" s="87">
        <f t="shared" si="17"/>
        <v>19623.099999999999</v>
      </c>
      <c r="FQ45" s="87"/>
      <c r="FR45" s="87">
        <f t="shared" si="23"/>
        <v>5343.1</v>
      </c>
      <c r="FS45" s="87"/>
      <c r="FT45" s="87"/>
      <c r="FU45" s="87"/>
      <c r="FV45" s="87"/>
      <c r="FW45" s="87"/>
      <c r="FX45" s="87"/>
      <c r="FY45" s="87">
        <f t="shared" si="10"/>
        <v>13153</v>
      </c>
      <c r="FZ45" s="87"/>
      <c r="GA45" s="87"/>
      <c r="GB45" s="87">
        <f t="shared" si="18"/>
        <v>4939</v>
      </c>
      <c r="GC45" s="87"/>
      <c r="GD45" s="87">
        <f t="shared" si="19"/>
        <v>9066.3125</v>
      </c>
      <c r="GE45" s="87"/>
      <c r="GF45" s="87"/>
      <c r="GG45" s="87"/>
      <c r="GH45" s="87">
        <f t="shared" si="1"/>
        <v>20825</v>
      </c>
      <c r="GI45" s="87"/>
      <c r="GJ45" s="87"/>
      <c r="GK45" s="87"/>
      <c r="GL45" s="87"/>
      <c r="GM45" s="87"/>
      <c r="GN45" s="87"/>
      <c r="GO45" s="87"/>
      <c r="GP45" s="95"/>
      <c r="GQ45" s="87">
        <f t="shared" si="12"/>
        <v>6105.4701030400001</v>
      </c>
      <c r="GR45" s="96">
        <f t="shared" si="2"/>
        <v>4939</v>
      </c>
      <c r="GS45" s="20" t="str">
        <f t="shared" si="20"/>
        <v>LM INSTRUMENTS S.A.</v>
      </c>
      <c r="GT45" s="96">
        <f t="shared" si="13"/>
        <v>4884.3760824320007</v>
      </c>
      <c r="GU45" s="96">
        <f t="shared" si="14"/>
        <v>5926.8</v>
      </c>
      <c r="GV45" s="96">
        <f t="shared" si="33"/>
        <v>11584.158928571427</v>
      </c>
      <c r="GW45" s="87">
        <f t="shared" si="38"/>
        <v>-1166.4701030400001</v>
      </c>
      <c r="GX45" s="88">
        <f t="shared" si="39"/>
        <v>-0.19105328227865667</v>
      </c>
      <c r="GY45" s="96">
        <f t="shared" si="22"/>
        <v>4939</v>
      </c>
      <c r="GZ45" s="96">
        <f t="shared" si="7"/>
        <v>98780</v>
      </c>
    </row>
    <row r="46" spans="1:208" s="27" customFormat="1" ht="30" customHeight="1">
      <c r="A46" s="17">
        <v>30</v>
      </c>
      <c r="B46" s="18" t="s">
        <v>156</v>
      </c>
      <c r="C46" s="53" t="s">
        <v>157</v>
      </c>
      <c r="D46" s="55"/>
      <c r="E46" s="51">
        <v>50</v>
      </c>
      <c r="F46" s="19" t="s">
        <v>970</v>
      </c>
      <c r="G46" s="20" t="s">
        <v>981</v>
      </c>
      <c r="H46" s="60"/>
      <c r="I46" s="90" t="s">
        <v>1032</v>
      </c>
      <c r="J46" s="14">
        <v>4939</v>
      </c>
      <c r="K46" s="14"/>
      <c r="L46" s="14">
        <f t="shared" si="40"/>
        <v>5586.9967999999999</v>
      </c>
      <c r="M46" s="14">
        <f t="shared" si="41"/>
        <v>6105.4701030400001</v>
      </c>
      <c r="N46" s="14">
        <f t="shared" si="42"/>
        <v>6105.4701030400001</v>
      </c>
      <c r="O46" s="14">
        <f t="shared" si="8"/>
        <v>305273.505152</v>
      </c>
      <c r="P46" s="286"/>
      <c r="Q46" s="39"/>
      <c r="R46" s="30"/>
      <c r="S46" s="31"/>
      <c r="T46" s="31"/>
      <c r="U46" s="4"/>
      <c r="V46" s="39"/>
      <c r="W46" s="30"/>
      <c r="X46" s="31"/>
      <c r="Y46" s="31"/>
      <c r="Z46" s="286"/>
      <c r="AA46" s="39">
        <v>6840</v>
      </c>
      <c r="AB46" s="14">
        <v>1299.5999999999999</v>
      </c>
      <c r="AC46" s="31">
        <v>8139.6</v>
      </c>
      <c r="AD46" s="31">
        <v>406980</v>
      </c>
      <c r="AE46" s="4"/>
      <c r="AF46" s="39"/>
      <c r="AG46" s="30"/>
      <c r="AH46" s="31"/>
      <c r="AI46" s="31"/>
      <c r="AJ46" s="4"/>
      <c r="AK46" s="39">
        <v>16490</v>
      </c>
      <c r="AL46" s="14">
        <v>3133.0999999999985</v>
      </c>
      <c r="AM46" s="31">
        <v>19623.099999999999</v>
      </c>
      <c r="AN46" s="31">
        <v>981154.99999999988</v>
      </c>
      <c r="AO46" s="4"/>
      <c r="AP46" s="39"/>
      <c r="AQ46" s="30"/>
      <c r="AR46" s="31"/>
      <c r="AS46" s="14"/>
      <c r="AT46" s="4"/>
      <c r="AU46" s="39">
        <v>4490</v>
      </c>
      <c r="AV46" s="14">
        <v>853.1</v>
      </c>
      <c r="AW46" s="31">
        <v>5343.1</v>
      </c>
      <c r="AX46" s="14">
        <v>267155</v>
      </c>
      <c r="AY46" s="4"/>
      <c r="AZ46" s="39"/>
      <c r="BA46" s="30"/>
      <c r="BB46" s="31"/>
      <c r="BC46" s="31"/>
      <c r="BD46" s="4"/>
      <c r="BE46" s="39"/>
      <c r="BF46" s="30"/>
      <c r="BG46" s="31"/>
      <c r="BH46" s="14"/>
      <c r="BI46" s="4"/>
      <c r="BJ46" s="39"/>
      <c r="BK46" s="30"/>
      <c r="BL46" s="31"/>
      <c r="BM46" s="14"/>
      <c r="BN46" s="4"/>
      <c r="BO46" s="39"/>
      <c r="BP46" s="30"/>
      <c r="BQ46" s="31"/>
      <c r="BR46" s="14"/>
      <c r="BS46" s="4"/>
      <c r="BT46" s="39"/>
      <c r="BU46" s="30"/>
      <c r="BV46" s="31"/>
      <c r="BW46" s="14"/>
      <c r="BX46" s="4"/>
      <c r="BY46" s="39"/>
      <c r="BZ46" s="30"/>
      <c r="CA46" s="31"/>
      <c r="CB46" s="14"/>
      <c r="CC46" s="4"/>
      <c r="CD46" s="35">
        <v>11053</v>
      </c>
      <c r="CE46" s="37">
        <v>2100</v>
      </c>
      <c r="CF46" s="31">
        <v>13153</v>
      </c>
      <c r="CG46" s="14">
        <v>657650</v>
      </c>
      <c r="CH46" s="4"/>
      <c r="CI46" s="39"/>
      <c r="CJ46" s="30"/>
      <c r="CK46" s="31"/>
      <c r="CL46" s="14"/>
      <c r="CM46" s="4"/>
      <c r="CN46" s="39"/>
      <c r="CO46" s="30"/>
      <c r="CP46" s="31"/>
      <c r="CQ46" s="14"/>
      <c r="CR46" s="4"/>
      <c r="CS46" s="39">
        <v>4150</v>
      </c>
      <c r="CT46" s="14">
        <v>789</v>
      </c>
      <c r="CU46" s="39">
        <v>4939</v>
      </c>
      <c r="CV46" s="14">
        <v>246950</v>
      </c>
      <c r="CW46" s="4"/>
      <c r="CX46" s="39"/>
      <c r="CY46" s="30"/>
      <c r="CZ46" s="31"/>
      <c r="DA46" s="14"/>
      <c r="DB46" s="286"/>
      <c r="DC46" s="43">
        <v>7618.75</v>
      </c>
      <c r="DD46" s="43">
        <v>0</v>
      </c>
      <c r="DE46" s="14">
        <v>7618.75</v>
      </c>
      <c r="DF46" s="14">
        <v>380937.5</v>
      </c>
      <c r="DG46" s="4"/>
      <c r="DH46" s="39"/>
      <c r="DI46" s="30"/>
      <c r="DJ46" s="31"/>
      <c r="DK46" s="14"/>
      <c r="DL46" s="4"/>
      <c r="DM46" s="39"/>
      <c r="DN46" s="30"/>
      <c r="DO46" s="31"/>
      <c r="DP46" s="14"/>
      <c r="DQ46" s="4"/>
      <c r="DR46" s="39"/>
      <c r="DS46" s="30"/>
      <c r="DT46" s="31"/>
      <c r="DU46" s="14"/>
      <c r="DV46" s="4"/>
      <c r="DW46" s="45">
        <v>17500</v>
      </c>
      <c r="DX46" s="14">
        <v>3325</v>
      </c>
      <c r="DY46" s="61">
        <v>20825</v>
      </c>
      <c r="DZ46" s="14">
        <v>1041250</v>
      </c>
      <c r="EA46" s="4"/>
      <c r="EB46" s="39"/>
      <c r="EC46" s="43"/>
      <c r="ED46" s="31"/>
      <c r="EE46" s="14"/>
      <c r="EF46" s="4"/>
      <c r="EG46" s="39"/>
      <c r="EH46" s="30"/>
      <c r="EI46" s="31"/>
      <c r="EJ46" s="14"/>
      <c r="EK46" s="4"/>
      <c r="EL46" s="39"/>
      <c r="EM46" s="30"/>
      <c r="EN46" s="31"/>
      <c r="EO46" s="14"/>
      <c r="EP46" s="4"/>
      <c r="EQ46" s="39"/>
      <c r="ER46" s="30"/>
      <c r="ES46" s="31"/>
      <c r="ET46" s="14"/>
      <c r="EU46" s="4"/>
      <c r="EV46" s="39"/>
      <c r="EW46" s="30"/>
      <c r="EX46" s="31"/>
      <c r="EY46" s="14"/>
      <c r="EZ46" s="286"/>
      <c r="FA46" s="39"/>
      <c r="FB46" s="30"/>
      <c r="FC46" s="31"/>
      <c r="FD46" s="14"/>
      <c r="FE46" s="4"/>
      <c r="FF46" s="39"/>
      <c r="FG46" s="30"/>
      <c r="FH46" s="31"/>
      <c r="FI46" s="14"/>
      <c r="FJ46" s="94"/>
      <c r="FK46" s="87">
        <f t="shared" si="9"/>
        <v>6105.4701030400001</v>
      </c>
      <c r="FL46" s="87"/>
      <c r="FM46" s="87"/>
      <c r="FN46" s="87">
        <f t="shared" si="0"/>
        <v>8139.6</v>
      </c>
      <c r="FO46" s="87"/>
      <c r="FP46" s="87">
        <f t="shared" si="17"/>
        <v>19623.099999999999</v>
      </c>
      <c r="FQ46" s="87"/>
      <c r="FR46" s="87">
        <f t="shared" si="23"/>
        <v>5343.1</v>
      </c>
      <c r="FS46" s="87"/>
      <c r="FT46" s="87"/>
      <c r="FU46" s="87"/>
      <c r="FV46" s="87"/>
      <c r="FW46" s="87"/>
      <c r="FX46" s="87"/>
      <c r="FY46" s="87">
        <f t="shared" si="10"/>
        <v>13153</v>
      </c>
      <c r="FZ46" s="87"/>
      <c r="GA46" s="87"/>
      <c r="GB46" s="87">
        <f t="shared" si="18"/>
        <v>4939</v>
      </c>
      <c r="GC46" s="87"/>
      <c r="GD46" s="87">
        <f t="shared" si="19"/>
        <v>7618.75</v>
      </c>
      <c r="GE46" s="87"/>
      <c r="GF46" s="87"/>
      <c r="GG46" s="87"/>
      <c r="GH46" s="87">
        <f t="shared" si="1"/>
        <v>20825</v>
      </c>
      <c r="GI46" s="87"/>
      <c r="GJ46" s="87"/>
      <c r="GK46" s="87"/>
      <c r="GL46" s="87"/>
      <c r="GM46" s="87"/>
      <c r="GN46" s="87"/>
      <c r="GO46" s="87"/>
      <c r="GP46" s="95"/>
      <c r="GQ46" s="87">
        <f t="shared" si="12"/>
        <v>6105.4701030400001</v>
      </c>
      <c r="GR46" s="96">
        <f t="shared" si="2"/>
        <v>4939</v>
      </c>
      <c r="GS46" s="20" t="str">
        <f t="shared" si="20"/>
        <v>LM INSTRUMENTS S.A.</v>
      </c>
      <c r="GT46" s="96">
        <f t="shared" si="13"/>
        <v>4884.3760824320007</v>
      </c>
      <c r="GU46" s="96">
        <f t="shared" si="14"/>
        <v>5926.8</v>
      </c>
      <c r="GV46" s="96">
        <f t="shared" si="33"/>
        <v>11377.364285714284</v>
      </c>
      <c r="GW46" s="87">
        <f t="shared" si="38"/>
        <v>-1166.4701030400001</v>
      </c>
      <c r="GX46" s="88">
        <f t="shared" si="39"/>
        <v>-0.19105328227865667</v>
      </c>
      <c r="GY46" s="96">
        <f t="shared" si="22"/>
        <v>4939</v>
      </c>
      <c r="GZ46" s="96">
        <f t="shared" si="7"/>
        <v>246950</v>
      </c>
    </row>
    <row r="47" spans="1:208" s="27" customFormat="1" ht="30" customHeight="1">
      <c r="A47" s="17">
        <v>31</v>
      </c>
      <c r="B47" s="18" t="s">
        <v>158</v>
      </c>
      <c r="C47" s="53" t="s">
        <v>159</v>
      </c>
      <c r="D47" s="55"/>
      <c r="E47" s="51">
        <v>35</v>
      </c>
      <c r="F47" s="19" t="s">
        <v>970</v>
      </c>
      <c r="G47" s="20" t="s">
        <v>981</v>
      </c>
      <c r="H47" s="60"/>
      <c r="I47" s="90" t="s">
        <v>1032</v>
      </c>
      <c r="J47" s="14">
        <v>5236</v>
      </c>
      <c r="K47" s="14"/>
      <c r="L47" s="14">
        <f t="shared" si="40"/>
        <v>5922.9632000000001</v>
      </c>
      <c r="M47" s="14">
        <f t="shared" si="41"/>
        <v>6472.6141849599999</v>
      </c>
      <c r="N47" s="14">
        <f t="shared" si="42"/>
        <v>6472.6141849599999</v>
      </c>
      <c r="O47" s="14">
        <f t="shared" si="8"/>
        <v>226541.49647359998</v>
      </c>
      <c r="P47" s="286"/>
      <c r="Q47" s="39"/>
      <c r="R47" s="30"/>
      <c r="S47" s="31"/>
      <c r="T47" s="31"/>
      <c r="U47" s="4"/>
      <c r="V47" s="39"/>
      <c r="W47" s="30"/>
      <c r="X47" s="31"/>
      <c r="Y47" s="31"/>
      <c r="Z47" s="286"/>
      <c r="AA47" s="39">
        <v>7320</v>
      </c>
      <c r="AB47" s="14">
        <v>1390.8</v>
      </c>
      <c r="AC47" s="31">
        <v>8710.7999999999993</v>
      </c>
      <c r="AD47" s="31">
        <v>304878</v>
      </c>
      <c r="AE47" s="4"/>
      <c r="AF47" s="39"/>
      <c r="AG47" s="30"/>
      <c r="AH47" s="31"/>
      <c r="AI47" s="31"/>
      <c r="AJ47" s="4"/>
      <c r="AK47" s="39">
        <v>14630</v>
      </c>
      <c r="AL47" s="14">
        <v>2779.7000000000007</v>
      </c>
      <c r="AM47" s="31">
        <v>17409.7</v>
      </c>
      <c r="AN47" s="31">
        <v>609339.5</v>
      </c>
      <c r="AO47" s="4"/>
      <c r="AP47" s="39"/>
      <c r="AQ47" s="30"/>
      <c r="AR47" s="31"/>
      <c r="AS47" s="14"/>
      <c r="AT47" s="4"/>
      <c r="AU47" s="39">
        <v>4575</v>
      </c>
      <c r="AV47" s="14">
        <v>869.25</v>
      </c>
      <c r="AW47" s="31">
        <v>5444.25</v>
      </c>
      <c r="AX47" s="14">
        <v>190548.75</v>
      </c>
      <c r="AY47" s="4"/>
      <c r="AZ47" s="39"/>
      <c r="BA47" s="30"/>
      <c r="BB47" s="31"/>
      <c r="BC47" s="31"/>
      <c r="BD47" s="4"/>
      <c r="BE47" s="39"/>
      <c r="BF47" s="30"/>
      <c r="BG47" s="31"/>
      <c r="BH47" s="14"/>
      <c r="BI47" s="4"/>
      <c r="BJ47" s="39"/>
      <c r="BK47" s="30"/>
      <c r="BL47" s="31"/>
      <c r="BM47" s="14"/>
      <c r="BN47" s="4"/>
      <c r="BO47" s="39"/>
      <c r="BP47" s="30"/>
      <c r="BQ47" s="31"/>
      <c r="BR47" s="14"/>
      <c r="BS47" s="4"/>
      <c r="BT47" s="39"/>
      <c r="BU47" s="30"/>
      <c r="BV47" s="31"/>
      <c r="BW47" s="14"/>
      <c r="BX47" s="4"/>
      <c r="BY47" s="39"/>
      <c r="BZ47" s="30"/>
      <c r="CA47" s="31"/>
      <c r="CB47" s="14"/>
      <c r="CC47" s="4"/>
      <c r="CD47" s="35">
        <v>11053</v>
      </c>
      <c r="CE47" s="37">
        <v>2100</v>
      </c>
      <c r="CF47" s="31">
        <v>13153</v>
      </c>
      <c r="CG47" s="14">
        <v>460355</v>
      </c>
      <c r="CH47" s="4"/>
      <c r="CI47" s="39"/>
      <c r="CJ47" s="30"/>
      <c r="CK47" s="31"/>
      <c r="CL47" s="14"/>
      <c r="CM47" s="4"/>
      <c r="CN47" s="39"/>
      <c r="CO47" s="30"/>
      <c r="CP47" s="31"/>
      <c r="CQ47" s="14"/>
      <c r="CR47" s="4"/>
      <c r="CS47" s="39">
        <v>4400</v>
      </c>
      <c r="CT47" s="14">
        <v>836</v>
      </c>
      <c r="CU47" s="39">
        <v>5236</v>
      </c>
      <c r="CV47" s="14">
        <v>183260</v>
      </c>
      <c r="CW47" s="4"/>
      <c r="CX47" s="39"/>
      <c r="CY47" s="30"/>
      <c r="CZ47" s="31"/>
      <c r="DA47" s="14"/>
      <c r="DB47" s="286"/>
      <c r="DC47" s="43"/>
      <c r="DD47" s="43"/>
      <c r="DE47" s="14"/>
      <c r="DF47" s="14"/>
      <c r="DG47" s="4"/>
      <c r="DH47" s="39"/>
      <c r="DI47" s="30"/>
      <c r="DJ47" s="31"/>
      <c r="DK47" s="14"/>
      <c r="DL47" s="4"/>
      <c r="DM47" s="39"/>
      <c r="DN47" s="30"/>
      <c r="DO47" s="31"/>
      <c r="DP47" s="14"/>
      <c r="DQ47" s="4"/>
      <c r="DR47" s="39"/>
      <c r="DS47" s="30"/>
      <c r="DT47" s="31"/>
      <c r="DU47" s="14"/>
      <c r="DV47" s="4"/>
      <c r="DW47" s="45">
        <v>14700</v>
      </c>
      <c r="DX47" s="14">
        <v>2793</v>
      </c>
      <c r="DY47" s="61">
        <v>17493</v>
      </c>
      <c r="DZ47" s="14">
        <v>612255</v>
      </c>
      <c r="EA47" s="4"/>
      <c r="EB47" s="39"/>
      <c r="EC47" s="43"/>
      <c r="ED47" s="31"/>
      <c r="EE47" s="14"/>
      <c r="EF47" s="4"/>
      <c r="EG47" s="39"/>
      <c r="EH47" s="30"/>
      <c r="EI47" s="31"/>
      <c r="EJ47" s="14"/>
      <c r="EK47" s="4"/>
      <c r="EL47" s="39"/>
      <c r="EM47" s="30"/>
      <c r="EN47" s="31"/>
      <c r="EO47" s="14"/>
      <c r="EP47" s="4"/>
      <c r="EQ47" s="39"/>
      <c r="ER47" s="30"/>
      <c r="ES47" s="31"/>
      <c r="ET47" s="14"/>
      <c r="EU47" s="4"/>
      <c r="EV47" s="39"/>
      <c r="EW47" s="30"/>
      <c r="EX47" s="31"/>
      <c r="EY47" s="14"/>
      <c r="EZ47" s="286"/>
      <c r="FA47" s="39"/>
      <c r="FB47" s="30"/>
      <c r="FC47" s="31"/>
      <c r="FD47" s="14"/>
      <c r="FE47" s="4"/>
      <c r="FF47" s="39"/>
      <c r="FG47" s="30"/>
      <c r="FH47" s="31"/>
      <c r="FI47" s="14"/>
      <c r="FJ47" s="94"/>
      <c r="FK47" s="87">
        <f t="shared" si="9"/>
        <v>6472.6141849599999</v>
      </c>
      <c r="FL47" s="87"/>
      <c r="FM47" s="87"/>
      <c r="FN47" s="87">
        <f t="shared" si="0"/>
        <v>8710.7999999999993</v>
      </c>
      <c r="FO47" s="87"/>
      <c r="FP47" s="87">
        <f t="shared" si="17"/>
        <v>17409.7</v>
      </c>
      <c r="FQ47" s="87"/>
      <c r="FR47" s="87">
        <f t="shared" si="23"/>
        <v>5444.25</v>
      </c>
      <c r="FS47" s="87"/>
      <c r="FT47" s="87"/>
      <c r="FU47" s="87"/>
      <c r="FV47" s="87"/>
      <c r="FW47" s="87"/>
      <c r="FX47" s="87"/>
      <c r="FY47" s="87">
        <f t="shared" si="10"/>
        <v>13153</v>
      </c>
      <c r="FZ47" s="87"/>
      <c r="GA47" s="87"/>
      <c r="GB47" s="87">
        <f t="shared" si="18"/>
        <v>5236</v>
      </c>
      <c r="GC47" s="87"/>
      <c r="GD47" s="87"/>
      <c r="GE47" s="87"/>
      <c r="GF47" s="87"/>
      <c r="GG47" s="87"/>
      <c r="GH47" s="87">
        <f t="shared" si="1"/>
        <v>17493</v>
      </c>
      <c r="GI47" s="87"/>
      <c r="GJ47" s="87"/>
      <c r="GK47" s="87"/>
      <c r="GL47" s="87"/>
      <c r="GM47" s="87"/>
      <c r="GN47" s="87"/>
      <c r="GO47" s="87"/>
      <c r="GP47" s="95"/>
      <c r="GQ47" s="87">
        <f t="shared" si="12"/>
        <v>6472.6141849599999</v>
      </c>
      <c r="GR47" s="96">
        <f t="shared" si="2"/>
        <v>5236</v>
      </c>
      <c r="GS47" s="20" t="str">
        <f t="shared" si="20"/>
        <v>LM INSTRUMENTS S.A.</v>
      </c>
      <c r="GT47" s="96">
        <f t="shared" si="13"/>
        <v>5178.0913479680003</v>
      </c>
      <c r="GU47" s="96">
        <f t="shared" si="14"/>
        <v>6283.2</v>
      </c>
      <c r="GV47" s="96">
        <f t="shared" si="33"/>
        <v>11241.125</v>
      </c>
      <c r="GW47" s="87">
        <f t="shared" si="38"/>
        <v>-1236.6141849599999</v>
      </c>
      <c r="GX47" s="88">
        <f t="shared" si="39"/>
        <v>-0.19105328227865664</v>
      </c>
      <c r="GY47" s="96">
        <f t="shared" si="22"/>
        <v>5236</v>
      </c>
      <c r="GZ47" s="96">
        <f t="shared" si="7"/>
        <v>183260</v>
      </c>
    </row>
    <row r="48" spans="1:208" s="27" customFormat="1" ht="30" customHeight="1">
      <c r="A48" s="17">
        <v>32</v>
      </c>
      <c r="B48" s="18" t="s">
        <v>160</v>
      </c>
      <c r="C48" s="53" t="s">
        <v>161</v>
      </c>
      <c r="D48" s="55" t="s">
        <v>913</v>
      </c>
      <c r="E48" s="51">
        <v>1200</v>
      </c>
      <c r="F48" s="19" t="s">
        <v>972</v>
      </c>
      <c r="G48" s="20" t="s">
        <v>981</v>
      </c>
      <c r="H48" s="60"/>
      <c r="I48" s="90" t="s">
        <v>1036</v>
      </c>
      <c r="J48" s="14">
        <v>20223</v>
      </c>
      <c r="K48" s="14">
        <f>(J48*5.62%)+J48</f>
        <v>21359.532599999999</v>
      </c>
      <c r="L48" s="14">
        <f>(K48*13.12%)+K48</f>
        <v>24161.90327712</v>
      </c>
      <c r="M48" s="14">
        <f>(L48*9.28%)+L48</f>
        <v>26404.127901236738</v>
      </c>
      <c r="N48" s="14">
        <f>M48</f>
        <v>26404.127901236738</v>
      </c>
      <c r="O48" s="14">
        <f t="shared" si="8"/>
        <v>31684953.481484085</v>
      </c>
      <c r="P48" s="286"/>
      <c r="Q48" s="39"/>
      <c r="R48" s="30"/>
      <c r="S48" s="31"/>
      <c r="T48" s="31"/>
      <c r="U48" s="4"/>
      <c r="V48" s="39"/>
      <c r="W48" s="30"/>
      <c r="X48" s="31"/>
      <c r="Y48" s="31"/>
      <c r="Z48" s="286"/>
      <c r="AA48" s="39"/>
      <c r="AB48" s="39"/>
      <c r="AC48" s="31"/>
      <c r="AD48" s="31"/>
      <c r="AE48" s="4"/>
      <c r="AF48" s="39">
        <v>23615</v>
      </c>
      <c r="AG48" s="30">
        <v>0</v>
      </c>
      <c r="AH48" s="31">
        <v>23615</v>
      </c>
      <c r="AI48" s="31">
        <v>28338000</v>
      </c>
      <c r="AJ48" s="4"/>
      <c r="AK48" s="39"/>
      <c r="AL48" s="39"/>
      <c r="AM48" s="31"/>
      <c r="AN48" s="31"/>
      <c r="AO48" s="4"/>
      <c r="AP48" s="39"/>
      <c r="AQ48" s="30"/>
      <c r="AR48" s="31"/>
      <c r="AS48" s="14"/>
      <c r="AT48" s="4"/>
      <c r="AU48" s="39"/>
      <c r="AV48" s="14"/>
      <c r="AW48" s="31"/>
      <c r="AX48" s="14"/>
      <c r="AY48" s="4"/>
      <c r="AZ48" s="39"/>
      <c r="BA48" s="30"/>
      <c r="BB48" s="31"/>
      <c r="BC48" s="31"/>
      <c r="BD48" s="4"/>
      <c r="BE48" s="39"/>
      <c r="BF48" s="30"/>
      <c r="BG48" s="31"/>
      <c r="BH48" s="14"/>
      <c r="BI48" s="4"/>
      <c r="BJ48" s="39"/>
      <c r="BK48" s="30"/>
      <c r="BL48" s="31"/>
      <c r="BM48" s="14"/>
      <c r="BN48" s="4"/>
      <c r="BO48" s="39"/>
      <c r="BP48" s="30"/>
      <c r="BQ48" s="31"/>
      <c r="BR48" s="14"/>
      <c r="BS48" s="4"/>
      <c r="BT48" s="39"/>
      <c r="BU48" s="30"/>
      <c r="BV48" s="31"/>
      <c r="BW48" s="14"/>
      <c r="BX48" s="4"/>
      <c r="BY48" s="39"/>
      <c r="BZ48" s="30"/>
      <c r="CA48" s="31"/>
      <c r="CB48" s="14"/>
      <c r="CC48" s="4"/>
      <c r="CD48" s="35"/>
      <c r="CE48" s="33"/>
      <c r="CF48" s="31"/>
      <c r="CG48" s="14"/>
      <c r="CH48" s="4"/>
      <c r="CI48" s="39"/>
      <c r="CJ48" s="30"/>
      <c r="CK48" s="31"/>
      <c r="CL48" s="14"/>
      <c r="CM48" s="4"/>
      <c r="CN48" s="39"/>
      <c r="CO48" s="30"/>
      <c r="CP48" s="31"/>
      <c r="CQ48" s="14"/>
      <c r="CR48" s="4"/>
      <c r="CS48" s="39"/>
      <c r="CT48" s="39"/>
      <c r="CU48" s="39"/>
      <c r="CV48" s="14"/>
      <c r="CW48" s="4"/>
      <c r="CX48" s="39"/>
      <c r="CY48" s="30"/>
      <c r="CZ48" s="31"/>
      <c r="DA48" s="14"/>
      <c r="DB48" s="286"/>
      <c r="DC48" s="14">
        <v>21140</v>
      </c>
      <c r="DD48" s="14">
        <v>0</v>
      </c>
      <c r="DE48" s="14">
        <v>21140</v>
      </c>
      <c r="DF48" s="14">
        <v>25368000</v>
      </c>
      <c r="DG48" s="4"/>
      <c r="DH48" s="39"/>
      <c r="DI48" s="30"/>
      <c r="DJ48" s="31"/>
      <c r="DK48" s="14"/>
      <c r="DL48" s="4"/>
      <c r="DM48" s="39"/>
      <c r="DN48" s="30"/>
      <c r="DO48" s="31"/>
      <c r="DP48" s="14"/>
      <c r="DQ48" s="4"/>
      <c r="DR48" s="39"/>
      <c r="DS48" s="30"/>
      <c r="DT48" s="31"/>
      <c r="DU48" s="14"/>
      <c r="DV48" s="4"/>
      <c r="DW48" s="46"/>
      <c r="DX48" s="61"/>
      <c r="DY48" s="61"/>
      <c r="DZ48" s="14"/>
      <c r="EA48" s="4"/>
      <c r="EB48" s="39"/>
      <c r="EC48" s="43"/>
      <c r="ED48" s="31"/>
      <c r="EE48" s="14"/>
      <c r="EF48" s="4"/>
      <c r="EG48" s="39"/>
      <c r="EH48" s="30"/>
      <c r="EI48" s="31"/>
      <c r="EJ48" s="14"/>
      <c r="EK48" s="4"/>
      <c r="EL48" s="39"/>
      <c r="EM48" s="30"/>
      <c r="EN48" s="31"/>
      <c r="EO48" s="14"/>
      <c r="EP48" s="4"/>
      <c r="EQ48" s="39"/>
      <c r="ER48" s="30"/>
      <c r="ES48" s="31"/>
      <c r="ET48" s="14"/>
      <c r="EU48" s="4"/>
      <c r="EV48" s="39"/>
      <c r="EW48" s="30"/>
      <c r="EX48" s="31"/>
      <c r="EY48" s="14"/>
      <c r="EZ48" s="286"/>
      <c r="FA48" s="39"/>
      <c r="FB48" s="30"/>
      <c r="FC48" s="31"/>
      <c r="FD48" s="14"/>
      <c r="FE48" s="4"/>
      <c r="FF48" s="39"/>
      <c r="FG48" s="30"/>
      <c r="FH48" s="31"/>
      <c r="FI48" s="14"/>
      <c r="FJ48" s="94"/>
      <c r="FK48" s="87">
        <f t="shared" si="9"/>
        <v>26404.127901236738</v>
      </c>
      <c r="FL48" s="87"/>
      <c r="FM48" s="87"/>
      <c r="FN48" s="87"/>
      <c r="FO48" s="87">
        <f t="shared" ref="FO48:FO49" si="43">AH48</f>
        <v>23615</v>
      </c>
      <c r="FP48" s="87"/>
      <c r="FQ48" s="87"/>
      <c r="FR48" s="87"/>
      <c r="FS48" s="87"/>
      <c r="FT48" s="87"/>
      <c r="FU48" s="87"/>
      <c r="FV48" s="87"/>
      <c r="FW48" s="87"/>
      <c r="FX48" s="87"/>
      <c r="FY48" s="87"/>
      <c r="FZ48" s="87"/>
      <c r="GA48" s="87"/>
      <c r="GB48" s="87"/>
      <c r="GC48" s="87"/>
      <c r="GD48" s="87">
        <f t="shared" si="19"/>
        <v>21140</v>
      </c>
      <c r="GE48" s="87"/>
      <c r="GF48" s="87"/>
      <c r="GG48" s="87"/>
      <c r="GH48" s="87"/>
      <c r="GI48" s="87"/>
      <c r="GJ48" s="87"/>
      <c r="GK48" s="87"/>
      <c r="GL48" s="87"/>
      <c r="GM48" s="87"/>
      <c r="GN48" s="87"/>
      <c r="GO48" s="87"/>
      <c r="GP48" s="95"/>
      <c r="GQ48" s="87">
        <f t="shared" si="12"/>
        <v>26404.127901236738</v>
      </c>
      <c r="GR48" s="96">
        <f t="shared" si="2"/>
        <v>21140</v>
      </c>
      <c r="GS48" s="20" t="str">
        <f t="shared" si="20"/>
        <v>MEDICOX LTDA</v>
      </c>
      <c r="GT48" s="96">
        <f t="shared" si="13"/>
        <v>21123.302320989391</v>
      </c>
      <c r="GU48" s="96">
        <f t="shared" si="14"/>
        <v>25368</v>
      </c>
      <c r="GV48" s="96">
        <f t="shared" si="33"/>
        <v>22377.5</v>
      </c>
      <c r="GW48" s="87">
        <f t="shared" si="38"/>
        <v>-5264.1279012367377</v>
      </c>
      <c r="GX48" s="88">
        <f t="shared" si="39"/>
        <v>-0.19936761103896078</v>
      </c>
      <c r="GY48" s="96">
        <f t="shared" si="22"/>
        <v>21140</v>
      </c>
      <c r="GZ48" s="96">
        <f t="shared" si="7"/>
        <v>25368000</v>
      </c>
    </row>
    <row r="49" spans="1:210" s="27" customFormat="1" ht="30" customHeight="1">
      <c r="A49" s="17">
        <v>33</v>
      </c>
      <c r="B49" s="18" t="s">
        <v>162</v>
      </c>
      <c r="C49" s="53" t="s">
        <v>163</v>
      </c>
      <c r="D49" s="55" t="s">
        <v>914</v>
      </c>
      <c r="E49" s="51">
        <v>100</v>
      </c>
      <c r="F49" s="19" t="s">
        <v>972</v>
      </c>
      <c r="G49" s="20" t="s">
        <v>981</v>
      </c>
      <c r="H49" s="60"/>
      <c r="I49" s="90" t="s">
        <v>1026</v>
      </c>
      <c r="J49" s="14">
        <v>20881</v>
      </c>
      <c r="K49" s="14"/>
      <c r="L49" s="14">
        <f t="shared" ref="L49:L50" si="44">(J49*13.12%)+J49</f>
        <v>23620.587199999998</v>
      </c>
      <c r="M49" s="14">
        <f t="shared" ref="M49:M50" si="45">(L49*9.28%)+L49</f>
        <v>25812.577692159997</v>
      </c>
      <c r="N49" s="14">
        <f t="shared" ref="N49:N50" si="46">M49</f>
        <v>25812.577692159997</v>
      </c>
      <c r="O49" s="14">
        <f t="shared" si="8"/>
        <v>2581257.7692159996</v>
      </c>
      <c r="P49" s="286"/>
      <c r="Q49" s="39"/>
      <c r="R49" s="30"/>
      <c r="S49" s="31"/>
      <c r="T49" s="31"/>
      <c r="U49" s="4"/>
      <c r="V49" s="39"/>
      <c r="W49" s="30"/>
      <c r="X49" s="31"/>
      <c r="Y49" s="31"/>
      <c r="Z49" s="286"/>
      <c r="AA49" s="39"/>
      <c r="AB49" s="39"/>
      <c r="AC49" s="31"/>
      <c r="AD49" s="31"/>
      <c r="AE49" s="4"/>
      <c r="AF49" s="39">
        <v>23615</v>
      </c>
      <c r="AG49" s="30">
        <v>0</v>
      </c>
      <c r="AH49" s="31">
        <v>23615</v>
      </c>
      <c r="AI49" s="31">
        <v>2361500</v>
      </c>
      <c r="AJ49" s="4"/>
      <c r="AK49" s="39"/>
      <c r="AL49" s="39"/>
      <c r="AM49" s="31"/>
      <c r="AN49" s="31"/>
      <c r="AO49" s="4"/>
      <c r="AP49" s="39"/>
      <c r="AQ49" s="30"/>
      <c r="AR49" s="31"/>
      <c r="AS49" s="14"/>
      <c r="AT49" s="4"/>
      <c r="AU49" s="39"/>
      <c r="AV49" s="14"/>
      <c r="AW49" s="31"/>
      <c r="AX49" s="14"/>
      <c r="AY49" s="4"/>
      <c r="AZ49" s="39"/>
      <c r="BA49" s="30"/>
      <c r="BB49" s="31"/>
      <c r="BC49" s="31"/>
      <c r="BD49" s="4"/>
      <c r="BE49" s="39"/>
      <c r="BF49" s="30"/>
      <c r="BG49" s="31"/>
      <c r="BH49" s="14"/>
      <c r="BI49" s="4"/>
      <c r="BJ49" s="39"/>
      <c r="BK49" s="30"/>
      <c r="BL49" s="31"/>
      <c r="BM49" s="14"/>
      <c r="BN49" s="4"/>
      <c r="BO49" s="39"/>
      <c r="BP49" s="30"/>
      <c r="BQ49" s="31"/>
      <c r="BR49" s="14"/>
      <c r="BS49" s="4"/>
      <c r="BT49" s="39"/>
      <c r="BU49" s="30"/>
      <c r="BV49" s="31"/>
      <c r="BW49" s="14"/>
      <c r="BX49" s="4"/>
      <c r="BY49" s="39"/>
      <c r="BZ49" s="30"/>
      <c r="CA49" s="31"/>
      <c r="CB49" s="14"/>
      <c r="CC49" s="4"/>
      <c r="CD49" s="35"/>
      <c r="CE49" s="33"/>
      <c r="CF49" s="31"/>
      <c r="CG49" s="14"/>
      <c r="CH49" s="4"/>
      <c r="CI49" s="39"/>
      <c r="CJ49" s="30"/>
      <c r="CK49" s="31"/>
      <c r="CL49" s="14"/>
      <c r="CM49" s="4"/>
      <c r="CN49" s="39"/>
      <c r="CO49" s="30"/>
      <c r="CP49" s="31"/>
      <c r="CQ49" s="14"/>
      <c r="CR49" s="4"/>
      <c r="CS49" s="39"/>
      <c r="CT49" s="39"/>
      <c r="CU49" s="39"/>
      <c r="CV49" s="14"/>
      <c r="CW49" s="4"/>
      <c r="CX49" s="39"/>
      <c r="CY49" s="30"/>
      <c r="CZ49" s="31"/>
      <c r="DA49" s="14"/>
      <c r="DB49" s="286"/>
      <c r="DC49" s="14">
        <v>21140</v>
      </c>
      <c r="DD49" s="14">
        <v>0</v>
      </c>
      <c r="DE49" s="14">
        <v>21140</v>
      </c>
      <c r="DF49" s="14">
        <v>2114000</v>
      </c>
      <c r="DG49" s="4"/>
      <c r="DH49" s="39"/>
      <c r="DI49" s="30"/>
      <c r="DJ49" s="31"/>
      <c r="DK49" s="14"/>
      <c r="DL49" s="4"/>
      <c r="DM49" s="39"/>
      <c r="DN49" s="30"/>
      <c r="DO49" s="31"/>
      <c r="DP49" s="14"/>
      <c r="DQ49" s="4"/>
      <c r="DR49" s="39"/>
      <c r="DS49" s="30"/>
      <c r="DT49" s="31"/>
      <c r="DU49" s="14"/>
      <c r="DV49" s="4"/>
      <c r="DW49" s="46"/>
      <c r="DX49" s="61"/>
      <c r="DY49" s="61"/>
      <c r="DZ49" s="14"/>
      <c r="EA49" s="4"/>
      <c r="EB49" s="39"/>
      <c r="EC49" s="43"/>
      <c r="ED49" s="31"/>
      <c r="EE49" s="14"/>
      <c r="EF49" s="4"/>
      <c r="EG49" s="39"/>
      <c r="EH49" s="30"/>
      <c r="EI49" s="31"/>
      <c r="EJ49" s="14"/>
      <c r="EK49" s="4"/>
      <c r="EL49" s="39"/>
      <c r="EM49" s="30"/>
      <c r="EN49" s="31"/>
      <c r="EO49" s="14"/>
      <c r="EP49" s="4"/>
      <c r="EQ49" s="39"/>
      <c r="ER49" s="30"/>
      <c r="ES49" s="31"/>
      <c r="ET49" s="14"/>
      <c r="EU49" s="4"/>
      <c r="EV49" s="39"/>
      <c r="EW49" s="30"/>
      <c r="EX49" s="31"/>
      <c r="EY49" s="14"/>
      <c r="EZ49" s="286"/>
      <c r="FA49" s="39"/>
      <c r="FB49" s="30"/>
      <c r="FC49" s="31"/>
      <c r="FD49" s="14"/>
      <c r="FE49" s="4"/>
      <c r="FF49" s="39"/>
      <c r="FG49" s="30"/>
      <c r="FH49" s="31"/>
      <c r="FI49" s="14"/>
      <c r="FJ49" s="94"/>
      <c r="FK49" s="87">
        <f t="shared" si="9"/>
        <v>25812.577692159997</v>
      </c>
      <c r="FL49" s="87"/>
      <c r="FM49" s="87"/>
      <c r="FN49" s="87"/>
      <c r="FO49" s="87">
        <f t="shared" si="43"/>
        <v>23615</v>
      </c>
      <c r="FP49" s="87"/>
      <c r="FQ49" s="87"/>
      <c r="FR49" s="87"/>
      <c r="FS49" s="87"/>
      <c r="FT49" s="87"/>
      <c r="FU49" s="87"/>
      <c r="FV49" s="87"/>
      <c r="FW49" s="87"/>
      <c r="FX49" s="87"/>
      <c r="FY49" s="87"/>
      <c r="FZ49" s="87"/>
      <c r="GA49" s="87"/>
      <c r="GB49" s="87"/>
      <c r="GC49" s="87"/>
      <c r="GD49" s="87">
        <f t="shared" si="19"/>
        <v>21140</v>
      </c>
      <c r="GE49" s="87"/>
      <c r="GF49" s="87"/>
      <c r="GG49" s="87"/>
      <c r="GH49" s="87"/>
      <c r="GI49" s="87"/>
      <c r="GJ49" s="87"/>
      <c r="GK49" s="87"/>
      <c r="GL49" s="87"/>
      <c r="GM49" s="87"/>
      <c r="GN49" s="87"/>
      <c r="GO49" s="87"/>
      <c r="GP49" s="95"/>
      <c r="GQ49" s="87">
        <f t="shared" si="12"/>
        <v>25812.577692159997</v>
      </c>
      <c r="GR49" s="96">
        <f t="shared" si="2"/>
        <v>21140</v>
      </c>
      <c r="GS49" s="20" t="str">
        <f t="shared" si="20"/>
        <v>MEDICOX LTDA</v>
      </c>
      <c r="GT49" s="96">
        <f t="shared" si="13"/>
        <v>20650.062153727999</v>
      </c>
      <c r="GU49" s="96">
        <f t="shared" si="14"/>
        <v>25368</v>
      </c>
      <c r="GV49" s="96">
        <f t="shared" si="33"/>
        <v>22377.5</v>
      </c>
      <c r="GW49" s="87">
        <f t="shared" si="38"/>
        <v>-4672.5776921599972</v>
      </c>
      <c r="GX49" s="88">
        <f t="shared" si="39"/>
        <v>-0.18101941417416789</v>
      </c>
      <c r="GY49" s="96">
        <f t="shared" si="22"/>
        <v>21140</v>
      </c>
      <c r="GZ49" s="96">
        <f t="shared" si="7"/>
        <v>2114000</v>
      </c>
    </row>
    <row r="50" spans="1:210" s="27" customFormat="1" ht="30" customHeight="1">
      <c r="A50" s="17">
        <v>34</v>
      </c>
      <c r="B50" s="18" t="s">
        <v>164</v>
      </c>
      <c r="C50" s="53" t="s">
        <v>165</v>
      </c>
      <c r="D50" s="55"/>
      <c r="E50" s="51">
        <v>900</v>
      </c>
      <c r="F50" s="19" t="s">
        <v>973</v>
      </c>
      <c r="G50" s="20" t="s">
        <v>981</v>
      </c>
      <c r="H50" s="60"/>
      <c r="I50" s="90" t="s">
        <v>1026</v>
      </c>
      <c r="J50" s="14">
        <v>4974</v>
      </c>
      <c r="K50" s="14"/>
      <c r="L50" s="14">
        <f t="shared" si="44"/>
        <v>5626.5887999999995</v>
      </c>
      <c r="M50" s="14">
        <f t="shared" si="45"/>
        <v>6148.7362406399998</v>
      </c>
      <c r="N50" s="14">
        <f t="shared" si="46"/>
        <v>6148.7362406399998</v>
      </c>
      <c r="O50" s="14">
        <f t="shared" si="8"/>
        <v>5533862.6165760001</v>
      </c>
      <c r="P50" s="286"/>
      <c r="Q50" s="39"/>
      <c r="R50" s="30"/>
      <c r="S50" s="31"/>
      <c r="T50" s="31"/>
      <c r="U50" s="4"/>
      <c r="V50" s="39"/>
      <c r="W50" s="30"/>
      <c r="X50" s="31"/>
      <c r="Y50" s="31"/>
      <c r="Z50" s="286"/>
      <c r="AA50" s="39"/>
      <c r="AB50" s="39"/>
      <c r="AC50" s="31"/>
      <c r="AD50" s="31"/>
      <c r="AE50" s="4"/>
      <c r="AF50" s="39"/>
      <c r="AG50" s="30"/>
      <c r="AH50" s="31"/>
      <c r="AI50" s="31"/>
      <c r="AJ50" s="4"/>
      <c r="AK50" s="39"/>
      <c r="AL50" s="39"/>
      <c r="AM50" s="31"/>
      <c r="AN50" s="31"/>
      <c r="AO50" s="4"/>
      <c r="AP50" s="39"/>
      <c r="AQ50" s="30"/>
      <c r="AR50" s="31"/>
      <c r="AS50" s="14"/>
      <c r="AT50" s="4"/>
      <c r="AU50" s="39"/>
      <c r="AV50" s="14"/>
      <c r="AW50" s="31"/>
      <c r="AX50" s="14"/>
      <c r="AY50" s="4"/>
      <c r="AZ50" s="39"/>
      <c r="BA50" s="30"/>
      <c r="BB50" s="31"/>
      <c r="BC50" s="31"/>
      <c r="BD50" s="4"/>
      <c r="BE50" s="39"/>
      <c r="BF50" s="30"/>
      <c r="BG50" s="31"/>
      <c r="BH50" s="14"/>
      <c r="BI50" s="4"/>
      <c r="BJ50" s="39"/>
      <c r="BK50" s="30"/>
      <c r="BL50" s="31"/>
      <c r="BM50" s="14"/>
      <c r="BN50" s="4"/>
      <c r="BO50" s="39"/>
      <c r="BP50" s="30"/>
      <c r="BQ50" s="31"/>
      <c r="BR50" s="14"/>
      <c r="BS50" s="4"/>
      <c r="BT50" s="39"/>
      <c r="BU50" s="30"/>
      <c r="BV50" s="31"/>
      <c r="BW50" s="14"/>
      <c r="BX50" s="4"/>
      <c r="BY50" s="39"/>
      <c r="BZ50" s="30"/>
      <c r="CA50" s="31"/>
      <c r="CB50" s="14"/>
      <c r="CC50" s="4"/>
      <c r="CD50" s="35">
        <v>6971</v>
      </c>
      <c r="CE50" s="33"/>
      <c r="CF50" s="31">
        <v>6971</v>
      </c>
      <c r="CG50" s="14">
        <v>6273900</v>
      </c>
      <c r="CH50" s="4"/>
      <c r="CI50" s="39"/>
      <c r="CJ50" s="30"/>
      <c r="CK50" s="31"/>
      <c r="CL50" s="14"/>
      <c r="CM50" s="4"/>
      <c r="CN50" s="39"/>
      <c r="CO50" s="30"/>
      <c r="CP50" s="31"/>
      <c r="CQ50" s="14"/>
      <c r="CR50" s="4"/>
      <c r="CS50" s="39"/>
      <c r="CT50" s="39"/>
      <c r="CU50" s="39"/>
      <c r="CV50" s="14"/>
      <c r="CW50" s="4"/>
      <c r="CX50" s="39"/>
      <c r="CY50" s="30"/>
      <c r="CZ50" s="31"/>
      <c r="DA50" s="14"/>
      <c r="DB50" s="286"/>
      <c r="DC50" s="14">
        <v>7431.25</v>
      </c>
      <c r="DD50" s="14">
        <v>0</v>
      </c>
      <c r="DE50" s="14">
        <v>7431.25</v>
      </c>
      <c r="DF50" s="14">
        <v>6688125</v>
      </c>
      <c r="DG50" s="4"/>
      <c r="DH50" s="39"/>
      <c r="DI50" s="30"/>
      <c r="DJ50" s="31"/>
      <c r="DK50" s="14"/>
      <c r="DL50" s="4"/>
      <c r="DM50" s="39"/>
      <c r="DN50" s="30"/>
      <c r="DO50" s="31"/>
      <c r="DP50" s="14"/>
      <c r="DQ50" s="4"/>
      <c r="DR50" s="39"/>
      <c r="DS50" s="30"/>
      <c r="DT50" s="31"/>
      <c r="DU50" s="14"/>
      <c r="DV50" s="4"/>
      <c r="DW50" s="45">
        <v>7431</v>
      </c>
      <c r="DX50" s="61">
        <v>0</v>
      </c>
      <c r="DY50" s="61">
        <v>7431</v>
      </c>
      <c r="DZ50" s="14">
        <v>6687900</v>
      </c>
      <c r="EA50" s="4"/>
      <c r="EB50" s="39"/>
      <c r="EC50" s="43"/>
      <c r="ED50" s="31"/>
      <c r="EE50" s="14"/>
      <c r="EF50" s="4"/>
      <c r="EG50" s="39"/>
      <c r="EH50" s="30"/>
      <c r="EI50" s="31"/>
      <c r="EJ50" s="14"/>
      <c r="EK50" s="4"/>
      <c r="EL50" s="39"/>
      <c r="EM50" s="30"/>
      <c r="EN50" s="31"/>
      <c r="EO50" s="14"/>
      <c r="EP50" s="4"/>
      <c r="EQ50" s="39"/>
      <c r="ER50" s="30"/>
      <c r="ES50" s="31"/>
      <c r="ET50" s="14"/>
      <c r="EU50" s="4"/>
      <c r="EV50" s="39"/>
      <c r="EW50" s="30"/>
      <c r="EX50" s="31"/>
      <c r="EY50" s="14"/>
      <c r="EZ50" s="286"/>
      <c r="FA50" s="39"/>
      <c r="FB50" s="30"/>
      <c r="FC50" s="31"/>
      <c r="FD50" s="14"/>
      <c r="FE50" s="4"/>
      <c r="FF50" s="39"/>
      <c r="FG50" s="30"/>
      <c r="FH50" s="31"/>
      <c r="FI50" s="14"/>
      <c r="FJ50" s="94"/>
      <c r="FK50" s="87">
        <f t="shared" si="9"/>
        <v>6148.7362406399998</v>
      </c>
      <c r="FL50" s="87"/>
      <c r="FM50" s="87"/>
      <c r="FN50" s="87"/>
      <c r="FO50" s="87"/>
      <c r="FP50" s="87"/>
      <c r="FQ50" s="87"/>
      <c r="FR50" s="87"/>
      <c r="FS50" s="87"/>
      <c r="FT50" s="87"/>
      <c r="FU50" s="87"/>
      <c r="FV50" s="87"/>
      <c r="FW50" s="87"/>
      <c r="FX50" s="87"/>
      <c r="FY50" s="87">
        <f t="shared" si="10"/>
        <v>6971</v>
      </c>
      <c r="FZ50" s="87"/>
      <c r="GA50" s="87"/>
      <c r="GB50" s="87"/>
      <c r="GC50" s="87"/>
      <c r="GD50" s="87">
        <f t="shared" si="19"/>
        <v>7431.25</v>
      </c>
      <c r="GE50" s="87"/>
      <c r="GF50" s="87"/>
      <c r="GG50" s="87"/>
      <c r="GH50" s="87">
        <f t="shared" si="1"/>
        <v>7431</v>
      </c>
      <c r="GI50" s="87"/>
      <c r="GJ50" s="87"/>
      <c r="GK50" s="87"/>
      <c r="GL50" s="87"/>
      <c r="GM50" s="87"/>
      <c r="GN50" s="87"/>
      <c r="GO50" s="87"/>
      <c r="GP50" s="95"/>
      <c r="GQ50" s="87">
        <f t="shared" si="12"/>
        <v>6148.7362406399998</v>
      </c>
      <c r="GR50" s="96">
        <f t="shared" si="2"/>
        <v>6971</v>
      </c>
      <c r="GS50" s="20" t="str">
        <f t="shared" si="20"/>
        <v>IMCOLMEDICA S.A</v>
      </c>
      <c r="GT50" s="96">
        <f t="shared" si="13"/>
        <v>4918.9889925120006</v>
      </c>
      <c r="GU50" s="96">
        <f t="shared" si="14"/>
        <v>8365.1999999999989</v>
      </c>
      <c r="GV50" s="96">
        <f t="shared" si="33"/>
        <v>7277.75</v>
      </c>
      <c r="GW50" s="87">
        <f t="shared" si="38"/>
        <v>822.26375936000022</v>
      </c>
      <c r="GX50" s="88">
        <f t="shared" si="39"/>
        <v>0.13372890414867003</v>
      </c>
      <c r="GY50" s="96">
        <f t="shared" si="22"/>
        <v>6971</v>
      </c>
      <c r="GZ50" s="96">
        <f t="shared" si="7"/>
        <v>6273900</v>
      </c>
    </row>
    <row r="51" spans="1:210" s="27" customFormat="1" ht="30" customHeight="1">
      <c r="A51" s="17">
        <v>35</v>
      </c>
      <c r="B51" s="18" t="s">
        <v>166</v>
      </c>
      <c r="C51" s="53" t="s">
        <v>167</v>
      </c>
      <c r="D51" s="55"/>
      <c r="E51" s="51">
        <v>1100</v>
      </c>
      <c r="F51" s="19" t="s">
        <v>973</v>
      </c>
      <c r="G51" s="20" t="s">
        <v>981</v>
      </c>
      <c r="H51" s="60"/>
      <c r="I51" s="90" t="s">
        <v>1033</v>
      </c>
      <c r="J51" s="14">
        <v>3103</v>
      </c>
      <c r="K51" s="14"/>
      <c r="L51" s="14"/>
      <c r="M51" s="14">
        <f>(J51*9.28%)+J51</f>
        <v>3390.9584</v>
      </c>
      <c r="N51" s="14">
        <f>M51</f>
        <v>3390.9584</v>
      </c>
      <c r="O51" s="14">
        <f t="shared" si="8"/>
        <v>3730054.2399999998</v>
      </c>
      <c r="P51" s="286"/>
      <c r="Q51" s="39"/>
      <c r="R51" s="30"/>
      <c r="S51" s="31"/>
      <c r="T51" s="31"/>
      <c r="U51" s="4"/>
      <c r="V51" s="39"/>
      <c r="W51" s="30"/>
      <c r="X51" s="31"/>
      <c r="Y51" s="31"/>
      <c r="Z51" s="286"/>
      <c r="AA51" s="39"/>
      <c r="AB51" s="39"/>
      <c r="AC51" s="31"/>
      <c r="AD51" s="31"/>
      <c r="AE51" s="4"/>
      <c r="AF51" s="39"/>
      <c r="AG51" s="30"/>
      <c r="AH51" s="31"/>
      <c r="AI51" s="31"/>
      <c r="AJ51" s="4"/>
      <c r="AK51" s="39"/>
      <c r="AL51" s="39"/>
      <c r="AM51" s="31"/>
      <c r="AN51" s="31"/>
      <c r="AO51" s="4"/>
      <c r="AP51" s="39"/>
      <c r="AQ51" s="30"/>
      <c r="AR51" s="31"/>
      <c r="AS51" s="14"/>
      <c r="AT51" s="4"/>
      <c r="AU51" s="39"/>
      <c r="AV51" s="14"/>
      <c r="AW51" s="31"/>
      <c r="AX51" s="14"/>
      <c r="AY51" s="4"/>
      <c r="AZ51" s="39"/>
      <c r="BA51" s="30"/>
      <c r="BB51" s="31"/>
      <c r="BC51" s="31"/>
      <c r="BD51" s="4"/>
      <c r="BE51" s="39"/>
      <c r="BF51" s="30"/>
      <c r="BG51" s="31"/>
      <c r="BH51" s="14"/>
      <c r="BI51" s="4"/>
      <c r="BJ51" s="39"/>
      <c r="BK51" s="30"/>
      <c r="BL51" s="31"/>
      <c r="BM51" s="14"/>
      <c r="BN51" s="4"/>
      <c r="BO51" s="39"/>
      <c r="BP51" s="30"/>
      <c r="BQ51" s="31"/>
      <c r="BR51" s="14"/>
      <c r="BS51" s="4"/>
      <c r="BT51" s="39"/>
      <c r="BU51" s="30"/>
      <c r="BV51" s="31"/>
      <c r="BW51" s="14"/>
      <c r="BX51" s="4"/>
      <c r="BY51" s="39"/>
      <c r="BZ51" s="30"/>
      <c r="CA51" s="31"/>
      <c r="CB51" s="14"/>
      <c r="CC51" s="4"/>
      <c r="CD51" s="35">
        <v>4200</v>
      </c>
      <c r="CE51" s="33"/>
      <c r="CF51" s="31">
        <v>4200</v>
      </c>
      <c r="CG51" s="14">
        <v>4620000</v>
      </c>
      <c r="CH51" s="4"/>
      <c r="CI51" s="39"/>
      <c r="CJ51" s="30"/>
      <c r="CK51" s="31"/>
      <c r="CL51" s="14"/>
      <c r="CM51" s="4"/>
      <c r="CN51" s="39"/>
      <c r="CO51" s="30"/>
      <c r="CP51" s="31"/>
      <c r="CQ51" s="14"/>
      <c r="CR51" s="4"/>
      <c r="CS51" s="39"/>
      <c r="CT51" s="39"/>
      <c r="CU51" s="39"/>
      <c r="CV51" s="14"/>
      <c r="CW51" s="4"/>
      <c r="CX51" s="39"/>
      <c r="CY51" s="30"/>
      <c r="CZ51" s="31"/>
      <c r="DA51" s="14"/>
      <c r="DB51" s="286"/>
      <c r="DC51" s="14">
        <v>3562.5</v>
      </c>
      <c r="DD51" s="14">
        <v>0</v>
      </c>
      <c r="DE51" s="14">
        <v>3562.5</v>
      </c>
      <c r="DF51" s="14">
        <v>3918750</v>
      </c>
      <c r="DG51" s="4"/>
      <c r="DH51" s="39"/>
      <c r="DI51" s="30"/>
      <c r="DJ51" s="31"/>
      <c r="DK51" s="14"/>
      <c r="DL51" s="4"/>
      <c r="DM51" s="39"/>
      <c r="DN51" s="30"/>
      <c r="DO51" s="31"/>
      <c r="DP51" s="14"/>
      <c r="DQ51" s="4"/>
      <c r="DR51" s="39"/>
      <c r="DS51" s="30"/>
      <c r="DT51" s="31"/>
      <c r="DU51" s="14"/>
      <c r="DV51" s="4"/>
      <c r="DW51" s="45">
        <v>4478</v>
      </c>
      <c r="DX51" s="61">
        <v>0</v>
      </c>
      <c r="DY51" s="61">
        <v>4478</v>
      </c>
      <c r="DZ51" s="14">
        <v>4925800</v>
      </c>
      <c r="EA51" s="4"/>
      <c r="EB51" s="39"/>
      <c r="EC51" s="43"/>
      <c r="ED51" s="31"/>
      <c r="EE51" s="14"/>
      <c r="EF51" s="4"/>
      <c r="EG51" s="39"/>
      <c r="EH51" s="30"/>
      <c r="EI51" s="31"/>
      <c r="EJ51" s="14"/>
      <c r="EK51" s="4"/>
      <c r="EL51" s="39"/>
      <c r="EM51" s="30"/>
      <c r="EN51" s="31"/>
      <c r="EO51" s="14"/>
      <c r="EP51" s="4"/>
      <c r="EQ51" s="39"/>
      <c r="ER51" s="30"/>
      <c r="ES51" s="31"/>
      <c r="ET51" s="14"/>
      <c r="EU51" s="4"/>
      <c r="EV51" s="39"/>
      <c r="EW51" s="30"/>
      <c r="EX51" s="31"/>
      <c r="EY51" s="14"/>
      <c r="EZ51" s="286"/>
      <c r="FA51" s="39"/>
      <c r="FB51" s="30"/>
      <c r="FC51" s="31"/>
      <c r="FD51" s="14"/>
      <c r="FE51" s="4"/>
      <c r="FF51" s="39"/>
      <c r="FG51" s="30"/>
      <c r="FH51" s="31"/>
      <c r="FI51" s="14"/>
      <c r="FJ51" s="94"/>
      <c r="FK51" s="87">
        <f t="shared" si="9"/>
        <v>3390.9584</v>
      </c>
      <c r="FL51" s="87"/>
      <c r="FM51" s="87"/>
      <c r="FN51" s="87"/>
      <c r="FO51" s="87"/>
      <c r="FP51" s="87"/>
      <c r="FQ51" s="87"/>
      <c r="FR51" s="87"/>
      <c r="FS51" s="87"/>
      <c r="FT51" s="87"/>
      <c r="FU51" s="87"/>
      <c r="FV51" s="87"/>
      <c r="FW51" s="87"/>
      <c r="FX51" s="87"/>
      <c r="FY51" s="87">
        <f t="shared" si="10"/>
        <v>4200</v>
      </c>
      <c r="FZ51" s="87"/>
      <c r="GA51" s="87"/>
      <c r="GB51" s="87"/>
      <c r="GC51" s="87"/>
      <c r="GD51" s="87">
        <f t="shared" si="19"/>
        <v>3562.5</v>
      </c>
      <c r="GE51" s="87"/>
      <c r="GF51" s="87"/>
      <c r="GG51" s="87"/>
      <c r="GH51" s="87">
        <f t="shared" si="1"/>
        <v>4478</v>
      </c>
      <c r="GI51" s="87"/>
      <c r="GJ51" s="87"/>
      <c r="GK51" s="87"/>
      <c r="GL51" s="87"/>
      <c r="GM51" s="87"/>
      <c r="GN51" s="87"/>
      <c r="GO51" s="87"/>
      <c r="GP51" s="95"/>
      <c r="GQ51" s="87">
        <f t="shared" si="12"/>
        <v>3390.9584</v>
      </c>
      <c r="GR51" s="96">
        <f t="shared" si="2"/>
        <v>3562.5</v>
      </c>
      <c r="GS51" s="20" t="str">
        <f t="shared" si="20"/>
        <v>MEDICOX LTDA</v>
      </c>
      <c r="GT51" s="96">
        <f t="shared" si="13"/>
        <v>2712.7667200000001</v>
      </c>
      <c r="GU51" s="96">
        <f t="shared" si="14"/>
        <v>4275</v>
      </c>
      <c r="GV51" s="96">
        <f t="shared" si="33"/>
        <v>4080.1666666666665</v>
      </c>
      <c r="GW51" s="87">
        <f t="shared" si="38"/>
        <v>171.54160000000002</v>
      </c>
      <c r="GX51" s="88">
        <f t="shared" si="39"/>
        <v>5.05879399759077E-2</v>
      </c>
      <c r="GY51" s="96">
        <f t="shared" si="22"/>
        <v>3562.5</v>
      </c>
      <c r="GZ51" s="96">
        <f t="shared" si="7"/>
        <v>3918750</v>
      </c>
    </row>
    <row r="52" spans="1:210" s="27" customFormat="1" ht="30" customHeight="1">
      <c r="A52" s="17">
        <v>36</v>
      </c>
      <c r="B52" s="18" t="s">
        <v>168</v>
      </c>
      <c r="C52" s="53" t="s">
        <v>169</v>
      </c>
      <c r="D52" s="55"/>
      <c r="E52" s="51">
        <v>200</v>
      </c>
      <c r="F52" s="19" t="s">
        <v>972</v>
      </c>
      <c r="G52" s="20" t="s">
        <v>981</v>
      </c>
      <c r="H52" s="60"/>
      <c r="I52" s="90" t="s">
        <v>1027</v>
      </c>
      <c r="J52" s="14">
        <v>2800</v>
      </c>
      <c r="K52" s="14"/>
      <c r="L52" s="14"/>
      <c r="M52" s="14"/>
      <c r="N52" s="14">
        <f t="shared" ref="N52:N53" si="47">J52</f>
        <v>2800</v>
      </c>
      <c r="O52" s="14">
        <f t="shared" si="8"/>
        <v>560000</v>
      </c>
      <c r="P52" s="286"/>
      <c r="Q52" s="39"/>
      <c r="R52" s="30"/>
      <c r="S52" s="31"/>
      <c r="T52" s="31"/>
      <c r="U52" s="4"/>
      <c r="V52" s="39"/>
      <c r="W52" s="30"/>
      <c r="X52" s="31"/>
      <c r="Y52" s="31"/>
      <c r="Z52" s="286"/>
      <c r="AA52" s="39"/>
      <c r="AB52" s="39"/>
      <c r="AC52" s="31"/>
      <c r="AD52" s="31"/>
      <c r="AE52" s="4"/>
      <c r="AF52" s="39"/>
      <c r="AG52" s="30"/>
      <c r="AH52" s="31"/>
      <c r="AI52" s="31"/>
      <c r="AJ52" s="4"/>
      <c r="AK52" s="39"/>
      <c r="AL52" s="39"/>
      <c r="AM52" s="31"/>
      <c r="AN52" s="31"/>
      <c r="AO52" s="4"/>
      <c r="AP52" s="39"/>
      <c r="AQ52" s="30"/>
      <c r="AR52" s="31"/>
      <c r="AS52" s="14"/>
      <c r="AT52" s="4"/>
      <c r="AU52" s="39"/>
      <c r="AV52" s="14"/>
      <c r="AW52" s="31"/>
      <c r="AX52" s="14"/>
      <c r="AY52" s="4"/>
      <c r="AZ52" s="39"/>
      <c r="BA52" s="30"/>
      <c r="BB52" s="31"/>
      <c r="BC52" s="31"/>
      <c r="BD52" s="4"/>
      <c r="BE52" s="39"/>
      <c r="BF52" s="30"/>
      <c r="BG52" s="31"/>
      <c r="BH52" s="14"/>
      <c r="BI52" s="4"/>
      <c r="BJ52" s="39"/>
      <c r="BK52" s="30"/>
      <c r="BL52" s="31"/>
      <c r="BM52" s="14"/>
      <c r="BN52" s="4"/>
      <c r="BO52" s="39"/>
      <c r="BP52" s="30"/>
      <c r="BQ52" s="31"/>
      <c r="BR52" s="14"/>
      <c r="BS52" s="4"/>
      <c r="BT52" s="39"/>
      <c r="BU52" s="30"/>
      <c r="BV52" s="31"/>
      <c r="BW52" s="14"/>
      <c r="BX52" s="4"/>
      <c r="BY52" s="39"/>
      <c r="BZ52" s="30"/>
      <c r="CA52" s="31"/>
      <c r="CB52" s="14"/>
      <c r="CC52" s="4"/>
      <c r="CD52" s="35"/>
      <c r="CE52" s="33"/>
      <c r="CF52" s="31"/>
      <c r="CG52" s="14"/>
      <c r="CH52" s="4"/>
      <c r="CI52" s="39"/>
      <c r="CJ52" s="30"/>
      <c r="CK52" s="31"/>
      <c r="CL52" s="14"/>
      <c r="CM52" s="4"/>
      <c r="CN52" s="39"/>
      <c r="CO52" s="30"/>
      <c r="CP52" s="31"/>
      <c r="CQ52" s="14"/>
      <c r="CR52" s="4"/>
      <c r="CS52" s="39"/>
      <c r="CT52" s="39"/>
      <c r="CU52" s="39"/>
      <c r="CV52" s="14"/>
      <c r="CW52" s="4"/>
      <c r="CX52" s="39"/>
      <c r="CY52" s="30"/>
      <c r="CZ52" s="31"/>
      <c r="DA52" s="14"/>
      <c r="DB52" s="286"/>
      <c r="DC52" s="14">
        <v>3092.5</v>
      </c>
      <c r="DD52" s="14">
        <v>0</v>
      </c>
      <c r="DE52" s="14">
        <v>3092.5</v>
      </c>
      <c r="DF52" s="14">
        <v>618500</v>
      </c>
      <c r="DG52" s="4"/>
      <c r="DH52" s="39"/>
      <c r="DI52" s="30"/>
      <c r="DJ52" s="31"/>
      <c r="DK52" s="14"/>
      <c r="DL52" s="4"/>
      <c r="DM52" s="39"/>
      <c r="DN52" s="30"/>
      <c r="DO52" s="31"/>
      <c r="DP52" s="14"/>
      <c r="DQ52" s="4"/>
      <c r="DR52" s="39"/>
      <c r="DS52" s="30"/>
      <c r="DT52" s="31"/>
      <c r="DU52" s="14"/>
      <c r="DV52" s="4"/>
      <c r="DW52" s="46"/>
      <c r="DX52" s="61"/>
      <c r="DY52" s="61"/>
      <c r="DZ52" s="14"/>
      <c r="EA52" s="4"/>
      <c r="EB52" s="39"/>
      <c r="EC52" s="43"/>
      <c r="ED52" s="31"/>
      <c r="EE52" s="14"/>
      <c r="EF52" s="4"/>
      <c r="EG52" s="39"/>
      <c r="EH52" s="30"/>
      <c r="EI52" s="31"/>
      <c r="EJ52" s="14"/>
      <c r="EK52" s="4"/>
      <c r="EL52" s="39"/>
      <c r="EM52" s="30"/>
      <c r="EN52" s="31"/>
      <c r="EO52" s="14"/>
      <c r="EP52" s="4"/>
      <c r="EQ52" s="39"/>
      <c r="ER52" s="30"/>
      <c r="ES52" s="31"/>
      <c r="ET52" s="14"/>
      <c r="EU52" s="4"/>
      <c r="EV52" s="39"/>
      <c r="EW52" s="30"/>
      <c r="EX52" s="31"/>
      <c r="EY52" s="14"/>
      <c r="EZ52" s="286"/>
      <c r="FA52" s="39"/>
      <c r="FB52" s="30"/>
      <c r="FC52" s="31"/>
      <c r="FD52" s="14"/>
      <c r="FE52" s="4"/>
      <c r="FF52" s="39"/>
      <c r="FG52" s="30"/>
      <c r="FH52" s="31"/>
      <c r="FI52" s="14"/>
      <c r="FJ52" s="94"/>
      <c r="FK52" s="87">
        <f t="shared" si="9"/>
        <v>2800</v>
      </c>
      <c r="FL52" s="87"/>
      <c r="FM52" s="87"/>
      <c r="FN52" s="87"/>
      <c r="FO52" s="87"/>
      <c r="FP52" s="87"/>
      <c r="FQ52" s="87"/>
      <c r="FR52" s="87"/>
      <c r="FS52" s="87"/>
      <c r="FT52" s="87"/>
      <c r="FU52" s="87"/>
      <c r="FV52" s="87"/>
      <c r="FW52" s="87"/>
      <c r="FX52" s="87"/>
      <c r="FY52" s="87"/>
      <c r="FZ52" s="87"/>
      <c r="GA52" s="87"/>
      <c r="GB52" s="87"/>
      <c r="GC52" s="87"/>
      <c r="GD52" s="87">
        <f t="shared" si="19"/>
        <v>3092.5</v>
      </c>
      <c r="GE52" s="87"/>
      <c r="GF52" s="87"/>
      <c r="GG52" s="87"/>
      <c r="GH52" s="87"/>
      <c r="GI52" s="87"/>
      <c r="GJ52" s="87"/>
      <c r="GK52" s="87"/>
      <c r="GL52" s="87"/>
      <c r="GM52" s="87"/>
      <c r="GN52" s="87"/>
      <c r="GO52" s="87"/>
      <c r="GP52" s="95"/>
      <c r="GQ52" s="87">
        <f t="shared" si="12"/>
        <v>2800</v>
      </c>
      <c r="GR52" s="96">
        <f t="shared" si="2"/>
        <v>3092.5</v>
      </c>
      <c r="GS52" s="20" t="str">
        <f t="shared" si="20"/>
        <v>MEDICOX LTDA</v>
      </c>
      <c r="GT52" s="96">
        <f t="shared" si="13"/>
        <v>2240</v>
      </c>
      <c r="GU52" s="96">
        <f t="shared" si="14"/>
        <v>3711</v>
      </c>
      <c r="GV52" s="96">
        <f t="shared" si="33"/>
        <v>3092.5</v>
      </c>
      <c r="GW52" s="87">
        <f t="shared" si="38"/>
        <v>292.5</v>
      </c>
      <c r="GX52" s="88">
        <f t="shared" si="39"/>
        <v>0.10446428571428572</v>
      </c>
      <c r="GY52" s="96">
        <f t="shared" si="22"/>
        <v>3092.5</v>
      </c>
      <c r="GZ52" s="96">
        <f t="shared" si="7"/>
        <v>618500</v>
      </c>
    </row>
    <row r="53" spans="1:210" s="27" customFormat="1" ht="30" customHeight="1">
      <c r="A53" s="17">
        <v>37</v>
      </c>
      <c r="B53" s="18" t="s">
        <v>170</v>
      </c>
      <c r="C53" s="53" t="s">
        <v>171</v>
      </c>
      <c r="D53" s="55"/>
      <c r="E53" s="51">
        <v>162</v>
      </c>
      <c r="F53" s="19" t="s">
        <v>972</v>
      </c>
      <c r="G53" s="20" t="s">
        <v>981</v>
      </c>
      <c r="H53" s="60"/>
      <c r="I53" s="90" t="s">
        <v>1027</v>
      </c>
      <c r="J53" s="14">
        <v>16290</v>
      </c>
      <c r="K53" s="14"/>
      <c r="L53" s="14"/>
      <c r="M53" s="14"/>
      <c r="N53" s="14">
        <f t="shared" si="47"/>
        <v>16290</v>
      </c>
      <c r="O53" s="14">
        <f t="shared" si="8"/>
        <v>2638980</v>
      </c>
      <c r="P53" s="286"/>
      <c r="Q53" s="39"/>
      <c r="R53" s="30"/>
      <c r="S53" s="31"/>
      <c r="T53" s="31"/>
      <c r="U53" s="4"/>
      <c r="V53" s="39"/>
      <c r="W53" s="30"/>
      <c r="X53" s="31"/>
      <c r="Y53" s="31"/>
      <c r="Z53" s="286"/>
      <c r="AA53" s="39">
        <v>34140</v>
      </c>
      <c r="AB53" s="39">
        <v>0</v>
      </c>
      <c r="AC53" s="31">
        <v>34140</v>
      </c>
      <c r="AD53" s="31">
        <v>5530680</v>
      </c>
      <c r="AE53" s="4"/>
      <c r="AF53" s="39"/>
      <c r="AG53" s="30"/>
      <c r="AH53" s="31"/>
      <c r="AI53" s="31"/>
      <c r="AJ53" s="4"/>
      <c r="AK53" s="39"/>
      <c r="AL53" s="39"/>
      <c r="AM53" s="31"/>
      <c r="AN53" s="31"/>
      <c r="AO53" s="4"/>
      <c r="AP53" s="39"/>
      <c r="AQ53" s="30"/>
      <c r="AR53" s="31"/>
      <c r="AS53" s="14"/>
      <c r="AT53" s="4"/>
      <c r="AU53" s="39">
        <v>20950</v>
      </c>
      <c r="AV53" s="14">
        <v>0</v>
      </c>
      <c r="AW53" s="31">
        <v>20950</v>
      </c>
      <c r="AX53" s="14">
        <v>3393900</v>
      </c>
      <c r="AY53" s="4"/>
      <c r="AZ53" s="39"/>
      <c r="BA53" s="30"/>
      <c r="BB53" s="31"/>
      <c r="BC53" s="31"/>
      <c r="BD53" s="4"/>
      <c r="BE53" s="39"/>
      <c r="BF53" s="30"/>
      <c r="BG53" s="31"/>
      <c r="BH53" s="14"/>
      <c r="BI53" s="4"/>
      <c r="BJ53" s="39"/>
      <c r="BK53" s="30"/>
      <c r="BL53" s="31"/>
      <c r="BM53" s="14"/>
      <c r="BN53" s="4"/>
      <c r="BO53" s="39"/>
      <c r="BP53" s="30"/>
      <c r="BQ53" s="31"/>
      <c r="BR53" s="14"/>
      <c r="BS53" s="4"/>
      <c r="BT53" s="39"/>
      <c r="BU53" s="30"/>
      <c r="BV53" s="31"/>
      <c r="BW53" s="14"/>
      <c r="BX53" s="4"/>
      <c r="BY53" s="39"/>
      <c r="BZ53" s="30"/>
      <c r="CA53" s="31"/>
      <c r="CB53" s="14"/>
      <c r="CC53" s="4"/>
      <c r="CD53" s="35">
        <v>20632</v>
      </c>
      <c r="CE53" s="33"/>
      <c r="CF53" s="31">
        <v>20632</v>
      </c>
      <c r="CG53" s="14">
        <v>3342384</v>
      </c>
      <c r="CH53" s="4"/>
      <c r="CI53" s="39"/>
      <c r="CJ53" s="30"/>
      <c r="CK53" s="31"/>
      <c r="CL53" s="14"/>
      <c r="CM53" s="4"/>
      <c r="CN53" s="39"/>
      <c r="CO53" s="30"/>
      <c r="CP53" s="31"/>
      <c r="CQ53" s="14"/>
      <c r="CR53" s="4"/>
      <c r="CS53" s="39"/>
      <c r="CT53" s="39"/>
      <c r="CU53" s="39"/>
      <c r="CV53" s="14"/>
      <c r="CW53" s="4"/>
      <c r="CX53" s="39"/>
      <c r="CY53" s="30"/>
      <c r="CZ53" s="31"/>
      <c r="DA53" s="14"/>
      <c r="DB53" s="286"/>
      <c r="DC53" s="43">
        <v>22500</v>
      </c>
      <c r="DD53" s="43">
        <v>0</v>
      </c>
      <c r="DE53" s="14">
        <v>22500</v>
      </c>
      <c r="DF53" s="14">
        <v>3645000</v>
      </c>
      <c r="DG53" s="4"/>
      <c r="DH53" s="39"/>
      <c r="DI53" s="30"/>
      <c r="DJ53" s="31"/>
      <c r="DK53" s="14"/>
      <c r="DL53" s="4"/>
      <c r="DM53" s="39"/>
      <c r="DN53" s="30"/>
      <c r="DO53" s="31"/>
      <c r="DP53" s="14"/>
      <c r="DQ53" s="4"/>
      <c r="DR53" s="39"/>
      <c r="DS53" s="30"/>
      <c r="DT53" s="31"/>
      <c r="DU53" s="14"/>
      <c r="DV53" s="4"/>
      <c r="DW53" s="45">
        <v>19993</v>
      </c>
      <c r="DX53" s="61">
        <v>0</v>
      </c>
      <c r="DY53" s="61">
        <v>19993</v>
      </c>
      <c r="DZ53" s="14">
        <v>3238866</v>
      </c>
      <c r="EA53" s="4"/>
      <c r="EB53" s="39"/>
      <c r="EC53" s="43"/>
      <c r="ED53" s="31"/>
      <c r="EE53" s="14"/>
      <c r="EF53" s="4"/>
      <c r="EG53" s="39"/>
      <c r="EH53" s="30"/>
      <c r="EI53" s="31"/>
      <c r="EJ53" s="14"/>
      <c r="EK53" s="4"/>
      <c r="EL53" s="39"/>
      <c r="EM53" s="30"/>
      <c r="EN53" s="31"/>
      <c r="EO53" s="14"/>
      <c r="EP53" s="4"/>
      <c r="EQ53" s="39"/>
      <c r="ER53" s="30"/>
      <c r="ES53" s="31"/>
      <c r="ET53" s="14"/>
      <c r="EU53" s="4"/>
      <c r="EV53" s="39"/>
      <c r="EW53" s="30"/>
      <c r="EX53" s="31"/>
      <c r="EY53" s="14"/>
      <c r="EZ53" s="286"/>
      <c r="FA53" s="39"/>
      <c r="FB53" s="30"/>
      <c r="FC53" s="31"/>
      <c r="FD53" s="14"/>
      <c r="FE53" s="4"/>
      <c r="FF53" s="39"/>
      <c r="FG53" s="30"/>
      <c r="FH53" s="31"/>
      <c r="FI53" s="14"/>
      <c r="FJ53" s="94"/>
      <c r="FK53" s="87">
        <f t="shared" si="9"/>
        <v>16290</v>
      </c>
      <c r="FL53" s="87"/>
      <c r="FM53" s="87"/>
      <c r="FN53" s="87">
        <f t="shared" si="0"/>
        <v>34140</v>
      </c>
      <c r="FO53" s="87"/>
      <c r="FP53" s="87"/>
      <c r="FQ53" s="87"/>
      <c r="FR53" s="87">
        <f t="shared" si="23"/>
        <v>20950</v>
      </c>
      <c r="FS53" s="87"/>
      <c r="FT53" s="87"/>
      <c r="FU53" s="87"/>
      <c r="FV53" s="87"/>
      <c r="FW53" s="87"/>
      <c r="FX53" s="87"/>
      <c r="FY53" s="87">
        <f t="shared" si="10"/>
        <v>20632</v>
      </c>
      <c r="FZ53" s="87"/>
      <c r="GA53" s="87"/>
      <c r="GB53" s="87"/>
      <c r="GC53" s="87"/>
      <c r="GD53" s="87">
        <f t="shared" si="19"/>
        <v>22500</v>
      </c>
      <c r="GE53" s="87"/>
      <c r="GF53" s="87"/>
      <c r="GG53" s="87"/>
      <c r="GH53" s="87">
        <f t="shared" si="1"/>
        <v>19993</v>
      </c>
      <c r="GI53" s="87"/>
      <c r="GJ53" s="87"/>
      <c r="GK53" s="87"/>
      <c r="GL53" s="87"/>
      <c r="GM53" s="87"/>
      <c r="GN53" s="87"/>
      <c r="GO53" s="87"/>
      <c r="GP53" s="95"/>
      <c r="GQ53" s="87">
        <f t="shared" si="12"/>
        <v>16290</v>
      </c>
      <c r="GR53" s="96">
        <f t="shared" si="2"/>
        <v>19993</v>
      </c>
      <c r="GS53" s="20" t="str">
        <f t="shared" si="20"/>
        <v>RAFAEL ANTONIO SALAMANCA</v>
      </c>
      <c r="GT53" s="96">
        <f t="shared" si="13"/>
        <v>13032</v>
      </c>
      <c r="GU53" s="96">
        <f t="shared" si="14"/>
        <v>23991.599999999999</v>
      </c>
      <c r="GV53" s="96">
        <f t="shared" si="33"/>
        <v>23643</v>
      </c>
      <c r="GW53" s="87">
        <f>GV53-GR53</f>
        <v>3650</v>
      </c>
      <c r="GX53" s="88">
        <f>GW53/GR53</f>
        <v>0.18256389736407744</v>
      </c>
      <c r="GY53" s="96">
        <f t="shared" si="22"/>
        <v>19993</v>
      </c>
      <c r="GZ53" s="96">
        <f t="shared" si="7"/>
        <v>3238866</v>
      </c>
    </row>
    <row r="54" spans="1:210" s="27" customFormat="1" ht="30" customHeight="1">
      <c r="A54" s="17">
        <v>38</v>
      </c>
      <c r="B54" s="18" t="s">
        <v>172</v>
      </c>
      <c r="C54" s="53" t="s">
        <v>173</v>
      </c>
      <c r="D54" s="55" t="s">
        <v>915</v>
      </c>
      <c r="E54" s="51">
        <v>220</v>
      </c>
      <c r="F54" s="19" t="s">
        <v>970</v>
      </c>
      <c r="G54" s="20" t="s">
        <v>981</v>
      </c>
      <c r="H54" s="60"/>
      <c r="I54" s="90" t="s">
        <v>1037</v>
      </c>
      <c r="J54" s="14">
        <v>17524</v>
      </c>
      <c r="K54" s="14"/>
      <c r="L54" s="14">
        <f>(J54*13.12%)+J54</f>
        <v>19823.148799999999</v>
      </c>
      <c r="M54" s="14">
        <f>(L54*9.28%)+L54</f>
        <v>21662.737008639997</v>
      </c>
      <c r="N54" s="14">
        <f>M54</f>
        <v>21662.737008639997</v>
      </c>
      <c r="O54" s="14">
        <f t="shared" si="8"/>
        <v>4765802.1419007992</v>
      </c>
      <c r="P54" s="286"/>
      <c r="Q54" s="39"/>
      <c r="R54" s="30"/>
      <c r="S54" s="31"/>
      <c r="T54" s="31"/>
      <c r="U54" s="4"/>
      <c r="V54" s="39"/>
      <c r="W54" s="30"/>
      <c r="X54" s="31"/>
      <c r="Y54" s="31"/>
      <c r="Z54" s="286"/>
      <c r="AA54" s="39"/>
      <c r="AB54" s="39"/>
      <c r="AC54" s="31"/>
      <c r="AD54" s="31"/>
      <c r="AE54" s="4"/>
      <c r="AF54" s="39"/>
      <c r="AG54" s="30"/>
      <c r="AH54" s="31"/>
      <c r="AI54" s="31"/>
      <c r="AJ54" s="4"/>
      <c r="AK54" s="39"/>
      <c r="AL54" s="39"/>
      <c r="AM54" s="31"/>
      <c r="AN54" s="31"/>
      <c r="AO54" s="4"/>
      <c r="AP54" s="39"/>
      <c r="AQ54" s="30"/>
      <c r="AR54" s="31"/>
      <c r="AS54" s="14"/>
      <c r="AT54" s="4"/>
      <c r="AU54" s="39"/>
      <c r="AV54" s="14"/>
      <c r="AW54" s="31"/>
      <c r="AX54" s="14"/>
      <c r="AY54" s="4"/>
      <c r="AZ54" s="39"/>
      <c r="BA54" s="30"/>
      <c r="BB54" s="31"/>
      <c r="BC54" s="31"/>
      <c r="BD54" s="4"/>
      <c r="BE54" s="48">
        <v>77300</v>
      </c>
      <c r="BF54" s="30">
        <v>0</v>
      </c>
      <c r="BG54" s="31">
        <v>77300</v>
      </c>
      <c r="BH54" s="14">
        <v>17006000</v>
      </c>
      <c r="BI54" s="4"/>
      <c r="BJ54" s="39"/>
      <c r="BK54" s="30"/>
      <c r="BL54" s="31"/>
      <c r="BM54" s="14"/>
      <c r="BN54" s="4"/>
      <c r="BO54" s="39">
        <v>399000</v>
      </c>
      <c r="BP54" s="30">
        <v>0</v>
      </c>
      <c r="BQ54" s="31">
        <v>399000</v>
      </c>
      <c r="BR54" s="14">
        <v>87780000</v>
      </c>
      <c r="BS54" s="4"/>
      <c r="BT54" s="39"/>
      <c r="BU54" s="30"/>
      <c r="BV54" s="31"/>
      <c r="BW54" s="14"/>
      <c r="BX54" s="4"/>
      <c r="BY54" s="39"/>
      <c r="BZ54" s="30"/>
      <c r="CA54" s="31"/>
      <c r="CB54" s="14"/>
      <c r="CC54" s="4"/>
      <c r="CD54" s="35"/>
      <c r="CE54" s="33"/>
      <c r="CF54" s="31"/>
      <c r="CG54" s="14"/>
      <c r="CH54" s="4"/>
      <c r="CI54" s="39"/>
      <c r="CJ54" s="30"/>
      <c r="CK54" s="31"/>
      <c r="CL54" s="14"/>
      <c r="CM54" s="4"/>
      <c r="CN54" s="39">
        <v>24000</v>
      </c>
      <c r="CO54" s="30">
        <v>0</v>
      </c>
      <c r="CP54" s="31">
        <v>24000</v>
      </c>
      <c r="CQ54" s="14">
        <v>5280000</v>
      </c>
      <c r="CR54" s="4"/>
      <c r="CS54" s="39"/>
      <c r="CT54" s="39"/>
      <c r="CU54" s="39"/>
      <c r="CV54" s="14"/>
      <c r="CW54" s="4"/>
      <c r="CX54" s="39"/>
      <c r="CY54" s="30"/>
      <c r="CZ54" s="31"/>
      <c r="DA54" s="14"/>
      <c r="DB54" s="286"/>
      <c r="DC54" s="43">
        <v>47411.75</v>
      </c>
      <c r="DD54" s="43">
        <v>0</v>
      </c>
      <c r="DE54" s="14">
        <v>47411.75</v>
      </c>
      <c r="DF54" s="14">
        <v>10430585</v>
      </c>
      <c r="DG54" s="4"/>
      <c r="DH54" s="39"/>
      <c r="DI54" s="30"/>
      <c r="DJ54" s="31"/>
      <c r="DK54" s="14"/>
      <c r="DL54" s="4"/>
      <c r="DM54" s="39"/>
      <c r="DN54" s="30"/>
      <c r="DO54" s="31"/>
      <c r="DP54" s="14"/>
      <c r="DQ54" s="4"/>
      <c r="DR54" s="39"/>
      <c r="DS54" s="30"/>
      <c r="DT54" s="31"/>
      <c r="DU54" s="14"/>
      <c r="DV54" s="4"/>
      <c r="DW54" s="45">
        <v>24750</v>
      </c>
      <c r="DX54" s="61">
        <v>0</v>
      </c>
      <c r="DY54" s="61">
        <v>24750</v>
      </c>
      <c r="DZ54" s="14">
        <v>5445000</v>
      </c>
      <c r="EA54" s="4"/>
      <c r="EB54" s="39"/>
      <c r="EC54" s="43"/>
      <c r="ED54" s="31"/>
      <c r="EE54" s="14"/>
      <c r="EF54" s="4"/>
      <c r="EG54" s="39">
        <v>22600</v>
      </c>
      <c r="EH54" s="30">
        <v>0</v>
      </c>
      <c r="EI54" s="31">
        <v>22600</v>
      </c>
      <c r="EJ54" s="14">
        <v>4972000</v>
      </c>
      <c r="EK54" s="4"/>
      <c r="EL54" s="39"/>
      <c r="EM54" s="30"/>
      <c r="EN54" s="31"/>
      <c r="EO54" s="14"/>
      <c r="EP54" s="4"/>
      <c r="EQ54" s="39"/>
      <c r="ER54" s="30"/>
      <c r="ES54" s="31"/>
      <c r="ET54" s="14"/>
      <c r="EU54" s="4"/>
      <c r="EV54" s="39"/>
      <c r="EW54" s="30"/>
      <c r="EX54" s="31"/>
      <c r="EY54" s="14"/>
      <c r="EZ54" s="286"/>
      <c r="FA54" s="39"/>
      <c r="FB54" s="30"/>
      <c r="FC54" s="31"/>
      <c r="FD54" s="14"/>
      <c r="FE54" s="4"/>
      <c r="FF54" s="39"/>
      <c r="FG54" s="30"/>
      <c r="FH54" s="31"/>
      <c r="FI54" s="14"/>
      <c r="FJ54" s="94"/>
      <c r="FK54" s="87">
        <f t="shared" si="9"/>
        <v>21662.737008639997</v>
      </c>
      <c r="FL54" s="87"/>
      <c r="FM54" s="87"/>
      <c r="FN54" s="87"/>
      <c r="FO54" s="87"/>
      <c r="FP54" s="87"/>
      <c r="FQ54" s="87"/>
      <c r="FR54" s="87"/>
      <c r="FS54" s="87"/>
      <c r="FT54" s="87">
        <f t="shared" ref="FT54" si="48">BG54</f>
        <v>77300</v>
      </c>
      <c r="FU54" s="87"/>
      <c r="FV54" s="87">
        <f t="shared" ref="FV54:FV79" si="49">BQ54</f>
        <v>399000</v>
      </c>
      <c r="FW54" s="87"/>
      <c r="FX54" s="87"/>
      <c r="FY54" s="87"/>
      <c r="FZ54" s="87"/>
      <c r="GA54" s="87">
        <f t="shared" si="15"/>
        <v>24000</v>
      </c>
      <c r="GB54" s="87"/>
      <c r="GC54" s="87"/>
      <c r="GD54" s="87">
        <f t="shared" si="19"/>
        <v>47411.75</v>
      </c>
      <c r="GE54" s="87"/>
      <c r="GF54" s="87"/>
      <c r="GG54" s="87"/>
      <c r="GH54" s="87">
        <f t="shared" si="1"/>
        <v>24750</v>
      </c>
      <c r="GI54" s="87"/>
      <c r="GJ54" s="87">
        <f t="shared" ref="GJ54:GJ68" si="50">EI54</f>
        <v>22600</v>
      </c>
      <c r="GK54" s="87"/>
      <c r="GL54" s="87"/>
      <c r="GM54" s="87"/>
      <c r="GN54" s="87"/>
      <c r="GO54" s="87"/>
      <c r="GP54" s="95"/>
      <c r="GQ54" s="87">
        <f t="shared" si="12"/>
        <v>21662.737008639997</v>
      </c>
      <c r="GR54" s="96">
        <f t="shared" si="2"/>
        <v>22600</v>
      </c>
      <c r="GS54" s="20" t="str">
        <f t="shared" si="20"/>
        <v>SMITH AND NEPHEW COLOMBIA SAS</v>
      </c>
      <c r="GT54" s="96">
        <f t="shared" si="13"/>
        <v>17330.189606911998</v>
      </c>
      <c r="GU54" s="96">
        <f t="shared" si="14"/>
        <v>27120</v>
      </c>
      <c r="GV54" s="96">
        <f t="shared" si="33"/>
        <v>99176.958333333328</v>
      </c>
      <c r="GW54" s="87">
        <f>GR54-GQ54</f>
        <v>937.26299136000307</v>
      </c>
      <c r="GX54" s="88">
        <f>GW54/GQ54</f>
        <v>4.3266139038025703E-2</v>
      </c>
      <c r="GY54" s="96">
        <f t="shared" si="22"/>
        <v>22600</v>
      </c>
      <c r="GZ54" s="96">
        <f t="shared" si="7"/>
        <v>4972000</v>
      </c>
    </row>
    <row r="55" spans="1:210" s="27" customFormat="1" ht="30" customHeight="1">
      <c r="A55" s="17">
        <v>39</v>
      </c>
      <c r="B55" s="18" t="s">
        <v>174</v>
      </c>
      <c r="C55" s="53" t="s">
        <v>175</v>
      </c>
      <c r="D55" s="55"/>
      <c r="E55" s="51">
        <v>60</v>
      </c>
      <c r="F55" s="19" t="s">
        <v>970</v>
      </c>
      <c r="G55" s="20" t="s">
        <v>981</v>
      </c>
      <c r="H55" s="60"/>
      <c r="I55" s="90" t="s">
        <v>1024</v>
      </c>
      <c r="J55" s="14">
        <v>32282</v>
      </c>
      <c r="K55" s="14"/>
      <c r="L55" s="14"/>
      <c r="M55" s="14">
        <f>(J55*9.28%)+J55</f>
        <v>35277.7696</v>
      </c>
      <c r="N55" s="14">
        <f>M55</f>
        <v>35277.7696</v>
      </c>
      <c r="O55" s="14">
        <f t="shared" si="8"/>
        <v>2116666.176</v>
      </c>
      <c r="P55" s="286"/>
      <c r="Q55" s="39"/>
      <c r="R55" s="30"/>
      <c r="S55" s="31"/>
      <c r="T55" s="31"/>
      <c r="U55" s="4"/>
      <c r="V55" s="39">
        <v>41967</v>
      </c>
      <c r="W55" s="30">
        <v>0</v>
      </c>
      <c r="X55" s="31">
        <v>41967</v>
      </c>
      <c r="Y55" s="31">
        <v>2518020</v>
      </c>
      <c r="Z55" s="286"/>
      <c r="AA55" s="39"/>
      <c r="AB55" s="39"/>
      <c r="AC55" s="31"/>
      <c r="AD55" s="31"/>
      <c r="AE55" s="4"/>
      <c r="AF55" s="39"/>
      <c r="AG55" s="30"/>
      <c r="AH55" s="31"/>
      <c r="AI55" s="31"/>
      <c r="AJ55" s="4"/>
      <c r="AK55" s="39"/>
      <c r="AL55" s="39"/>
      <c r="AM55" s="31"/>
      <c r="AN55" s="31"/>
      <c r="AO55" s="4"/>
      <c r="AP55" s="39"/>
      <c r="AQ55" s="30"/>
      <c r="AR55" s="31"/>
      <c r="AS55" s="14"/>
      <c r="AT55" s="4"/>
      <c r="AU55" s="39"/>
      <c r="AV55" s="14"/>
      <c r="AW55" s="31"/>
      <c r="AX55" s="14"/>
      <c r="AY55" s="4"/>
      <c r="AZ55" s="39"/>
      <c r="BA55" s="30"/>
      <c r="BB55" s="31"/>
      <c r="BC55" s="31"/>
      <c r="BD55" s="4"/>
      <c r="BE55" s="39"/>
      <c r="BF55" s="30"/>
      <c r="BG55" s="31"/>
      <c r="BH55" s="14"/>
      <c r="BI55" s="4"/>
      <c r="BJ55" s="39"/>
      <c r="BK55" s="30"/>
      <c r="BL55" s="31"/>
      <c r="BM55" s="14"/>
      <c r="BN55" s="4"/>
      <c r="BO55" s="39">
        <v>600500</v>
      </c>
      <c r="BP55" s="30">
        <v>0</v>
      </c>
      <c r="BQ55" s="31">
        <v>600500</v>
      </c>
      <c r="BR55" s="14">
        <v>36030000</v>
      </c>
      <c r="BS55" s="4"/>
      <c r="BT55" s="39"/>
      <c r="BU55" s="30"/>
      <c r="BV55" s="31"/>
      <c r="BW55" s="14"/>
      <c r="BX55" s="4"/>
      <c r="BY55" s="39"/>
      <c r="BZ55" s="30"/>
      <c r="CA55" s="31"/>
      <c r="CB55" s="14"/>
      <c r="CC55" s="4"/>
      <c r="CD55" s="35"/>
      <c r="CE55" s="33"/>
      <c r="CF55" s="31"/>
      <c r="CG55" s="14"/>
      <c r="CH55" s="4"/>
      <c r="CI55" s="39"/>
      <c r="CJ55" s="30"/>
      <c r="CK55" s="31"/>
      <c r="CL55" s="14"/>
      <c r="CM55" s="4"/>
      <c r="CN55" s="39">
        <v>40000</v>
      </c>
      <c r="CO55" s="30">
        <v>0</v>
      </c>
      <c r="CP55" s="31">
        <v>40000</v>
      </c>
      <c r="CQ55" s="14">
        <v>2400000</v>
      </c>
      <c r="CR55" s="4"/>
      <c r="CS55" s="39"/>
      <c r="CT55" s="39"/>
      <c r="CU55" s="39"/>
      <c r="CV55" s="14"/>
      <c r="CW55" s="4"/>
      <c r="CX55" s="39"/>
      <c r="CY55" s="30"/>
      <c r="CZ55" s="31"/>
      <c r="DA55" s="14"/>
      <c r="DB55" s="286"/>
      <c r="DC55" s="14"/>
      <c r="DD55" s="14"/>
      <c r="DE55" s="14"/>
      <c r="DF55" s="14"/>
      <c r="DG55" s="4"/>
      <c r="DH55" s="39"/>
      <c r="DI55" s="30"/>
      <c r="DJ55" s="31"/>
      <c r="DK55" s="14"/>
      <c r="DL55" s="4"/>
      <c r="DM55" s="39"/>
      <c r="DN55" s="30"/>
      <c r="DO55" s="31"/>
      <c r="DP55" s="14"/>
      <c r="DQ55" s="4"/>
      <c r="DR55" s="39"/>
      <c r="DS55" s="30"/>
      <c r="DT55" s="31"/>
      <c r="DU55" s="14"/>
      <c r="DV55" s="4"/>
      <c r="DW55" s="45">
        <v>40250</v>
      </c>
      <c r="DX55" s="61">
        <v>0</v>
      </c>
      <c r="DY55" s="61">
        <v>40250</v>
      </c>
      <c r="DZ55" s="14">
        <v>2415000</v>
      </c>
      <c r="EA55" s="4"/>
      <c r="EB55" s="39"/>
      <c r="EC55" s="43"/>
      <c r="ED55" s="31"/>
      <c r="EE55" s="14"/>
      <c r="EF55" s="4"/>
      <c r="EG55" s="39">
        <v>43200</v>
      </c>
      <c r="EH55" s="30">
        <v>0</v>
      </c>
      <c r="EI55" s="31">
        <v>43200</v>
      </c>
      <c r="EJ55" s="14">
        <v>2592000</v>
      </c>
      <c r="EK55" s="4"/>
      <c r="EL55" s="39"/>
      <c r="EM55" s="30"/>
      <c r="EN55" s="31"/>
      <c r="EO55" s="14"/>
      <c r="EP55" s="4"/>
      <c r="EQ55" s="39"/>
      <c r="ER55" s="30"/>
      <c r="ES55" s="31"/>
      <c r="ET55" s="14"/>
      <c r="EU55" s="4"/>
      <c r="EV55" s="39"/>
      <c r="EW55" s="30"/>
      <c r="EX55" s="31"/>
      <c r="EY55" s="14"/>
      <c r="EZ55" s="286"/>
      <c r="FA55" s="39"/>
      <c r="FB55" s="30"/>
      <c r="FC55" s="31"/>
      <c r="FD55" s="14"/>
      <c r="FE55" s="4"/>
      <c r="FF55" s="39"/>
      <c r="FG55" s="30"/>
      <c r="FH55" s="31"/>
      <c r="FI55" s="14"/>
      <c r="FJ55" s="94"/>
      <c r="FK55" s="87">
        <f t="shared" si="9"/>
        <v>35277.7696</v>
      </c>
      <c r="FL55" s="87"/>
      <c r="FM55" s="87">
        <f t="shared" ref="FM55:FM74" si="51">X55</f>
        <v>41967</v>
      </c>
      <c r="FN55" s="87"/>
      <c r="FO55" s="87"/>
      <c r="FP55" s="87"/>
      <c r="FQ55" s="87"/>
      <c r="FR55" s="87"/>
      <c r="FS55" s="87"/>
      <c r="FT55" s="87"/>
      <c r="FU55" s="87"/>
      <c r="FV55" s="87">
        <f t="shared" si="49"/>
        <v>600500</v>
      </c>
      <c r="FW55" s="87"/>
      <c r="FX55" s="87"/>
      <c r="FY55" s="87"/>
      <c r="FZ55" s="87"/>
      <c r="GA55" s="87">
        <f t="shared" si="15"/>
        <v>40000</v>
      </c>
      <c r="GB55" s="87"/>
      <c r="GC55" s="87"/>
      <c r="GD55" s="87"/>
      <c r="GE55" s="87"/>
      <c r="GF55" s="87"/>
      <c r="GG55" s="87"/>
      <c r="GH55" s="87">
        <f t="shared" si="1"/>
        <v>40250</v>
      </c>
      <c r="GI55" s="87"/>
      <c r="GJ55" s="87">
        <f t="shared" si="50"/>
        <v>43200</v>
      </c>
      <c r="GK55" s="87"/>
      <c r="GL55" s="87"/>
      <c r="GM55" s="87"/>
      <c r="GN55" s="87"/>
      <c r="GO55" s="87"/>
      <c r="GP55" s="95"/>
      <c r="GQ55" s="87">
        <f t="shared" si="12"/>
        <v>35277.7696</v>
      </c>
      <c r="GR55" s="96">
        <f t="shared" si="2"/>
        <v>40000</v>
      </c>
      <c r="GS55" s="20" t="str">
        <f t="shared" si="20"/>
        <v>LABORATORIOS GOTHAPLAST LTDA</v>
      </c>
      <c r="GT55" s="96">
        <f t="shared" si="13"/>
        <v>28222.215680000001</v>
      </c>
      <c r="GU55" s="96">
        <f t="shared" si="14"/>
        <v>48000</v>
      </c>
      <c r="GV55" s="96">
        <f t="shared" si="33"/>
        <v>153183.4</v>
      </c>
      <c r="GW55" s="87">
        <f>GR55-GQ55</f>
        <v>4722.2304000000004</v>
      </c>
      <c r="GX55" s="88">
        <f>GW55/GQ55</f>
        <v>0.13385853055744207</v>
      </c>
      <c r="GY55" s="96">
        <f t="shared" si="22"/>
        <v>40000</v>
      </c>
      <c r="GZ55" s="96">
        <f t="shared" si="7"/>
        <v>2400000</v>
      </c>
    </row>
    <row r="56" spans="1:210" s="27" customFormat="1" ht="30" customHeight="1">
      <c r="A56" s="17">
        <v>40</v>
      </c>
      <c r="B56" s="18" t="s">
        <v>176</v>
      </c>
      <c r="C56" s="53" t="s">
        <v>177</v>
      </c>
      <c r="D56" s="55" t="s">
        <v>916</v>
      </c>
      <c r="E56" s="51">
        <v>160</v>
      </c>
      <c r="F56" s="19" t="s">
        <v>970</v>
      </c>
      <c r="G56" s="20" t="s">
        <v>981</v>
      </c>
      <c r="H56" s="60"/>
      <c r="I56" s="90" t="s">
        <v>1038</v>
      </c>
      <c r="J56" s="14">
        <v>4350</v>
      </c>
      <c r="K56" s="14"/>
      <c r="L56" s="14">
        <f t="shared" ref="L56:L58" si="52">(J56*13.12%)+J56</f>
        <v>4920.72</v>
      </c>
      <c r="M56" s="14">
        <f t="shared" ref="M56:M58" si="53">(L56*9.28%)+L56</f>
        <v>5377.3628159999998</v>
      </c>
      <c r="N56" s="14">
        <f t="shared" ref="N56:N58" si="54">M56</f>
        <v>5377.3628159999998</v>
      </c>
      <c r="O56" s="14">
        <f t="shared" si="8"/>
        <v>860378.05056</v>
      </c>
      <c r="P56" s="286"/>
      <c r="Q56" s="39"/>
      <c r="R56" s="30"/>
      <c r="S56" s="31"/>
      <c r="T56" s="31"/>
      <c r="U56" s="4"/>
      <c r="V56" s="39"/>
      <c r="W56" s="30"/>
      <c r="X56" s="31"/>
      <c r="Y56" s="31"/>
      <c r="Z56" s="286"/>
      <c r="AA56" s="39"/>
      <c r="AB56" s="39"/>
      <c r="AC56" s="31"/>
      <c r="AD56" s="31"/>
      <c r="AE56" s="4"/>
      <c r="AF56" s="39"/>
      <c r="AG56" s="30"/>
      <c r="AH56" s="31"/>
      <c r="AI56" s="31"/>
      <c r="AJ56" s="4"/>
      <c r="AK56" s="39"/>
      <c r="AL56" s="39"/>
      <c r="AM56" s="31"/>
      <c r="AN56" s="31"/>
      <c r="AO56" s="4"/>
      <c r="AP56" s="39"/>
      <c r="AQ56" s="30"/>
      <c r="AR56" s="31"/>
      <c r="AS56" s="14"/>
      <c r="AT56" s="4"/>
      <c r="AU56" s="39"/>
      <c r="AV56" s="14"/>
      <c r="AW56" s="31"/>
      <c r="AX56" s="14"/>
      <c r="AY56" s="4"/>
      <c r="AZ56" s="39"/>
      <c r="BA56" s="30"/>
      <c r="BB56" s="31"/>
      <c r="BC56" s="31"/>
      <c r="BD56" s="4"/>
      <c r="BE56" s="39"/>
      <c r="BF56" s="30"/>
      <c r="BG56" s="31"/>
      <c r="BH56" s="14"/>
      <c r="BI56" s="4"/>
      <c r="BJ56" s="39"/>
      <c r="BK56" s="30"/>
      <c r="BL56" s="31"/>
      <c r="BM56" s="14"/>
      <c r="BN56" s="4"/>
      <c r="BO56" s="39"/>
      <c r="BP56" s="30"/>
      <c r="BQ56" s="31"/>
      <c r="BR56" s="14"/>
      <c r="BS56" s="4"/>
      <c r="BT56" s="39"/>
      <c r="BU56" s="30"/>
      <c r="BV56" s="31"/>
      <c r="BW56" s="14"/>
      <c r="BX56" s="4"/>
      <c r="BY56" s="39"/>
      <c r="BZ56" s="30"/>
      <c r="CA56" s="31"/>
      <c r="CB56" s="14"/>
      <c r="CC56" s="4"/>
      <c r="CD56" s="35"/>
      <c r="CE56" s="33"/>
      <c r="CF56" s="31"/>
      <c r="CG56" s="14"/>
      <c r="CH56" s="4"/>
      <c r="CI56" s="39"/>
      <c r="CJ56" s="30"/>
      <c r="CK56" s="31"/>
      <c r="CL56" s="14"/>
      <c r="CM56" s="4"/>
      <c r="CN56" s="39"/>
      <c r="CO56" s="30"/>
      <c r="CP56" s="31"/>
      <c r="CQ56" s="14"/>
      <c r="CR56" s="4"/>
      <c r="CS56" s="39"/>
      <c r="CT56" s="39"/>
      <c r="CU56" s="39"/>
      <c r="CV56" s="14"/>
      <c r="CW56" s="4"/>
      <c r="CX56" s="39"/>
      <c r="CY56" s="30"/>
      <c r="CZ56" s="31"/>
      <c r="DA56" s="14"/>
      <c r="DB56" s="286"/>
      <c r="DC56" s="14">
        <v>6250</v>
      </c>
      <c r="DD56" s="14">
        <v>0</v>
      </c>
      <c r="DE56" s="14">
        <v>6250</v>
      </c>
      <c r="DF56" s="14">
        <v>1000000</v>
      </c>
      <c r="DG56" s="4"/>
      <c r="DH56" s="39"/>
      <c r="DI56" s="30"/>
      <c r="DJ56" s="31"/>
      <c r="DK56" s="14"/>
      <c r="DL56" s="4"/>
      <c r="DM56" s="39"/>
      <c r="DN56" s="30"/>
      <c r="DO56" s="31"/>
      <c r="DP56" s="14"/>
      <c r="DQ56" s="4"/>
      <c r="DR56" s="39"/>
      <c r="DS56" s="30"/>
      <c r="DT56" s="31"/>
      <c r="DU56" s="14"/>
      <c r="DV56" s="4"/>
      <c r="DW56" s="45">
        <v>5625</v>
      </c>
      <c r="DX56" s="61">
        <v>0</v>
      </c>
      <c r="DY56" s="61">
        <v>5625</v>
      </c>
      <c r="DZ56" s="14">
        <v>900000</v>
      </c>
      <c r="EA56" s="4"/>
      <c r="EB56" s="39"/>
      <c r="EC56" s="43"/>
      <c r="ED56" s="31"/>
      <c r="EE56" s="14"/>
      <c r="EF56" s="4"/>
      <c r="EG56" s="39"/>
      <c r="EH56" s="30"/>
      <c r="EI56" s="31"/>
      <c r="EJ56" s="14"/>
      <c r="EK56" s="4"/>
      <c r="EL56" s="39"/>
      <c r="EM56" s="30"/>
      <c r="EN56" s="31"/>
      <c r="EO56" s="14"/>
      <c r="EP56" s="4"/>
      <c r="EQ56" s="39"/>
      <c r="ER56" s="30"/>
      <c r="ES56" s="31"/>
      <c r="ET56" s="14"/>
      <c r="EU56" s="4"/>
      <c r="EV56" s="39"/>
      <c r="EW56" s="30"/>
      <c r="EX56" s="31"/>
      <c r="EY56" s="14"/>
      <c r="EZ56" s="286"/>
      <c r="FA56" s="39"/>
      <c r="FB56" s="30"/>
      <c r="FC56" s="31"/>
      <c r="FD56" s="14"/>
      <c r="FE56" s="4"/>
      <c r="FF56" s="39"/>
      <c r="FG56" s="30"/>
      <c r="FH56" s="31"/>
      <c r="FI56" s="14"/>
      <c r="FJ56" s="94"/>
      <c r="FK56" s="87">
        <f t="shared" si="9"/>
        <v>5377.3628159999998</v>
      </c>
      <c r="FL56" s="87"/>
      <c r="FM56" s="87"/>
      <c r="FN56" s="87"/>
      <c r="FO56" s="87"/>
      <c r="FP56" s="87"/>
      <c r="FQ56" s="87"/>
      <c r="FR56" s="87"/>
      <c r="FS56" s="87"/>
      <c r="FT56" s="87"/>
      <c r="FU56" s="87"/>
      <c r="FV56" s="87"/>
      <c r="FW56" s="87"/>
      <c r="FX56" s="87"/>
      <c r="FY56" s="87"/>
      <c r="FZ56" s="87"/>
      <c r="GA56" s="87"/>
      <c r="GB56" s="87"/>
      <c r="GC56" s="87"/>
      <c r="GD56" s="87">
        <f t="shared" si="19"/>
        <v>6250</v>
      </c>
      <c r="GE56" s="87"/>
      <c r="GF56" s="87"/>
      <c r="GG56" s="87"/>
      <c r="GH56" s="87">
        <f t="shared" si="1"/>
        <v>5625</v>
      </c>
      <c r="GI56" s="87"/>
      <c r="GJ56" s="87"/>
      <c r="GK56" s="87"/>
      <c r="GL56" s="87"/>
      <c r="GM56" s="87"/>
      <c r="GN56" s="87"/>
      <c r="GO56" s="87"/>
      <c r="GP56" s="95"/>
      <c r="GQ56" s="87">
        <f t="shared" si="12"/>
        <v>5377.3628159999998</v>
      </c>
      <c r="GR56" s="96">
        <f t="shared" si="2"/>
        <v>5625</v>
      </c>
      <c r="GS56" s="20" t="str">
        <f t="shared" si="20"/>
        <v>RAFAEL ANTONIO SALAMANCA</v>
      </c>
      <c r="GT56" s="96">
        <f t="shared" si="13"/>
        <v>4301.8902527999999</v>
      </c>
      <c r="GU56" s="96">
        <f t="shared" si="14"/>
        <v>6750</v>
      </c>
      <c r="GV56" s="96">
        <f t="shared" si="33"/>
        <v>5937.5</v>
      </c>
      <c r="GW56" s="87">
        <f>GR56-GQ56</f>
        <v>247.63718400000016</v>
      </c>
      <c r="GX56" s="88">
        <f>GW56/GQ56</f>
        <v>4.6051790156909543E-2</v>
      </c>
      <c r="GY56" s="96">
        <f t="shared" si="22"/>
        <v>5625</v>
      </c>
      <c r="GZ56" s="96">
        <f t="shared" si="7"/>
        <v>900000</v>
      </c>
    </row>
    <row r="57" spans="1:210" s="27" customFormat="1" ht="30" customHeight="1">
      <c r="A57" s="17">
        <v>41</v>
      </c>
      <c r="B57" s="18" t="s">
        <v>178</v>
      </c>
      <c r="C57" s="53" t="s">
        <v>179</v>
      </c>
      <c r="D57" s="55" t="s">
        <v>917</v>
      </c>
      <c r="E57" s="51">
        <v>600</v>
      </c>
      <c r="F57" s="19" t="s">
        <v>970</v>
      </c>
      <c r="G57" s="20" t="s">
        <v>981</v>
      </c>
      <c r="H57" s="60"/>
      <c r="I57" s="90" t="s">
        <v>1038</v>
      </c>
      <c r="J57" s="14">
        <v>7248</v>
      </c>
      <c r="K57" s="14"/>
      <c r="L57" s="14">
        <f t="shared" si="52"/>
        <v>8198.9375999999993</v>
      </c>
      <c r="M57" s="14">
        <f t="shared" si="53"/>
        <v>8959.7990092799992</v>
      </c>
      <c r="N57" s="14">
        <f t="shared" si="54"/>
        <v>8959.7990092799992</v>
      </c>
      <c r="O57" s="14">
        <f t="shared" si="8"/>
        <v>5375879.4055679999</v>
      </c>
      <c r="P57" s="286"/>
      <c r="Q57" s="39"/>
      <c r="R57" s="30"/>
      <c r="S57" s="31"/>
      <c r="T57" s="31"/>
      <c r="U57" s="4"/>
      <c r="V57" s="39"/>
      <c r="W57" s="30"/>
      <c r="X57" s="31"/>
      <c r="Y57" s="31"/>
      <c r="Z57" s="286"/>
      <c r="AA57" s="39"/>
      <c r="AB57" s="39"/>
      <c r="AC57" s="31"/>
      <c r="AD57" s="31"/>
      <c r="AE57" s="4"/>
      <c r="AF57" s="39"/>
      <c r="AG57" s="30"/>
      <c r="AH57" s="31"/>
      <c r="AI57" s="31"/>
      <c r="AJ57" s="4"/>
      <c r="AK57" s="39"/>
      <c r="AL57" s="39"/>
      <c r="AM57" s="31"/>
      <c r="AN57" s="31"/>
      <c r="AO57" s="4"/>
      <c r="AP57" s="39"/>
      <c r="AQ57" s="30"/>
      <c r="AR57" s="31"/>
      <c r="AS57" s="14"/>
      <c r="AT57" s="4"/>
      <c r="AU57" s="39"/>
      <c r="AV57" s="14"/>
      <c r="AW57" s="31"/>
      <c r="AX57" s="14"/>
      <c r="AY57" s="4"/>
      <c r="AZ57" s="39"/>
      <c r="BA57" s="30"/>
      <c r="BB57" s="31"/>
      <c r="BC57" s="31"/>
      <c r="BD57" s="4"/>
      <c r="BE57" s="39"/>
      <c r="BF57" s="30"/>
      <c r="BG57" s="31"/>
      <c r="BH57" s="14"/>
      <c r="BI57" s="4"/>
      <c r="BJ57" s="39"/>
      <c r="BK57" s="30"/>
      <c r="BL57" s="31"/>
      <c r="BM57" s="14"/>
      <c r="BN57" s="4"/>
      <c r="BO57" s="39"/>
      <c r="BP57" s="30"/>
      <c r="BQ57" s="31"/>
      <c r="BR57" s="14"/>
      <c r="BS57" s="4"/>
      <c r="BT57" s="39"/>
      <c r="BU57" s="30"/>
      <c r="BV57" s="31"/>
      <c r="BW57" s="14"/>
      <c r="BX57" s="4"/>
      <c r="BY57" s="39"/>
      <c r="BZ57" s="30"/>
      <c r="CA57" s="31"/>
      <c r="CB57" s="14"/>
      <c r="CC57" s="4"/>
      <c r="CD57" s="35"/>
      <c r="CE57" s="33"/>
      <c r="CF57" s="31"/>
      <c r="CG57" s="14"/>
      <c r="CH57" s="4"/>
      <c r="CI57" s="39"/>
      <c r="CJ57" s="30"/>
      <c r="CK57" s="31"/>
      <c r="CL57" s="14"/>
      <c r="CM57" s="4"/>
      <c r="CN57" s="39"/>
      <c r="CO57" s="30"/>
      <c r="CP57" s="31"/>
      <c r="CQ57" s="14"/>
      <c r="CR57" s="4"/>
      <c r="CS57" s="39"/>
      <c r="CT57" s="39"/>
      <c r="CU57" s="39"/>
      <c r="CV57" s="14"/>
      <c r="CW57" s="4"/>
      <c r="CX57" s="39"/>
      <c r="CY57" s="30"/>
      <c r="CZ57" s="31"/>
      <c r="DA57" s="14"/>
      <c r="DB57" s="286"/>
      <c r="DC57" s="14">
        <v>6750</v>
      </c>
      <c r="DD57" s="14">
        <v>0</v>
      </c>
      <c r="DE57" s="14">
        <v>6750</v>
      </c>
      <c r="DF57" s="14">
        <v>4050000</v>
      </c>
      <c r="DG57" s="4"/>
      <c r="DH57" s="39"/>
      <c r="DI57" s="30"/>
      <c r="DJ57" s="31"/>
      <c r="DK57" s="14"/>
      <c r="DL57" s="4"/>
      <c r="DM57" s="39"/>
      <c r="DN57" s="30"/>
      <c r="DO57" s="31"/>
      <c r="DP57" s="14"/>
      <c r="DQ57" s="4"/>
      <c r="DR57" s="39"/>
      <c r="DS57" s="30"/>
      <c r="DT57" s="31"/>
      <c r="DU57" s="14"/>
      <c r="DV57" s="4"/>
      <c r="DW57" s="45">
        <v>9500</v>
      </c>
      <c r="DX57" s="61">
        <v>0</v>
      </c>
      <c r="DY57" s="61">
        <v>9500</v>
      </c>
      <c r="DZ57" s="14">
        <v>5700000</v>
      </c>
      <c r="EA57" s="4"/>
      <c r="EB57" s="39"/>
      <c r="EC57" s="43"/>
      <c r="ED57" s="31"/>
      <c r="EE57" s="14"/>
      <c r="EF57" s="4"/>
      <c r="EG57" s="39"/>
      <c r="EH57" s="30"/>
      <c r="EI57" s="31"/>
      <c r="EJ57" s="14"/>
      <c r="EK57" s="4"/>
      <c r="EL57" s="39"/>
      <c r="EM57" s="30"/>
      <c r="EN57" s="31"/>
      <c r="EO57" s="14"/>
      <c r="EP57" s="4"/>
      <c r="EQ57" s="39"/>
      <c r="ER57" s="30"/>
      <c r="ES57" s="31"/>
      <c r="ET57" s="14"/>
      <c r="EU57" s="4"/>
      <c r="EV57" s="39"/>
      <c r="EW57" s="30"/>
      <c r="EX57" s="31"/>
      <c r="EY57" s="14"/>
      <c r="EZ57" s="286"/>
      <c r="FA57" s="39"/>
      <c r="FB57" s="30"/>
      <c r="FC57" s="31"/>
      <c r="FD57" s="14"/>
      <c r="FE57" s="4"/>
      <c r="FF57" s="39"/>
      <c r="FG57" s="30"/>
      <c r="FH57" s="31"/>
      <c r="FI57" s="14"/>
      <c r="FJ57" s="94"/>
      <c r="FK57" s="87">
        <f t="shared" si="9"/>
        <v>8959.7990092799992</v>
      </c>
      <c r="FL57" s="87"/>
      <c r="FM57" s="87"/>
      <c r="FN57" s="87"/>
      <c r="FO57" s="87"/>
      <c r="FP57" s="87"/>
      <c r="FQ57" s="87"/>
      <c r="FR57" s="87"/>
      <c r="FS57" s="87"/>
      <c r="FT57" s="87"/>
      <c r="FU57" s="87"/>
      <c r="FV57" s="87"/>
      <c r="FW57" s="87"/>
      <c r="FX57" s="87"/>
      <c r="FY57" s="87"/>
      <c r="FZ57" s="87"/>
      <c r="GA57" s="87"/>
      <c r="GB57" s="87"/>
      <c r="GC57" s="87"/>
      <c r="GD57" s="87">
        <f t="shared" si="19"/>
        <v>6750</v>
      </c>
      <c r="GE57" s="87"/>
      <c r="GF57" s="87"/>
      <c r="GG57" s="87"/>
      <c r="GH57" s="87">
        <f t="shared" si="1"/>
        <v>9500</v>
      </c>
      <c r="GI57" s="87"/>
      <c r="GJ57" s="87"/>
      <c r="GK57" s="87"/>
      <c r="GL57" s="87"/>
      <c r="GM57" s="87"/>
      <c r="GN57" s="87"/>
      <c r="GO57" s="87"/>
      <c r="GP57" s="95"/>
      <c r="GQ57" s="87">
        <f t="shared" si="12"/>
        <v>8959.7990092799992</v>
      </c>
      <c r="GR57" s="96">
        <f t="shared" si="2"/>
        <v>6750</v>
      </c>
      <c r="GS57" s="20" t="str">
        <f t="shared" si="20"/>
        <v>MEDICOX LTDA</v>
      </c>
      <c r="GT57" s="96">
        <f t="shared" si="13"/>
        <v>7167.8392074240001</v>
      </c>
      <c r="GU57" s="96">
        <f t="shared" si="14"/>
        <v>8100</v>
      </c>
      <c r="GV57" s="96">
        <f t="shared" si="33"/>
        <v>8125</v>
      </c>
      <c r="GW57" s="87">
        <f>GV57-GR57</f>
        <v>1375</v>
      </c>
      <c r="GX57" s="88">
        <f>GW57/GR57</f>
        <v>0.20370370370370369</v>
      </c>
      <c r="GY57" s="96">
        <f t="shared" si="22"/>
        <v>6750</v>
      </c>
      <c r="GZ57" s="96">
        <f t="shared" si="7"/>
        <v>4050000</v>
      </c>
    </row>
    <row r="58" spans="1:210" s="27" customFormat="1" ht="30" customHeight="1">
      <c r="A58" s="17">
        <v>42</v>
      </c>
      <c r="B58" s="18" t="s">
        <v>180</v>
      </c>
      <c r="C58" s="53" t="s">
        <v>181</v>
      </c>
      <c r="D58" s="55" t="s">
        <v>918</v>
      </c>
      <c r="E58" s="51">
        <v>100</v>
      </c>
      <c r="F58" s="19" t="s">
        <v>970</v>
      </c>
      <c r="G58" s="20" t="s">
        <v>981</v>
      </c>
      <c r="H58" s="60"/>
      <c r="I58" s="90" t="s">
        <v>1037</v>
      </c>
      <c r="J58" s="14">
        <v>7700</v>
      </c>
      <c r="K58" s="14"/>
      <c r="L58" s="14">
        <f t="shared" si="52"/>
        <v>8710.24</v>
      </c>
      <c r="M58" s="14">
        <f t="shared" si="53"/>
        <v>9518.5502720000004</v>
      </c>
      <c r="N58" s="14">
        <f t="shared" si="54"/>
        <v>9518.5502720000004</v>
      </c>
      <c r="O58" s="14">
        <f t="shared" si="8"/>
        <v>951855.02720000001</v>
      </c>
      <c r="P58" s="286"/>
      <c r="Q58" s="39"/>
      <c r="R58" s="30"/>
      <c r="S58" s="31"/>
      <c r="T58" s="31"/>
      <c r="U58" s="4"/>
      <c r="V58" s="39">
        <v>15096</v>
      </c>
      <c r="W58" s="30">
        <v>0</v>
      </c>
      <c r="X58" s="31">
        <v>15096</v>
      </c>
      <c r="Y58" s="31">
        <v>1509600</v>
      </c>
      <c r="Z58" s="286"/>
      <c r="AA58" s="39"/>
      <c r="AB58" s="39"/>
      <c r="AC58" s="31"/>
      <c r="AD58" s="31"/>
      <c r="AE58" s="4"/>
      <c r="AF58" s="39"/>
      <c r="AG58" s="30"/>
      <c r="AH58" s="31"/>
      <c r="AI58" s="31"/>
      <c r="AJ58" s="4"/>
      <c r="AK58" s="39"/>
      <c r="AL58" s="39"/>
      <c r="AM58" s="31"/>
      <c r="AN58" s="31"/>
      <c r="AO58" s="4"/>
      <c r="AP58" s="39"/>
      <c r="AQ58" s="30"/>
      <c r="AR58" s="31"/>
      <c r="AS58" s="14"/>
      <c r="AT58" s="4"/>
      <c r="AU58" s="39"/>
      <c r="AV58" s="14"/>
      <c r="AW58" s="31"/>
      <c r="AX58" s="14"/>
      <c r="AY58" s="4"/>
      <c r="AZ58" s="39"/>
      <c r="BA58" s="30"/>
      <c r="BB58" s="31"/>
      <c r="BC58" s="31"/>
      <c r="BD58" s="4"/>
      <c r="BE58" s="39"/>
      <c r="BF58" s="30"/>
      <c r="BG58" s="31"/>
      <c r="BH58" s="14"/>
      <c r="BI58" s="4"/>
      <c r="BJ58" s="39"/>
      <c r="BK58" s="30"/>
      <c r="BL58" s="31"/>
      <c r="BM58" s="14"/>
      <c r="BN58" s="4"/>
      <c r="BO58" s="39">
        <v>229000</v>
      </c>
      <c r="BP58" s="30">
        <v>0</v>
      </c>
      <c r="BQ58" s="31">
        <v>229000</v>
      </c>
      <c r="BR58" s="14">
        <v>22900000</v>
      </c>
      <c r="BS58" s="4"/>
      <c r="BT58" s="39"/>
      <c r="BU58" s="30"/>
      <c r="BV58" s="31"/>
      <c r="BW58" s="14"/>
      <c r="BX58" s="4"/>
      <c r="BY58" s="39"/>
      <c r="BZ58" s="30"/>
      <c r="CA58" s="31"/>
      <c r="CB58" s="14"/>
      <c r="CC58" s="4"/>
      <c r="CD58" s="35"/>
      <c r="CE58" s="33"/>
      <c r="CF58" s="31"/>
      <c r="CG58" s="14"/>
      <c r="CH58" s="4"/>
      <c r="CI58" s="39"/>
      <c r="CJ58" s="30"/>
      <c r="CK58" s="31"/>
      <c r="CL58" s="14"/>
      <c r="CM58" s="4"/>
      <c r="CN58" s="39">
        <v>12000</v>
      </c>
      <c r="CO58" s="30">
        <v>0</v>
      </c>
      <c r="CP58" s="31">
        <v>12000</v>
      </c>
      <c r="CQ58" s="14">
        <v>1200000</v>
      </c>
      <c r="CR58" s="4"/>
      <c r="CS58" s="39"/>
      <c r="CT58" s="39"/>
      <c r="CU58" s="39"/>
      <c r="CV58" s="14"/>
      <c r="CW58" s="4"/>
      <c r="CX58" s="39"/>
      <c r="CY58" s="30"/>
      <c r="CZ58" s="31"/>
      <c r="DA58" s="14"/>
      <c r="DB58" s="286"/>
      <c r="DC58" s="14">
        <v>23071.624999999996</v>
      </c>
      <c r="DD58" s="14">
        <v>0</v>
      </c>
      <c r="DE58" s="14">
        <v>23071.624999999996</v>
      </c>
      <c r="DF58" s="14">
        <v>2307162.4999999995</v>
      </c>
      <c r="DG58" s="4"/>
      <c r="DH58" s="39"/>
      <c r="DI58" s="30"/>
      <c r="DJ58" s="31"/>
      <c r="DK58" s="14"/>
      <c r="DL58" s="4"/>
      <c r="DM58" s="39"/>
      <c r="DN58" s="30"/>
      <c r="DO58" s="31"/>
      <c r="DP58" s="14"/>
      <c r="DQ58" s="4"/>
      <c r="DR58" s="39"/>
      <c r="DS58" s="30"/>
      <c r="DT58" s="31"/>
      <c r="DU58" s="14"/>
      <c r="DV58" s="4"/>
      <c r="DW58" s="45">
        <v>12125</v>
      </c>
      <c r="DX58" s="61">
        <v>0</v>
      </c>
      <c r="DY58" s="61">
        <v>12125</v>
      </c>
      <c r="DZ58" s="14">
        <v>1212500</v>
      </c>
      <c r="EA58" s="4"/>
      <c r="EB58" s="39"/>
      <c r="EC58" s="43"/>
      <c r="ED58" s="31"/>
      <c r="EE58" s="14"/>
      <c r="EF58" s="4"/>
      <c r="EG58" s="39">
        <v>10600</v>
      </c>
      <c r="EH58" s="30">
        <v>0</v>
      </c>
      <c r="EI58" s="31">
        <v>10600</v>
      </c>
      <c r="EJ58" s="14">
        <v>1060000</v>
      </c>
      <c r="EK58" s="4"/>
      <c r="EL58" s="39"/>
      <c r="EM58" s="30"/>
      <c r="EN58" s="31"/>
      <c r="EO58" s="14"/>
      <c r="EP58" s="4"/>
      <c r="EQ58" s="39"/>
      <c r="ER58" s="30"/>
      <c r="ES58" s="31"/>
      <c r="ET58" s="14"/>
      <c r="EU58" s="4"/>
      <c r="EV58" s="39"/>
      <c r="EW58" s="30"/>
      <c r="EX58" s="31"/>
      <c r="EY58" s="14"/>
      <c r="EZ58" s="286"/>
      <c r="FA58" s="39"/>
      <c r="FB58" s="30"/>
      <c r="FC58" s="31"/>
      <c r="FD58" s="14"/>
      <c r="FE58" s="4"/>
      <c r="FF58" s="39"/>
      <c r="FG58" s="30"/>
      <c r="FH58" s="31"/>
      <c r="FI58" s="14"/>
      <c r="FJ58" s="94"/>
      <c r="FK58" s="87">
        <f t="shared" si="9"/>
        <v>9518.5502720000004</v>
      </c>
      <c r="FL58" s="87"/>
      <c r="FM58" s="87">
        <f t="shared" si="51"/>
        <v>15096</v>
      </c>
      <c r="FN58" s="87"/>
      <c r="FO58" s="87"/>
      <c r="FP58" s="87"/>
      <c r="FQ58" s="87"/>
      <c r="FR58" s="87"/>
      <c r="FS58" s="87"/>
      <c r="FT58" s="87"/>
      <c r="FU58" s="87"/>
      <c r="FV58" s="87">
        <f t="shared" si="49"/>
        <v>229000</v>
      </c>
      <c r="FW58" s="87"/>
      <c r="FX58" s="87"/>
      <c r="FY58" s="87"/>
      <c r="FZ58" s="87"/>
      <c r="GA58" s="87">
        <f t="shared" si="15"/>
        <v>12000</v>
      </c>
      <c r="GB58" s="87"/>
      <c r="GC58" s="87"/>
      <c r="GD58" s="87">
        <f t="shared" si="19"/>
        <v>23071.624999999996</v>
      </c>
      <c r="GE58" s="87"/>
      <c r="GF58" s="87"/>
      <c r="GG58" s="87"/>
      <c r="GH58" s="87">
        <f t="shared" si="1"/>
        <v>12125</v>
      </c>
      <c r="GI58" s="87"/>
      <c r="GJ58" s="87">
        <f t="shared" si="50"/>
        <v>10600</v>
      </c>
      <c r="GK58" s="87"/>
      <c r="GL58" s="87"/>
      <c r="GM58" s="87"/>
      <c r="GN58" s="87"/>
      <c r="GO58" s="87"/>
      <c r="GP58" s="95"/>
      <c r="GQ58" s="87">
        <f t="shared" si="12"/>
        <v>9518.5502720000004</v>
      </c>
      <c r="GR58" s="96">
        <f t="shared" si="2"/>
        <v>10600</v>
      </c>
      <c r="GS58" s="20" t="str">
        <f t="shared" si="20"/>
        <v>SMITH AND NEPHEW COLOMBIA SAS</v>
      </c>
      <c r="GT58" s="96">
        <f t="shared" si="13"/>
        <v>7614.8402176000009</v>
      </c>
      <c r="GU58" s="96">
        <f t="shared" si="14"/>
        <v>12720</v>
      </c>
      <c r="GV58" s="96">
        <f t="shared" si="33"/>
        <v>50315.4375</v>
      </c>
      <c r="GW58" s="87">
        <f t="shared" ref="GW58:GW63" si="55">GR58-GQ58</f>
        <v>1081.4497279999996</v>
      </c>
      <c r="GX58" s="88">
        <f t="shared" ref="GX58:GX68" si="56">GW58/GQ58</f>
        <v>0.11361496205795314</v>
      </c>
      <c r="GY58" s="96">
        <f t="shared" si="22"/>
        <v>10600</v>
      </c>
      <c r="GZ58" s="96">
        <f t="shared" si="7"/>
        <v>1060000</v>
      </c>
    </row>
    <row r="59" spans="1:210" s="27" customFormat="1" ht="30" customHeight="1">
      <c r="A59" s="17">
        <v>43</v>
      </c>
      <c r="B59" s="18" t="s">
        <v>182</v>
      </c>
      <c r="C59" s="53" t="s">
        <v>183</v>
      </c>
      <c r="D59" s="55"/>
      <c r="E59" s="51">
        <v>1</v>
      </c>
      <c r="F59" s="19" t="s">
        <v>970</v>
      </c>
      <c r="G59" s="20" t="s">
        <v>981</v>
      </c>
      <c r="H59" s="60"/>
      <c r="I59" s="90" t="s">
        <v>1027</v>
      </c>
      <c r="J59" s="14">
        <v>16000</v>
      </c>
      <c r="K59" s="14"/>
      <c r="L59" s="14"/>
      <c r="M59" s="14"/>
      <c r="N59" s="14">
        <f>J59</f>
        <v>16000</v>
      </c>
      <c r="O59" s="14">
        <f t="shared" si="8"/>
        <v>16000</v>
      </c>
      <c r="P59" s="286"/>
      <c r="Q59" s="39"/>
      <c r="R59" s="30"/>
      <c r="S59" s="31"/>
      <c r="T59" s="31"/>
      <c r="U59" s="4"/>
      <c r="V59" s="39">
        <v>19000</v>
      </c>
      <c r="W59" s="30">
        <v>0</v>
      </c>
      <c r="X59" s="31">
        <v>19000</v>
      </c>
      <c r="Y59" s="31">
        <v>19000</v>
      </c>
      <c r="Z59" s="286"/>
      <c r="AA59" s="39"/>
      <c r="AB59" s="39"/>
      <c r="AC59" s="31"/>
      <c r="AD59" s="31"/>
      <c r="AE59" s="4"/>
      <c r="AF59" s="39"/>
      <c r="AG59" s="30"/>
      <c r="AH59" s="31"/>
      <c r="AI59" s="31"/>
      <c r="AJ59" s="4"/>
      <c r="AK59" s="39"/>
      <c r="AL59" s="39"/>
      <c r="AM59" s="31"/>
      <c r="AN59" s="31"/>
      <c r="AO59" s="4"/>
      <c r="AP59" s="39"/>
      <c r="AQ59" s="30"/>
      <c r="AR59" s="31"/>
      <c r="AS59" s="14"/>
      <c r="AT59" s="4"/>
      <c r="AU59" s="39"/>
      <c r="AV59" s="14"/>
      <c r="AW59" s="31"/>
      <c r="AX59" s="14"/>
      <c r="AY59" s="4"/>
      <c r="AZ59" s="39"/>
      <c r="BA59" s="30"/>
      <c r="BB59" s="31"/>
      <c r="BC59" s="31"/>
      <c r="BD59" s="4"/>
      <c r="BE59" s="39"/>
      <c r="BF59" s="30"/>
      <c r="BG59" s="31"/>
      <c r="BH59" s="14"/>
      <c r="BI59" s="4"/>
      <c r="BJ59" s="39"/>
      <c r="BK59" s="30"/>
      <c r="BL59" s="31"/>
      <c r="BM59" s="14"/>
      <c r="BN59" s="4"/>
      <c r="BO59" s="39">
        <v>574000</v>
      </c>
      <c r="BP59" s="30">
        <v>0</v>
      </c>
      <c r="BQ59" s="31">
        <v>574000</v>
      </c>
      <c r="BR59" s="14">
        <v>574000</v>
      </c>
      <c r="BS59" s="4"/>
      <c r="BT59" s="39"/>
      <c r="BU59" s="30"/>
      <c r="BV59" s="31"/>
      <c r="BW59" s="14"/>
      <c r="BX59" s="4"/>
      <c r="BY59" s="39"/>
      <c r="BZ59" s="30"/>
      <c r="CA59" s="31"/>
      <c r="CB59" s="14"/>
      <c r="CC59" s="4"/>
      <c r="CD59" s="35"/>
      <c r="CE59" s="33"/>
      <c r="CF59" s="31"/>
      <c r="CG59" s="14"/>
      <c r="CH59" s="4"/>
      <c r="CI59" s="39"/>
      <c r="CJ59" s="30"/>
      <c r="CK59" s="31"/>
      <c r="CL59" s="14"/>
      <c r="CM59" s="4"/>
      <c r="CN59" s="39">
        <v>18000</v>
      </c>
      <c r="CO59" s="30">
        <v>0</v>
      </c>
      <c r="CP59" s="31">
        <v>18000</v>
      </c>
      <c r="CQ59" s="14">
        <v>18000</v>
      </c>
      <c r="CR59" s="4"/>
      <c r="CS59" s="39"/>
      <c r="CT59" s="39"/>
      <c r="CU59" s="39"/>
      <c r="CV59" s="14"/>
      <c r="CW59" s="4"/>
      <c r="CX59" s="39"/>
      <c r="CY59" s="30"/>
      <c r="CZ59" s="31"/>
      <c r="DA59" s="14"/>
      <c r="DB59" s="286"/>
      <c r="DC59" s="14"/>
      <c r="DD59" s="14"/>
      <c r="DE59" s="14"/>
      <c r="DF59" s="14"/>
      <c r="DG59" s="4"/>
      <c r="DH59" s="39"/>
      <c r="DI59" s="30"/>
      <c r="DJ59" s="31"/>
      <c r="DK59" s="14"/>
      <c r="DL59" s="4"/>
      <c r="DM59" s="39"/>
      <c r="DN59" s="30"/>
      <c r="DO59" s="31"/>
      <c r="DP59" s="14"/>
      <c r="DQ59" s="4"/>
      <c r="DR59" s="39"/>
      <c r="DS59" s="30"/>
      <c r="DT59" s="31"/>
      <c r="DU59" s="14"/>
      <c r="DV59" s="4"/>
      <c r="DW59" s="46"/>
      <c r="DX59" s="61"/>
      <c r="DY59" s="61"/>
      <c r="DZ59" s="14"/>
      <c r="EA59" s="4"/>
      <c r="EB59" s="39"/>
      <c r="EC59" s="43"/>
      <c r="ED59" s="31"/>
      <c r="EE59" s="14"/>
      <c r="EF59" s="4"/>
      <c r="EG59" s="39"/>
      <c r="EH59" s="30"/>
      <c r="EI59" s="31"/>
      <c r="EJ59" s="14"/>
      <c r="EK59" s="4"/>
      <c r="EL59" s="39"/>
      <c r="EM59" s="30"/>
      <c r="EN59" s="31"/>
      <c r="EO59" s="14"/>
      <c r="EP59" s="4"/>
      <c r="EQ59" s="39"/>
      <c r="ER59" s="30"/>
      <c r="ES59" s="31"/>
      <c r="ET59" s="14"/>
      <c r="EU59" s="4"/>
      <c r="EV59" s="39"/>
      <c r="EW59" s="30"/>
      <c r="EX59" s="31"/>
      <c r="EY59" s="14"/>
      <c r="EZ59" s="286"/>
      <c r="FA59" s="39"/>
      <c r="FB59" s="30"/>
      <c r="FC59" s="31"/>
      <c r="FD59" s="14"/>
      <c r="FE59" s="4"/>
      <c r="FF59" s="39"/>
      <c r="FG59" s="30"/>
      <c r="FH59" s="31"/>
      <c r="FI59" s="14"/>
      <c r="FJ59" s="94"/>
      <c r="FK59" s="87">
        <f t="shared" si="9"/>
        <v>16000</v>
      </c>
      <c r="FL59" s="87"/>
      <c r="FM59" s="87">
        <f t="shared" si="51"/>
        <v>19000</v>
      </c>
      <c r="FN59" s="87"/>
      <c r="FO59" s="87"/>
      <c r="FP59" s="87"/>
      <c r="FQ59" s="87"/>
      <c r="FR59" s="87"/>
      <c r="FS59" s="87"/>
      <c r="FT59" s="87"/>
      <c r="FU59" s="87"/>
      <c r="FV59" s="87">
        <f t="shared" si="49"/>
        <v>574000</v>
      </c>
      <c r="FW59" s="87"/>
      <c r="FX59" s="87"/>
      <c r="FY59" s="87"/>
      <c r="FZ59" s="87"/>
      <c r="GA59" s="87">
        <f t="shared" si="15"/>
        <v>18000</v>
      </c>
      <c r="GB59" s="87"/>
      <c r="GC59" s="87"/>
      <c r="GD59" s="87"/>
      <c r="GE59" s="87"/>
      <c r="GF59" s="87"/>
      <c r="GG59" s="87"/>
      <c r="GH59" s="87"/>
      <c r="GI59" s="87"/>
      <c r="GJ59" s="87"/>
      <c r="GK59" s="87"/>
      <c r="GL59" s="87"/>
      <c r="GM59" s="87"/>
      <c r="GN59" s="87"/>
      <c r="GO59" s="87"/>
      <c r="GP59" s="95"/>
      <c r="GQ59" s="87">
        <f t="shared" si="12"/>
        <v>16000</v>
      </c>
      <c r="GR59" s="96">
        <f t="shared" si="2"/>
        <v>18000</v>
      </c>
      <c r="GS59" s="20" t="str">
        <f t="shared" si="20"/>
        <v>LABORATORIOS GOTHAPLAST LTDA</v>
      </c>
      <c r="GT59" s="96">
        <f t="shared" si="13"/>
        <v>12800</v>
      </c>
      <c r="GU59" s="96">
        <f t="shared" si="14"/>
        <v>21600</v>
      </c>
      <c r="GV59" s="96">
        <f t="shared" si="33"/>
        <v>203666.66666666666</v>
      </c>
      <c r="GW59" s="87">
        <f t="shared" si="55"/>
        <v>2000</v>
      </c>
      <c r="GX59" s="88">
        <f t="shared" si="56"/>
        <v>0.125</v>
      </c>
      <c r="GY59" s="96">
        <f t="shared" si="22"/>
        <v>18000</v>
      </c>
      <c r="GZ59" s="96">
        <f t="shared" si="7"/>
        <v>18000</v>
      </c>
    </row>
    <row r="60" spans="1:210" s="27" customFormat="1" ht="30" customHeight="1">
      <c r="A60" s="17">
        <v>44</v>
      </c>
      <c r="B60" s="18" t="s">
        <v>184</v>
      </c>
      <c r="C60" s="53" t="s">
        <v>185</v>
      </c>
      <c r="D60" s="55" t="s">
        <v>919</v>
      </c>
      <c r="E60" s="51">
        <v>3500</v>
      </c>
      <c r="F60" s="19" t="s">
        <v>970</v>
      </c>
      <c r="G60" s="20" t="s">
        <v>981</v>
      </c>
      <c r="H60" s="60"/>
      <c r="I60" s="90" t="s">
        <v>1037</v>
      </c>
      <c r="J60" s="14">
        <v>1428</v>
      </c>
      <c r="K60" s="14"/>
      <c r="L60" s="14">
        <f>(J60*13.12%)+J60</f>
        <v>1615.3535999999999</v>
      </c>
      <c r="M60" s="14">
        <f>(L60*9.28%)+L60</f>
        <v>1765.25841408</v>
      </c>
      <c r="N60" s="14">
        <f>M60</f>
        <v>1765.25841408</v>
      </c>
      <c r="O60" s="14">
        <f t="shared" si="8"/>
        <v>6178404.4492800003</v>
      </c>
      <c r="P60" s="286"/>
      <c r="Q60" s="39">
        <v>2000</v>
      </c>
      <c r="R60" s="30">
        <v>0</v>
      </c>
      <c r="S60" s="31">
        <v>2000</v>
      </c>
      <c r="T60" s="31">
        <v>7000000</v>
      </c>
      <c r="U60" s="4"/>
      <c r="V60" s="39">
        <v>1921</v>
      </c>
      <c r="W60" s="30">
        <v>0</v>
      </c>
      <c r="X60" s="31">
        <v>1921</v>
      </c>
      <c r="Y60" s="31">
        <v>6723500</v>
      </c>
      <c r="Z60" s="286"/>
      <c r="AA60" s="39"/>
      <c r="AB60" s="39"/>
      <c r="AC60" s="31"/>
      <c r="AD60" s="31"/>
      <c r="AE60" s="4"/>
      <c r="AF60" s="39"/>
      <c r="AG60" s="30"/>
      <c r="AH60" s="31"/>
      <c r="AI60" s="31"/>
      <c r="AJ60" s="4"/>
      <c r="AK60" s="39"/>
      <c r="AL60" s="39"/>
      <c r="AM60" s="31"/>
      <c r="AN60" s="31"/>
      <c r="AO60" s="4"/>
      <c r="AP60" s="39"/>
      <c r="AQ60" s="30"/>
      <c r="AR60" s="31"/>
      <c r="AS60" s="14"/>
      <c r="AT60" s="4"/>
      <c r="AU60" s="39"/>
      <c r="AV60" s="14"/>
      <c r="AW60" s="31"/>
      <c r="AX60" s="14"/>
      <c r="AY60" s="4"/>
      <c r="AZ60" s="39"/>
      <c r="BA60" s="30"/>
      <c r="BB60" s="31"/>
      <c r="BC60" s="31"/>
      <c r="BD60" s="4"/>
      <c r="BE60" s="39"/>
      <c r="BF60" s="30"/>
      <c r="BG60" s="31"/>
      <c r="BH60" s="14"/>
      <c r="BI60" s="4"/>
      <c r="BJ60" s="39"/>
      <c r="BK60" s="30"/>
      <c r="BL60" s="31"/>
      <c r="BM60" s="14"/>
      <c r="BN60" s="4"/>
      <c r="BO60" s="39"/>
      <c r="BP60" s="30"/>
      <c r="BQ60" s="31"/>
      <c r="BR60" s="14"/>
      <c r="BS60" s="4"/>
      <c r="BT60" s="39"/>
      <c r="BU60" s="30"/>
      <c r="BV60" s="31"/>
      <c r="BW60" s="14"/>
      <c r="BX60" s="4"/>
      <c r="BY60" s="39"/>
      <c r="BZ60" s="30"/>
      <c r="CA60" s="31"/>
      <c r="CB60" s="14"/>
      <c r="CC60" s="4"/>
      <c r="CD60" s="35"/>
      <c r="CE60" s="33"/>
      <c r="CF60" s="31"/>
      <c r="CG60" s="14"/>
      <c r="CH60" s="4"/>
      <c r="CI60" s="39"/>
      <c r="CJ60" s="30"/>
      <c r="CK60" s="31"/>
      <c r="CL60" s="14"/>
      <c r="CM60" s="4"/>
      <c r="CN60" s="39">
        <v>1700</v>
      </c>
      <c r="CO60" s="30">
        <v>0</v>
      </c>
      <c r="CP60" s="31">
        <v>1700</v>
      </c>
      <c r="CQ60" s="14">
        <v>5950000</v>
      </c>
      <c r="CR60" s="4"/>
      <c r="CS60" s="39"/>
      <c r="CT60" s="39"/>
      <c r="CU60" s="39"/>
      <c r="CV60" s="14"/>
      <c r="CW60" s="4"/>
      <c r="CX60" s="39"/>
      <c r="CY60" s="30"/>
      <c r="CZ60" s="31"/>
      <c r="DA60" s="14"/>
      <c r="DB60" s="286"/>
      <c r="DC60" s="43">
        <v>2035.2</v>
      </c>
      <c r="DD60" s="43">
        <v>0</v>
      </c>
      <c r="DE60" s="14">
        <v>2035.2</v>
      </c>
      <c r="DF60" s="14">
        <v>7123200</v>
      </c>
      <c r="DG60" s="4"/>
      <c r="DH60" s="39"/>
      <c r="DI60" s="30"/>
      <c r="DJ60" s="31"/>
      <c r="DK60" s="14"/>
      <c r="DL60" s="4"/>
      <c r="DM60" s="39"/>
      <c r="DN60" s="30"/>
      <c r="DO60" s="31"/>
      <c r="DP60" s="14"/>
      <c r="DQ60" s="4"/>
      <c r="DR60" s="39"/>
      <c r="DS60" s="30"/>
      <c r="DT60" s="31"/>
      <c r="DU60" s="14"/>
      <c r="DV60" s="4"/>
      <c r="DW60" s="45">
        <v>2213</v>
      </c>
      <c r="DX60" s="61">
        <v>0</v>
      </c>
      <c r="DY60" s="61">
        <v>2213</v>
      </c>
      <c r="DZ60" s="14">
        <v>7745500</v>
      </c>
      <c r="EA60" s="4"/>
      <c r="EB60" s="39"/>
      <c r="EC60" s="43"/>
      <c r="ED60" s="31"/>
      <c r="EE60" s="14"/>
      <c r="EF60" s="4"/>
      <c r="EG60" s="39">
        <v>1970</v>
      </c>
      <c r="EH60" s="30">
        <v>0</v>
      </c>
      <c r="EI60" s="31">
        <v>1970</v>
      </c>
      <c r="EJ60" s="14">
        <v>6895000</v>
      </c>
      <c r="EK60" s="4"/>
      <c r="EL60" s="39"/>
      <c r="EM60" s="30"/>
      <c r="EN60" s="31"/>
      <c r="EO60" s="14"/>
      <c r="EP60" s="4"/>
      <c r="EQ60" s="39"/>
      <c r="ER60" s="30"/>
      <c r="ES60" s="31"/>
      <c r="ET60" s="14"/>
      <c r="EU60" s="4"/>
      <c r="EV60" s="39"/>
      <c r="EW60" s="30"/>
      <c r="EX60" s="31"/>
      <c r="EY60" s="14"/>
      <c r="EZ60" s="286"/>
      <c r="FA60" s="39"/>
      <c r="FB60" s="30"/>
      <c r="FC60" s="31"/>
      <c r="FD60" s="14"/>
      <c r="FE60" s="4"/>
      <c r="FF60" s="39"/>
      <c r="FG60" s="30"/>
      <c r="FH60" s="31"/>
      <c r="FI60" s="14"/>
      <c r="FJ60" s="94"/>
      <c r="FK60" s="87">
        <f t="shared" si="9"/>
        <v>1765.25841408</v>
      </c>
      <c r="FL60" s="87">
        <f t="shared" si="30"/>
        <v>2000</v>
      </c>
      <c r="FM60" s="87">
        <f t="shared" si="51"/>
        <v>1921</v>
      </c>
      <c r="FN60" s="87"/>
      <c r="FO60" s="87"/>
      <c r="FP60" s="87"/>
      <c r="FQ60" s="87"/>
      <c r="FR60" s="87"/>
      <c r="FS60" s="87"/>
      <c r="FT60" s="87"/>
      <c r="FU60" s="87"/>
      <c r="FV60" s="87"/>
      <c r="FW60" s="87"/>
      <c r="FX60" s="87"/>
      <c r="FY60" s="87"/>
      <c r="FZ60" s="87"/>
      <c r="GA60" s="87">
        <f t="shared" si="15"/>
        <v>1700</v>
      </c>
      <c r="GB60" s="87"/>
      <c r="GC60" s="87"/>
      <c r="GD60" s="87">
        <f t="shared" si="19"/>
        <v>2035.2</v>
      </c>
      <c r="GE60" s="87"/>
      <c r="GF60" s="87"/>
      <c r="GG60" s="87"/>
      <c r="GH60" s="87">
        <f t="shared" si="1"/>
        <v>2213</v>
      </c>
      <c r="GI60" s="87"/>
      <c r="GJ60" s="87">
        <f t="shared" si="50"/>
        <v>1970</v>
      </c>
      <c r="GK60" s="87"/>
      <c r="GL60" s="87"/>
      <c r="GM60" s="87"/>
      <c r="GN60" s="87"/>
      <c r="GO60" s="87"/>
      <c r="GP60" s="95"/>
      <c r="GQ60" s="87">
        <f t="shared" si="12"/>
        <v>1765.25841408</v>
      </c>
      <c r="GR60" s="96">
        <f t="shared" si="2"/>
        <v>1700</v>
      </c>
      <c r="GS60" s="20" t="str">
        <f t="shared" si="20"/>
        <v>LABORATORIOS GOTHAPLAST LTDA</v>
      </c>
      <c r="GT60" s="96">
        <f t="shared" si="13"/>
        <v>1412.2067312640002</v>
      </c>
      <c r="GU60" s="96">
        <f t="shared" si="14"/>
        <v>2040</v>
      </c>
      <c r="GV60" s="96">
        <f t="shared" si="33"/>
        <v>1973.2</v>
      </c>
      <c r="GW60" s="87">
        <f t="shared" si="55"/>
        <v>-65.258414079999966</v>
      </c>
      <c r="GX60" s="88">
        <f t="shared" si="56"/>
        <v>-3.6968193188876938E-2</v>
      </c>
      <c r="GY60" s="96">
        <f t="shared" si="22"/>
        <v>1700</v>
      </c>
      <c r="GZ60" s="96">
        <f t="shared" si="7"/>
        <v>5950000</v>
      </c>
    </row>
    <row r="61" spans="1:210" s="27" customFormat="1" ht="30" customHeight="1">
      <c r="A61" s="17">
        <v>45</v>
      </c>
      <c r="B61" s="18" t="s">
        <v>186</v>
      </c>
      <c r="C61" s="53" t="s">
        <v>187</v>
      </c>
      <c r="D61" s="55"/>
      <c r="E61" s="51">
        <v>2000</v>
      </c>
      <c r="F61" s="19" t="s">
        <v>970</v>
      </c>
      <c r="G61" s="20" t="s">
        <v>981</v>
      </c>
      <c r="H61" s="60"/>
      <c r="I61" s="90" t="s">
        <v>1024</v>
      </c>
      <c r="J61" s="14">
        <v>1800</v>
      </c>
      <c r="K61" s="14"/>
      <c r="L61" s="14"/>
      <c r="M61" s="14">
        <f>(J61*9.28%)+J61</f>
        <v>1967.04</v>
      </c>
      <c r="N61" s="14">
        <f>M61</f>
        <v>1967.04</v>
      </c>
      <c r="O61" s="14">
        <f t="shared" si="8"/>
        <v>3934080</v>
      </c>
      <c r="P61" s="286"/>
      <c r="Q61" s="39">
        <v>950</v>
      </c>
      <c r="R61" s="30">
        <v>0</v>
      </c>
      <c r="S61" s="31">
        <v>950</v>
      </c>
      <c r="T61" s="31">
        <v>1900000</v>
      </c>
      <c r="U61" s="4"/>
      <c r="V61" s="39"/>
      <c r="W61" s="30"/>
      <c r="X61" s="31"/>
      <c r="Y61" s="31"/>
      <c r="Z61" s="286"/>
      <c r="AA61" s="39"/>
      <c r="AB61" s="39"/>
      <c r="AC61" s="31"/>
      <c r="AD61" s="31"/>
      <c r="AE61" s="4"/>
      <c r="AF61" s="39"/>
      <c r="AG61" s="30"/>
      <c r="AH61" s="31"/>
      <c r="AI61" s="31"/>
      <c r="AJ61" s="4"/>
      <c r="AK61" s="39"/>
      <c r="AL61" s="39"/>
      <c r="AM61" s="31"/>
      <c r="AN61" s="31"/>
      <c r="AO61" s="4"/>
      <c r="AP61" s="39"/>
      <c r="AQ61" s="30"/>
      <c r="AR61" s="31"/>
      <c r="AS61" s="14"/>
      <c r="AT61" s="4"/>
      <c r="AU61" s="39"/>
      <c r="AV61" s="14"/>
      <c r="AW61" s="31"/>
      <c r="AX61" s="14"/>
      <c r="AY61" s="4"/>
      <c r="AZ61" s="39"/>
      <c r="BA61" s="30"/>
      <c r="BB61" s="31"/>
      <c r="BC61" s="31"/>
      <c r="BD61" s="4"/>
      <c r="BE61" s="39"/>
      <c r="BF61" s="30"/>
      <c r="BG61" s="31"/>
      <c r="BH61" s="14"/>
      <c r="BI61" s="4"/>
      <c r="BJ61" s="39"/>
      <c r="BK61" s="30"/>
      <c r="BL61" s="31"/>
      <c r="BM61" s="14"/>
      <c r="BN61" s="4"/>
      <c r="BO61" s="39"/>
      <c r="BP61" s="30"/>
      <c r="BQ61" s="31"/>
      <c r="BR61" s="14"/>
      <c r="BS61" s="4"/>
      <c r="BT61" s="39"/>
      <c r="BU61" s="30"/>
      <c r="BV61" s="31"/>
      <c r="BW61" s="14"/>
      <c r="BX61" s="4"/>
      <c r="BY61" s="39"/>
      <c r="BZ61" s="30"/>
      <c r="CA61" s="31"/>
      <c r="CB61" s="14"/>
      <c r="CC61" s="4"/>
      <c r="CD61" s="35"/>
      <c r="CE61" s="33"/>
      <c r="CF61" s="31"/>
      <c r="CG61" s="14"/>
      <c r="CH61" s="4"/>
      <c r="CI61" s="39"/>
      <c r="CJ61" s="30"/>
      <c r="CK61" s="31"/>
      <c r="CL61" s="14"/>
      <c r="CM61" s="4"/>
      <c r="CN61" s="39">
        <v>1800</v>
      </c>
      <c r="CO61" s="30">
        <v>0</v>
      </c>
      <c r="CP61" s="31">
        <v>1800</v>
      </c>
      <c r="CQ61" s="14">
        <v>3600000</v>
      </c>
      <c r="CR61" s="4"/>
      <c r="CS61" s="39"/>
      <c r="CT61" s="39"/>
      <c r="CU61" s="39"/>
      <c r="CV61" s="14"/>
      <c r="CW61" s="4"/>
      <c r="CX61" s="39"/>
      <c r="CY61" s="30"/>
      <c r="CZ61" s="31"/>
      <c r="DA61" s="14"/>
      <c r="DB61" s="286"/>
      <c r="DC61" s="14"/>
      <c r="DD61" s="14"/>
      <c r="DE61" s="14"/>
      <c r="DF61" s="14"/>
      <c r="DG61" s="4"/>
      <c r="DH61" s="39"/>
      <c r="DI61" s="30"/>
      <c r="DJ61" s="31"/>
      <c r="DK61" s="14"/>
      <c r="DL61" s="4"/>
      <c r="DM61" s="39"/>
      <c r="DN61" s="30"/>
      <c r="DO61" s="31"/>
      <c r="DP61" s="14"/>
      <c r="DQ61" s="4"/>
      <c r="DR61" s="39"/>
      <c r="DS61" s="30"/>
      <c r="DT61" s="31"/>
      <c r="DU61" s="14"/>
      <c r="DV61" s="4"/>
      <c r="DW61" s="45">
        <v>2938</v>
      </c>
      <c r="DX61" s="61">
        <v>0</v>
      </c>
      <c r="DY61" s="61">
        <v>2938</v>
      </c>
      <c r="DZ61" s="14">
        <v>5876000</v>
      </c>
      <c r="EA61" s="4"/>
      <c r="EB61" s="39"/>
      <c r="EC61" s="43"/>
      <c r="ED61" s="31"/>
      <c r="EE61" s="14"/>
      <c r="EF61" s="4"/>
      <c r="EG61" s="39">
        <v>2610</v>
      </c>
      <c r="EH61" s="30">
        <v>0</v>
      </c>
      <c r="EI61" s="31">
        <v>2610</v>
      </c>
      <c r="EJ61" s="14">
        <v>5220000</v>
      </c>
      <c r="EK61" s="4"/>
      <c r="EL61" s="39"/>
      <c r="EM61" s="30"/>
      <c r="EN61" s="31"/>
      <c r="EO61" s="14"/>
      <c r="EP61" s="4"/>
      <c r="EQ61" s="39"/>
      <c r="ER61" s="30"/>
      <c r="ES61" s="31"/>
      <c r="ET61" s="14"/>
      <c r="EU61" s="4"/>
      <c r="EV61" s="39"/>
      <c r="EW61" s="30"/>
      <c r="EX61" s="31"/>
      <c r="EY61" s="14"/>
      <c r="EZ61" s="286"/>
      <c r="FA61" s="39"/>
      <c r="FB61" s="30"/>
      <c r="FC61" s="31"/>
      <c r="FD61" s="14"/>
      <c r="FE61" s="4"/>
      <c r="FF61" s="39"/>
      <c r="FG61" s="30"/>
      <c r="FH61" s="31"/>
      <c r="FI61" s="14"/>
      <c r="FJ61" s="94"/>
      <c r="FK61" s="87">
        <f t="shared" si="9"/>
        <v>1967.04</v>
      </c>
      <c r="FL61" s="89"/>
      <c r="FM61" s="87"/>
      <c r="FN61" s="87"/>
      <c r="FO61" s="87"/>
      <c r="FP61" s="87"/>
      <c r="FQ61" s="87"/>
      <c r="FR61" s="87"/>
      <c r="FS61" s="87"/>
      <c r="FT61" s="87"/>
      <c r="FU61" s="87"/>
      <c r="FV61" s="87"/>
      <c r="FW61" s="87"/>
      <c r="FX61" s="87"/>
      <c r="FY61" s="87"/>
      <c r="FZ61" s="87"/>
      <c r="GA61" s="87">
        <f t="shared" si="15"/>
        <v>1800</v>
      </c>
      <c r="GB61" s="87"/>
      <c r="GC61" s="87"/>
      <c r="GD61" s="87"/>
      <c r="GE61" s="87"/>
      <c r="GF61" s="87"/>
      <c r="GG61" s="87"/>
      <c r="GH61" s="87"/>
      <c r="GI61" s="87"/>
      <c r="GJ61" s="87"/>
      <c r="GK61" s="87"/>
      <c r="GL61" s="87"/>
      <c r="GM61" s="87"/>
      <c r="GN61" s="87"/>
      <c r="GO61" s="87"/>
      <c r="GP61" s="95"/>
      <c r="GQ61" s="87">
        <f t="shared" si="12"/>
        <v>1967.04</v>
      </c>
      <c r="GR61" s="96">
        <f t="shared" si="2"/>
        <v>1800</v>
      </c>
      <c r="GS61" s="20" t="str">
        <f t="shared" si="20"/>
        <v>LABORATORIOS GOTHAPLAST LTDA</v>
      </c>
      <c r="GT61" s="96">
        <f t="shared" si="13"/>
        <v>1573.6320000000001</v>
      </c>
      <c r="GU61" s="96">
        <f>FK61*1.2</f>
        <v>2360.4479999999999</v>
      </c>
      <c r="GV61" s="96">
        <f t="shared" si="33"/>
        <v>1800</v>
      </c>
      <c r="GW61" s="87">
        <f t="shared" si="55"/>
        <v>-167.03999999999996</v>
      </c>
      <c r="GX61" s="88">
        <f t="shared" si="56"/>
        <v>-8.4919472913616387E-2</v>
      </c>
      <c r="GY61" s="96">
        <f t="shared" si="22"/>
        <v>1800</v>
      </c>
      <c r="GZ61" s="96">
        <f t="shared" si="7"/>
        <v>3600000</v>
      </c>
    </row>
    <row r="62" spans="1:210" s="27" customFormat="1" ht="30" customHeight="1">
      <c r="A62" s="17">
        <v>46</v>
      </c>
      <c r="B62" s="18" t="s">
        <v>188</v>
      </c>
      <c r="C62" s="53" t="s">
        <v>189</v>
      </c>
      <c r="D62" s="55"/>
      <c r="E62" s="51">
        <v>50</v>
      </c>
      <c r="F62" s="19" t="s">
        <v>970</v>
      </c>
      <c r="G62" s="20" t="s">
        <v>981</v>
      </c>
      <c r="H62" s="60"/>
      <c r="I62" s="90" t="s">
        <v>1026</v>
      </c>
      <c r="J62" s="14">
        <v>129273</v>
      </c>
      <c r="K62" s="14"/>
      <c r="L62" s="14">
        <f t="shared" ref="L62:L63" si="57">(J62*13.12%)+J62</f>
        <v>146233.6176</v>
      </c>
      <c r="M62" s="14">
        <f t="shared" ref="M62:M63" si="58">(L62*9.28%)+L62</f>
        <v>159804.09731327998</v>
      </c>
      <c r="N62" s="14">
        <f t="shared" ref="N62:N63" si="59">M62</f>
        <v>159804.09731327998</v>
      </c>
      <c r="O62" s="14">
        <f t="shared" si="8"/>
        <v>7990204.8656639997</v>
      </c>
      <c r="P62" s="286"/>
      <c r="Q62" s="39"/>
      <c r="R62" s="30"/>
      <c r="S62" s="31"/>
      <c r="T62" s="31"/>
      <c r="U62" s="4"/>
      <c r="V62" s="39"/>
      <c r="W62" s="30"/>
      <c r="X62" s="31"/>
      <c r="Y62" s="31"/>
      <c r="Z62" s="286"/>
      <c r="AA62" s="39"/>
      <c r="AB62" s="39"/>
      <c r="AC62" s="31"/>
      <c r="AD62" s="31"/>
      <c r="AE62" s="4"/>
      <c r="AF62" s="39"/>
      <c r="AG62" s="30"/>
      <c r="AH62" s="31"/>
      <c r="AI62" s="31"/>
      <c r="AJ62" s="4"/>
      <c r="AK62" s="39"/>
      <c r="AL62" s="39"/>
      <c r="AM62" s="31"/>
      <c r="AN62" s="31"/>
      <c r="AO62" s="4"/>
      <c r="AP62" s="39"/>
      <c r="AQ62" s="30"/>
      <c r="AR62" s="31"/>
      <c r="AS62" s="14"/>
      <c r="AT62" s="4"/>
      <c r="AU62" s="39"/>
      <c r="AV62" s="14"/>
      <c r="AW62" s="31"/>
      <c r="AX62" s="14"/>
      <c r="AY62" s="4"/>
      <c r="AZ62" s="39"/>
      <c r="BA62" s="30"/>
      <c r="BB62" s="31"/>
      <c r="BC62" s="31"/>
      <c r="BD62" s="4"/>
      <c r="BE62" s="39"/>
      <c r="BF62" s="30"/>
      <c r="BG62" s="31"/>
      <c r="BH62" s="14"/>
      <c r="BI62" s="4"/>
      <c r="BJ62" s="39"/>
      <c r="BK62" s="30"/>
      <c r="BL62" s="31"/>
      <c r="BM62" s="14"/>
      <c r="BN62" s="4"/>
      <c r="BO62" s="39">
        <v>940000</v>
      </c>
      <c r="BP62" s="30">
        <v>0</v>
      </c>
      <c r="BQ62" s="31">
        <v>940000</v>
      </c>
      <c r="BR62" s="14">
        <v>47000000</v>
      </c>
      <c r="BS62" s="4"/>
      <c r="BT62" s="39"/>
      <c r="BU62" s="30"/>
      <c r="BV62" s="31"/>
      <c r="BW62" s="14"/>
      <c r="BX62" s="4"/>
      <c r="BY62" s="39"/>
      <c r="BZ62" s="30"/>
      <c r="CA62" s="31"/>
      <c r="CB62" s="14"/>
      <c r="CC62" s="4"/>
      <c r="CD62" s="35"/>
      <c r="CE62" s="33"/>
      <c r="CF62" s="31"/>
      <c r="CG62" s="14"/>
      <c r="CH62" s="4"/>
      <c r="CI62" s="39"/>
      <c r="CJ62" s="30"/>
      <c r="CK62" s="31"/>
      <c r="CL62" s="14"/>
      <c r="CM62" s="4"/>
      <c r="CN62" s="39"/>
      <c r="CO62" s="30"/>
      <c r="CP62" s="31"/>
      <c r="CQ62" s="14"/>
      <c r="CR62" s="4"/>
      <c r="CS62" s="39"/>
      <c r="CT62" s="39"/>
      <c r="CU62" s="39"/>
      <c r="CV62" s="14"/>
      <c r="CW62" s="4"/>
      <c r="CX62" s="39"/>
      <c r="CY62" s="30"/>
      <c r="CZ62" s="31"/>
      <c r="DA62" s="14"/>
      <c r="DB62" s="286"/>
      <c r="DC62" s="14"/>
      <c r="DD62" s="14"/>
      <c r="DE62" s="14"/>
      <c r="DF62" s="14"/>
      <c r="DG62" s="4"/>
      <c r="DH62" s="39"/>
      <c r="DI62" s="30"/>
      <c r="DJ62" s="31"/>
      <c r="DK62" s="14"/>
      <c r="DL62" s="4"/>
      <c r="DM62" s="39"/>
      <c r="DN62" s="30"/>
      <c r="DO62" s="31"/>
      <c r="DP62" s="14"/>
      <c r="DQ62" s="4"/>
      <c r="DR62" s="39"/>
      <c r="DS62" s="30"/>
      <c r="DT62" s="31"/>
      <c r="DU62" s="14"/>
      <c r="DV62" s="4"/>
      <c r="DW62" s="45">
        <v>155000</v>
      </c>
      <c r="DX62" s="61">
        <v>0</v>
      </c>
      <c r="DY62" s="61">
        <v>155000</v>
      </c>
      <c r="DZ62" s="14">
        <v>7750000</v>
      </c>
      <c r="EA62" s="4"/>
      <c r="EB62" s="39"/>
      <c r="EC62" s="43"/>
      <c r="ED62" s="31"/>
      <c r="EE62" s="14"/>
      <c r="EF62" s="4"/>
      <c r="EG62" s="39"/>
      <c r="EH62" s="30"/>
      <c r="EI62" s="31"/>
      <c r="EJ62" s="14"/>
      <c r="EK62" s="4"/>
      <c r="EL62" s="39"/>
      <c r="EM62" s="30"/>
      <c r="EN62" s="31"/>
      <c r="EO62" s="14"/>
      <c r="EP62" s="4"/>
      <c r="EQ62" s="39"/>
      <c r="ER62" s="30"/>
      <c r="ES62" s="31"/>
      <c r="ET62" s="14"/>
      <c r="EU62" s="4"/>
      <c r="EV62" s="39"/>
      <c r="EW62" s="30"/>
      <c r="EX62" s="31"/>
      <c r="EY62" s="14"/>
      <c r="EZ62" s="286"/>
      <c r="FA62" s="39"/>
      <c r="FB62" s="30"/>
      <c r="FC62" s="31"/>
      <c r="FD62" s="14"/>
      <c r="FE62" s="4"/>
      <c r="FF62" s="39"/>
      <c r="FG62" s="30"/>
      <c r="FH62" s="31"/>
      <c r="FI62" s="14"/>
      <c r="FJ62" s="94"/>
      <c r="FK62" s="87">
        <f t="shared" si="9"/>
        <v>159804.09731327998</v>
      </c>
      <c r="FL62" s="87"/>
      <c r="FM62" s="87"/>
      <c r="FN62" s="87"/>
      <c r="FO62" s="87"/>
      <c r="FP62" s="87"/>
      <c r="FQ62" s="87"/>
      <c r="FR62" s="87"/>
      <c r="FS62" s="87"/>
      <c r="FT62" s="87"/>
      <c r="FU62" s="87"/>
      <c r="FV62" s="87">
        <f t="shared" si="49"/>
        <v>940000</v>
      </c>
      <c r="FW62" s="87"/>
      <c r="FX62" s="87"/>
      <c r="FY62" s="87"/>
      <c r="FZ62" s="87"/>
      <c r="GA62" s="87"/>
      <c r="GB62" s="87"/>
      <c r="GC62" s="87"/>
      <c r="GD62" s="87"/>
      <c r="GE62" s="87"/>
      <c r="GF62" s="87"/>
      <c r="GG62" s="87"/>
      <c r="GH62" s="87">
        <f t="shared" si="1"/>
        <v>155000</v>
      </c>
      <c r="GI62" s="87"/>
      <c r="GJ62" s="87"/>
      <c r="GK62" s="87"/>
      <c r="GL62" s="87"/>
      <c r="GM62" s="87"/>
      <c r="GN62" s="87"/>
      <c r="GO62" s="87"/>
      <c r="GP62" s="95"/>
      <c r="GQ62" s="87">
        <f t="shared" si="12"/>
        <v>159804.09731327998</v>
      </c>
      <c r="GR62" s="96">
        <f t="shared" si="2"/>
        <v>155000</v>
      </c>
      <c r="GS62" s="20" t="str">
        <f t="shared" si="20"/>
        <v>RAFAEL ANTONIO SALAMANCA</v>
      </c>
      <c r="GT62" s="96">
        <f t="shared" si="13"/>
        <v>127843.277850624</v>
      </c>
      <c r="GU62" s="96">
        <f t="shared" si="14"/>
        <v>186000</v>
      </c>
      <c r="GV62" s="96">
        <f t="shared" si="33"/>
        <v>547500</v>
      </c>
      <c r="GW62" s="87">
        <f t="shared" si="55"/>
        <v>-4804.0973132799845</v>
      </c>
      <c r="GX62" s="88">
        <f t="shared" si="56"/>
        <v>-3.0062416383868001E-2</v>
      </c>
      <c r="GY62" s="96">
        <f t="shared" si="22"/>
        <v>155000</v>
      </c>
      <c r="GZ62" s="96">
        <f t="shared" si="7"/>
        <v>7750000</v>
      </c>
    </row>
    <row r="63" spans="1:210" s="27" customFormat="1" ht="30" customHeight="1">
      <c r="A63" s="17">
        <v>47</v>
      </c>
      <c r="B63" s="18" t="s">
        <v>190</v>
      </c>
      <c r="C63" s="53" t="s">
        <v>191</v>
      </c>
      <c r="D63" s="55" t="s">
        <v>915</v>
      </c>
      <c r="E63" s="51">
        <v>35</v>
      </c>
      <c r="F63" s="19" t="s">
        <v>970</v>
      </c>
      <c r="G63" s="20" t="s">
        <v>981</v>
      </c>
      <c r="H63" s="60"/>
      <c r="I63" s="90" t="s">
        <v>1029</v>
      </c>
      <c r="J63" s="14">
        <v>127436</v>
      </c>
      <c r="K63" s="14"/>
      <c r="L63" s="14">
        <f t="shared" si="57"/>
        <v>144155.60320000001</v>
      </c>
      <c r="M63" s="14">
        <f t="shared" si="58"/>
        <v>157533.24317696001</v>
      </c>
      <c r="N63" s="14">
        <f t="shared" si="59"/>
        <v>157533.24317696001</v>
      </c>
      <c r="O63" s="14">
        <f t="shared" si="8"/>
        <v>5513663.5111936005</v>
      </c>
      <c r="P63" s="286"/>
      <c r="Q63" s="39"/>
      <c r="R63" s="30"/>
      <c r="S63" s="31"/>
      <c r="T63" s="31"/>
      <c r="U63" s="4"/>
      <c r="V63" s="39"/>
      <c r="W63" s="30"/>
      <c r="X63" s="31"/>
      <c r="Y63" s="31"/>
      <c r="Z63" s="286"/>
      <c r="AA63" s="39"/>
      <c r="AB63" s="39"/>
      <c r="AC63" s="31"/>
      <c r="AD63" s="31"/>
      <c r="AE63" s="4"/>
      <c r="AF63" s="39"/>
      <c r="AG63" s="30"/>
      <c r="AH63" s="31"/>
      <c r="AI63" s="31"/>
      <c r="AJ63" s="4"/>
      <c r="AK63" s="39"/>
      <c r="AL63" s="39"/>
      <c r="AM63" s="31"/>
      <c r="AN63" s="31"/>
      <c r="AO63" s="4"/>
      <c r="AP63" s="39"/>
      <c r="AQ63" s="30"/>
      <c r="AR63" s="31"/>
      <c r="AS63" s="14"/>
      <c r="AT63" s="4"/>
      <c r="AU63" s="39"/>
      <c r="AV63" s="14"/>
      <c r="AW63" s="31"/>
      <c r="AX63" s="14"/>
      <c r="AY63" s="4"/>
      <c r="AZ63" s="39"/>
      <c r="BA63" s="30"/>
      <c r="BB63" s="31"/>
      <c r="BC63" s="31"/>
      <c r="BD63" s="4"/>
      <c r="BE63" s="48">
        <v>371600</v>
      </c>
      <c r="BF63" s="30">
        <v>0</v>
      </c>
      <c r="BG63" s="31">
        <v>371600</v>
      </c>
      <c r="BH63" s="14">
        <v>13006000</v>
      </c>
      <c r="BI63" s="4"/>
      <c r="BJ63" s="39"/>
      <c r="BK63" s="30"/>
      <c r="BL63" s="31"/>
      <c r="BM63" s="14"/>
      <c r="BN63" s="4"/>
      <c r="BO63" s="39">
        <v>1105500</v>
      </c>
      <c r="BP63" s="30">
        <v>0</v>
      </c>
      <c r="BQ63" s="31">
        <v>1105500</v>
      </c>
      <c r="BR63" s="14">
        <v>38692500</v>
      </c>
      <c r="BS63" s="4"/>
      <c r="BT63" s="39"/>
      <c r="BU63" s="30"/>
      <c r="BV63" s="31"/>
      <c r="BW63" s="14"/>
      <c r="BX63" s="4"/>
      <c r="BY63" s="39"/>
      <c r="BZ63" s="30"/>
      <c r="CA63" s="31"/>
      <c r="CB63" s="14"/>
      <c r="CC63" s="4"/>
      <c r="CD63" s="35"/>
      <c r="CE63" s="33"/>
      <c r="CF63" s="31"/>
      <c r="CG63" s="14"/>
      <c r="CH63" s="4"/>
      <c r="CI63" s="39"/>
      <c r="CJ63" s="30"/>
      <c r="CK63" s="31"/>
      <c r="CL63" s="14"/>
      <c r="CM63" s="4"/>
      <c r="CN63" s="39"/>
      <c r="CO63" s="30"/>
      <c r="CP63" s="31"/>
      <c r="CQ63" s="14"/>
      <c r="CR63" s="4"/>
      <c r="CS63" s="39"/>
      <c r="CT63" s="39"/>
      <c r="CU63" s="39"/>
      <c r="CV63" s="14"/>
      <c r="CW63" s="4"/>
      <c r="CX63" s="39"/>
      <c r="CY63" s="30"/>
      <c r="CZ63" s="31"/>
      <c r="DA63" s="14"/>
      <c r="DB63" s="286"/>
      <c r="DC63" s="14"/>
      <c r="DD63" s="14"/>
      <c r="DE63" s="14"/>
      <c r="DF63" s="14"/>
      <c r="DG63" s="4"/>
      <c r="DH63" s="39"/>
      <c r="DI63" s="30"/>
      <c r="DJ63" s="31"/>
      <c r="DK63" s="14"/>
      <c r="DL63" s="4"/>
      <c r="DM63" s="39"/>
      <c r="DN63" s="30"/>
      <c r="DO63" s="31"/>
      <c r="DP63" s="14"/>
      <c r="DQ63" s="4"/>
      <c r="DR63" s="39"/>
      <c r="DS63" s="30"/>
      <c r="DT63" s="31"/>
      <c r="DU63" s="14"/>
      <c r="DV63" s="4"/>
      <c r="DW63" s="45">
        <v>24750</v>
      </c>
      <c r="DX63" s="61">
        <v>0</v>
      </c>
      <c r="DY63" s="61">
        <v>24750</v>
      </c>
      <c r="DZ63" s="14">
        <v>866250</v>
      </c>
      <c r="EA63" s="4"/>
      <c r="EB63" s="39"/>
      <c r="EC63" s="43"/>
      <c r="ED63" s="31"/>
      <c r="EE63" s="14"/>
      <c r="EF63" s="4"/>
      <c r="EG63" s="39">
        <v>172484</v>
      </c>
      <c r="EH63" s="30">
        <v>0</v>
      </c>
      <c r="EI63" s="31">
        <v>172484</v>
      </c>
      <c r="EJ63" s="14">
        <v>6036940</v>
      </c>
      <c r="EK63" s="4"/>
      <c r="EL63" s="39"/>
      <c r="EM63" s="30"/>
      <c r="EN63" s="31"/>
      <c r="EO63" s="14"/>
      <c r="EP63" s="4"/>
      <c r="EQ63" s="39"/>
      <c r="ER63" s="30"/>
      <c r="ES63" s="31"/>
      <c r="ET63" s="14"/>
      <c r="EU63" s="4"/>
      <c r="EV63" s="39"/>
      <c r="EW63" s="30"/>
      <c r="EX63" s="31"/>
      <c r="EY63" s="14"/>
      <c r="EZ63" s="286"/>
      <c r="FA63" s="39"/>
      <c r="FB63" s="30"/>
      <c r="FC63" s="31"/>
      <c r="FD63" s="14"/>
      <c r="FE63" s="4"/>
      <c r="FF63" s="39"/>
      <c r="FG63" s="30"/>
      <c r="FH63" s="31"/>
      <c r="FI63" s="14"/>
      <c r="FJ63" s="94"/>
      <c r="FK63" s="87">
        <f t="shared" si="9"/>
        <v>157533.24317696001</v>
      </c>
      <c r="FL63" s="87"/>
      <c r="FM63" s="87"/>
      <c r="FN63" s="87"/>
      <c r="FO63" s="87"/>
      <c r="FP63" s="87"/>
      <c r="FQ63" s="87"/>
      <c r="FR63" s="87"/>
      <c r="FS63" s="87"/>
      <c r="FT63" s="87"/>
      <c r="FU63" s="87"/>
      <c r="FV63" s="87"/>
      <c r="FW63" s="87"/>
      <c r="FX63" s="87"/>
      <c r="FY63" s="87"/>
      <c r="FZ63" s="87"/>
      <c r="GA63" s="87"/>
      <c r="GB63" s="87"/>
      <c r="GC63" s="87"/>
      <c r="GD63" s="87"/>
      <c r="GE63" s="87"/>
      <c r="GF63" s="87"/>
      <c r="GG63" s="87"/>
      <c r="GH63" s="87"/>
      <c r="GI63" s="87"/>
      <c r="GJ63" s="87">
        <f t="shared" si="50"/>
        <v>172484</v>
      </c>
      <c r="GK63" s="87"/>
      <c r="GL63" s="87"/>
      <c r="GM63" s="87"/>
      <c r="GN63" s="87"/>
      <c r="GO63" s="87"/>
      <c r="GP63" s="95"/>
      <c r="GQ63" s="87">
        <f t="shared" si="12"/>
        <v>157533.24317696001</v>
      </c>
      <c r="GR63" s="96">
        <f t="shared" si="2"/>
        <v>172484</v>
      </c>
      <c r="GS63" s="20" t="str">
        <f t="shared" si="20"/>
        <v>SMITH AND NEPHEW COLOMBIA SAS</v>
      </c>
      <c r="GT63" s="98">
        <f t="shared" si="13"/>
        <v>126026.59454156802</v>
      </c>
      <c r="GU63" s="98">
        <f>FK63*1.2</f>
        <v>189039.891812352</v>
      </c>
      <c r="GV63" s="96">
        <f t="shared" si="33"/>
        <v>172484</v>
      </c>
      <c r="GW63" s="87">
        <f t="shared" si="55"/>
        <v>14950.756823039992</v>
      </c>
      <c r="GX63" s="88">
        <f t="shared" si="56"/>
        <v>9.4905408671397254E-2</v>
      </c>
      <c r="GY63" s="96">
        <f t="shared" si="22"/>
        <v>172484</v>
      </c>
      <c r="GZ63" s="96">
        <f t="shared" si="7"/>
        <v>6036940</v>
      </c>
      <c r="HB63" s="84"/>
    </row>
    <row r="64" spans="1:210" s="27" customFormat="1" ht="30" customHeight="1">
      <c r="A64" s="17">
        <v>48</v>
      </c>
      <c r="B64" s="18" t="s">
        <v>192</v>
      </c>
      <c r="C64" s="53" t="s">
        <v>193</v>
      </c>
      <c r="D64" s="55"/>
      <c r="E64" s="51">
        <v>200</v>
      </c>
      <c r="F64" s="19" t="s">
        <v>970</v>
      </c>
      <c r="G64" s="20" t="s">
        <v>981</v>
      </c>
      <c r="H64" s="60"/>
      <c r="I64" s="90" t="s">
        <v>1027</v>
      </c>
      <c r="J64" s="14">
        <v>1285</v>
      </c>
      <c r="K64" s="14"/>
      <c r="L64" s="14"/>
      <c r="M64" s="14"/>
      <c r="N64" s="14">
        <f>J64</f>
        <v>1285</v>
      </c>
      <c r="O64" s="14">
        <f t="shared" si="8"/>
        <v>257000</v>
      </c>
      <c r="P64" s="286"/>
      <c r="Q64" s="39"/>
      <c r="R64" s="30"/>
      <c r="S64" s="31"/>
      <c r="T64" s="31"/>
      <c r="U64" s="4"/>
      <c r="V64" s="39"/>
      <c r="W64" s="30"/>
      <c r="X64" s="31"/>
      <c r="Y64" s="31"/>
      <c r="Z64" s="286"/>
      <c r="AA64" s="39"/>
      <c r="AB64" s="39"/>
      <c r="AC64" s="31"/>
      <c r="AD64" s="31"/>
      <c r="AE64" s="4"/>
      <c r="AF64" s="39"/>
      <c r="AG64" s="30"/>
      <c r="AH64" s="31"/>
      <c r="AI64" s="31"/>
      <c r="AJ64" s="4"/>
      <c r="AK64" s="39"/>
      <c r="AL64" s="39"/>
      <c r="AM64" s="31"/>
      <c r="AN64" s="31"/>
      <c r="AO64" s="4"/>
      <c r="AP64" s="39"/>
      <c r="AQ64" s="30"/>
      <c r="AR64" s="31"/>
      <c r="AS64" s="14"/>
      <c r="AT64" s="4"/>
      <c r="AU64" s="39"/>
      <c r="AV64" s="14"/>
      <c r="AW64" s="31"/>
      <c r="AX64" s="14"/>
      <c r="AY64" s="4"/>
      <c r="AZ64" s="39"/>
      <c r="BA64" s="30"/>
      <c r="BB64" s="31"/>
      <c r="BC64" s="31"/>
      <c r="BD64" s="4"/>
      <c r="BE64" s="39"/>
      <c r="BF64" s="30"/>
      <c r="BG64" s="31"/>
      <c r="BH64" s="14"/>
      <c r="BI64" s="4"/>
      <c r="BJ64" s="39"/>
      <c r="BK64" s="30"/>
      <c r="BL64" s="31"/>
      <c r="BM64" s="14"/>
      <c r="BN64" s="4"/>
      <c r="BO64" s="39"/>
      <c r="BP64" s="30"/>
      <c r="BQ64" s="31"/>
      <c r="BR64" s="14"/>
      <c r="BS64" s="4"/>
      <c r="BT64" s="39"/>
      <c r="BU64" s="30"/>
      <c r="BV64" s="31"/>
      <c r="BW64" s="14"/>
      <c r="BX64" s="4"/>
      <c r="BY64" s="39"/>
      <c r="BZ64" s="30"/>
      <c r="CA64" s="31"/>
      <c r="CB64" s="14"/>
      <c r="CC64" s="4"/>
      <c r="CD64" s="35"/>
      <c r="CE64" s="33"/>
      <c r="CF64" s="31"/>
      <c r="CG64" s="14"/>
      <c r="CH64" s="4"/>
      <c r="CI64" s="39"/>
      <c r="CJ64" s="30"/>
      <c r="CK64" s="31"/>
      <c r="CL64" s="14"/>
      <c r="CM64" s="4"/>
      <c r="CN64" s="39"/>
      <c r="CO64" s="30"/>
      <c r="CP64" s="31"/>
      <c r="CQ64" s="14"/>
      <c r="CR64" s="4"/>
      <c r="CS64" s="39"/>
      <c r="CT64" s="39"/>
      <c r="CU64" s="39"/>
      <c r="CV64" s="14"/>
      <c r="CW64" s="4"/>
      <c r="CX64" s="39"/>
      <c r="CY64" s="30"/>
      <c r="CZ64" s="31"/>
      <c r="DA64" s="14"/>
      <c r="DB64" s="286"/>
      <c r="DC64" s="43"/>
      <c r="DD64" s="43"/>
      <c r="DE64" s="14"/>
      <c r="DF64" s="14"/>
      <c r="DG64" s="4"/>
      <c r="DH64" s="39"/>
      <c r="DI64" s="30"/>
      <c r="DJ64" s="31"/>
      <c r="DK64" s="14"/>
      <c r="DL64" s="4"/>
      <c r="DM64" s="39"/>
      <c r="DN64" s="30"/>
      <c r="DO64" s="31"/>
      <c r="DP64" s="14"/>
      <c r="DQ64" s="4"/>
      <c r="DR64" s="39"/>
      <c r="DS64" s="30"/>
      <c r="DT64" s="31"/>
      <c r="DU64" s="14"/>
      <c r="DV64" s="4"/>
      <c r="DW64" s="46"/>
      <c r="DX64" s="61"/>
      <c r="DY64" s="61"/>
      <c r="DZ64" s="14"/>
      <c r="EA64" s="4"/>
      <c r="EB64" s="39"/>
      <c r="EC64" s="43"/>
      <c r="ED64" s="31"/>
      <c r="EE64" s="14"/>
      <c r="EF64" s="4"/>
      <c r="EG64" s="39"/>
      <c r="EH64" s="30"/>
      <c r="EI64" s="31"/>
      <c r="EJ64" s="14"/>
      <c r="EK64" s="4"/>
      <c r="EL64" s="39"/>
      <c r="EM64" s="30"/>
      <c r="EN64" s="31"/>
      <c r="EO64" s="14"/>
      <c r="EP64" s="4"/>
      <c r="EQ64" s="39"/>
      <c r="ER64" s="30"/>
      <c r="ES64" s="31"/>
      <c r="ET64" s="14"/>
      <c r="EU64" s="4"/>
      <c r="EV64" s="39"/>
      <c r="EW64" s="30"/>
      <c r="EX64" s="31"/>
      <c r="EY64" s="14"/>
      <c r="EZ64" s="286"/>
      <c r="FA64" s="39"/>
      <c r="FB64" s="30"/>
      <c r="FC64" s="31"/>
      <c r="FD64" s="14"/>
      <c r="FE64" s="4"/>
      <c r="FF64" s="39"/>
      <c r="FG64" s="30"/>
      <c r="FH64" s="31"/>
      <c r="FI64" s="14"/>
      <c r="FJ64" s="94"/>
      <c r="FK64" s="87">
        <f t="shared" si="9"/>
        <v>1285</v>
      </c>
      <c r="FL64" s="87"/>
      <c r="FM64" s="87"/>
      <c r="FN64" s="87"/>
      <c r="FO64" s="87"/>
      <c r="FP64" s="87"/>
      <c r="FQ64" s="87"/>
      <c r="FR64" s="87"/>
      <c r="FS64" s="87"/>
      <c r="FT64" s="87"/>
      <c r="FU64" s="87"/>
      <c r="FV64" s="87"/>
      <c r="FW64" s="87"/>
      <c r="FX64" s="87"/>
      <c r="FY64" s="87"/>
      <c r="FZ64" s="87"/>
      <c r="GA64" s="87"/>
      <c r="GB64" s="87"/>
      <c r="GC64" s="87"/>
      <c r="GD64" s="87"/>
      <c r="GE64" s="87"/>
      <c r="GF64" s="87"/>
      <c r="GG64" s="87"/>
      <c r="GH64" s="87"/>
      <c r="GI64" s="87"/>
      <c r="GJ64" s="87"/>
      <c r="GK64" s="87"/>
      <c r="GL64" s="87"/>
      <c r="GM64" s="87"/>
      <c r="GN64" s="87"/>
      <c r="GO64" s="87"/>
      <c r="GP64" s="95"/>
      <c r="GQ64" s="87">
        <f t="shared" si="12"/>
        <v>1285</v>
      </c>
      <c r="GR64" s="96">
        <f t="shared" si="2"/>
        <v>0</v>
      </c>
      <c r="GS64" s="20" t="s">
        <v>1021</v>
      </c>
      <c r="GT64" s="96">
        <f t="shared" si="13"/>
        <v>1028</v>
      </c>
      <c r="GU64" s="96">
        <f t="shared" si="14"/>
        <v>0</v>
      </c>
      <c r="GV64" s="96">
        <v>0</v>
      </c>
      <c r="GW64" s="87">
        <v>0</v>
      </c>
      <c r="GX64" s="88">
        <f t="shared" si="56"/>
        <v>0</v>
      </c>
      <c r="GY64" s="96">
        <f>GQ64</f>
        <v>1285</v>
      </c>
      <c r="GZ64" s="96">
        <f t="shared" si="7"/>
        <v>257000</v>
      </c>
    </row>
    <row r="65" spans="1:210" s="27" customFormat="1" ht="30" customHeight="1">
      <c r="A65" s="17">
        <v>49</v>
      </c>
      <c r="B65" s="18" t="s">
        <v>194</v>
      </c>
      <c r="C65" s="53" t="s">
        <v>195</v>
      </c>
      <c r="D65" s="55" t="s">
        <v>920</v>
      </c>
      <c r="E65" s="51">
        <v>34</v>
      </c>
      <c r="F65" s="19" t="s">
        <v>970</v>
      </c>
      <c r="G65" s="20" t="s">
        <v>981</v>
      </c>
      <c r="H65" s="60"/>
      <c r="I65" s="90" t="s">
        <v>1029</v>
      </c>
      <c r="J65" s="14">
        <v>7710</v>
      </c>
      <c r="K65" s="14"/>
      <c r="L65" s="14">
        <f t="shared" ref="L65:L67" si="60">(J65*13.12%)+J65</f>
        <v>8721.5519999999997</v>
      </c>
      <c r="M65" s="14">
        <f t="shared" ref="M65:M67" si="61">(L65*9.28%)+L65</f>
        <v>9530.9120255999987</v>
      </c>
      <c r="N65" s="14">
        <f t="shared" ref="N65:N67" si="62">M65</f>
        <v>9530.9120255999987</v>
      </c>
      <c r="O65" s="14">
        <f t="shared" si="8"/>
        <v>324051.00887039996</v>
      </c>
      <c r="P65" s="286"/>
      <c r="Q65" s="39"/>
      <c r="R65" s="30"/>
      <c r="S65" s="31"/>
      <c r="T65" s="31"/>
      <c r="U65" s="4"/>
      <c r="V65" s="39"/>
      <c r="W65" s="30"/>
      <c r="X65" s="31"/>
      <c r="Y65" s="31"/>
      <c r="Z65" s="286"/>
      <c r="AA65" s="39"/>
      <c r="AB65" s="39"/>
      <c r="AC65" s="31"/>
      <c r="AD65" s="31"/>
      <c r="AE65" s="4"/>
      <c r="AF65" s="39"/>
      <c r="AG65" s="30"/>
      <c r="AH65" s="31"/>
      <c r="AI65" s="31"/>
      <c r="AJ65" s="4"/>
      <c r="AK65" s="39"/>
      <c r="AL65" s="39"/>
      <c r="AM65" s="31"/>
      <c r="AN65" s="31"/>
      <c r="AO65" s="4"/>
      <c r="AP65" s="39"/>
      <c r="AQ65" s="30"/>
      <c r="AR65" s="31"/>
      <c r="AS65" s="14"/>
      <c r="AT65" s="4"/>
      <c r="AU65" s="39"/>
      <c r="AV65" s="14"/>
      <c r="AW65" s="31"/>
      <c r="AX65" s="14"/>
      <c r="AY65" s="4"/>
      <c r="AZ65" s="39"/>
      <c r="BA65" s="30"/>
      <c r="BB65" s="31"/>
      <c r="BC65" s="31"/>
      <c r="BD65" s="4"/>
      <c r="BE65" s="39"/>
      <c r="BF65" s="30"/>
      <c r="BG65" s="31"/>
      <c r="BH65" s="14"/>
      <c r="BI65" s="4"/>
      <c r="BJ65" s="39"/>
      <c r="BK65" s="30"/>
      <c r="BL65" s="31"/>
      <c r="BM65" s="14"/>
      <c r="BN65" s="4"/>
      <c r="BO65" s="39"/>
      <c r="BP65" s="30"/>
      <c r="BQ65" s="31"/>
      <c r="BR65" s="14"/>
      <c r="BS65" s="4"/>
      <c r="BT65" s="39"/>
      <c r="BU65" s="30"/>
      <c r="BV65" s="31"/>
      <c r="BW65" s="14"/>
      <c r="BX65" s="4"/>
      <c r="BY65" s="39"/>
      <c r="BZ65" s="30"/>
      <c r="CA65" s="31"/>
      <c r="CB65" s="14"/>
      <c r="CC65" s="4"/>
      <c r="CD65" s="35"/>
      <c r="CE65" s="33"/>
      <c r="CF65" s="31"/>
      <c r="CG65" s="14"/>
      <c r="CH65" s="4"/>
      <c r="CI65" s="39"/>
      <c r="CJ65" s="30"/>
      <c r="CK65" s="31"/>
      <c r="CL65" s="14"/>
      <c r="CM65" s="4"/>
      <c r="CN65" s="39"/>
      <c r="CO65" s="30"/>
      <c r="CP65" s="31"/>
      <c r="CQ65" s="14"/>
      <c r="CR65" s="4"/>
      <c r="CS65" s="39"/>
      <c r="CT65" s="39"/>
      <c r="CU65" s="39"/>
      <c r="CV65" s="14"/>
      <c r="CW65" s="4"/>
      <c r="CX65" s="39"/>
      <c r="CY65" s="30"/>
      <c r="CZ65" s="31"/>
      <c r="DA65" s="14"/>
      <c r="DB65" s="286"/>
      <c r="DC65" s="43"/>
      <c r="DD65" s="43"/>
      <c r="DE65" s="14"/>
      <c r="DF65" s="14"/>
      <c r="DG65" s="4"/>
      <c r="DH65" s="39"/>
      <c r="DI65" s="30"/>
      <c r="DJ65" s="31"/>
      <c r="DK65" s="14"/>
      <c r="DL65" s="4"/>
      <c r="DM65" s="39"/>
      <c r="DN65" s="30"/>
      <c r="DO65" s="31"/>
      <c r="DP65" s="14"/>
      <c r="DQ65" s="4"/>
      <c r="DR65" s="39"/>
      <c r="DS65" s="30"/>
      <c r="DT65" s="31"/>
      <c r="DU65" s="14"/>
      <c r="DV65" s="4"/>
      <c r="DW65" s="45">
        <v>7938</v>
      </c>
      <c r="DX65" s="61">
        <v>0</v>
      </c>
      <c r="DY65" s="61">
        <v>7938</v>
      </c>
      <c r="DZ65" s="14">
        <v>269892</v>
      </c>
      <c r="EA65" s="4"/>
      <c r="EB65" s="39"/>
      <c r="EC65" s="43"/>
      <c r="ED65" s="31"/>
      <c r="EE65" s="14"/>
      <c r="EF65" s="4"/>
      <c r="EG65" s="39">
        <v>9150</v>
      </c>
      <c r="EH65" s="30">
        <v>0</v>
      </c>
      <c r="EI65" s="31">
        <v>9150</v>
      </c>
      <c r="EJ65" s="14">
        <v>311100</v>
      </c>
      <c r="EK65" s="4"/>
      <c r="EL65" s="39"/>
      <c r="EM65" s="30"/>
      <c r="EN65" s="31"/>
      <c r="EO65" s="14"/>
      <c r="EP65" s="4"/>
      <c r="EQ65" s="39"/>
      <c r="ER65" s="30"/>
      <c r="ES65" s="31"/>
      <c r="ET65" s="14"/>
      <c r="EU65" s="4"/>
      <c r="EV65" s="39"/>
      <c r="EW65" s="30"/>
      <c r="EX65" s="31"/>
      <c r="EY65" s="14"/>
      <c r="EZ65" s="286"/>
      <c r="FA65" s="39"/>
      <c r="FB65" s="30"/>
      <c r="FC65" s="31"/>
      <c r="FD65" s="14"/>
      <c r="FE65" s="4"/>
      <c r="FF65" s="39"/>
      <c r="FG65" s="30"/>
      <c r="FH65" s="31"/>
      <c r="FI65" s="14"/>
      <c r="FJ65" s="94"/>
      <c r="FK65" s="87">
        <f t="shared" si="9"/>
        <v>9530.9120255999987</v>
      </c>
      <c r="FL65" s="87"/>
      <c r="FM65" s="87"/>
      <c r="FN65" s="87"/>
      <c r="FO65" s="87"/>
      <c r="FP65" s="87"/>
      <c r="FQ65" s="87"/>
      <c r="FR65" s="87"/>
      <c r="FS65" s="87"/>
      <c r="FT65" s="87"/>
      <c r="FU65" s="87"/>
      <c r="FV65" s="87"/>
      <c r="FW65" s="87"/>
      <c r="FX65" s="87"/>
      <c r="FY65" s="87"/>
      <c r="FZ65" s="87"/>
      <c r="GA65" s="87"/>
      <c r="GB65" s="87"/>
      <c r="GC65" s="87"/>
      <c r="GD65" s="87"/>
      <c r="GE65" s="87"/>
      <c r="GF65" s="87"/>
      <c r="GG65" s="87"/>
      <c r="GH65" s="87">
        <f t="shared" si="1"/>
        <v>7938</v>
      </c>
      <c r="GI65" s="87"/>
      <c r="GJ65" s="87">
        <f t="shared" si="50"/>
        <v>9150</v>
      </c>
      <c r="GK65" s="87"/>
      <c r="GL65" s="87"/>
      <c r="GM65" s="87"/>
      <c r="GN65" s="87"/>
      <c r="GO65" s="87"/>
      <c r="GP65" s="95"/>
      <c r="GQ65" s="87">
        <f t="shared" si="12"/>
        <v>9530.9120255999987</v>
      </c>
      <c r="GR65" s="96">
        <f t="shared" si="2"/>
        <v>7938</v>
      </c>
      <c r="GS65" s="20" t="str">
        <f t="shared" ref="GS65:GS70" si="63">INDEX($FL$15:$GO$15,1,MATCH(GR65,FL65:GO65,0))</f>
        <v>RAFAEL ANTONIO SALAMANCA</v>
      </c>
      <c r="GT65" s="96">
        <f t="shared" si="13"/>
        <v>7624.7296204799995</v>
      </c>
      <c r="GU65" s="96">
        <f t="shared" si="14"/>
        <v>9525.6</v>
      </c>
      <c r="GV65" s="96">
        <f t="shared" ref="GV65:GV70" si="64">AVERAGE(FL65:GO65)</f>
        <v>8544</v>
      </c>
      <c r="GW65" s="87">
        <f>GR65-GQ65</f>
        <v>-1592.9120255999987</v>
      </c>
      <c r="GX65" s="88">
        <f t="shared" si="56"/>
        <v>-0.16713112253281137</v>
      </c>
      <c r="GY65" s="96">
        <f t="shared" ref="GY65:GY70" si="65">GR65</f>
        <v>7938</v>
      </c>
      <c r="GZ65" s="96">
        <f t="shared" si="7"/>
        <v>269892</v>
      </c>
    </row>
    <row r="66" spans="1:210" s="27" customFormat="1" ht="30" customHeight="1">
      <c r="A66" s="17">
        <v>50</v>
      </c>
      <c r="B66" s="18" t="s">
        <v>196</v>
      </c>
      <c r="C66" s="53" t="s">
        <v>197</v>
      </c>
      <c r="D66" s="55" t="s">
        <v>921</v>
      </c>
      <c r="E66" s="51">
        <v>164</v>
      </c>
      <c r="F66" s="19" t="s">
        <v>970</v>
      </c>
      <c r="G66" s="20" t="s">
        <v>981</v>
      </c>
      <c r="H66" s="60"/>
      <c r="I66" s="90" t="s">
        <v>1038</v>
      </c>
      <c r="J66" s="14">
        <v>6025</v>
      </c>
      <c r="K66" s="14"/>
      <c r="L66" s="14">
        <f t="shared" si="60"/>
        <v>6815.48</v>
      </c>
      <c r="M66" s="14">
        <f t="shared" si="61"/>
        <v>7447.9565439999997</v>
      </c>
      <c r="N66" s="14">
        <f t="shared" si="62"/>
        <v>7447.9565439999997</v>
      </c>
      <c r="O66" s="14">
        <f t="shared" si="8"/>
        <v>1221464.8732159999</v>
      </c>
      <c r="P66" s="286"/>
      <c r="Q66" s="39"/>
      <c r="R66" s="30"/>
      <c r="S66" s="31"/>
      <c r="T66" s="31"/>
      <c r="U66" s="4"/>
      <c r="V66" s="39"/>
      <c r="W66" s="30"/>
      <c r="X66" s="31"/>
      <c r="Y66" s="31"/>
      <c r="Z66" s="286"/>
      <c r="AA66" s="39"/>
      <c r="AB66" s="39"/>
      <c r="AC66" s="31"/>
      <c r="AD66" s="31"/>
      <c r="AE66" s="4"/>
      <c r="AF66" s="39"/>
      <c r="AG66" s="30"/>
      <c r="AH66" s="31"/>
      <c r="AI66" s="31"/>
      <c r="AJ66" s="4"/>
      <c r="AK66" s="39"/>
      <c r="AL66" s="39"/>
      <c r="AM66" s="31"/>
      <c r="AN66" s="31"/>
      <c r="AO66" s="4"/>
      <c r="AP66" s="39"/>
      <c r="AQ66" s="30"/>
      <c r="AR66" s="31"/>
      <c r="AS66" s="14"/>
      <c r="AT66" s="4"/>
      <c r="AU66" s="39"/>
      <c r="AV66" s="14"/>
      <c r="AW66" s="31"/>
      <c r="AX66" s="14"/>
      <c r="AY66" s="4"/>
      <c r="AZ66" s="39"/>
      <c r="BA66" s="30"/>
      <c r="BB66" s="31"/>
      <c r="BC66" s="31"/>
      <c r="BD66" s="4"/>
      <c r="BE66" s="39"/>
      <c r="BF66" s="30"/>
      <c r="BG66" s="31"/>
      <c r="BH66" s="14"/>
      <c r="BI66" s="4"/>
      <c r="BJ66" s="39"/>
      <c r="BK66" s="30"/>
      <c r="BL66" s="31"/>
      <c r="BM66" s="14"/>
      <c r="BN66" s="4"/>
      <c r="BO66" s="39"/>
      <c r="BP66" s="30"/>
      <c r="BQ66" s="31"/>
      <c r="BR66" s="14"/>
      <c r="BS66" s="4"/>
      <c r="BT66" s="39"/>
      <c r="BU66" s="30"/>
      <c r="BV66" s="31"/>
      <c r="BW66" s="14"/>
      <c r="BX66" s="4"/>
      <c r="BY66" s="39"/>
      <c r="BZ66" s="30"/>
      <c r="CA66" s="31"/>
      <c r="CB66" s="14"/>
      <c r="CC66" s="4"/>
      <c r="CD66" s="35"/>
      <c r="CE66" s="33"/>
      <c r="CF66" s="31"/>
      <c r="CG66" s="14"/>
      <c r="CH66" s="4"/>
      <c r="CI66" s="39"/>
      <c r="CJ66" s="30"/>
      <c r="CK66" s="31"/>
      <c r="CL66" s="14"/>
      <c r="CM66" s="4"/>
      <c r="CN66" s="39"/>
      <c r="CO66" s="30"/>
      <c r="CP66" s="31"/>
      <c r="CQ66" s="14"/>
      <c r="CR66" s="4"/>
      <c r="CS66" s="39"/>
      <c r="CT66" s="39"/>
      <c r="CU66" s="39"/>
      <c r="CV66" s="14"/>
      <c r="CW66" s="4"/>
      <c r="CX66" s="39"/>
      <c r="CY66" s="30"/>
      <c r="CZ66" s="31"/>
      <c r="DA66" s="14"/>
      <c r="DB66" s="286"/>
      <c r="DC66" s="43"/>
      <c r="DD66" s="43"/>
      <c r="DE66" s="14"/>
      <c r="DF66" s="14"/>
      <c r="DG66" s="4"/>
      <c r="DH66" s="39"/>
      <c r="DI66" s="30"/>
      <c r="DJ66" s="31"/>
      <c r="DK66" s="14"/>
      <c r="DL66" s="4"/>
      <c r="DM66" s="39"/>
      <c r="DN66" s="30"/>
      <c r="DO66" s="31"/>
      <c r="DP66" s="14"/>
      <c r="DQ66" s="4"/>
      <c r="DR66" s="39"/>
      <c r="DS66" s="30"/>
      <c r="DT66" s="31"/>
      <c r="DU66" s="14"/>
      <c r="DV66" s="4"/>
      <c r="DW66" s="45">
        <v>7938</v>
      </c>
      <c r="DX66" s="61">
        <v>0</v>
      </c>
      <c r="DY66" s="61">
        <v>7938</v>
      </c>
      <c r="DZ66" s="14">
        <v>1301832</v>
      </c>
      <c r="EA66" s="4"/>
      <c r="EB66" s="39"/>
      <c r="EC66" s="43"/>
      <c r="ED66" s="31"/>
      <c r="EE66" s="14"/>
      <c r="EF66" s="4"/>
      <c r="EG66" s="39">
        <v>3500</v>
      </c>
      <c r="EH66" s="30">
        <v>0</v>
      </c>
      <c r="EI66" s="31">
        <v>3500</v>
      </c>
      <c r="EJ66" s="14">
        <v>574000</v>
      </c>
      <c r="EK66" s="4"/>
      <c r="EL66" s="39"/>
      <c r="EM66" s="30"/>
      <c r="EN66" s="31"/>
      <c r="EO66" s="14"/>
      <c r="EP66" s="4"/>
      <c r="EQ66" s="39"/>
      <c r="ER66" s="30"/>
      <c r="ES66" s="31"/>
      <c r="ET66" s="14"/>
      <c r="EU66" s="4"/>
      <c r="EV66" s="39"/>
      <c r="EW66" s="30"/>
      <c r="EX66" s="31"/>
      <c r="EY66" s="14"/>
      <c r="EZ66" s="286"/>
      <c r="FA66" s="39"/>
      <c r="FB66" s="30"/>
      <c r="FC66" s="31"/>
      <c r="FD66" s="14"/>
      <c r="FE66" s="4"/>
      <c r="FF66" s="39"/>
      <c r="FG66" s="30"/>
      <c r="FH66" s="31"/>
      <c r="FI66" s="14"/>
      <c r="FJ66" s="94"/>
      <c r="FK66" s="87">
        <f t="shared" si="9"/>
        <v>7447.9565439999997</v>
      </c>
      <c r="FL66" s="87"/>
      <c r="FM66" s="87"/>
      <c r="FN66" s="87"/>
      <c r="FO66" s="87"/>
      <c r="FP66" s="87"/>
      <c r="FQ66" s="87"/>
      <c r="FR66" s="87"/>
      <c r="FS66" s="87"/>
      <c r="FT66" s="87"/>
      <c r="FU66" s="87"/>
      <c r="FV66" s="87"/>
      <c r="FW66" s="87"/>
      <c r="FX66" s="87"/>
      <c r="FY66" s="87"/>
      <c r="FZ66" s="87"/>
      <c r="GA66" s="87"/>
      <c r="GB66" s="87"/>
      <c r="GC66" s="87"/>
      <c r="GD66" s="87"/>
      <c r="GE66" s="87"/>
      <c r="GF66" s="87"/>
      <c r="GG66" s="87"/>
      <c r="GH66" s="87">
        <f t="shared" si="1"/>
        <v>7938</v>
      </c>
      <c r="GI66" s="87"/>
      <c r="GJ66" s="87"/>
      <c r="GK66" s="87"/>
      <c r="GL66" s="87"/>
      <c r="GM66" s="87"/>
      <c r="GN66" s="87"/>
      <c r="GO66" s="87"/>
      <c r="GP66" s="95"/>
      <c r="GQ66" s="87">
        <f t="shared" si="12"/>
        <v>7447.9565439999997</v>
      </c>
      <c r="GR66" s="96">
        <f t="shared" si="2"/>
        <v>7938</v>
      </c>
      <c r="GS66" s="20" t="str">
        <f t="shared" si="63"/>
        <v>RAFAEL ANTONIO SALAMANCA</v>
      </c>
      <c r="GT66" s="98">
        <f t="shared" si="13"/>
        <v>5958.3652351999999</v>
      </c>
      <c r="GU66" s="98">
        <f>FK66*1.2</f>
        <v>8937.5478527999985</v>
      </c>
      <c r="GV66" s="96">
        <f t="shared" si="64"/>
        <v>7938</v>
      </c>
      <c r="GW66" s="87">
        <f>GR66-GQ66</f>
        <v>490.04345600000033</v>
      </c>
      <c r="GX66" s="88">
        <f t="shared" si="56"/>
        <v>6.5795692161331756E-2</v>
      </c>
      <c r="GY66" s="96">
        <f t="shared" si="65"/>
        <v>7938</v>
      </c>
      <c r="GZ66" s="96">
        <f t="shared" si="7"/>
        <v>1301832</v>
      </c>
      <c r="HB66" s="84"/>
    </row>
    <row r="67" spans="1:210" s="27" customFormat="1" ht="30" customHeight="1">
      <c r="A67" s="17">
        <v>51</v>
      </c>
      <c r="B67" s="18" t="s">
        <v>198</v>
      </c>
      <c r="C67" s="53" t="s">
        <v>199</v>
      </c>
      <c r="D67" s="55" t="s">
        <v>922</v>
      </c>
      <c r="E67" s="51">
        <v>190</v>
      </c>
      <c r="F67" s="19" t="s">
        <v>970</v>
      </c>
      <c r="G67" s="20" t="s">
        <v>981</v>
      </c>
      <c r="H67" s="60"/>
      <c r="I67" s="90" t="s">
        <v>1038</v>
      </c>
      <c r="J67" s="14">
        <v>9061</v>
      </c>
      <c r="K67" s="14"/>
      <c r="L67" s="14">
        <f t="shared" si="60"/>
        <v>10249.8032</v>
      </c>
      <c r="M67" s="14">
        <f t="shared" si="61"/>
        <v>11200.98493696</v>
      </c>
      <c r="N67" s="14">
        <f t="shared" si="62"/>
        <v>11200.98493696</v>
      </c>
      <c r="O67" s="14">
        <f t="shared" si="8"/>
        <v>2128187.1380224</v>
      </c>
      <c r="P67" s="286"/>
      <c r="Q67" s="39"/>
      <c r="R67" s="30"/>
      <c r="S67" s="31"/>
      <c r="T67" s="31"/>
      <c r="U67" s="4"/>
      <c r="V67" s="39"/>
      <c r="W67" s="30"/>
      <c r="X67" s="31"/>
      <c r="Y67" s="31"/>
      <c r="Z67" s="286"/>
      <c r="AA67" s="39"/>
      <c r="AB67" s="39"/>
      <c r="AC67" s="31"/>
      <c r="AD67" s="31"/>
      <c r="AE67" s="4"/>
      <c r="AF67" s="39"/>
      <c r="AG67" s="30"/>
      <c r="AH67" s="31"/>
      <c r="AI67" s="31"/>
      <c r="AJ67" s="4"/>
      <c r="AK67" s="39"/>
      <c r="AL67" s="39"/>
      <c r="AM67" s="31"/>
      <c r="AN67" s="31"/>
      <c r="AO67" s="4"/>
      <c r="AP67" s="39"/>
      <c r="AQ67" s="30"/>
      <c r="AR67" s="31"/>
      <c r="AS67" s="14"/>
      <c r="AT67" s="4"/>
      <c r="AU67" s="39"/>
      <c r="AV67" s="14"/>
      <c r="AW67" s="31"/>
      <c r="AX67" s="14"/>
      <c r="AY67" s="4"/>
      <c r="AZ67" s="39"/>
      <c r="BA67" s="30"/>
      <c r="BB67" s="31"/>
      <c r="BC67" s="31"/>
      <c r="BD67" s="4"/>
      <c r="BE67" s="39"/>
      <c r="BF67" s="30"/>
      <c r="BG67" s="31"/>
      <c r="BH67" s="14"/>
      <c r="BI67" s="4"/>
      <c r="BJ67" s="39"/>
      <c r="BK67" s="30"/>
      <c r="BL67" s="31"/>
      <c r="BM67" s="14"/>
      <c r="BN67" s="4"/>
      <c r="BO67" s="39"/>
      <c r="BP67" s="30"/>
      <c r="BQ67" s="31"/>
      <c r="BR67" s="14"/>
      <c r="BS67" s="4"/>
      <c r="BT67" s="39"/>
      <c r="BU67" s="30"/>
      <c r="BV67" s="31"/>
      <c r="BW67" s="14"/>
      <c r="BX67" s="4"/>
      <c r="BY67" s="39"/>
      <c r="BZ67" s="30"/>
      <c r="CA67" s="31"/>
      <c r="CB67" s="14"/>
      <c r="CC67" s="4"/>
      <c r="CD67" s="35"/>
      <c r="CE67" s="33"/>
      <c r="CF67" s="31"/>
      <c r="CG67" s="14"/>
      <c r="CH67" s="4"/>
      <c r="CI67" s="39"/>
      <c r="CJ67" s="30"/>
      <c r="CK67" s="31"/>
      <c r="CL67" s="14"/>
      <c r="CM67" s="4"/>
      <c r="CN67" s="39"/>
      <c r="CO67" s="30"/>
      <c r="CP67" s="31"/>
      <c r="CQ67" s="14"/>
      <c r="CR67" s="4"/>
      <c r="CS67" s="39"/>
      <c r="CT67" s="39"/>
      <c r="CU67" s="39"/>
      <c r="CV67" s="14"/>
      <c r="CW67" s="4"/>
      <c r="CX67" s="39"/>
      <c r="CY67" s="30"/>
      <c r="CZ67" s="31"/>
      <c r="DA67" s="14"/>
      <c r="DB67" s="286"/>
      <c r="DC67" s="43"/>
      <c r="DD67" s="43"/>
      <c r="DE67" s="14"/>
      <c r="DF67" s="14"/>
      <c r="DG67" s="4"/>
      <c r="DH67" s="39"/>
      <c r="DI67" s="30"/>
      <c r="DJ67" s="31"/>
      <c r="DK67" s="14"/>
      <c r="DL67" s="4"/>
      <c r="DM67" s="39"/>
      <c r="DN67" s="30"/>
      <c r="DO67" s="31"/>
      <c r="DP67" s="14"/>
      <c r="DQ67" s="4"/>
      <c r="DR67" s="39"/>
      <c r="DS67" s="30"/>
      <c r="DT67" s="31"/>
      <c r="DU67" s="14"/>
      <c r="DV67" s="4"/>
      <c r="DW67" s="45">
        <v>12000</v>
      </c>
      <c r="DX67" s="61">
        <v>0</v>
      </c>
      <c r="DY67" s="61">
        <v>12000</v>
      </c>
      <c r="DZ67" s="14">
        <v>2280000</v>
      </c>
      <c r="EA67" s="4"/>
      <c r="EB67" s="39"/>
      <c r="EC67" s="43"/>
      <c r="ED67" s="31"/>
      <c r="EE67" s="14"/>
      <c r="EF67" s="4"/>
      <c r="EG67" s="39">
        <v>10650</v>
      </c>
      <c r="EH67" s="30">
        <v>0</v>
      </c>
      <c r="EI67" s="31">
        <v>10650</v>
      </c>
      <c r="EJ67" s="14">
        <v>2023500</v>
      </c>
      <c r="EK67" s="4"/>
      <c r="EL67" s="39"/>
      <c r="EM67" s="30"/>
      <c r="EN67" s="31"/>
      <c r="EO67" s="14"/>
      <c r="EP67" s="4"/>
      <c r="EQ67" s="39"/>
      <c r="ER67" s="30"/>
      <c r="ES67" s="31"/>
      <c r="ET67" s="14"/>
      <c r="EU67" s="4"/>
      <c r="EV67" s="39"/>
      <c r="EW67" s="30"/>
      <c r="EX67" s="31"/>
      <c r="EY67" s="14"/>
      <c r="EZ67" s="286"/>
      <c r="FA67" s="39"/>
      <c r="FB67" s="30"/>
      <c r="FC67" s="31"/>
      <c r="FD67" s="14"/>
      <c r="FE67" s="4"/>
      <c r="FF67" s="39"/>
      <c r="FG67" s="30"/>
      <c r="FH67" s="31"/>
      <c r="FI67" s="14"/>
      <c r="FJ67" s="94"/>
      <c r="FK67" s="87">
        <f t="shared" si="9"/>
        <v>11200.98493696</v>
      </c>
      <c r="FL67" s="87"/>
      <c r="FM67" s="87"/>
      <c r="FN67" s="87"/>
      <c r="FO67" s="87"/>
      <c r="FP67" s="87"/>
      <c r="FQ67" s="87"/>
      <c r="FR67" s="87"/>
      <c r="FS67" s="87"/>
      <c r="FT67" s="87"/>
      <c r="FU67" s="87"/>
      <c r="FV67" s="87"/>
      <c r="FW67" s="87"/>
      <c r="FX67" s="87"/>
      <c r="FY67" s="87"/>
      <c r="FZ67" s="87"/>
      <c r="GA67" s="87"/>
      <c r="GB67" s="87"/>
      <c r="GC67" s="87"/>
      <c r="GD67" s="87"/>
      <c r="GE67" s="87"/>
      <c r="GF67" s="87"/>
      <c r="GG67" s="87"/>
      <c r="GH67" s="87">
        <f t="shared" si="1"/>
        <v>12000</v>
      </c>
      <c r="GI67" s="87"/>
      <c r="GJ67" s="87">
        <f t="shared" si="50"/>
        <v>10650</v>
      </c>
      <c r="GK67" s="87"/>
      <c r="GL67" s="87"/>
      <c r="GM67" s="87"/>
      <c r="GN67" s="87"/>
      <c r="GO67" s="87"/>
      <c r="GP67" s="95"/>
      <c r="GQ67" s="87">
        <f t="shared" si="12"/>
        <v>11200.98493696</v>
      </c>
      <c r="GR67" s="96">
        <f t="shared" si="2"/>
        <v>10650</v>
      </c>
      <c r="GS67" s="20" t="str">
        <f t="shared" si="63"/>
        <v>SMITH AND NEPHEW COLOMBIA SAS</v>
      </c>
      <c r="GT67" s="96">
        <f t="shared" si="13"/>
        <v>8960.7879495680008</v>
      </c>
      <c r="GU67" s="96">
        <f t="shared" si="14"/>
        <v>12780</v>
      </c>
      <c r="GV67" s="96">
        <f t="shared" si="64"/>
        <v>11325</v>
      </c>
      <c r="GW67" s="87">
        <f>GR67-GQ67</f>
        <v>-550.98493695999969</v>
      </c>
      <c r="GX67" s="88">
        <f t="shared" si="56"/>
        <v>-4.9190757782550824E-2</v>
      </c>
      <c r="GY67" s="96">
        <f t="shared" si="65"/>
        <v>10650</v>
      </c>
      <c r="GZ67" s="96">
        <f t="shared" si="7"/>
        <v>2023500</v>
      </c>
    </row>
    <row r="68" spans="1:210" s="27" customFormat="1" ht="30" customHeight="1">
      <c r="A68" s="17">
        <v>52</v>
      </c>
      <c r="B68" s="18" t="s">
        <v>200</v>
      </c>
      <c r="C68" s="53" t="s">
        <v>201</v>
      </c>
      <c r="D68" s="55"/>
      <c r="E68" s="51">
        <v>1</v>
      </c>
      <c r="F68" s="19" t="s">
        <v>970</v>
      </c>
      <c r="G68" s="20" t="s">
        <v>981</v>
      </c>
      <c r="H68" s="60"/>
      <c r="I68" s="90" t="s">
        <v>1024</v>
      </c>
      <c r="J68" s="14">
        <v>4129</v>
      </c>
      <c r="K68" s="14"/>
      <c r="L68" s="14"/>
      <c r="M68" s="14">
        <f>(J68*9.28%)+J68</f>
        <v>4512.1711999999998</v>
      </c>
      <c r="N68" s="14">
        <f>M68</f>
        <v>4512.1711999999998</v>
      </c>
      <c r="O68" s="14">
        <f t="shared" si="8"/>
        <v>4512.1711999999998</v>
      </c>
      <c r="P68" s="286"/>
      <c r="Q68" s="39"/>
      <c r="R68" s="30"/>
      <c r="S68" s="31"/>
      <c r="T68" s="31"/>
      <c r="U68" s="4"/>
      <c r="V68" s="39"/>
      <c r="W68" s="30"/>
      <c r="X68" s="31"/>
      <c r="Y68" s="31"/>
      <c r="Z68" s="286"/>
      <c r="AA68" s="39"/>
      <c r="AB68" s="39"/>
      <c r="AC68" s="31"/>
      <c r="AD68" s="31"/>
      <c r="AE68" s="4"/>
      <c r="AF68" s="39"/>
      <c r="AG68" s="30"/>
      <c r="AH68" s="31"/>
      <c r="AI68" s="31"/>
      <c r="AJ68" s="4"/>
      <c r="AK68" s="39"/>
      <c r="AL68" s="39"/>
      <c r="AM68" s="31"/>
      <c r="AN68" s="31"/>
      <c r="AO68" s="4"/>
      <c r="AP68" s="39"/>
      <c r="AQ68" s="30"/>
      <c r="AR68" s="31"/>
      <c r="AS68" s="14"/>
      <c r="AT68" s="4"/>
      <c r="AU68" s="39"/>
      <c r="AV68" s="14"/>
      <c r="AW68" s="31"/>
      <c r="AX68" s="14"/>
      <c r="AY68" s="4"/>
      <c r="AZ68" s="39"/>
      <c r="BA68" s="30"/>
      <c r="BB68" s="31"/>
      <c r="BC68" s="31"/>
      <c r="BD68" s="4"/>
      <c r="BE68" s="39"/>
      <c r="BF68" s="30"/>
      <c r="BG68" s="31"/>
      <c r="BH68" s="14"/>
      <c r="BI68" s="4"/>
      <c r="BJ68" s="39"/>
      <c r="BK68" s="30"/>
      <c r="BL68" s="31"/>
      <c r="BM68" s="14"/>
      <c r="BN68" s="4"/>
      <c r="BO68" s="39"/>
      <c r="BP68" s="30"/>
      <c r="BQ68" s="31"/>
      <c r="BR68" s="14"/>
      <c r="BS68" s="4"/>
      <c r="BT68" s="39"/>
      <c r="BU68" s="30"/>
      <c r="BV68" s="31"/>
      <c r="BW68" s="14"/>
      <c r="BX68" s="4"/>
      <c r="BY68" s="39"/>
      <c r="BZ68" s="30"/>
      <c r="CA68" s="31"/>
      <c r="CB68" s="14"/>
      <c r="CC68" s="4"/>
      <c r="CD68" s="35"/>
      <c r="CE68" s="33"/>
      <c r="CF68" s="31"/>
      <c r="CG68" s="14"/>
      <c r="CH68" s="4"/>
      <c r="CI68" s="39"/>
      <c r="CJ68" s="30"/>
      <c r="CK68" s="31"/>
      <c r="CL68" s="14"/>
      <c r="CM68" s="4"/>
      <c r="CN68" s="39"/>
      <c r="CO68" s="30"/>
      <c r="CP68" s="31"/>
      <c r="CQ68" s="14"/>
      <c r="CR68" s="4"/>
      <c r="CS68" s="39"/>
      <c r="CT68" s="39"/>
      <c r="CU68" s="39"/>
      <c r="CV68" s="14"/>
      <c r="CW68" s="4"/>
      <c r="CX68" s="39"/>
      <c r="CY68" s="30"/>
      <c r="CZ68" s="31"/>
      <c r="DA68" s="14"/>
      <c r="DB68" s="286"/>
      <c r="DC68" s="43"/>
      <c r="DD68" s="43"/>
      <c r="DE68" s="14"/>
      <c r="DF68" s="14"/>
      <c r="DG68" s="4"/>
      <c r="DH68" s="39"/>
      <c r="DI68" s="30"/>
      <c r="DJ68" s="31"/>
      <c r="DK68" s="14"/>
      <c r="DL68" s="4"/>
      <c r="DM68" s="39"/>
      <c r="DN68" s="30"/>
      <c r="DO68" s="31"/>
      <c r="DP68" s="14"/>
      <c r="DQ68" s="4"/>
      <c r="DR68" s="39"/>
      <c r="DS68" s="30"/>
      <c r="DT68" s="31"/>
      <c r="DU68" s="14"/>
      <c r="DV68" s="4"/>
      <c r="DW68" s="45">
        <v>32927</v>
      </c>
      <c r="DX68" s="61">
        <v>0</v>
      </c>
      <c r="DY68" s="61">
        <v>32927</v>
      </c>
      <c r="DZ68" s="14">
        <v>32927</v>
      </c>
      <c r="EA68" s="4"/>
      <c r="EB68" s="39"/>
      <c r="EC68" s="43"/>
      <c r="ED68" s="31"/>
      <c r="EE68" s="14"/>
      <c r="EF68" s="4"/>
      <c r="EG68" s="39">
        <v>5100</v>
      </c>
      <c r="EH68" s="30">
        <v>0</v>
      </c>
      <c r="EI68" s="31">
        <v>5100</v>
      </c>
      <c r="EJ68" s="14">
        <v>5100</v>
      </c>
      <c r="EK68" s="4"/>
      <c r="EL68" s="39"/>
      <c r="EM68" s="30"/>
      <c r="EN68" s="31"/>
      <c r="EO68" s="14"/>
      <c r="EP68" s="4"/>
      <c r="EQ68" s="39"/>
      <c r="ER68" s="30"/>
      <c r="ES68" s="31"/>
      <c r="ET68" s="14"/>
      <c r="EU68" s="4"/>
      <c r="EV68" s="39"/>
      <c r="EW68" s="30"/>
      <c r="EX68" s="31"/>
      <c r="EY68" s="14"/>
      <c r="EZ68" s="286"/>
      <c r="FA68" s="39"/>
      <c r="FB68" s="30"/>
      <c r="FC68" s="31"/>
      <c r="FD68" s="14"/>
      <c r="FE68" s="4"/>
      <c r="FF68" s="39"/>
      <c r="FG68" s="30"/>
      <c r="FH68" s="31"/>
      <c r="FI68" s="14"/>
      <c r="FJ68" s="94"/>
      <c r="FK68" s="87">
        <f t="shared" si="9"/>
        <v>4512.1711999999998</v>
      </c>
      <c r="FL68" s="87"/>
      <c r="FM68" s="87"/>
      <c r="FN68" s="87"/>
      <c r="FO68" s="87"/>
      <c r="FP68" s="87"/>
      <c r="FQ68" s="87"/>
      <c r="FR68" s="87"/>
      <c r="FS68" s="87"/>
      <c r="FT68" s="87"/>
      <c r="FU68" s="87"/>
      <c r="FV68" s="87"/>
      <c r="FW68" s="87"/>
      <c r="FX68" s="87"/>
      <c r="FY68" s="87"/>
      <c r="FZ68" s="87"/>
      <c r="GA68" s="87"/>
      <c r="GB68" s="87"/>
      <c r="GC68" s="87"/>
      <c r="GD68" s="87"/>
      <c r="GE68" s="87"/>
      <c r="GF68" s="87"/>
      <c r="GG68" s="87"/>
      <c r="GH68" s="87">
        <f t="shared" si="1"/>
        <v>32927</v>
      </c>
      <c r="GI68" s="87"/>
      <c r="GJ68" s="87">
        <f t="shared" si="50"/>
        <v>5100</v>
      </c>
      <c r="GK68" s="87"/>
      <c r="GL68" s="87"/>
      <c r="GM68" s="87"/>
      <c r="GN68" s="87"/>
      <c r="GO68" s="87"/>
      <c r="GP68" s="95"/>
      <c r="GQ68" s="87">
        <f t="shared" si="12"/>
        <v>4512.1711999999998</v>
      </c>
      <c r="GR68" s="96">
        <f t="shared" si="2"/>
        <v>5100</v>
      </c>
      <c r="GS68" s="20" t="str">
        <f t="shared" si="63"/>
        <v>SMITH AND NEPHEW COLOMBIA SAS</v>
      </c>
      <c r="GT68" s="96">
        <f t="shared" si="13"/>
        <v>3609.7369600000002</v>
      </c>
      <c r="GU68" s="96">
        <f t="shared" si="14"/>
        <v>6120</v>
      </c>
      <c r="GV68" s="96">
        <f t="shared" si="64"/>
        <v>19013.5</v>
      </c>
      <c r="GW68" s="87">
        <f>GR68-GQ68</f>
        <v>587.82880000000023</v>
      </c>
      <c r="GX68" s="88">
        <f t="shared" si="56"/>
        <v>0.13027626256734237</v>
      </c>
      <c r="GY68" s="96">
        <f t="shared" si="65"/>
        <v>5100</v>
      </c>
      <c r="GZ68" s="96">
        <f t="shared" si="7"/>
        <v>5100</v>
      </c>
    </row>
    <row r="69" spans="1:210" s="27" customFormat="1" ht="30" customHeight="1">
      <c r="A69" s="17">
        <v>53</v>
      </c>
      <c r="B69" s="18" t="s">
        <v>202</v>
      </c>
      <c r="C69" s="53" t="s">
        <v>203</v>
      </c>
      <c r="D69" s="55"/>
      <c r="E69" s="51">
        <v>80</v>
      </c>
      <c r="F69" s="19" t="s">
        <v>970</v>
      </c>
      <c r="G69" s="20" t="s">
        <v>981</v>
      </c>
      <c r="H69" s="60"/>
      <c r="I69" s="90" t="s">
        <v>1027</v>
      </c>
      <c r="J69" s="14">
        <v>2818</v>
      </c>
      <c r="K69" s="14"/>
      <c r="L69" s="14"/>
      <c r="M69" s="14"/>
      <c r="N69" s="14">
        <f>J69</f>
        <v>2818</v>
      </c>
      <c r="O69" s="14">
        <f t="shared" si="8"/>
        <v>225440</v>
      </c>
      <c r="P69" s="286"/>
      <c r="Q69" s="39"/>
      <c r="R69" s="30"/>
      <c r="S69" s="31"/>
      <c r="T69" s="31"/>
      <c r="U69" s="4"/>
      <c r="V69" s="39"/>
      <c r="W69" s="30"/>
      <c r="X69" s="31"/>
      <c r="Y69" s="31"/>
      <c r="Z69" s="286"/>
      <c r="AA69" s="39"/>
      <c r="AB69" s="39"/>
      <c r="AC69" s="31"/>
      <c r="AD69" s="31"/>
      <c r="AE69" s="4"/>
      <c r="AF69" s="39"/>
      <c r="AG69" s="30"/>
      <c r="AH69" s="31"/>
      <c r="AI69" s="31"/>
      <c r="AJ69" s="4"/>
      <c r="AK69" s="39"/>
      <c r="AL69" s="39"/>
      <c r="AM69" s="31"/>
      <c r="AN69" s="31"/>
      <c r="AO69" s="4"/>
      <c r="AP69" s="39"/>
      <c r="AQ69" s="30"/>
      <c r="AR69" s="31"/>
      <c r="AS69" s="14"/>
      <c r="AT69" s="4"/>
      <c r="AU69" s="39"/>
      <c r="AV69" s="14"/>
      <c r="AW69" s="31"/>
      <c r="AX69" s="14"/>
      <c r="AY69" s="4"/>
      <c r="AZ69" s="39"/>
      <c r="BA69" s="30"/>
      <c r="BB69" s="31"/>
      <c r="BC69" s="31"/>
      <c r="BD69" s="4"/>
      <c r="BE69" s="39"/>
      <c r="BF69" s="30"/>
      <c r="BG69" s="31"/>
      <c r="BH69" s="14"/>
      <c r="BI69" s="4"/>
      <c r="BJ69" s="39"/>
      <c r="BK69" s="30"/>
      <c r="BL69" s="31"/>
      <c r="BM69" s="14"/>
      <c r="BN69" s="4"/>
      <c r="BO69" s="39"/>
      <c r="BP69" s="30"/>
      <c r="BQ69" s="31"/>
      <c r="BR69" s="14"/>
      <c r="BS69" s="4"/>
      <c r="BT69" s="39"/>
      <c r="BU69" s="30"/>
      <c r="BV69" s="31"/>
      <c r="BW69" s="14"/>
      <c r="BX69" s="4"/>
      <c r="BY69" s="39"/>
      <c r="BZ69" s="30"/>
      <c r="CA69" s="31"/>
      <c r="CB69" s="14"/>
      <c r="CC69" s="4"/>
      <c r="CD69" s="35"/>
      <c r="CE69" s="33"/>
      <c r="CF69" s="31"/>
      <c r="CG69" s="14"/>
      <c r="CH69" s="4"/>
      <c r="CI69" s="39"/>
      <c r="CJ69" s="30"/>
      <c r="CK69" s="31"/>
      <c r="CL69" s="14"/>
      <c r="CM69" s="4"/>
      <c r="CN69" s="39"/>
      <c r="CO69" s="30"/>
      <c r="CP69" s="31"/>
      <c r="CQ69" s="14"/>
      <c r="CR69" s="4"/>
      <c r="CS69" s="39"/>
      <c r="CT69" s="39"/>
      <c r="CU69" s="39"/>
      <c r="CV69" s="14"/>
      <c r="CW69" s="4"/>
      <c r="CX69" s="39"/>
      <c r="CY69" s="30"/>
      <c r="CZ69" s="31"/>
      <c r="DA69" s="14"/>
      <c r="DB69" s="286"/>
      <c r="DC69" s="43"/>
      <c r="DD69" s="43"/>
      <c r="DE69" s="14"/>
      <c r="DF69" s="14"/>
      <c r="DG69" s="4"/>
      <c r="DH69" s="39"/>
      <c r="DI69" s="30"/>
      <c r="DJ69" s="31"/>
      <c r="DK69" s="14"/>
      <c r="DL69" s="4"/>
      <c r="DM69" s="39"/>
      <c r="DN69" s="30"/>
      <c r="DO69" s="31"/>
      <c r="DP69" s="14"/>
      <c r="DQ69" s="4"/>
      <c r="DR69" s="39"/>
      <c r="DS69" s="30"/>
      <c r="DT69" s="31"/>
      <c r="DU69" s="14"/>
      <c r="DV69" s="4"/>
      <c r="DW69" s="45">
        <v>9535</v>
      </c>
      <c r="DX69" s="61">
        <v>0</v>
      </c>
      <c r="DY69" s="61">
        <v>9535</v>
      </c>
      <c r="DZ69" s="14">
        <v>762800</v>
      </c>
      <c r="EA69" s="4"/>
      <c r="EB69" s="39"/>
      <c r="EC69" s="43"/>
      <c r="ED69" s="31"/>
      <c r="EE69" s="14"/>
      <c r="EF69" s="4"/>
      <c r="EG69" s="39"/>
      <c r="EH69" s="30"/>
      <c r="EI69" s="31"/>
      <c r="EJ69" s="14"/>
      <c r="EK69" s="4"/>
      <c r="EL69" s="39"/>
      <c r="EM69" s="30"/>
      <c r="EN69" s="31"/>
      <c r="EO69" s="14"/>
      <c r="EP69" s="4"/>
      <c r="EQ69" s="39"/>
      <c r="ER69" s="30"/>
      <c r="ES69" s="31"/>
      <c r="ET69" s="14"/>
      <c r="EU69" s="4"/>
      <c r="EV69" s="39"/>
      <c r="EW69" s="30"/>
      <c r="EX69" s="31"/>
      <c r="EY69" s="14"/>
      <c r="EZ69" s="286"/>
      <c r="FA69" s="39"/>
      <c r="FB69" s="30"/>
      <c r="FC69" s="31"/>
      <c r="FD69" s="14"/>
      <c r="FE69" s="4"/>
      <c r="FF69" s="39"/>
      <c r="FG69" s="30"/>
      <c r="FH69" s="31"/>
      <c r="FI69" s="14"/>
      <c r="FJ69" s="94"/>
      <c r="FK69" s="87">
        <f t="shared" si="9"/>
        <v>2818</v>
      </c>
      <c r="FL69" s="87"/>
      <c r="FM69" s="87"/>
      <c r="FN69" s="87"/>
      <c r="FO69" s="87"/>
      <c r="FP69" s="87"/>
      <c r="FQ69" s="87"/>
      <c r="FR69" s="87"/>
      <c r="FS69" s="87"/>
      <c r="FT69" s="87"/>
      <c r="FU69" s="87"/>
      <c r="FV69" s="87"/>
      <c r="FW69" s="87"/>
      <c r="FX69" s="87"/>
      <c r="FY69" s="87"/>
      <c r="FZ69" s="87"/>
      <c r="GA69" s="87"/>
      <c r="GB69" s="87"/>
      <c r="GC69" s="87"/>
      <c r="GD69" s="87"/>
      <c r="GE69" s="87"/>
      <c r="GF69" s="87"/>
      <c r="GG69" s="87"/>
      <c r="GH69" s="87">
        <f t="shared" si="1"/>
        <v>9535</v>
      </c>
      <c r="GI69" s="87"/>
      <c r="GJ69" s="87"/>
      <c r="GK69" s="87"/>
      <c r="GL69" s="87"/>
      <c r="GM69" s="87"/>
      <c r="GN69" s="87"/>
      <c r="GO69" s="87"/>
      <c r="GP69" s="95"/>
      <c r="GQ69" s="87">
        <f t="shared" si="12"/>
        <v>2818</v>
      </c>
      <c r="GR69" s="96">
        <f t="shared" si="2"/>
        <v>9535</v>
      </c>
      <c r="GS69" s="20" t="str">
        <f t="shared" si="63"/>
        <v>RAFAEL ANTONIO SALAMANCA</v>
      </c>
      <c r="GT69" s="96">
        <f t="shared" si="13"/>
        <v>2254.4</v>
      </c>
      <c r="GU69" s="96">
        <f t="shared" si="14"/>
        <v>11442</v>
      </c>
      <c r="GV69" s="96">
        <f t="shared" si="64"/>
        <v>9535</v>
      </c>
      <c r="GW69" s="87">
        <f>GV69-GR69</f>
        <v>0</v>
      </c>
      <c r="GX69" s="88">
        <f>GW69/GR69</f>
        <v>0</v>
      </c>
      <c r="GY69" s="96">
        <f t="shared" si="65"/>
        <v>9535</v>
      </c>
      <c r="GZ69" s="96">
        <f t="shared" si="7"/>
        <v>762800</v>
      </c>
    </row>
    <row r="70" spans="1:210" s="27" customFormat="1" ht="30" customHeight="1">
      <c r="A70" s="17">
        <v>54</v>
      </c>
      <c r="B70" s="18" t="s">
        <v>204</v>
      </c>
      <c r="C70" s="53" t="s">
        <v>205</v>
      </c>
      <c r="D70" s="55"/>
      <c r="E70" s="51">
        <v>300</v>
      </c>
      <c r="F70" s="19" t="s">
        <v>970</v>
      </c>
      <c r="G70" s="20" t="s">
        <v>981</v>
      </c>
      <c r="H70" s="60"/>
      <c r="I70" s="90" t="s">
        <v>1026</v>
      </c>
      <c r="J70" s="14">
        <v>95625</v>
      </c>
      <c r="K70" s="14"/>
      <c r="L70" s="14">
        <f t="shared" ref="L70:L71" si="66">(J70*13.12%)+J70</f>
        <v>108171</v>
      </c>
      <c r="M70" s="14">
        <f t="shared" ref="M70:M71" si="67">(L70*9.28%)+L70</f>
        <v>118209.26880000001</v>
      </c>
      <c r="N70" s="14">
        <f t="shared" ref="N70:N71" si="68">M70</f>
        <v>118209.26880000001</v>
      </c>
      <c r="O70" s="14">
        <f t="shared" si="8"/>
        <v>35462780.640000001</v>
      </c>
      <c r="P70" s="286"/>
      <c r="Q70" s="39"/>
      <c r="R70" s="30"/>
      <c r="S70" s="31"/>
      <c r="T70" s="31"/>
      <c r="U70" s="4"/>
      <c r="V70" s="39"/>
      <c r="W70" s="30"/>
      <c r="X70" s="31"/>
      <c r="Y70" s="31"/>
      <c r="Z70" s="286"/>
      <c r="AA70" s="39"/>
      <c r="AB70" s="39"/>
      <c r="AC70" s="31"/>
      <c r="AD70" s="31"/>
      <c r="AE70" s="4"/>
      <c r="AF70" s="39"/>
      <c r="AG70" s="30"/>
      <c r="AH70" s="31"/>
      <c r="AI70" s="31"/>
      <c r="AJ70" s="4"/>
      <c r="AK70" s="39"/>
      <c r="AL70" s="39"/>
      <c r="AM70" s="31"/>
      <c r="AN70" s="31"/>
      <c r="AO70" s="4"/>
      <c r="AP70" s="39"/>
      <c r="AQ70" s="30"/>
      <c r="AR70" s="31"/>
      <c r="AS70" s="14"/>
      <c r="AT70" s="4"/>
      <c r="AU70" s="39"/>
      <c r="AV70" s="14"/>
      <c r="AW70" s="31"/>
      <c r="AX70" s="14"/>
      <c r="AY70" s="4"/>
      <c r="AZ70" s="39"/>
      <c r="BA70" s="30"/>
      <c r="BB70" s="31"/>
      <c r="BC70" s="31"/>
      <c r="BD70" s="4"/>
      <c r="BE70" s="39"/>
      <c r="BF70" s="30"/>
      <c r="BG70" s="31"/>
      <c r="BH70" s="14"/>
      <c r="BI70" s="4"/>
      <c r="BJ70" s="39"/>
      <c r="BK70" s="30"/>
      <c r="BL70" s="31"/>
      <c r="BM70" s="14"/>
      <c r="BN70" s="4"/>
      <c r="BO70" s="39"/>
      <c r="BP70" s="30"/>
      <c r="BQ70" s="31"/>
      <c r="BR70" s="14"/>
      <c r="BS70" s="4"/>
      <c r="BT70" s="39"/>
      <c r="BU70" s="30"/>
      <c r="BV70" s="31"/>
      <c r="BW70" s="14"/>
      <c r="BX70" s="4"/>
      <c r="BY70" s="39"/>
      <c r="BZ70" s="30"/>
      <c r="CA70" s="31"/>
      <c r="CB70" s="14"/>
      <c r="CC70" s="4"/>
      <c r="CD70" s="35"/>
      <c r="CE70" s="33"/>
      <c r="CF70" s="31"/>
      <c r="CG70" s="14"/>
      <c r="CH70" s="4"/>
      <c r="CI70" s="39"/>
      <c r="CJ70" s="30"/>
      <c r="CK70" s="31"/>
      <c r="CL70" s="14"/>
      <c r="CM70" s="4"/>
      <c r="CN70" s="39"/>
      <c r="CO70" s="30"/>
      <c r="CP70" s="31"/>
      <c r="CQ70" s="14"/>
      <c r="CR70" s="4"/>
      <c r="CS70" s="39"/>
      <c r="CT70" s="39"/>
      <c r="CU70" s="39"/>
      <c r="CV70" s="14"/>
      <c r="CW70" s="4"/>
      <c r="CX70" s="39"/>
      <c r="CY70" s="30"/>
      <c r="CZ70" s="31"/>
      <c r="DA70" s="14"/>
      <c r="DB70" s="286"/>
      <c r="DC70" s="43"/>
      <c r="DD70" s="43"/>
      <c r="DE70" s="14"/>
      <c r="DF70" s="14"/>
      <c r="DG70" s="4"/>
      <c r="DH70" s="39"/>
      <c r="DI70" s="30"/>
      <c r="DJ70" s="31"/>
      <c r="DK70" s="14"/>
      <c r="DL70" s="4"/>
      <c r="DM70" s="39"/>
      <c r="DN70" s="30"/>
      <c r="DO70" s="31"/>
      <c r="DP70" s="14"/>
      <c r="DQ70" s="4"/>
      <c r="DR70" s="39"/>
      <c r="DS70" s="30"/>
      <c r="DT70" s="31"/>
      <c r="DU70" s="14"/>
      <c r="DV70" s="4"/>
      <c r="DW70" s="45">
        <v>50055</v>
      </c>
      <c r="DX70" s="61">
        <v>0</v>
      </c>
      <c r="DY70" s="61">
        <v>50055</v>
      </c>
      <c r="DZ70" s="14">
        <v>15016500</v>
      </c>
      <c r="EA70" s="4"/>
      <c r="EB70" s="39"/>
      <c r="EC70" s="43"/>
      <c r="ED70" s="31"/>
      <c r="EE70" s="14"/>
      <c r="EF70" s="4"/>
      <c r="EG70" s="39"/>
      <c r="EH70" s="30"/>
      <c r="EI70" s="31"/>
      <c r="EJ70" s="14"/>
      <c r="EK70" s="4"/>
      <c r="EL70" s="39"/>
      <c r="EM70" s="30"/>
      <c r="EN70" s="31"/>
      <c r="EO70" s="14"/>
      <c r="EP70" s="4"/>
      <c r="EQ70" s="39"/>
      <c r="ER70" s="30"/>
      <c r="ES70" s="31"/>
      <c r="ET70" s="14"/>
      <c r="EU70" s="4"/>
      <c r="EV70" s="39"/>
      <c r="EW70" s="30"/>
      <c r="EX70" s="31"/>
      <c r="EY70" s="14"/>
      <c r="EZ70" s="286"/>
      <c r="FA70" s="39"/>
      <c r="FB70" s="30"/>
      <c r="FC70" s="31"/>
      <c r="FD70" s="14"/>
      <c r="FE70" s="4"/>
      <c r="FF70" s="39"/>
      <c r="FG70" s="30"/>
      <c r="FH70" s="31"/>
      <c r="FI70" s="14"/>
      <c r="FJ70" s="94"/>
      <c r="FK70" s="87">
        <f t="shared" si="9"/>
        <v>118209.26880000001</v>
      </c>
      <c r="FL70" s="87"/>
      <c r="FM70" s="87"/>
      <c r="FN70" s="87"/>
      <c r="FO70" s="87"/>
      <c r="FP70" s="87"/>
      <c r="FQ70" s="87"/>
      <c r="FR70" s="87"/>
      <c r="FS70" s="87"/>
      <c r="FT70" s="87"/>
      <c r="FU70" s="87"/>
      <c r="FV70" s="87"/>
      <c r="FW70" s="87"/>
      <c r="FX70" s="87"/>
      <c r="FY70" s="87"/>
      <c r="FZ70" s="87"/>
      <c r="GA70" s="87"/>
      <c r="GB70" s="87"/>
      <c r="GC70" s="87"/>
      <c r="GD70" s="87"/>
      <c r="GE70" s="87"/>
      <c r="GF70" s="87"/>
      <c r="GG70" s="87"/>
      <c r="GH70" s="87">
        <f t="shared" si="1"/>
        <v>50055</v>
      </c>
      <c r="GI70" s="87"/>
      <c r="GJ70" s="87"/>
      <c r="GK70" s="87"/>
      <c r="GL70" s="87"/>
      <c r="GM70" s="87"/>
      <c r="GN70" s="87"/>
      <c r="GO70" s="87"/>
      <c r="GP70" s="95"/>
      <c r="GQ70" s="87">
        <f t="shared" si="12"/>
        <v>118209.26880000001</v>
      </c>
      <c r="GR70" s="96">
        <f t="shared" si="2"/>
        <v>50055</v>
      </c>
      <c r="GS70" s="20" t="str">
        <f t="shared" si="63"/>
        <v>RAFAEL ANTONIO SALAMANCA</v>
      </c>
      <c r="GT70" s="96">
        <f t="shared" si="13"/>
        <v>94567.415040000007</v>
      </c>
      <c r="GU70" s="96">
        <f t="shared" si="14"/>
        <v>60066</v>
      </c>
      <c r="GV70" s="96">
        <f t="shared" si="64"/>
        <v>50055</v>
      </c>
      <c r="GW70" s="87">
        <f>GV70-GR70</f>
        <v>0</v>
      </c>
      <c r="GX70" s="88">
        <f>GW70/GR70</f>
        <v>0</v>
      </c>
      <c r="GY70" s="96">
        <f t="shared" si="65"/>
        <v>50055</v>
      </c>
      <c r="GZ70" s="96">
        <f t="shared" si="7"/>
        <v>15016500</v>
      </c>
    </row>
    <row r="71" spans="1:210" s="27" customFormat="1" ht="30" customHeight="1">
      <c r="A71" s="17">
        <v>55</v>
      </c>
      <c r="B71" s="18" t="s">
        <v>206</v>
      </c>
      <c r="C71" s="53" t="s">
        <v>207</v>
      </c>
      <c r="D71" s="55"/>
      <c r="E71" s="51">
        <v>300</v>
      </c>
      <c r="F71" s="19" t="s">
        <v>970</v>
      </c>
      <c r="G71" s="20" t="s">
        <v>981</v>
      </c>
      <c r="H71" s="60"/>
      <c r="I71" s="90" t="s">
        <v>1026</v>
      </c>
      <c r="J71" s="14">
        <v>104986</v>
      </c>
      <c r="K71" s="14"/>
      <c r="L71" s="14">
        <f t="shared" si="66"/>
        <v>118760.1632</v>
      </c>
      <c r="M71" s="14">
        <f t="shared" si="67"/>
        <v>129781.10634495999</v>
      </c>
      <c r="N71" s="14">
        <f t="shared" si="68"/>
        <v>129781.10634495999</v>
      </c>
      <c r="O71" s="14">
        <f t="shared" si="8"/>
        <v>38934331.903487995</v>
      </c>
      <c r="P71" s="286"/>
      <c r="Q71" s="39"/>
      <c r="R71" s="30"/>
      <c r="S71" s="31"/>
      <c r="T71" s="31"/>
      <c r="U71" s="4"/>
      <c r="V71" s="39"/>
      <c r="W71" s="30"/>
      <c r="X71" s="31"/>
      <c r="Y71" s="31"/>
      <c r="Z71" s="286"/>
      <c r="AA71" s="39"/>
      <c r="AB71" s="39"/>
      <c r="AC71" s="31"/>
      <c r="AD71" s="31"/>
      <c r="AE71" s="4"/>
      <c r="AF71" s="39"/>
      <c r="AG71" s="30"/>
      <c r="AH71" s="31"/>
      <c r="AI71" s="31"/>
      <c r="AJ71" s="4"/>
      <c r="AK71" s="39"/>
      <c r="AL71" s="39"/>
      <c r="AM71" s="31"/>
      <c r="AN71" s="31"/>
      <c r="AO71" s="4"/>
      <c r="AP71" s="39"/>
      <c r="AQ71" s="30"/>
      <c r="AR71" s="31"/>
      <c r="AS71" s="14"/>
      <c r="AT71" s="4"/>
      <c r="AU71" s="39"/>
      <c r="AV71" s="14"/>
      <c r="AW71" s="31"/>
      <c r="AX71" s="14"/>
      <c r="AY71" s="4"/>
      <c r="AZ71" s="39"/>
      <c r="BA71" s="30"/>
      <c r="BB71" s="31"/>
      <c r="BC71" s="31"/>
      <c r="BD71" s="4"/>
      <c r="BE71" s="39"/>
      <c r="BF71" s="30"/>
      <c r="BG71" s="31"/>
      <c r="BH71" s="14"/>
      <c r="BI71" s="4"/>
      <c r="BJ71" s="39"/>
      <c r="BK71" s="30"/>
      <c r="BL71" s="31"/>
      <c r="BM71" s="14"/>
      <c r="BN71" s="4"/>
      <c r="BO71" s="39"/>
      <c r="BP71" s="30"/>
      <c r="BQ71" s="31"/>
      <c r="BR71" s="14"/>
      <c r="BS71" s="4"/>
      <c r="BT71" s="39"/>
      <c r="BU71" s="30"/>
      <c r="BV71" s="31"/>
      <c r="BW71" s="14"/>
      <c r="BX71" s="4"/>
      <c r="BY71" s="39"/>
      <c r="BZ71" s="30"/>
      <c r="CA71" s="31"/>
      <c r="CB71" s="14"/>
      <c r="CC71" s="4"/>
      <c r="CD71" s="35"/>
      <c r="CE71" s="33"/>
      <c r="CF71" s="31"/>
      <c r="CG71" s="14"/>
      <c r="CH71" s="4"/>
      <c r="CI71" s="39"/>
      <c r="CJ71" s="30"/>
      <c r="CK71" s="31"/>
      <c r="CL71" s="14"/>
      <c r="CM71" s="4"/>
      <c r="CN71" s="39"/>
      <c r="CO71" s="30"/>
      <c r="CP71" s="31"/>
      <c r="CQ71" s="14"/>
      <c r="CR71" s="4"/>
      <c r="CS71" s="39"/>
      <c r="CT71" s="39"/>
      <c r="CU71" s="39"/>
      <c r="CV71" s="14"/>
      <c r="CW71" s="4"/>
      <c r="CX71" s="39"/>
      <c r="CY71" s="30"/>
      <c r="CZ71" s="31"/>
      <c r="DA71" s="14"/>
      <c r="DB71" s="286"/>
      <c r="DC71" s="43"/>
      <c r="DD71" s="43"/>
      <c r="DE71" s="14"/>
      <c r="DF71" s="14"/>
      <c r="DG71" s="4"/>
      <c r="DH71" s="39"/>
      <c r="DI71" s="30"/>
      <c r="DJ71" s="31"/>
      <c r="DK71" s="14"/>
      <c r="DL71" s="4"/>
      <c r="DM71" s="39"/>
      <c r="DN71" s="30"/>
      <c r="DO71" s="31"/>
      <c r="DP71" s="14"/>
      <c r="DQ71" s="4"/>
      <c r="DR71" s="39"/>
      <c r="DS71" s="30"/>
      <c r="DT71" s="31"/>
      <c r="DU71" s="14"/>
      <c r="DV71" s="4"/>
      <c r="DW71" s="46"/>
      <c r="DX71" s="61"/>
      <c r="DY71" s="61"/>
      <c r="DZ71" s="14"/>
      <c r="EA71" s="4"/>
      <c r="EB71" s="39"/>
      <c r="EC71" s="43"/>
      <c r="ED71" s="31"/>
      <c r="EE71" s="14"/>
      <c r="EF71" s="4"/>
      <c r="EG71" s="39"/>
      <c r="EH71" s="30"/>
      <c r="EI71" s="31"/>
      <c r="EJ71" s="14"/>
      <c r="EK71" s="4"/>
      <c r="EL71" s="39"/>
      <c r="EM71" s="30"/>
      <c r="EN71" s="31"/>
      <c r="EO71" s="14"/>
      <c r="EP71" s="4"/>
      <c r="EQ71" s="39"/>
      <c r="ER71" s="30"/>
      <c r="ES71" s="31"/>
      <c r="ET71" s="14"/>
      <c r="EU71" s="4"/>
      <c r="EV71" s="39"/>
      <c r="EW71" s="30"/>
      <c r="EX71" s="31"/>
      <c r="EY71" s="14"/>
      <c r="EZ71" s="286"/>
      <c r="FA71" s="39"/>
      <c r="FB71" s="30"/>
      <c r="FC71" s="31"/>
      <c r="FD71" s="14"/>
      <c r="FE71" s="4"/>
      <c r="FF71" s="39"/>
      <c r="FG71" s="30"/>
      <c r="FH71" s="31"/>
      <c r="FI71" s="14"/>
      <c r="FJ71" s="94"/>
      <c r="FK71" s="87">
        <f t="shared" si="9"/>
        <v>129781.10634495999</v>
      </c>
      <c r="FL71" s="87"/>
      <c r="FM71" s="87"/>
      <c r="FN71" s="87"/>
      <c r="FO71" s="87"/>
      <c r="FP71" s="87"/>
      <c r="FQ71" s="87"/>
      <c r="FR71" s="87"/>
      <c r="FS71" s="87"/>
      <c r="FT71" s="87"/>
      <c r="FU71" s="87"/>
      <c r="FV71" s="87"/>
      <c r="FW71" s="87"/>
      <c r="FX71" s="87"/>
      <c r="FY71" s="87"/>
      <c r="FZ71" s="87"/>
      <c r="GA71" s="87"/>
      <c r="GB71" s="87"/>
      <c r="GC71" s="87"/>
      <c r="GD71" s="87"/>
      <c r="GE71" s="87"/>
      <c r="GF71" s="87"/>
      <c r="GG71" s="87"/>
      <c r="GH71" s="87"/>
      <c r="GI71" s="87"/>
      <c r="GJ71" s="87"/>
      <c r="GK71" s="87"/>
      <c r="GL71" s="87"/>
      <c r="GM71" s="87"/>
      <c r="GN71" s="87"/>
      <c r="GO71" s="87"/>
      <c r="GP71" s="95"/>
      <c r="GQ71" s="87">
        <f t="shared" si="12"/>
        <v>129781.10634495999</v>
      </c>
      <c r="GR71" s="96">
        <f t="shared" si="2"/>
        <v>0</v>
      </c>
      <c r="GS71" s="20" t="s">
        <v>1021</v>
      </c>
      <c r="GT71" s="96">
        <f t="shared" si="13"/>
        <v>103824.88507596799</v>
      </c>
      <c r="GU71" s="96">
        <f t="shared" si="14"/>
        <v>0</v>
      </c>
      <c r="GV71" s="96">
        <v>0</v>
      </c>
      <c r="GW71" s="87">
        <v>0</v>
      </c>
      <c r="GX71" s="88">
        <f t="shared" ref="GX71:GX92" si="69">GW71/GQ71</f>
        <v>0</v>
      </c>
      <c r="GY71" s="96">
        <f>GQ71</f>
        <v>129781.10634495999</v>
      </c>
      <c r="GZ71" s="96">
        <f t="shared" si="7"/>
        <v>38934331.903487995</v>
      </c>
    </row>
    <row r="72" spans="1:210" s="27" customFormat="1" ht="30" customHeight="1">
      <c r="A72" s="17">
        <v>56</v>
      </c>
      <c r="B72" s="18" t="s">
        <v>208</v>
      </c>
      <c r="C72" s="53" t="s">
        <v>209</v>
      </c>
      <c r="D72" s="55"/>
      <c r="E72" s="51">
        <v>1</v>
      </c>
      <c r="F72" s="19" t="s">
        <v>970</v>
      </c>
      <c r="G72" s="20" t="s">
        <v>981</v>
      </c>
      <c r="H72" s="60"/>
      <c r="I72" s="90" t="s">
        <v>1027</v>
      </c>
      <c r="J72" s="14">
        <v>757670</v>
      </c>
      <c r="K72" s="14"/>
      <c r="L72" s="14"/>
      <c r="M72" s="14"/>
      <c r="N72" s="14">
        <f t="shared" ref="N72:N73" si="70">J72</f>
        <v>757670</v>
      </c>
      <c r="O72" s="14">
        <f t="shared" si="8"/>
        <v>757670</v>
      </c>
      <c r="P72" s="286"/>
      <c r="Q72" s="39"/>
      <c r="R72" s="30"/>
      <c r="S72" s="31"/>
      <c r="T72" s="31"/>
      <c r="U72" s="4"/>
      <c r="V72" s="39"/>
      <c r="W72" s="30"/>
      <c r="X72" s="31"/>
      <c r="Y72" s="31"/>
      <c r="Z72" s="286"/>
      <c r="AA72" s="39"/>
      <c r="AB72" s="39"/>
      <c r="AC72" s="31"/>
      <c r="AD72" s="31"/>
      <c r="AE72" s="4"/>
      <c r="AF72" s="39"/>
      <c r="AG72" s="30"/>
      <c r="AH72" s="31"/>
      <c r="AI72" s="31"/>
      <c r="AJ72" s="4"/>
      <c r="AK72" s="39"/>
      <c r="AL72" s="39"/>
      <c r="AM72" s="31"/>
      <c r="AN72" s="31"/>
      <c r="AO72" s="4"/>
      <c r="AP72" s="39"/>
      <c r="AQ72" s="30"/>
      <c r="AR72" s="31"/>
      <c r="AS72" s="14"/>
      <c r="AT72" s="4"/>
      <c r="AU72" s="39"/>
      <c r="AV72" s="14"/>
      <c r="AW72" s="31"/>
      <c r="AX72" s="14"/>
      <c r="AY72" s="4"/>
      <c r="AZ72" s="39"/>
      <c r="BA72" s="30"/>
      <c r="BB72" s="31"/>
      <c r="BC72" s="31"/>
      <c r="BD72" s="4"/>
      <c r="BE72" s="39"/>
      <c r="BF72" s="30"/>
      <c r="BG72" s="31"/>
      <c r="BH72" s="14"/>
      <c r="BI72" s="4"/>
      <c r="BJ72" s="39"/>
      <c r="BK72" s="30"/>
      <c r="BL72" s="31"/>
      <c r="BM72" s="14"/>
      <c r="BN72" s="4"/>
      <c r="BO72" s="39"/>
      <c r="BP72" s="30"/>
      <c r="BQ72" s="31"/>
      <c r="BR72" s="14"/>
      <c r="BS72" s="4"/>
      <c r="BT72" s="39"/>
      <c r="BU72" s="30"/>
      <c r="BV72" s="31"/>
      <c r="BW72" s="14"/>
      <c r="BX72" s="4"/>
      <c r="BY72" s="39"/>
      <c r="BZ72" s="30"/>
      <c r="CA72" s="31"/>
      <c r="CB72" s="14"/>
      <c r="CC72" s="4"/>
      <c r="CD72" s="35"/>
      <c r="CE72" s="33"/>
      <c r="CF72" s="31"/>
      <c r="CG72" s="14"/>
      <c r="CH72" s="4"/>
      <c r="CI72" s="39"/>
      <c r="CJ72" s="30"/>
      <c r="CK72" s="31"/>
      <c r="CL72" s="14"/>
      <c r="CM72" s="4"/>
      <c r="CN72" s="39"/>
      <c r="CO72" s="30"/>
      <c r="CP72" s="31"/>
      <c r="CQ72" s="14"/>
      <c r="CR72" s="4"/>
      <c r="CS72" s="39"/>
      <c r="CT72" s="39"/>
      <c r="CU72" s="39"/>
      <c r="CV72" s="14"/>
      <c r="CW72" s="4"/>
      <c r="CX72" s="39"/>
      <c r="CY72" s="30"/>
      <c r="CZ72" s="31"/>
      <c r="DA72" s="14"/>
      <c r="DB72" s="286"/>
      <c r="DC72" s="43"/>
      <c r="DD72" s="43"/>
      <c r="DE72" s="14"/>
      <c r="DF72" s="14"/>
      <c r="DG72" s="4"/>
      <c r="DH72" s="39"/>
      <c r="DI72" s="30"/>
      <c r="DJ72" s="31"/>
      <c r="DK72" s="14"/>
      <c r="DL72" s="4"/>
      <c r="DM72" s="39"/>
      <c r="DN72" s="30"/>
      <c r="DO72" s="31"/>
      <c r="DP72" s="14"/>
      <c r="DQ72" s="4"/>
      <c r="DR72" s="39"/>
      <c r="DS72" s="30"/>
      <c r="DT72" s="31"/>
      <c r="DU72" s="14"/>
      <c r="DV72" s="4"/>
      <c r="DW72" s="46"/>
      <c r="DX72" s="61"/>
      <c r="DY72" s="61"/>
      <c r="DZ72" s="14"/>
      <c r="EA72" s="4"/>
      <c r="EB72" s="39"/>
      <c r="EC72" s="43"/>
      <c r="ED72" s="31"/>
      <c r="EE72" s="14"/>
      <c r="EF72" s="4"/>
      <c r="EG72" s="39"/>
      <c r="EH72" s="30"/>
      <c r="EI72" s="31"/>
      <c r="EJ72" s="14"/>
      <c r="EK72" s="4"/>
      <c r="EL72" s="39"/>
      <c r="EM72" s="30"/>
      <c r="EN72" s="31"/>
      <c r="EO72" s="14"/>
      <c r="EP72" s="4"/>
      <c r="EQ72" s="39"/>
      <c r="ER72" s="30"/>
      <c r="ES72" s="31"/>
      <c r="ET72" s="14"/>
      <c r="EU72" s="4"/>
      <c r="EV72" s="39"/>
      <c r="EW72" s="30"/>
      <c r="EX72" s="31"/>
      <c r="EY72" s="14"/>
      <c r="EZ72" s="286"/>
      <c r="FA72" s="39"/>
      <c r="FB72" s="30"/>
      <c r="FC72" s="31"/>
      <c r="FD72" s="14"/>
      <c r="FE72" s="4"/>
      <c r="FF72" s="39"/>
      <c r="FG72" s="30"/>
      <c r="FH72" s="31"/>
      <c r="FI72" s="14"/>
      <c r="FJ72" s="94"/>
      <c r="FK72" s="87">
        <f t="shared" si="9"/>
        <v>757670</v>
      </c>
      <c r="FL72" s="87"/>
      <c r="FM72" s="87"/>
      <c r="FN72" s="87"/>
      <c r="FO72" s="87"/>
      <c r="FP72" s="87"/>
      <c r="FQ72" s="87"/>
      <c r="FR72" s="87"/>
      <c r="FS72" s="87"/>
      <c r="FT72" s="87"/>
      <c r="FU72" s="87"/>
      <c r="FV72" s="87"/>
      <c r="FW72" s="87"/>
      <c r="FX72" s="87"/>
      <c r="FY72" s="87"/>
      <c r="FZ72" s="87"/>
      <c r="GA72" s="87"/>
      <c r="GB72" s="87"/>
      <c r="GC72" s="87"/>
      <c r="GD72" s="87"/>
      <c r="GE72" s="87"/>
      <c r="GF72" s="87"/>
      <c r="GG72" s="87"/>
      <c r="GH72" s="87"/>
      <c r="GI72" s="87"/>
      <c r="GJ72" s="87"/>
      <c r="GK72" s="87"/>
      <c r="GL72" s="87"/>
      <c r="GM72" s="87"/>
      <c r="GN72" s="87"/>
      <c r="GO72" s="87"/>
      <c r="GP72" s="95"/>
      <c r="GQ72" s="87">
        <f t="shared" si="12"/>
        <v>757670</v>
      </c>
      <c r="GR72" s="96">
        <f t="shared" si="2"/>
        <v>0</v>
      </c>
      <c r="GS72" s="20" t="s">
        <v>1021</v>
      </c>
      <c r="GT72" s="96">
        <f t="shared" si="13"/>
        <v>606136</v>
      </c>
      <c r="GU72" s="96">
        <f t="shared" si="14"/>
        <v>0</v>
      </c>
      <c r="GV72" s="96">
        <v>0</v>
      </c>
      <c r="GW72" s="87">
        <v>0</v>
      </c>
      <c r="GX72" s="88">
        <f t="shared" si="69"/>
        <v>0</v>
      </c>
      <c r="GY72" s="96">
        <f>GQ72</f>
        <v>757670</v>
      </c>
      <c r="GZ72" s="96">
        <f t="shared" si="7"/>
        <v>757670</v>
      </c>
    </row>
    <row r="73" spans="1:210" s="27" customFormat="1" ht="30" customHeight="1">
      <c r="A73" s="17">
        <v>57</v>
      </c>
      <c r="B73" s="18" t="s">
        <v>210</v>
      </c>
      <c r="C73" s="53" t="s">
        <v>211</v>
      </c>
      <c r="D73" s="55"/>
      <c r="E73" s="51">
        <v>1</v>
      </c>
      <c r="F73" s="19" t="s">
        <v>970</v>
      </c>
      <c r="G73" s="20" t="s">
        <v>981</v>
      </c>
      <c r="H73" s="60"/>
      <c r="I73" s="90" t="s">
        <v>1027</v>
      </c>
      <c r="J73" s="14">
        <v>912135</v>
      </c>
      <c r="K73" s="14"/>
      <c r="L73" s="14"/>
      <c r="M73" s="14"/>
      <c r="N73" s="14">
        <f t="shared" si="70"/>
        <v>912135</v>
      </c>
      <c r="O73" s="14">
        <f t="shared" si="8"/>
        <v>912135</v>
      </c>
      <c r="P73" s="286"/>
      <c r="Q73" s="39"/>
      <c r="R73" s="30"/>
      <c r="S73" s="31"/>
      <c r="T73" s="31"/>
      <c r="U73" s="4"/>
      <c r="V73" s="39"/>
      <c r="W73" s="30"/>
      <c r="X73" s="31"/>
      <c r="Y73" s="31"/>
      <c r="Z73" s="286"/>
      <c r="AA73" s="39"/>
      <c r="AB73" s="39"/>
      <c r="AC73" s="31"/>
      <c r="AD73" s="31"/>
      <c r="AE73" s="4"/>
      <c r="AF73" s="39"/>
      <c r="AG73" s="30"/>
      <c r="AH73" s="31"/>
      <c r="AI73" s="31"/>
      <c r="AJ73" s="4"/>
      <c r="AK73" s="39"/>
      <c r="AL73" s="39"/>
      <c r="AM73" s="31"/>
      <c r="AN73" s="31"/>
      <c r="AO73" s="4"/>
      <c r="AP73" s="39"/>
      <c r="AQ73" s="30"/>
      <c r="AR73" s="31"/>
      <c r="AS73" s="14"/>
      <c r="AT73" s="4"/>
      <c r="AU73" s="39"/>
      <c r="AV73" s="14"/>
      <c r="AW73" s="31"/>
      <c r="AX73" s="14"/>
      <c r="AY73" s="4"/>
      <c r="AZ73" s="39"/>
      <c r="BA73" s="30"/>
      <c r="BB73" s="31"/>
      <c r="BC73" s="31"/>
      <c r="BD73" s="4"/>
      <c r="BE73" s="39"/>
      <c r="BF73" s="30"/>
      <c r="BG73" s="31"/>
      <c r="BH73" s="14"/>
      <c r="BI73" s="4"/>
      <c r="BJ73" s="39"/>
      <c r="BK73" s="30"/>
      <c r="BL73" s="31"/>
      <c r="BM73" s="14"/>
      <c r="BN73" s="4"/>
      <c r="BO73" s="39"/>
      <c r="BP73" s="30"/>
      <c r="BQ73" s="31"/>
      <c r="BR73" s="14"/>
      <c r="BS73" s="4"/>
      <c r="BT73" s="39"/>
      <c r="BU73" s="30"/>
      <c r="BV73" s="31"/>
      <c r="BW73" s="14"/>
      <c r="BX73" s="4"/>
      <c r="BY73" s="39"/>
      <c r="BZ73" s="30"/>
      <c r="CA73" s="31"/>
      <c r="CB73" s="14"/>
      <c r="CC73" s="4"/>
      <c r="CD73" s="35"/>
      <c r="CE73" s="33"/>
      <c r="CF73" s="31"/>
      <c r="CG73" s="14"/>
      <c r="CH73" s="4"/>
      <c r="CI73" s="39"/>
      <c r="CJ73" s="30"/>
      <c r="CK73" s="31"/>
      <c r="CL73" s="14"/>
      <c r="CM73" s="4"/>
      <c r="CN73" s="39"/>
      <c r="CO73" s="30"/>
      <c r="CP73" s="31"/>
      <c r="CQ73" s="14"/>
      <c r="CR73" s="4"/>
      <c r="CS73" s="39"/>
      <c r="CT73" s="39"/>
      <c r="CU73" s="39"/>
      <c r="CV73" s="14"/>
      <c r="CW73" s="4"/>
      <c r="CX73" s="39"/>
      <c r="CY73" s="30"/>
      <c r="CZ73" s="31"/>
      <c r="DA73" s="14"/>
      <c r="DB73" s="286"/>
      <c r="DC73" s="14"/>
      <c r="DD73" s="14"/>
      <c r="DE73" s="14"/>
      <c r="DF73" s="14"/>
      <c r="DG73" s="4"/>
      <c r="DH73" s="39"/>
      <c r="DI73" s="30"/>
      <c r="DJ73" s="31"/>
      <c r="DK73" s="14"/>
      <c r="DL73" s="4"/>
      <c r="DM73" s="39"/>
      <c r="DN73" s="30"/>
      <c r="DO73" s="31"/>
      <c r="DP73" s="14"/>
      <c r="DQ73" s="4"/>
      <c r="DR73" s="39"/>
      <c r="DS73" s="30"/>
      <c r="DT73" s="31"/>
      <c r="DU73" s="14"/>
      <c r="DV73" s="4"/>
      <c r="DW73" s="46"/>
      <c r="DX73" s="61"/>
      <c r="DY73" s="61"/>
      <c r="DZ73" s="14"/>
      <c r="EA73" s="4"/>
      <c r="EB73" s="39"/>
      <c r="EC73" s="43"/>
      <c r="ED73" s="31"/>
      <c r="EE73" s="14"/>
      <c r="EF73" s="4"/>
      <c r="EG73" s="39"/>
      <c r="EH73" s="30"/>
      <c r="EI73" s="31"/>
      <c r="EJ73" s="14"/>
      <c r="EK73" s="4"/>
      <c r="EL73" s="39"/>
      <c r="EM73" s="30"/>
      <c r="EN73" s="31"/>
      <c r="EO73" s="14"/>
      <c r="EP73" s="4"/>
      <c r="EQ73" s="39"/>
      <c r="ER73" s="30"/>
      <c r="ES73" s="31"/>
      <c r="ET73" s="14"/>
      <c r="EU73" s="4"/>
      <c r="EV73" s="39"/>
      <c r="EW73" s="30"/>
      <c r="EX73" s="31"/>
      <c r="EY73" s="14"/>
      <c r="EZ73" s="286"/>
      <c r="FA73" s="39"/>
      <c r="FB73" s="30"/>
      <c r="FC73" s="31"/>
      <c r="FD73" s="14"/>
      <c r="FE73" s="4"/>
      <c r="FF73" s="39"/>
      <c r="FG73" s="30"/>
      <c r="FH73" s="31"/>
      <c r="FI73" s="14"/>
      <c r="FJ73" s="94"/>
      <c r="FK73" s="87">
        <f t="shared" si="9"/>
        <v>912135</v>
      </c>
      <c r="FL73" s="87"/>
      <c r="FM73" s="87"/>
      <c r="FN73" s="87"/>
      <c r="FO73" s="87"/>
      <c r="FP73" s="87"/>
      <c r="FQ73" s="87"/>
      <c r="FR73" s="87"/>
      <c r="FS73" s="87"/>
      <c r="FT73" s="87"/>
      <c r="FU73" s="87"/>
      <c r="FV73" s="87"/>
      <c r="FW73" s="87"/>
      <c r="FX73" s="87"/>
      <c r="FY73" s="87"/>
      <c r="FZ73" s="87"/>
      <c r="GA73" s="87"/>
      <c r="GB73" s="87"/>
      <c r="GC73" s="87"/>
      <c r="GD73" s="87"/>
      <c r="GE73" s="87"/>
      <c r="GF73" s="87"/>
      <c r="GG73" s="87"/>
      <c r="GH73" s="87"/>
      <c r="GI73" s="87"/>
      <c r="GJ73" s="87"/>
      <c r="GK73" s="87"/>
      <c r="GL73" s="87"/>
      <c r="GM73" s="87"/>
      <c r="GN73" s="87"/>
      <c r="GO73" s="87"/>
      <c r="GP73" s="95"/>
      <c r="GQ73" s="87">
        <f t="shared" si="12"/>
        <v>912135</v>
      </c>
      <c r="GR73" s="96">
        <f t="shared" si="2"/>
        <v>0</v>
      </c>
      <c r="GS73" s="20" t="s">
        <v>1021</v>
      </c>
      <c r="GT73" s="96">
        <f t="shared" si="13"/>
        <v>729708</v>
      </c>
      <c r="GU73" s="96">
        <f t="shared" si="14"/>
        <v>0</v>
      </c>
      <c r="GV73" s="96">
        <v>0</v>
      </c>
      <c r="GW73" s="87">
        <v>0</v>
      </c>
      <c r="GX73" s="88">
        <f t="shared" si="69"/>
        <v>0</v>
      </c>
      <c r="GY73" s="96">
        <f>GQ73</f>
        <v>912135</v>
      </c>
      <c r="GZ73" s="96">
        <f t="shared" si="7"/>
        <v>912135</v>
      </c>
    </row>
    <row r="74" spans="1:210" s="27" customFormat="1" ht="30" customHeight="1">
      <c r="A74" s="17">
        <v>58</v>
      </c>
      <c r="B74" s="18" t="s">
        <v>212</v>
      </c>
      <c r="C74" s="53" t="s">
        <v>213</v>
      </c>
      <c r="D74" s="55"/>
      <c r="E74" s="51">
        <v>1</v>
      </c>
      <c r="F74" s="19" t="s">
        <v>973</v>
      </c>
      <c r="G74" s="20" t="s">
        <v>981</v>
      </c>
      <c r="H74" s="60"/>
      <c r="I74" s="90" t="s">
        <v>1024</v>
      </c>
      <c r="J74" s="14">
        <v>47417.93</v>
      </c>
      <c r="K74" s="14"/>
      <c r="L74" s="14"/>
      <c r="M74" s="14">
        <f>(J74*9.28%)+J74</f>
        <v>51818.313904000002</v>
      </c>
      <c r="N74" s="14">
        <f>M74</f>
        <v>51818.313904000002</v>
      </c>
      <c r="O74" s="14">
        <f t="shared" si="8"/>
        <v>51818.313904000002</v>
      </c>
      <c r="P74" s="286"/>
      <c r="Q74" s="39"/>
      <c r="R74" s="30"/>
      <c r="S74" s="31"/>
      <c r="T74" s="31"/>
      <c r="U74" s="4"/>
      <c r="V74" s="39">
        <v>72482</v>
      </c>
      <c r="W74" s="30">
        <v>0</v>
      </c>
      <c r="X74" s="31">
        <v>72482</v>
      </c>
      <c r="Y74" s="31">
        <v>72482</v>
      </c>
      <c r="Z74" s="286"/>
      <c r="AA74" s="39"/>
      <c r="AB74" s="39"/>
      <c r="AC74" s="31"/>
      <c r="AD74" s="31"/>
      <c r="AE74" s="4"/>
      <c r="AF74" s="39"/>
      <c r="AG74" s="30"/>
      <c r="AH74" s="31"/>
      <c r="AI74" s="31"/>
      <c r="AJ74" s="4"/>
      <c r="AK74" s="39"/>
      <c r="AL74" s="39"/>
      <c r="AM74" s="31"/>
      <c r="AN74" s="31"/>
      <c r="AO74" s="4"/>
      <c r="AP74" s="39"/>
      <c r="AQ74" s="30"/>
      <c r="AR74" s="31"/>
      <c r="AS74" s="14"/>
      <c r="AT74" s="4"/>
      <c r="AU74" s="39"/>
      <c r="AV74" s="14"/>
      <c r="AW74" s="31"/>
      <c r="AX74" s="14"/>
      <c r="AY74" s="4"/>
      <c r="AZ74" s="39"/>
      <c r="BA74" s="30"/>
      <c r="BB74" s="31"/>
      <c r="BC74" s="31"/>
      <c r="BD74" s="4"/>
      <c r="BE74" s="39"/>
      <c r="BF74" s="30"/>
      <c r="BG74" s="31"/>
      <c r="BH74" s="14"/>
      <c r="BI74" s="4"/>
      <c r="BJ74" s="39"/>
      <c r="BK74" s="30"/>
      <c r="BL74" s="31"/>
      <c r="BM74" s="14"/>
      <c r="BN74" s="4"/>
      <c r="BO74" s="39">
        <v>46600</v>
      </c>
      <c r="BP74" s="14">
        <v>8854</v>
      </c>
      <c r="BQ74" s="31">
        <v>55454</v>
      </c>
      <c r="BR74" s="14">
        <v>55454</v>
      </c>
      <c r="BS74" s="4"/>
      <c r="BT74" s="39">
        <v>3259</v>
      </c>
      <c r="BU74" s="30">
        <v>0</v>
      </c>
      <c r="BV74" s="31">
        <v>3259</v>
      </c>
      <c r="BW74" s="14">
        <v>3259</v>
      </c>
      <c r="BX74" s="4"/>
      <c r="BY74" s="39"/>
      <c r="BZ74" s="30"/>
      <c r="CA74" s="31"/>
      <c r="CB74" s="14"/>
      <c r="CC74" s="4"/>
      <c r="CD74" s="35"/>
      <c r="CE74" s="33"/>
      <c r="CF74" s="31"/>
      <c r="CG74" s="14"/>
      <c r="CH74" s="4"/>
      <c r="CI74" s="39"/>
      <c r="CJ74" s="30"/>
      <c r="CK74" s="31"/>
      <c r="CL74" s="14"/>
      <c r="CM74" s="4"/>
      <c r="CN74" s="39"/>
      <c r="CO74" s="30"/>
      <c r="CP74" s="31"/>
      <c r="CQ74" s="14"/>
      <c r="CR74" s="4"/>
      <c r="CS74" s="39"/>
      <c r="CT74" s="39"/>
      <c r="CU74" s="39"/>
      <c r="CV74" s="14"/>
      <c r="CW74" s="4"/>
      <c r="CX74" s="39"/>
      <c r="CY74" s="30"/>
      <c r="CZ74" s="31"/>
      <c r="DA74" s="14"/>
      <c r="DB74" s="286"/>
      <c r="DC74" s="14"/>
      <c r="DD74" s="14"/>
      <c r="DE74" s="14"/>
      <c r="DF74" s="14"/>
      <c r="DG74" s="4"/>
      <c r="DH74" s="39"/>
      <c r="DI74" s="30"/>
      <c r="DJ74" s="31"/>
      <c r="DK74" s="14"/>
      <c r="DL74" s="4"/>
      <c r="DM74" s="39"/>
      <c r="DN74" s="30"/>
      <c r="DO74" s="31"/>
      <c r="DP74" s="14"/>
      <c r="DQ74" s="4"/>
      <c r="DR74" s="39"/>
      <c r="DS74" s="30"/>
      <c r="DT74" s="31"/>
      <c r="DU74" s="14"/>
      <c r="DV74" s="4"/>
      <c r="DW74" s="45">
        <v>53625</v>
      </c>
      <c r="DX74" s="14">
        <v>10188.75</v>
      </c>
      <c r="DY74" s="61">
        <v>63813.75</v>
      </c>
      <c r="DZ74" s="14">
        <v>63813.75</v>
      </c>
      <c r="EA74" s="4"/>
      <c r="EB74" s="39"/>
      <c r="EC74" s="43"/>
      <c r="ED74" s="31"/>
      <c r="EE74" s="14"/>
      <c r="EF74" s="4"/>
      <c r="EG74" s="39"/>
      <c r="EH74" s="30"/>
      <c r="EI74" s="31"/>
      <c r="EJ74" s="14"/>
      <c r="EK74" s="4"/>
      <c r="EL74" s="39"/>
      <c r="EM74" s="30"/>
      <c r="EN74" s="31"/>
      <c r="EO74" s="14"/>
      <c r="EP74" s="4"/>
      <c r="EQ74" s="39"/>
      <c r="ER74" s="30"/>
      <c r="ES74" s="31"/>
      <c r="ET74" s="14"/>
      <c r="EU74" s="4"/>
      <c r="EV74" s="39"/>
      <c r="EW74" s="30"/>
      <c r="EX74" s="31"/>
      <c r="EY74" s="14"/>
      <c r="EZ74" s="286"/>
      <c r="FA74" s="39"/>
      <c r="FB74" s="30"/>
      <c r="FC74" s="31"/>
      <c r="FD74" s="14"/>
      <c r="FE74" s="4"/>
      <c r="FF74" s="39"/>
      <c r="FG74" s="30"/>
      <c r="FH74" s="31"/>
      <c r="FI74" s="14"/>
      <c r="FJ74" s="94"/>
      <c r="FK74" s="87">
        <f t="shared" si="9"/>
        <v>51818.313904000002</v>
      </c>
      <c r="FL74" s="87"/>
      <c r="FM74" s="87">
        <f t="shared" si="51"/>
        <v>72482</v>
      </c>
      <c r="FN74" s="87"/>
      <c r="FO74" s="87"/>
      <c r="FP74" s="87"/>
      <c r="FQ74" s="87"/>
      <c r="FR74" s="87"/>
      <c r="FS74" s="87"/>
      <c r="FT74" s="87"/>
      <c r="FU74" s="87"/>
      <c r="FV74" s="87">
        <f t="shared" si="49"/>
        <v>55454</v>
      </c>
      <c r="FW74" s="87"/>
      <c r="FX74" s="87"/>
      <c r="FY74" s="87"/>
      <c r="FZ74" s="87"/>
      <c r="GA74" s="87"/>
      <c r="GB74" s="87"/>
      <c r="GC74" s="87"/>
      <c r="GD74" s="87"/>
      <c r="GE74" s="87"/>
      <c r="GF74" s="87"/>
      <c r="GG74" s="87"/>
      <c r="GH74" s="87">
        <f t="shared" si="1"/>
        <v>63813.75</v>
      </c>
      <c r="GI74" s="87"/>
      <c r="GJ74" s="87"/>
      <c r="GK74" s="87"/>
      <c r="GL74" s="87"/>
      <c r="GM74" s="87"/>
      <c r="GN74" s="87"/>
      <c r="GO74" s="87"/>
      <c r="GP74" s="95"/>
      <c r="GQ74" s="87">
        <f t="shared" si="12"/>
        <v>51818.313904000002</v>
      </c>
      <c r="GR74" s="96">
        <f t="shared" si="2"/>
        <v>55454</v>
      </c>
      <c r="GS74" s="20" t="str">
        <f t="shared" ref="GS74:GS90" si="71">INDEX($FL$15:$GO$15,1,MATCH(GR74,FL74:GO74,0))</f>
        <v>CONVATEC COLOMBIA LTDA</v>
      </c>
      <c r="GT74" s="114">
        <f t="shared" si="13"/>
        <v>41454.651123200005</v>
      </c>
      <c r="GU74" s="114">
        <f t="shared" ref="GU74:GU75" si="72">FK74*1.2</f>
        <v>62181.9766848</v>
      </c>
      <c r="GV74" s="96">
        <f t="shared" ref="GV74:GV90" si="73">AVERAGE(FL74:GO74)</f>
        <v>63916.583333333336</v>
      </c>
      <c r="GW74" s="87">
        <f t="shared" ref="GW74:GW90" si="74">GR74-GQ74</f>
        <v>3635.6860959999976</v>
      </c>
      <c r="GX74" s="88">
        <f t="shared" si="69"/>
        <v>7.0162184411008952E-2</v>
      </c>
      <c r="GY74" s="96">
        <f t="shared" ref="GY74:GY90" si="75">GR74</f>
        <v>55454</v>
      </c>
      <c r="GZ74" s="96">
        <f t="shared" si="7"/>
        <v>55454</v>
      </c>
      <c r="HB74" s="84"/>
    </row>
    <row r="75" spans="1:210" s="27" customFormat="1" ht="30" customHeight="1">
      <c r="A75" s="17">
        <v>59</v>
      </c>
      <c r="B75" s="18" t="s">
        <v>214</v>
      </c>
      <c r="C75" s="53" t="s">
        <v>215</v>
      </c>
      <c r="D75" s="55" t="s">
        <v>923</v>
      </c>
      <c r="E75" s="51">
        <v>1</v>
      </c>
      <c r="F75" s="19" t="s">
        <v>974</v>
      </c>
      <c r="G75" s="20" t="s">
        <v>981</v>
      </c>
      <c r="H75" s="60"/>
      <c r="I75" s="90" t="s">
        <v>1026</v>
      </c>
      <c r="J75" s="14">
        <v>20250</v>
      </c>
      <c r="K75" s="14"/>
      <c r="L75" s="14">
        <f>(J75*13.12%)+J75</f>
        <v>22906.799999999999</v>
      </c>
      <c r="M75" s="14">
        <f>(L75*9.28%)+L75</f>
        <v>25032.551039999998</v>
      </c>
      <c r="N75" s="14">
        <f>M75</f>
        <v>25032.551039999998</v>
      </c>
      <c r="O75" s="14">
        <f t="shared" si="8"/>
        <v>25032.551039999998</v>
      </c>
      <c r="P75" s="286"/>
      <c r="Q75" s="39"/>
      <c r="R75" s="30"/>
      <c r="S75" s="31"/>
      <c r="T75" s="31"/>
      <c r="U75" s="4"/>
      <c r="V75" s="39"/>
      <c r="W75" s="30"/>
      <c r="X75" s="31"/>
      <c r="Y75" s="31"/>
      <c r="Z75" s="286"/>
      <c r="AA75" s="39"/>
      <c r="AB75" s="39"/>
      <c r="AC75" s="31"/>
      <c r="AD75" s="31"/>
      <c r="AE75" s="4"/>
      <c r="AF75" s="39"/>
      <c r="AG75" s="30"/>
      <c r="AH75" s="31"/>
      <c r="AI75" s="31"/>
      <c r="AJ75" s="4"/>
      <c r="AK75" s="39"/>
      <c r="AL75" s="39"/>
      <c r="AM75" s="31"/>
      <c r="AN75" s="31"/>
      <c r="AO75" s="4"/>
      <c r="AP75" s="39"/>
      <c r="AQ75" s="30"/>
      <c r="AR75" s="31"/>
      <c r="AS75" s="14"/>
      <c r="AT75" s="4"/>
      <c r="AU75" s="39"/>
      <c r="AV75" s="14"/>
      <c r="AW75" s="31"/>
      <c r="AX75" s="14"/>
      <c r="AY75" s="4"/>
      <c r="AZ75" s="39"/>
      <c r="BA75" s="30"/>
      <c r="BB75" s="31"/>
      <c r="BC75" s="31"/>
      <c r="BD75" s="4"/>
      <c r="BE75" s="39"/>
      <c r="BF75" s="30"/>
      <c r="BG75" s="31"/>
      <c r="BH75" s="14"/>
      <c r="BI75" s="4"/>
      <c r="BJ75" s="39"/>
      <c r="BK75" s="30"/>
      <c r="BL75" s="31"/>
      <c r="BM75" s="14"/>
      <c r="BN75" s="4"/>
      <c r="BO75" s="39">
        <v>316000</v>
      </c>
      <c r="BP75" s="30">
        <v>0</v>
      </c>
      <c r="BQ75" s="31">
        <v>316000</v>
      </c>
      <c r="BR75" s="14">
        <v>316000</v>
      </c>
      <c r="BS75" s="4"/>
      <c r="BT75" s="39"/>
      <c r="BU75" s="30"/>
      <c r="BV75" s="31"/>
      <c r="BW75" s="14"/>
      <c r="BX75" s="4"/>
      <c r="BY75" s="39"/>
      <c r="BZ75" s="30"/>
      <c r="CA75" s="31"/>
      <c r="CB75" s="14"/>
      <c r="CC75" s="4"/>
      <c r="CD75" s="35"/>
      <c r="CE75" s="33"/>
      <c r="CF75" s="31"/>
      <c r="CG75" s="14"/>
      <c r="CH75" s="4"/>
      <c r="CI75" s="39"/>
      <c r="CJ75" s="30"/>
      <c r="CK75" s="31"/>
      <c r="CL75" s="14"/>
      <c r="CM75" s="4"/>
      <c r="CN75" s="39"/>
      <c r="CO75" s="30"/>
      <c r="CP75" s="31"/>
      <c r="CQ75" s="14"/>
      <c r="CR75" s="4"/>
      <c r="CS75" s="39"/>
      <c r="CT75" s="39"/>
      <c r="CU75" s="39"/>
      <c r="CV75" s="14"/>
      <c r="CW75" s="4"/>
      <c r="CX75" s="39"/>
      <c r="CY75" s="30"/>
      <c r="CZ75" s="31"/>
      <c r="DA75" s="14"/>
      <c r="DB75" s="286"/>
      <c r="DC75" s="14"/>
      <c r="DD75" s="14"/>
      <c r="DE75" s="14"/>
      <c r="DF75" s="14"/>
      <c r="DG75" s="4"/>
      <c r="DH75" s="39"/>
      <c r="DI75" s="30"/>
      <c r="DJ75" s="31"/>
      <c r="DK75" s="14"/>
      <c r="DL75" s="4"/>
      <c r="DM75" s="39"/>
      <c r="DN75" s="30"/>
      <c r="DO75" s="31"/>
      <c r="DP75" s="14"/>
      <c r="DQ75" s="4"/>
      <c r="DR75" s="39"/>
      <c r="DS75" s="30"/>
      <c r="DT75" s="31"/>
      <c r="DU75" s="14"/>
      <c r="DV75" s="4"/>
      <c r="DW75" s="45">
        <v>38125</v>
      </c>
      <c r="DX75" s="61">
        <v>0</v>
      </c>
      <c r="DY75" s="61">
        <v>38125</v>
      </c>
      <c r="DZ75" s="14">
        <v>38125</v>
      </c>
      <c r="EA75" s="4"/>
      <c r="EB75" s="39"/>
      <c r="EC75" s="43"/>
      <c r="ED75" s="31"/>
      <c r="EE75" s="14"/>
      <c r="EF75" s="4"/>
      <c r="EG75" s="39"/>
      <c r="EH75" s="30"/>
      <c r="EI75" s="31"/>
      <c r="EJ75" s="14"/>
      <c r="EK75" s="4"/>
      <c r="EL75" s="39"/>
      <c r="EM75" s="30"/>
      <c r="EN75" s="31"/>
      <c r="EO75" s="14"/>
      <c r="EP75" s="4"/>
      <c r="EQ75" s="39"/>
      <c r="ER75" s="30"/>
      <c r="ES75" s="31"/>
      <c r="ET75" s="14"/>
      <c r="EU75" s="4"/>
      <c r="EV75" s="39"/>
      <c r="EW75" s="30"/>
      <c r="EX75" s="31"/>
      <c r="EY75" s="14"/>
      <c r="EZ75" s="286"/>
      <c r="FA75" s="39"/>
      <c r="FB75" s="30"/>
      <c r="FC75" s="31"/>
      <c r="FD75" s="14"/>
      <c r="FE75" s="4"/>
      <c r="FF75" s="39"/>
      <c r="FG75" s="30"/>
      <c r="FH75" s="31"/>
      <c r="FI75" s="14"/>
      <c r="FJ75" s="94"/>
      <c r="FK75" s="87">
        <f t="shared" si="9"/>
        <v>25032.551039999998</v>
      </c>
      <c r="FL75" s="87"/>
      <c r="FM75" s="87"/>
      <c r="FN75" s="87"/>
      <c r="FO75" s="87"/>
      <c r="FP75" s="87"/>
      <c r="FQ75" s="87"/>
      <c r="FR75" s="87"/>
      <c r="FS75" s="87"/>
      <c r="FT75" s="87"/>
      <c r="FU75" s="87"/>
      <c r="FV75" s="87"/>
      <c r="FW75" s="87"/>
      <c r="FX75" s="87"/>
      <c r="FY75" s="87"/>
      <c r="FZ75" s="87"/>
      <c r="GA75" s="87"/>
      <c r="GB75" s="87"/>
      <c r="GC75" s="87"/>
      <c r="GD75" s="87"/>
      <c r="GE75" s="87"/>
      <c r="GF75" s="87"/>
      <c r="GG75" s="87"/>
      <c r="GH75" s="87">
        <f t="shared" si="1"/>
        <v>38125</v>
      </c>
      <c r="GI75" s="87"/>
      <c r="GJ75" s="87"/>
      <c r="GK75" s="87"/>
      <c r="GL75" s="87"/>
      <c r="GM75" s="87"/>
      <c r="GN75" s="87"/>
      <c r="GO75" s="87"/>
      <c r="GP75" s="95"/>
      <c r="GQ75" s="87">
        <f t="shared" si="12"/>
        <v>25032.551039999998</v>
      </c>
      <c r="GR75" s="96">
        <f t="shared" si="2"/>
        <v>38125</v>
      </c>
      <c r="GS75" s="20" t="str">
        <f t="shared" si="71"/>
        <v>RAFAEL ANTONIO SALAMANCA</v>
      </c>
      <c r="GT75" s="118">
        <f t="shared" si="13"/>
        <v>20026.040831999999</v>
      </c>
      <c r="GU75" s="118">
        <f t="shared" si="72"/>
        <v>30039.061247999998</v>
      </c>
      <c r="GV75" s="96">
        <f t="shared" si="73"/>
        <v>38125</v>
      </c>
      <c r="GW75" s="87">
        <f t="shared" si="74"/>
        <v>13092.448960000002</v>
      </c>
      <c r="GX75" s="88">
        <f t="shared" si="69"/>
        <v>0.5230169685494428</v>
      </c>
      <c r="GY75" s="96">
        <f>GQ75</f>
        <v>25032.551039999998</v>
      </c>
      <c r="GZ75" s="96">
        <f t="shared" si="7"/>
        <v>25032.551039999998</v>
      </c>
      <c r="HB75" s="84" t="s">
        <v>1086</v>
      </c>
    </row>
    <row r="76" spans="1:210" s="27" customFormat="1" ht="30" customHeight="1">
      <c r="A76" s="17">
        <v>60</v>
      </c>
      <c r="B76" s="18" t="s">
        <v>216</v>
      </c>
      <c r="C76" s="53" t="s">
        <v>217</v>
      </c>
      <c r="D76" s="55"/>
      <c r="E76" s="51">
        <v>8800</v>
      </c>
      <c r="F76" s="19" t="s">
        <v>970</v>
      </c>
      <c r="G76" s="20" t="s">
        <v>981</v>
      </c>
      <c r="H76" s="60"/>
      <c r="I76" s="90" t="s">
        <v>1024</v>
      </c>
      <c r="J76" s="14">
        <v>2908</v>
      </c>
      <c r="K76" s="14"/>
      <c r="L76" s="14"/>
      <c r="M76" s="14">
        <f t="shared" ref="M76:M77" si="76">(J76*9.28%)+J76</f>
        <v>3177.8624</v>
      </c>
      <c r="N76" s="14">
        <f t="shared" ref="N76:N77" si="77">M76</f>
        <v>3177.8624</v>
      </c>
      <c r="O76" s="14">
        <f t="shared" si="8"/>
        <v>27965189.120000001</v>
      </c>
      <c r="P76" s="286"/>
      <c r="Q76" s="39">
        <v>3750</v>
      </c>
      <c r="R76" s="14">
        <v>712.5</v>
      </c>
      <c r="S76" s="31">
        <v>4462.5</v>
      </c>
      <c r="T76" s="31">
        <v>39270000</v>
      </c>
      <c r="U76" s="4"/>
      <c r="V76" s="39"/>
      <c r="W76" s="30"/>
      <c r="X76" s="31"/>
      <c r="Y76" s="31"/>
      <c r="Z76" s="286"/>
      <c r="AA76" s="39">
        <v>4370</v>
      </c>
      <c r="AB76" s="39">
        <v>830.3</v>
      </c>
      <c r="AC76" s="31">
        <v>5200.3</v>
      </c>
      <c r="AD76" s="31">
        <v>45762640</v>
      </c>
      <c r="AE76" s="4"/>
      <c r="AF76" s="39"/>
      <c r="AG76" s="30"/>
      <c r="AH76" s="31"/>
      <c r="AI76" s="31"/>
      <c r="AJ76" s="4"/>
      <c r="AK76" s="39"/>
      <c r="AL76" s="39"/>
      <c r="AM76" s="31"/>
      <c r="AN76" s="31"/>
      <c r="AO76" s="4"/>
      <c r="AP76" s="39"/>
      <c r="AQ76" s="30"/>
      <c r="AR76" s="31"/>
      <c r="AS76" s="14"/>
      <c r="AT76" s="4"/>
      <c r="AU76" s="39">
        <v>2695</v>
      </c>
      <c r="AV76" s="14">
        <v>512.04999999999995</v>
      </c>
      <c r="AW76" s="31">
        <v>3207.05</v>
      </c>
      <c r="AX76" s="14">
        <v>28222040</v>
      </c>
      <c r="AY76" s="4"/>
      <c r="AZ76" s="39"/>
      <c r="BA76" s="30"/>
      <c r="BB76" s="31"/>
      <c r="BC76" s="31"/>
      <c r="BD76" s="4"/>
      <c r="BE76" s="39"/>
      <c r="BF76" s="30"/>
      <c r="BG76" s="31"/>
      <c r="BH76" s="14"/>
      <c r="BI76" s="4"/>
      <c r="BJ76" s="39"/>
      <c r="BK76" s="30"/>
      <c r="BL76" s="31"/>
      <c r="BM76" s="14"/>
      <c r="BN76" s="4"/>
      <c r="BO76" s="39"/>
      <c r="BP76" s="30"/>
      <c r="BQ76" s="31"/>
      <c r="BR76" s="14"/>
      <c r="BS76" s="4"/>
      <c r="BT76" s="39">
        <v>2952</v>
      </c>
      <c r="BU76" s="14">
        <v>560.88</v>
      </c>
      <c r="BV76" s="31">
        <v>3512.88</v>
      </c>
      <c r="BW76" s="14">
        <v>30913344</v>
      </c>
      <c r="BX76" s="4"/>
      <c r="BY76" s="39"/>
      <c r="BZ76" s="30"/>
      <c r="CA76" s="31"/>
      <c r="CB76" s="14"/>
      <c r="CC76" s="4"/>
      <c r="CD76" s="35"/>
      <c r="CE76" s="33"/>
      <c r="CF76" s="31"/>
      <c r="CG76" s="14"/>
      <c r="CH76" s="4"/>
      <c r="CI76" s="39"/>
      <c r="CJ76" s="30"/>
      <c r="CK76" s="31"/>
      <c r="CL76" s="14"/>
      <c r="CM76" s="4"/>
      <c r="CN76" s="39">
        <v>5100</v>
      </c>
      <c r="CO76" s="14">
        <v>969</v>
      </c>
      <c r="CP76" s="31">
        <v>6069</v>
      </c>
      <c r="CQ76" s="14">
        <v>53407200</v>
      </c>
      <c r="CR76" s="4"/>
      <c r="CS76" s="39"/>
      <c r="CT76" s="39"/>
      <c r="CU76" s="39"/>
      <c r="CV76" s="14"/>
      <c r="CW76" s="4"/>
      <c r="CX76" s="39"/>
      <c r="CY76" s="30"/>
      <c r="CZ76" s="31"/>
      <c r="DA76" s="14"/>
      <c r="DB76" s="286"/>
      <c r="DC76" s="14">
        <v>2725</v>
      </c>
      <c r="DD76" s="14">
        <v>517.75</v>
      </c>
      <c r="DE76" s="14">
        <v>3242.75</v>
      </c>
      <c r="DF76" s="14">
        <v>28536200</v>
      </c>
      <c r="DG76" s="4"/>
      <c r="DH76" s="39"/>
      <c r="DI76" s="30"/>
      <c r="DJ76" s="31"/>
      <c r="DK76" s="14"/>
      <c r="DL76" s="4"/>
      <c r="DM76" s="39">
        <v>29810</v>
      </c>
      <c r="DN76" s="14">
        <v>5663.9</v>
      </c>
      <c r="DO76" s="31">
        <v>35473.9</v>
      </c>
      <c r="DP76" s="14">
        <v>312170320</v>
      </c>
      <c r="DQ76" s="4"/>
      <c r="DR76" s="39"/>
      <c r="DS76" s="30"/>
      <c r="DT76" s="31"/>
      <c r="DU76" s="14"/>
      <c r="DV76" s="4"/>
      <c r="DW76" s="45">
        <v>2625</v>
      </c>
      <c r="DX76" s="14">
        <v>498.75</v>
      </c>
      <c r="DY76" s="61">
        <v>3123.75</v>
      </c>
      <c r="DZ76" s="14">
        <v>27489000</v>
      </c>
      <c r="EA76" s="4"/>
      <c r="EB76" s="39"/>
      <c r="EC76" s="43"/>
      <c r="ED76" s="31"/>
      <c r="EE76" s="14"/>
      <c r="EF76" s="4"/>
      <c r="EG76" s="39"/>
      <c r="EH76" s="30"/>
      <c r="EI76" s="31"/>
      <c r="EJ76" s="14"/>
      <c r="EK76" s="4"/>
      <c r="EL76" s="39"/>
      <c r="EM76" s="30"/>
      <c r="EN76" s="31"/>
      <c r="EO76" s="14"/>
      <c r="EP76" s="4"/>
      <c r="EQ76" s="39"/>
      <c r="ER76" s="30"/>
      <c r="ES76" s="31"/>
      <c r="ET76" s="14"/>
      <c r="EU76" s="4"/>
      <c r="EV76" s="39"/>
      <c r="EW76" s="30"/>
      <c r="EX76" s="31"/>
      <c r="EY76" s="14"/>
      <c r="EZ76" s="286"/>
      <c r="FA76" s="39"/>
      <c r="FB76" s="30"/>
      <c r="FC76" s="31"/>
      <c r="FD76" s="14"/>
      <c r="FE76" s="4"/>
      <c r="FF76" s="39"/>
      <c r="FG76" s="30"/>
      <c r="FH76" s="31"/>
      <c r="FI76" s="14"/>
      <c r="FJ76" s="94"/>
      <c r="FK76" s="87">
        <f t="shared" si="9"/>
        <v>3177.8624</v>
      </c>
      <c r="FL76" s="87">
        <f t="shared" si="30"/>
        <v>4462.5</v>
      </c>
      <c r="FM76" s="87"/>
      <c r="FN76" s="87">
        <f t="shared" si="0"/>
        <v>5200.3</v>
      </c>
      <c r="FO76" s="87"/>
      <c r="FP76" s="87"/>
      <c r="FQ76" s="87"/>
      <c r="FR76" s="87">
        <f t="shared" si="23"/>
        <v>3207.05</v>
      </c>
      <c r="FS76" s="87"/>
      <c r="FT76" s="87"/>
      <c r="FU76" s="87"/>
      <c r="FV76" s="87"/>
      <c r="FW76" s="87">
        <f t="shared" ref="FW76:FW77" si="78">BV76</f>
        <v>3512.88</v>
      </c>
      <c r="FX76" s="87"/>
      <c r="FY76" s="87"/>
      <c r="FZ76" s="87"/>
      <c r="GA76" s="87">
        <f t="shared" si="15"/>
        <v>6069</v>
      </c>
      <c r="GB76" s="87"/>
      <c r="GC76" s="87"/>
      <c r="GD76" s="87">
        <f t="shared" si="19"/>
        <v>3242.75</v>
      </c>
      <c r="GE76" s="87"/>
      <c r="GF76" s="87">
        <f t="shared" ref="GF76:GF82" si="79">DO76</f>
        <v>35473.9</v>
      </c>
      <c r="GG76" s="87"/>
      <c r="GH76" s="87">
        <f t="shared" si="1"/>
        <v>3123.75</v>
      </c>
      <c r="GI76" s="87"/>
      <c r="GJ76" s="87"/>
      <c r="GK76" s="87"/>
      <c r="GL76" s="87"/>
      <c r="GM76" s="87"/>
      <c r="GN76" s="87"/>
      <c r="GO76" s="87"/>
      <c r="GP76" s="95"/>
      <c r="GQ76" s="87">
        <f t="shared" si="12"/>
        <v>3177.8624</v>
      </c>
      <c r="GR76" s="96">
        <f t="shared" si="2"/>
        <v>3123.75</v>
      </c>
      <c r="GS76" s="20" t="str">
        <f t="shared" si="71"/>
        <v>RAFAEL ANTONIO SALAMANCA</v>
      </c>
      <c r="GT76" s="116">
        <f t="shared" si="13"/>
        <v>2542.2899200000002</v>
      </c>
      <c r="GU76" s="116">
        <f t="shared" si="14"/>
        <v>3748.5</v>
      </c>
      <c r="GV76" s="96">
        <f t="shared" si="73"/>
        <v>8036.5162500000006</v>
      </c>
      <c r="GW76" s="87">
        <f t="shared" si="74"/>
        <v>-54.11239999999998</v>
      </c>
      <c r="GX76" s="88">
        <f t="shared" si="69"/>
        <v>-1.7027924179473592E-2</v>
      </c>
      <c r="GY76" s="96">
        <f t="shared" si="75"/>
        <v>3123.75</v>
      </c>
      <c r="GZ76" s="96">
        <f t="shared" si="7"/>
        <v>27489000</v>
      </c>
    </row>
    <row r="77" spans="1:210" s="27" customFormat="1" ht="30" customHeight="1">
      <c r="A77" s="17">
        <v>61</v>
      </c>
      <c r="B77" s="18" t="s">
        <v>218</v>
      </c>
      <c r="C77" s="53" t="s">
        <v>219</v>
      </c>
      <c r="D77" s="55"/>
      <c r="E77" s="51">
        <v>4010</v>
      </c>
      <c r="F77" s="19" t="s">
        <v>970</v>
      </c>
      <c r="G77" s="20" t="s">
        <v>981</v>
      </c>
      <c r="H77" s="60"/>
      <c r="I77" s="90" t="s">
        <v>1031</v>
      </c>
      <c r="J77" s="14">
        <v>1739.78</v>
      </c>
      <c r="K77" s="14"/>
      <c r="L77" s="14"/>
      <c r="M77" s="14">
        <f t="shared" si="76"/>
        <v>1901.2315839999999</v>
      </c>
      <c r="N77" s="14">
        <f t="shared" si="77"/>
        <v>1901.2315839999999</v>
      </c>
      <c r="O77" s="14">
        <f t="shared" si="8"/>
        <v>7623938.6518399995</v>
      </c>
      <c r="P77" s="286"/>
      <c r="Q77" s="39">
        <v>2400</v>
      </c>
      <c r="R77" s="14">
        <v>456</v>
      </c>
      <c r="S77" s="31">
        <v>2856</v>
      </c>
      <c r="T77" s="31">
        <v>11452560</v>
      </c>
      <c r="U77" s="4"/>
      <c r="V77" s="39"/>
      <c r="W77" s="30"/>
      <c r="X77" s="31"/>
      <c r="Y77" s="31"/>
      <c r="Z77" s="286"/>
      <c r="AA77" s="39">
        <v>2620</v>
      </c>
      <c r="AB77" s="39">
        <v>497.8</v>
      </c>
      <c r="AC77" s="31">
        <v>3117.8</v>
      </c>
      <c r="AD77" s="31">
        <v>12502378</v>
      </c>
      <c r="AE77" s="4"/>
      <c r="AF77" s="39"/>
      <c r="AG77" s="30"/>
      <c r="AH77" s="31"/>
      <c r="AI77" s="31"/>
      <c r="AJ77" s="4"/>
      <c r="AK77" s="39"/>
      <c r="AL77" s="39"/>
      <c r="AM77" s="31"/>
      <c r="AN77" s="31"/>
      <c r="AO77" s="4"/>
      <c r="AP77" s="39"/>
      <c r="AQ77" s="30"/>
      <c r="AR77" s="31"/>
      <c r="AS77" s="14"/>
      <c r="AT77" s="4"/>
      <c r="AU77" s="39">
        <v>1624</v>
      </c>
      <c r="AV77" s="14">
        <v>308.56</v>
      </c>
      <c r="AW77" s="31">
        <v>1932.56</v>
      </c>
      <c r="AX77" s="14">
        <v>7749565.5999999996</v>
      </c>
      <c r="AY77" s="4"/>
      <c r="AZ77" s="39"/>
      <c r="BA77" s="30"/>
      <c r="BB77" s="31"/>
      <c r="BC77" s="31"/>
      <c r="BD77" s="4"/>
      <c r="BE77" s="39"/>
      <c r="BF77" s="30"/>
      <c r="BG77" s="31"/>
      <c r="BH77" s="14"/>
      <c r="BI77" s="4"/>
      <c r="BJ77" s="39"/>
      <c r="BK77" s="30"/>
      <c r="BL77" s="31"/>
      <c r="BM77" s="14"/>
      <c r="BN77" s="4"/>
      <c r="BO77" s="39"/>
      <c r="BP77" s="30"/>
      <c r="BQ77" s="31"/>
      <c r="BR77" s="14"/>
      <c r="BS77" s="4"/>
      <c r="BT77" s="39">
        <v>1759</v>
      </c>
      <c r="BU77" s="14">
        <v>334.21</v>
      </c>
      <c r="BV77" s="31">
        <v>2093.21</v>
      </c>
      <c r="BW77" s="14">
        <v>8393772.0999999996</v>
      </c>
      <c r="BX77" s="4"/>
      <c r="BY77" s="39"/>
      <c r="BZ77" s="30"/>
      <c r="CA77" s="31"/>
      <c r="CB77" s="14"/>
      <c r="CC77" s="4"/>
      <c r="CD77" s="35"/>
      <c r="CE77" s="33"/>
      <c r="CF77" s="31"/>
      <c r="CG77" s="14"/>
      <c r="CH77" s="4"/>
      <c r="CI77" s="39"/>
      <c r="CJ77" s="30"/>
      <c r="CK77" s="31"/>
      <c r="CL77" s="14"/>
      <c r="CM77" s="4"/>
      <c r="CN77" s="39">
        <v>1900</v>
      </c>
      <c r="CO77" s="14">
        <v>361</v>
      </c>
      <c r="CP77" s="31">
        <v>2261</v>
      </c>
      <c r="CQ77" s="14">
        <v>9066610</v>
      </c>
      <c r="CR77" s="4"/>
      <c r="CS77" s="39"/>
      <c r="CT77" s="39"/>
      <c r="CU77" s="39"/>
      <c r="CV77" s="14"/>
      <c r="CW77" s="4"/>
      <c r="CX77" s="39"/>
      <c r="CY77" s="30"/>
      <c r="CZ77" s="31"/>
      <c r="DA77" s="14"/>
      <c r="DB77" s="286"/>
      <c r="DC77" s="14">
        <v>1650</v>
      </c>
      <c r="DD77" s="14">
        <v>313.5</v>
      </c>
      <c r="DE77" s="14">
        <v>1963.5</v>
      </c>
      <c r="DF77" s="14">
        <v>7873635</v>
      </c>
      <c r="DG77" s="4"/>
      <c r="DH77" s="39"/>
      <c r="DI77" s="30"/>
      <c r="DJ77" s="31"/>
      <c r="DK77" s="14"/>
      <c r="DL77" s="4"/>
      <c r="DM77" s="39"/>
      <c r="DN77" s="30"/>
      <c r="DO77" s="31"/>
      <c r="DP77" s="14"/>
      <c r="DQ77" s="4"/>
      <c r="DR77" s="39"/>
      <c r="DS77" s="30"/>
      <c r="DT77" s="31"/>
      <c r="DU77" s="14"/>
      <c r="DV77" s="4"/>
      <c r="DW77" s="45">
        <v>1875</v>
      </c>
      <c r="DX77" s="14">
        <v>356.25</v>
      </c>
      <c r="DY77" s="61">
        <v>2231.25</v>
      </c>
      <c r="DZ77" s="14">
        <v>8947312.5</v>
      </c>
      <c r="EA77" s="4"/>
      <c r="EB77" s="39"/>
      <c r="EC77" s="43"/>
      <c r="ED77" s="31"/>
      <c r="EE77" s="14"/>
      <c r="EF77" s="4"/>
      <c r="EG77" s="39"/>
      <c r="EH77" s="30"/>
      <c r="EI77" s="31"/>
      <c r="EJ77" s="14"/>
      <c r="EK77" s="4"/>
      <c r="EL77" s="39"/>
      <c r="EM77" s="30"/>
      <c r="EN77" s="31"/>
      <c r="EO77" s="14"/>
      <c r="EP77" s="4"/>
      <c r="EQ77" s="39"/>
      <c r="ER77" s="30"/>
      <c r="ES77" s="31"/>
      <c r="ET77" s="14"/>
      <c r="EU77" s="4"/>
      <c r="EV77" s="39"/>
      <c r="EW77" s="30"/>
      <c r="EX77" s="31"/>
      <c r="EY77" s="14"/>
      <c r="EZ77" s="286"/>
      <c r="FA77" s="39"/>
      <c r="FB77" s="30"/>
      <c r="FC77" s="31"/>
      <c r="FD77" s="14"/>
      <c r="FE77" s="4"/>
      <c r="FF77" s="39"/>
      <c r="FG77" s="30"/>
      <c r="FH77" s="31"/>
      <c r="FI77" s="14"/>
      <c r="FJ77" s="94"/>
      <c r="FK77" s="87">
        <f t="shared" si="9"/>
        <v>1901.2315839999999</v>
      </c>
      <c r="FL77" s="87">
        <f t="shared" si="30"/>
        <v>2856</v>
      </c>
      <c r="FM77" s="87"/>
      <c r="FN77" s="87">
        <f t="shared" si="0"/>
        <v>3117.8</v>
      </c>
      <c r="FO77" s="87"/>
      <c r="FP77" s="87"/>
      <c r="FQ77" s="87"/>
      <c r="FR77" s="87">
        <f t="shared" si="23"/>
        <v>1932.56</v>
      </c>
      <c r="FS77" s="87"/>
      <c r="FT77" s="87"/>
      <c r="FU77" s="87"/>
      <c r="FV77" s="87"/>
      <c r="FW77" s="87">
        <f t="shared" si="78"/>
        <v>2093.21</v>
      </c>
      <c r="FX77" s="87"/>
      <c r="FY77" s="87"/>
      <c r="FZ77" s="87"/>
      <c r="GA77" s="87">
        <f t="shared" si="15"/>
        <v>2261</v>
      </c>
      <c r="GB77" s="87"/>
      <c r="GC77" s="87"/>
      <c r="GD77" s="87">
        <f t="shared" si="19"/>
        <v>1963.5</v>
      </c>
      <c r="GE77" s="87"/>
      <c r="GF77" s="87"/>
      <c r="GG77" s="87"/>
      <c r="GH77" s="87">
        <f t="shared" si="1"/>
        <v>2231.25</v>
      </c>
      <c r="GI77" s="87"/>
      <c r="GJ77" s="87"/>
      <c r="GK77" s="87"/>
      <c r="GL77" s="87"/>
      <c r="GM77" s="87"/>
      <c r="GN77" s="87"/>
      <c r="GO77" s="87"/>
      <c r="GP77" s="95"/>
      <c r="GQ77" s="87">
        <f t="shared" si="12"/>
        <v>1901.2315839999999</v>
      </c>
      <c r="GR77" s="96">
        <f t="shared" si="2"/>
        <v>1932.56</v>
      </c>
      <c r="GS77" s="20" t="str">
        <f t="shared" si="71"/>
        <v>BIOPLAST S.A.S</v>
      </c>
      <c r="GT77" s="96">
        <f t="shared" si="13"/>
        <v>1520.9852672</v>
      </c>
      <c r="GU77" s="96">
        <f t="shared" si="14"/>
        <v>2319.0719999999997</v>
      </c>
      <c r="GV77" s="96">
        <f t="shared" si="73"/>
        <v>2350.7599999999998</v>
      </c>
      <c r="GW77" s="87">
        <f t="shared" si="74"/>
        <v>31.328416000000061</v>
      </c>
      <c r="GX77" s="88">
        <f t="shared" si="69"/>
        <v>1.6477958952316702E-2</v>
      </c>
      <c r="GY77" s="96">
        <f t="shared" si="75"/>
        <v>1932.56</v>
      </c>
      <c r="GZ77" s="96">
        <f t="shared" si="7"/>
        <v>7749565.5999999996</v>
      </c>
    </row>
    <row r="78" spans="1:210" s="27" customFormat="1" ht="30" customHeight="1">
      <c r="A78" s="17">
        <v>62</v>
      </c>
      <c r="B78" s="18" t="s">
        <v>220</v>
      </c>
      <c r="C78" s="53" t="s">
        <v>221</v>
      </c>
      <c r="D78" s="55"/>
      <c r="E78" s="51">
        <v>5000</v>
      </c>
      <c r="F78" s="19" t="s">
        <v>975</v>
      </c>
      <c r="G78" s="20" t="s">
        <v>981</v>
      </c>
      <c r="H78" s="60"/>
      <c r="I78" s="90" t="s">
        <v>1039</v>
      </c>
      <c r="J78" s="14">
        <v>208</v>
      </c>
      <c r="K78" s="14"/>
      <c r="L78" s="14">
        <f>(J78*13.12%)+J78</f>
        <v>235.28960000000001</v>
      </c>
      <c r="M78" s="14">
        <f>(L78*9.28%)+L78</f>
        <v>257.12447487999998</v>
      </c>
      <c r="N78" s="14">
        <f>M78</f>
        <v>257.12447487999998</v>
      </c>
      <c r="O78" s="14">
        <f t="shared" si="8"/>
        <v>1285622.3743999999</v>
      </c>
      <c r="P78" s="286"/>
      <c r="Q78" s="39"/>
      <c r="R78" s="30"/>
      <c r="S78" s="31"/>
      <c r="T78" s="31"/>
      <c r="U78" s="4"/>
      <c r="V78" s="39"/>
      <c r="W78" s="30"/>
      <c r="X78" s="31"/>
      <c r="Y78" s="31"/>
      <c r="Z78" s="286"/>
      <c r="AA78" s="39"/>
      <c r="AB78" s="39"/>
      <c r="AC78" s="31"/>
      <c r="AD78" s="31"/>
      <c r="AE78" s="4"/>
      <c r="AF78" s="39"/>
      <c r="AG78" s="30"/>
      <c r="AH78" s="31"/>
      <c r="AI78" s="31"/>
      <c r="AJ78" s="4"/>
      <c r="AK78" s="39"/>
      <c r="AL78" s="39"/>
      <c r="AM78" s="31"/>
      <c r="AN78" s="31"/>
      <c r="AO78" s="4"/>
      <c r="AP78" s="39"/>
      <c r="AQ78" s="30"/>
      <c r="AR78" s="31"/>
      <c r="AS78" s="14"/>
      <c r="AT78" s="4"/>
      <c r="AU78" s="39">
        <v>193</v>
      </c>
      <c r="AV78" s="14">
        <v>36.67</v>
      </c>
      <c r="AW78" s="31">
        <v>229.67000000000002</v>
      </c>
      <c r="AX78" s="14">
        <v>1148350</v>
      </c>
      <c r="AY78" s="4"/>
      <c r="AZ78" s="39"/>
      <c r="BA78" s="30"/>
      <c r="BB78" s="31"/>
      <c r="BC78" s="31"/>
      <c r="BD78" s="4"/>
      <c r="BE78" s="39"/>
      <c r="BF78" s="30"/>
      <c r="BG78" s="31"/>
      <c r="BH78" s="14"/>
      <c r="BI78" s="4"/>
      <c r="BJ78" s="39"/>
      <c r="BK78" s="30"/>
      <c r="BL78" s="31"/>
      <c r="BM78" s="14"/>
      <c r="BN78" s="4"/>
      <c r="BO78" s="39"/>
      <c r="BP78" s="30"/>
      <c r="BQ78" s="31"/>
      <c r="BR78" s="14"/>
      <c r="BS78" s="4"/>
      <c r="BT78" s="39"/>
      <c r="BU78" s="30"/>
      <c r="BV78" s="31"/>
      <c r="BW78" s="14"/>
      <c r="BX78" s="4"/>
      <c r="BY78" s="39"/>
      <c r="BZ78" s="30"/>
      <c r="CA78" s="31"/>
      <c r="CB78" s="14"/>
      <c r="CC78" s="4"/>
      <c r="CD78" s="35"/>
      <c r="CE78" s="33"/>
      <c r="CF78" s="31"/>
      <c r="CG78" s="14"/>
      <c r="CH78" s="4"/>
      <c r="CI78" s="39"/>
      <c r="CJ78" s="30"/>
      <c r="CK78" s="31"/>
      <c r="CL78" s="14"/>
      <c r="CM78" s="4"/>
      <c r="CN78" s="39">
        <v>31000</v>
      </c>
      <c r="CO78" s="14">
        <v>5890</v>
      </c>
      <c r="CP78" s="31">
        <v>36890</v>
      </c>
      <c r="CQ78" s="14">
        <v>184450000</v>
      </c>
      <c r="CR78" s="4"/>
      <c r="CS78" s="39"/>
      <c r="CT78" s="39"/>
      <c r="CU78" s="39"/>
      <c r="CV78" s="14"/>
      <c r="CW78" s="4"/>
      <c r="CX78" s="43">
        <v>199</v>
      </c>
      <c r="CY78" s="30">
        <v>37.81</v>
      </c>
      <c r="CZ78" s="31">
        <v>236.81</v>
      </c>
      <c r="DA78" s="14">
        <v>1184050</v>
      </c>
      <c r="DB78" s="286"/>
      <c r="DC78" s="43"/>
      <c r="DD78" s="43"/>
      <c r="DE78" s="14"/>
      <c r="DF78" s="14"/>
      <c r="DG78" s="4"/>
      <c r="DH78" s="39"/>
      <c r="DI78" s="30"/>
      <c r="DJ78" s="31"/>
      <c r="DK78" s="14"/>
      <c r="DL78" s="4"/>
      <c r="DM78" s="39"/>
      <c r="DN78" s="30"/>
      <c r="DO78" s="31"/>
      <c r="DP78" s="14"/>
      <c r="DQ78" s="4"/>
      <c r="DR78" s="39"/>
      <c r="DS78" s="30"/>
      <c r="DT78" s="31"/>
      <c r="DU78" s="14"/>
      <c r="DV78" s="4"/>
      <c r="DW78" s="45">
        <v>44250</v>
      </c>
      <c r="DX78" s="14">
        <v>8407.5</v>
      </c>
      <c r="DY78" s="61">
        <v>52657.5</v>
      </c>
      <c r="DZ78" s="14">
        <v>263287500</v>
      </c>
      <c r="EA78" s="4"/>
      <c r="EB78" s="39"/>
      <c r="EC78" s="43"/>
      <c r="ED78" s="31"/>
      <c r="EE78" s="14"/>
      <c r="EF78" s="4"/>
      <c r="EG78" s="39"/>
      <c r="EH78" s="30"/>
      <c r="EI78" s="31"/>
      <c r="EJ78" s="14"/>
      <c r="EK78" s="4"/>
      <c r="EL78" s="39"/>
      <c r="EM78" s="30"/>
      <c r="EN78" s="31"/>
      <c r="EO78" s="14"/>
      <c r="EP78" s="4"/>
      <c r="EQ78" s="39">
        <v>312.375</v>
      </c>
      <c r="ER78" s="14">
        <v>59.35125</v>
      </c>
      <c r="ES78" s="31">
        <v>371.72624999999999</v>
      </c>
      <c r="ET78" s="14">
        <v>1858631.25</v>
      </c>
      <c r="EU78" s="4"/>
      <c r="EV78" s="39"/>
      <c r="EW78" s="30"/>
      <c r="EX78" s="31"/>
      <c r="EY78" s="14"/>
      <c r="EZ78" s="286"/>
      <c r="FA78" s="39"/>
      <c r="FB78" s="30"/>
      <c r="FC78" s="31"/>
      <c r="FD78" s="14"/>
      <c r="FE78" s="4"/>
      <c r="FF78" s="39"/>
      <c r="FG78" s="30"/>
      <c r="FH78" s="31"/>
      <c r="FI78" s="14"/>
      <c r="FJ78" s="94"/>
      <c r="FK78" s="87">
        <f t="shared" si="9"/>
        <v>257.12447487999998</v>
      </c>
      <c r="FL78" s="87"/>
      <c r="FM78" s="87"/>
      <c r="FN78" s="87"/>
      <c r="FO78" s="87"/>
      <c r="FP78" s="87"/>
      <c r="FQ78" s="87"/>
      <c r="FR78" s="87">
        <f t="shared" si="23"/>
        <v>229.67000000000002</v>
      </c>
      <c r="FS78" s="87"/>
      <c r="FT78" s="87"/>
      <c r="FU78" s="87"/>
      <c r="FV78" s="87"/>
      <c r="FW78" s="87"/>
      <c r="FX78" s="87"/>
      <c r="FY78" s="87"/>
      <c r="FZ78" s="87"/>
      <c r="GA78" s="87">
        <f t="shared" si="15"/>
        <v>36890</v>
      </c>
      <c r="GB78" s="87"/>
      <c r="GC78" s="87">
        <f t="shared" ref="GC78:GC82" si="80">CZ78</f>
        <v>236.81</v>
      </c>
      <c r="GD78" s="87"/>
      <c r="GE78" s="87"/>
      <c r="GF78" s="87"/>
      <c r="GG78" s="87"/>
      <c r="GH78" s="87">
        <f t="shared" si="1"/>
        <v>52657.5</v>
      </c>
      <c r="GI78" s="87"/>
      <c r="GJ78" s="87"/>
      <c r="GK78" s="87"/>
      <c r="GL78" s="87">
        <f t="shared" si="25"/>
        <v>371.72624999999999</v>
      </c>
      <c r="GM78" s="87"/>
      <c r="GN78" s="87"/>
      <c r="GO78" s="87"/>
      <c r="GP78" s="95"/>
      <c r="GQ78" s="87">
        <f t="shared" si="12"/>
        <v>257.12447487999998</v>
      </c>
      <c r="GR78" s="96">
        <f t="shared" si="2"/>
        <v>229.67000000000002</v>
      </c>
      <c r="GS78" s="20" t="str">
        <f t="shared" si="71"/>
        <v>BIOPLAST S.A.S</v>
      </c>
      <c r="GT78" s="96">
        <f t="shared" si="13"/>
        <v>205.69957990399999</v>
      </c>
      <c r="GU78" s="96">
        <f t="shared" si="14"/>
        <v>275.60399999999998</v>
      </c>
      <c r="GV78" s="96">
        <f t="shared" si="73"/>
        <v>18077.141250000001</v>
      </c>
      <c r="GW78" s="87">
        <f t="shared" si="74"/>
        <v>-27.454474879999964</v>
      </c>
      <c r="GX78" s="88">
        <f t="shared" si="69"/>
        <v>-0.10677503529297618</v>
      </c>
      <c r="GY78" s="96">
        <f t="shared" si="75"/>
        <v>229.67000000000002</v>
      </c>
      <c r="GZ78" s="96">
        <f t="shared" si="7"/>
        <v>1148350</v>
      </c>
    </row>
    <row r="79" spans="1:210" s="27" customFormat="1" ht="30" customHeight="1">
      <c r="A79" s="17">
        <v>63</v>
      </c>
      <c r="B79" s="18" t="s">
        <v>222</v>
      </c>
      <c r="C79" s="53" t="s">
        <v>223</v>
      </c>
      <c r="D79" s="55"/>
      <c r="E79" s="51">
        <v>5</v>
      </c>
      <c r="F79" s="19" t="s">
        <v>974</v>
      </c>
      <c r="G79" s="20" t="s">
        <v>981</v>
      </c>
      <c r="H79" s="60"/>
      <c r="I79" s="90" t="s">
        <v>1027</v>
      </c>
      <c r="J79" s="14">
        <v>44500</v>
      </c>
      <c r="K79" s="14"/>
      <c r="L79" s="14"/>
      <c r="M79" s="14"/>
      <c r="N79" s="14">
        <f t="shared" ref="N79:N82" si="81">J79</f>
        <v>44500</v>
      </c>
      <c r="O79" s="14">
        <f t="shared" si="8"/>
        <v>222500</v>
      </c>
      <c r="P79" s="286"/>
      <c r="Q79" s="39"/>
      <c r="R79" s="30"/>
      <c r="S79" s="31"/>
      <c r="T79" s="31"/>
      <c r="U79" s="4"/>
      <c r="V79" s="39"/>
      <c r="W79" s="30"/>
      <c r="X79" s="31"/>
      <c r="Y79" s="31"/>
      <c r="Z79" s="286"/>
      <c r="AA79" s="39"/>
      <c r="AB79" s="39"/>
      <c r="AC79" s="31"/>
      <c r="AD79" s="31"/>
      <c r="AE79" s="4"/>
      <c r="AF79" s="39"/>
      <c r="AG79" s="30"/>
      <c r="AH79" s="31"/>
      <c r="AI79" s="31"/>
      <c r="AJ79" s="4"/>
      <c r="AK79" s="39"/>
      <c r="AL79" s="39"/>
      <c r="AM79" s="31"/>
      <c r="AN79" s="31"/>
      <c r="AO79" s="4"/>
      <c r="AP79" s="39"/>
      <c r="AQ79" s="30"/>
      <c r="AR79" s="31"/>
      <c r="AS79" s="14"/>
      <c r="AT79" s="4"/>
      <c r="AU79" s="39"/>
      <c r="AV79" s="14"/>
      <c r="AW79" s="31"/>
      <c r="AX79" s="14"/>
      <c r="AY79" s="4"/>
      <c r="AZ79" s="39"/>
      <c r="BA79" s="30"/>
      <c r="BB79" s="31"/>
      <c r="BC79" s="31"/>
      <c r="BD79" s="4"/>
      <c r="BE79" s="39"/>
      <c r="BF79" s="30"/>
      <c r="BG79" s="31"/>
      <c r="BH79" s="14"/>
      <c r="BI79" s="4"/>
      <c r="BJ79" s="39"/>
      <c r="BK79" s="30"/>
      <c r="BL79" s="31"/>
      <c r="BM79" s="14"/>
      <c r="BN79" s="4"/>
      <c r="BO79" s="39">
        <v>444000</v>
      </c>
      <c r="BP79" s="30">
        <v>0</v>
      </c>
      <c r="BQ79" s="31">
        <v>444000</v>
      </c>
      <c r="BR79" s="14">
        <v>2220000</v>
      </c>
      <c r="BS79" s="4"/>
      <c r="BT79" s="39"/>
      <c r="BU79" s="30"/>
      <c r="BV79" s="31"/>
      <c r="BW79" s="14"/>
      <c r="BX79" s="4"/>
      <c r="BY79" s="39"/>
      <c r="BZ79" s="30"/>
      <c r="CA79" s="31"/>
      <c r="CB79" s="14"/>
      <c r="CC79" s="4"/>
      <c r="CD79" s="35"/>
      <c r="CE79" s="33"/>
      <c r="CF79" s="31"/>
      <c r="CG79" s="14"/>
      <c r="CH79" s="4"/>
      <c r="CI79" s="39"/>
      <c r="CJ79" s="30"/>
      <c r="CK79" s="31"/>
      <c r="CL79" s="14"/>
      <c r="CM79" s="4"/>
      <c r="CN79" s="39"/>
      <c r="CO79" s="30"/>
      <c r="CP79" s="31"/>
      <c r="CQ79" s="14"/>
      <c r="CR79" s="4"/>
      <c r="CS79" s="39"/>
      <c r="CT79" s="39"/>
      <c r="CU79" s="39"/>
      <c r="CV79" s="14"/>
      <c r="CW79" s="4"/>
      <c r="CX79" s="39"/>
      <c r="CY79" s="30"/>
      <c r="CZ79" s="31"/>
      <c r="DA79" s="14"/>
      <c r="DB79" s="286"/>
      <c r="DC79" s="43"/>
      <c r="DD79" s="43"/>
      <c r="DE79" s="14"/>
      <c r="DF79" s="14"/>
      <c r="DG79" s="4"/>
      <c r="DH79" s="39"/>
      <c r="DI79" s="30"/>
      <c r="DJ79" s="31"/>
      <c r="DK79" s="14"/>
      <c r="DL79" s="4"/>
      <c r="DM79" s="39"/>
      <c r="DN79" s="30"/>
      <c r="DO79" s="31"/>
      <c r="DP79" s="14"/>
      <c r="DQ79" s="4"/>
      <c r="DR79" s="39"/>
      <c r="DS79" s="30"/>
      <c r="DT79" s="31"/>
      <c r="DU79" s="14"/>
      <c r="DV79" s="4"/>
      <c r="DW79" s="45">
        <v>48500</v>
      </c>
      <c r="DX79" s="61">
        <v>0</v>
      </c>
      <c r="DY79" s="61">
        <v>48500</v>
      </c>
      <c r="DZ79" s="14">
        <v>242500</v>
      </c>
      <c r="EA79" s="4"/>
      <c r="EB79" s="39"/>
      <c r="EC79" s="43"/>
      <c r="ED79" s="31"/>
      <c r="EE79" s="14"/>
      <c r="EF79" s="4"/>
      <c r="EG79" s="39"/>
      <c r="EH79" s="30"/>
      <c r="EI79" s="31"/>
      <c r="EJ79" s="14"/>
      <c r="EK79" s="4"/>
      <c r="EL79" s="39"/>
      <c r="EM79" s="30"/>
      <c r="EN79" s="31"/>
      <c r="EO79" s="14"/>
      <c r="EP79" s="4"/>
      <c r="EQ79" s="39"/>
      <c r="ER79" s="30"/>
      <c r="ES79" s="31"/>
      <c r="ET79" s="14"/>
      <c r="EU79" s="4"/>
      <c r="EV79" s="39"/>
      <c r="EW79" s="30"/>
      <c r="EX79" s="31"/>
      <c r="EY79" s="14"/>
      <c r="EZ79" s="286"/>
      <c r="FA79" s="39"/>
      <c r="FB79" s="30"/>
      <c r="FC79" s="31"/>
      <c r="FD79" s="14"/>
      <c r="FE79" s="4"/>
      <c r="FF79" s="39"/>
      <c r="FG79" s="30"/>
      <c r="FH79" s="31"/>
      <c r="FI79" s="14"/>
      <c r="FJ79" s="94"/>
      <c r="FK79" s="87">
        <f t="shared" si="9"/>
        <v>44500</v>
      </c>
      <c r="FL79" s="87"/>
      <c r="FM79" s="87"/>
      <c r="FN79" s="87"/>
      <c r="FO79" s="87"/>
      <c r="FP79" s="87"/>
      <c r="FQ79" s="87"/>
      <c r="FR79" s="87"/>
      <c r="FS79" s="87"/>
      <c r="FT79" s="87"/>
      <c r="FU79" s="87"/>
      <c r="FV79" s="87">
        <f t="shared" si="49"/>
        <v>444000</v>
      </c>
      <c r="FW79" s="87"/>
      <c r="FX79" s="87"/>
      <c r="FY79" s="87"/>
      <c r="FZ79" s="87"/>
      <c r="GA79" s="87"/>
      <c r="GB79" s="87"/>
      <c r="GC79" s="87"/>
      <c r="GD79" s="87"/>
      <c r="GE79" s="87"/>
      <c r="GF79" s="87"/>
      <c r="GG79" s="87"/>
      <c r="GH79" s="87">
        <f t="shared" si="1"/>
        <v>48500</v>
      </c>
      <c r="GI79" s="87"/>
      <c r="GJ79" s="87"/>
      <c r="GK79" s="87"/>
      <c r="GL79" s="87"/>
      <c r="GM79" s="87"/>
      <c r="GN79" s="87"/>
      <c r="GO79" s="87"/>
      <c r="GP79" s="95"/>
      <c r="GQ79" s="87">
        <f t="shared" si="12"/>
        <v>44500</v>
      </c>
      <c r="GR79" s="96">
        <f t="shared" si="2"/>
        <v>48500</v>
      </c>
      <c r="GS79" s="20" t="str">
        <f t="shared" si="71"/>
        <v>RAFAEL ANTONIO SALAMANCA</v>
      </c>
      <c r="GT79" s="96">
        <f t="shared" si="13"/>
        <v>35600</v>
      </c>
      <c r="GU79" s="96">
        <f t="shared" si="14"/>
        <v>58200</v>
      </c>
      <c r="GV79" s="96">
        <f t="shared" si="73"/>
        <v>246250</v>
      </c>
      <c r="GW79" s="87">
        <f t="shared" si="74"/>
        <v>4000</v>
      </c>
      <c r="GX79" s="88">
        <f t="shared" si="69"/>
        <v>8.98876404494382E-2</v>
      </c>
      <c r="GY79" s="96">
        <f t="shared" si="75"/>
        <v>48500</v>
      </c>
      <c r="GZ79" s="96">
        <f t="shared" si="7"/>
        <v>242500</v>
      </c>
    </row>
    <row r="80" spans="1:210" s="27" customFormat="1" ht="30" customHeight="1">
      <c r="A80" s="17">
        <v>64</v>
      </c>
      <c r="B80" s="18" t="s">
        <v>224</v>
      </c>
      <c r="C80" s="53" t="s">
        <v>225</v>
      </c>
      <c r="D80" s="55"/>
      <c r="E80" s="51">
        <v>1</v>
      </c>
      <c r="F80" s="19" t="s">
        <v>970</v>
      </c>
      <c r="G80" s="20" t="s">
        <v>981</v>
      </c>
      <c r="H80" s="60"/>
      <c r="I80" s="90" t="s">
        <v>1027</v>
      </c>
      <c r="J80" s="14">
        <v>1706760</v>
      </c>
      <c r="K80" s="14"/>
      <c r="L80" s="14"/>
      <c r="M80" s="14"/>
      <c r="N80" s="14">
        <f t="shared" si="81"/>
        <v>1706760</v>
      </c>
      <c r="O80" s="14">
        <f t="shared" si="8"/>
        <v>1706760</v>
      </c>
      <c r="P80" s="286"/>
      <c r="Q80" s="39"/>
      <c r="R80" s="30"/>
      <c r="S80" s="31"/>
      <c r="T80" s="31"/>
      <c r="U80" s="4"/>
      <c r="V80" s="39"/>
      <c r="W80" s="30"/>
      <c r="X80" s="31"/>
      <c r="Y80" s="31"/>
      <c r="Z80" s="286"/>
      <c r="AA80" s="39"/>
      <c r="AB80" s="39"/>
      <c r="AC80" s="31"/>
      <c r="AD80" s="31"/>
      <c r="AE80" s="4"/>
      <c r="AF80" s="39"/>
      <c r="AG80" s="30"/>
      <c r="AH80" s="31"/>
      <c r="AI80" s="31"/>
      <c r="AJ80" s="4"/>
      <c r="AK80" s="39"/>
      <c r="AL80" s="39"/>
      <c r="AM80" s="31"/>
      <c r="AN80" s="31"/>
      <c r="AO80" s="4"/>
      <c r="AP80" s="39"/>
      <c r="AQ80" s="30"/>
      <c r="AR80" s="31"/>
      <c r="AS80" s="14"/>
      <c r="AT80" s="4"/>
      <c r="AU80" s="39"/>
      <c r="AV80" s="14"/>
      <c r="AW80" s="31"/>
      <c r="AX80" s="14"/>
      <c r="AY80" s="4"/>
      <c r="AZ80" s="39"/>
      <c r="BA80" s="30"/>
      <c r="BB80" s="31"/>
      <c r="BC80" s="31"/>
      <c r="BD80" s="4"/>
      <c r="BE80" s="39"/>
      <c r="BF80" s="30"/>
      <c r="BG80" s="31"/>
      <c r="BH80" s="14"/>
      <c r="BI80" s="4"/>
      <c r="BJ80" s="39"/>
      <c r="BK80" s="30"/>
      <c r="BL80" s="31"/>
      <c r="BM80" s="14"/>
      <c r="BN80" s="4"/>
      <c r="BO80" s="39"/>
      <c r="BP80" s="30"/>
      <c r="BQ80" s="31"/>
      <c r="BR80" s="14"/>
      <c r="BS80" s="4"/>
      <c r="BT80" s="39"/>
      <c r="BU80" s="30"/>
      <c r="BV80" s="31"/>
      <c r="BW80" s="14"/>
      <c r="BX80" s="4"/>
      <c r="BY80" s="39"/>
      <c r="BZ80" s="30"/>
      <c r="CA80" s="31"/>
      <c r="CB80" s="14"/>
      <c r="CC80" s="4"/>
      <c r="CD80" s="35"/>
      <c r="CE80" s="33"/>
      <c r="CF80" s="31"/>
      <c r="CG80" s="14"/>
      <c r="CH80" s="4"/>
      <c r="CI80" s="39"/>
      <c r="CJ80" s="30"/>
      <c r="CK80" s="31"/>
      <c r="CL80" s="14"/>
      <c r="CM80" s="4"/>
      <c r="CN80" s="39"/>
      <c r="CO80" s="30"/>
      <c r="CP80" s="31"/>
      <c r="CQ80" s="14"/>
      <c r="CR80" s="4"/>
      <c r="CS80" s="39"/>
      <c r="CT80" s="39"/>
      <c r="CU80" s="39"/>
      <c r="CV80" s="14"/>
      <c r="CW80" s="4"/>
      <c r="CX80" s="43">
        <v>1137614</v>
      </c>
      <c r="CY80" s="30">
        <v>0</v>
      </c>
      <c r="CZ80" s="31">
        <v>1137614</v>
      </c>
      <c r="DA80" s="14">
        <v>1137614</v>
      </c>
      <c r="DB80" s="286"/>
      <c r="DC80" s="14">
        <v>662500</v>
      </c>
      <c r="DD80" s="14">
        <v>0</v>
      </c>
      <c r="DE80" s="14">
        <v>662500</v>
      </c>
      <c r="DF80" s="14">
        <v>662500</v>
      </c>
      <c r="DG80" s="4"/>
      <c r="DH80" s="39"/>
      <c r="DI80" s="30"/>
      <c r="DJ80" s="31"/>
      <c r="DK80" s="14"/>
      <c r="DL80" s="4"/>
      <c r="DM80" s="39">
        <v>1706760</v>
      </c>
      <c r="DN80" s="30">
        <v>0</v>
      </c>
      <c r="DO80" s="31">
        <v>1706760</v>
      </c>
      <c r="DP80" s="14">
        <v>1706760</v>
      </c>
      <c r="DQ80" s="4"/>
      <c r="DR80" s="39"/>
      <c r="DS80" s="30"/>
      <c r="DT80" s="31"/>
      <c r="DU80" s="14"/>
      <c r="DV80" s="4"/>
      <c r="DW80" s="46"/>
      <c r="DX80" s="61"/>
      <c r="DY80" s="61"/>
      <c r="DZ80" s="14"/>
      <c r="EA80" s="4"/>
      <c r="EB80" s="39"/>
      <c r="EC80" s="43"/>
      <c r="ED80" s="31"/>
      <c r="EE80" s="14"/>
      <c r="EF80" s="4"/>
      <c r="EG80" s="39"/>
      <c r="EH80" s="30"/>
      <c r="EI80" s="31"/>
      <c r="EJ80" s="14"/>
      <c r="EK80" s="4"/>
      <c r="EL80" s="39"/>
      <c r="EM80" s="30"/>
      <c r="EN80" s="31"/>
      <c r="EO80" s="14"/>
      <c r="EP80" s="4"/>
      <c r="EQ80" s="39"/>
      <c r="ER80" s="30"/>
      <c r="ES80" s="31"/>
      <c r="ET80" s="14"/>
      <c r="EU80" s="4"/>
      <c r="EV80" s="39"/>
      <c r="EW80" s="30"/>
      <c r="EX80" s="31"/>
      <c r="EY80" s="14"/>
      <c r="EZ80" s="286"/>
      <c r="FA80" s="39"/>
      <c r="FB80" s="30"/>
      <c r="FC80" s="31"/>
      <c r="FD80" s="14"/>
      <c r="FE80" s="4"/>
      <c r="FF80" s="39"/>
      <c r="FG80" s="30"/>
      <c r="FH80" s="31"/>
      <c r="FI80" s="14"/>
      <c r="FJ80" s="94"/>
      <c r="FK80" s="87">
        <f t="shared" si="9"/>
        <v>1706760</v>
      </c>
      <c r="FL80" s="87"/>
      <c r="FM80" s="87"/>
      <c r="FN80" s="87"/>
      <c r="FO80" s="87"/>
      <c r="FP80" s="87"/>
      <c r="FQ80" s="87"/>
      <c r="FR80" s="87"/>
      <c r="FS80" s="87"/>
      <c r="FT80" s="87"/>
      <c r="FU80" s="87"/>
      <c r="FV80" s="87"/>
      <c r="FW80" s="87"/>
      <c r="FX80" s="87"/>
      <c r="FY80" s="87"/>
      <c r="FZ80" s="87"/>
      <c r="GA80" s="87"/>
      <c r="GB80" s="87"/>
      <c r="GC80" s="87">
        <f t="shared" si="80"/>
        <v>1137614</v>
      </c>
      <c r="GD80" s="87"/>
      <c r="GE80" s="87"/>
      <c r="GF80" s="87">
        <f t="shared" si="79"/>
        <v>1706760</v>
      </c>
      <c r="GG80" s="87"/>
      <c r="GH80" s="87"/>
      <c r="GI80" s="87"/>
      <c r="GJ80" s="87"/>
      <c r="GK80" s="87"/>
      <c r="GL80" s="87"/>
      <c r="GM80" s="87"/>
      <c r="GN80" s="87"/>
      <c r="GO80" s="87"/>
      <c r="GP80" s="95"/>
      <c r="GQ80" s="87">
        <f t="shared" si="12"/>
        <v>1706760</v>
      </c>
      <c r="GR80" s="96">
        <f t="shared" si="2"/>
        <v>1137614</v>
      </c>
      <c r="GS80" s="20" t="str">
        <f t="shared" si="71"/>
        <v>M&amp;M EQUIPOS MEDICOS SAS</v>
      </c>
      <c r="GT80" s="98">
        <f>GR80*0.8</f>
        <v>910091.20000000007</v>
      </c>
      <c r="GU80" s="98">
        <f>GR80*1.2</f>
        <v>1365136.8</v>
      </c>
      <c r="GV80" s="96">
        <f t="shared" si="73"/>
        <v>1422187</v>
      </c>
      <c r="GW80" s="87">
        <f>GV80-GQ80</f>
        <v>-284573</v>
      </c>
      <c r="GX80" s="88">
        <f>GW80/GQ80</f>
        <v>-0.16673287398345402</v>
      </c>
      <c r="GY80" s="96">
        <f t="shared" si="75"/>
        <v>1137614</v>
      </c>
      <c r="GZ80" s="96">
        <f t="shared" si="7"/>
        <v>1137614</v>
      </c>
      <c r="HB80" s="84" t="s">
        <v>1070</v>
      </c>
    </row>
    <row r="81" spans="1:210" s="27" customFormat="1" ht="30" customHeight="1">
      <c r="A81" s="17">
        <v>65</v>
      </c>
      <c r="B81" s="18" t="s">
        <v>226</v>
      </c>
      <c r="C81" s="53" t="s">
        <v>227</v>
      </c>
      <c r="D81" s="55"/>
      <c r="E81" s="51">
        <v>2</v>
      </c>
      <c r="F81" s="19" t="s">
        <v>970</v>
      </c>
      <c r="G81" s="20" t="s">
        <v>981</v>
      </c>
      <c r="H81" s="60"/>
      <c r="I81" s="90" t="s">
        <v>1027</v>
      </c>
      <c r="J81" s="14">
        <v>1551600</v>
      </c>
      <c r="K81" s="14"/>
      <c r="L81" s="14"/>
      <c r="M81" s="14"/>
      <c r="N81" s="14">
        <f t="shared" si="81"/>
        <v>1551600</v>
      </c>
      <c r="O81" s="14">
        <f t="shared" si="8"/>
        <v>3103200</v>
      </c>
      <c r="P81" s="286"/>
      <c r="Q81" s="39"/>
      <c r="R81" s="30"/>
      <c r="S81" s="31"/>
      <c r="T81" s="31"/>
      <c r="U81" s="4"/>
      <c r="V81" s="39"/>
      <c r="W81" s="30"/>
      <c r="X81" s="31"/>
      <c r="Y81" s="31"/>
      <c r="Z81" s="286"/>
      <c r="AA81" s="39"/>
      <c r="AB81" s="39"/>
      <c r="AC81" s="31"/>
      <c r="AD81" s="31"/>
      <c r="AE81" s="4"/>
      <c r="AF81" s="39"/>
      <c r="AG81" s="30"/>
      <c r="AH81" s="31"/>
      <c r="AI81" s="31"/>
      <c r="AJ81" s="4"/>
      <c r="AK81" s="39"/>
      <c r="AL81" s="39"/>
      <c r="AM81" s="31"/>
      <c r="AN81" s="31"/>
      <c r="AO81" s="4"/>
      <c r="AP81" s="39"/>
      <c r="AQ81" s="30"/>
      <c r="AR81" s="31"/>
      <c r="AS81" s="14"/>
      <c r="AT81" s="4"/>
      <c r="AU81" s="39"/>
      <c r="AV81" s="14"/>
      <c r="AW81" s="31"/>
      <c r="AX81" s="14"/>
      <c r="AY81" s="4"/>
      <c r="AZ81" s="39"/>
      <c r="BA81" s="30"/>
      <c r="BB81" s="31"/>
      <c r="BC81" s="31"/>
      <c r="BD81" s="4"/>
      <c r="BE81" s="39"/>
      <c r="BF81" s="30"/>
      <c r="BG81" s="31"/>
      <c r="BH81" s="14"/>
      <c r="BI81" s="4"/>
      <c r="BJ81" s="39"/>
      <c r="BK81" s="30"/>
      <c r="BL81" s="31"/>
      <c r="BM81" s="14"/>
      <c r="BN81" s="4"/>
      <c r="BO81" s="39"/>
      <c r="BP81" s="30"/>
      <c r="BQ81" s="31"/>
      <c r="BR81" s="14"/>
      <c r="BS81" s="4"/>
      <c r="BT81" s="39"/>
      <c r="BU81" s="30"/>
      <c r="BV81" s="31"/>
      <c r="BW81" s="14"/>
      <c r="BX81" s="4"/>
      <c r="BY81" s="39"/>
      <c r="BZ81" s="30"/>
      <c r="CA81" s="31"/>
      <c r="CB81" s="14"/>
      <c r="CC81" s="4"/>
      <c r="CD81" s="35"/>
      <c r="CE81" s="33"/>
      <c r="CF81" s="31"/>
      <c r="CG81" s="14"/>
      <c r="CH81" s="4"/>
      <c r="CI81" s="39"/>
      <c r="CJ81" s="30"/>
      <c r="CK81" s="31"/>
      <c r="CL81" s="14"/>
      <c r="CM81" s="4"/>
      <c r="CN81" s="39"/>
      <c r="CO81" s="30"/>
      <c r="CP81" s="31"/>
      <c r="CQ81" s="14"/>
      <c r="CR81" s="4"/>
      <c r="CS81" s="39"/>
      <c r="CT81" s="39"/>
      <c r="CU81" s="39"/>
      <c r="CV81" s="14"/>
      <c r="CW81" s="4"/>
      <c r="CX81" s="43">
        <v>1134614</v>
      </c>
      <c r="CY81" s="30">
        <v>0</v>
      </c>
      <c r="CZ81" s="31">
        <v>1134614</v>
      </c>
      <c r="DA81" s="14">
        <v>2269228</v>
      </c>
      <c r="DB81" s="286"/>
      <c r="DC81" s="14">
        <v>662500</v>
      </c>
      <c r="DD81" s="14">
        <v>0</v>
      </c>
      <c r="DE81" s="14">
        <v>662500</v>
      </c>
      <c r="DF81" s="14">
        <v>1325000</v>
      </c>
      <c r="DG81" s="4"/>
      <c r="DH81" s="39"/>
      <c r="DI81" s="30"/>
      <c r="DJ81" s="31"/>
      <c r="DK81" s="14"/>
      <c r="DL81" s="4"/>
      <c r="DM81" s="39">
        <v>1706760</v>
      </c>
      <c r="DN81" s="30">
        <v>0</v>
      </c>
      <c r="DO81" s="31">
        <v>1706760</v>
      </c>
      <c r="DP81" s="14">
        <v>3413520</v>
      </c>
      <c r="DQ81" s="4"/>
      <c r="DR81" s="39"/>
      <c r="DS81" s="30"/>
      <c r="DT81" s="31"/>
      <c r="DU81" s="14"/>
      <c r="DV81" s="4"/>
      <c r="DW81" s="46"/>
      <c r="DX81" s="61"/>
      <c r="DY81" s="61"/>
      <c r="DZ81" s="14"/>
      <c r="EA81" s="4"/>
      <c r="EB81" s="39"/>
      <c r="EC81" s="43"/>
      <c r="ED81" s="31"/>
      <c r="EE81" s="14"/>
      <c r="EF81" s="4"/>
      <c r="EG81" s="39"/>
      <c r="EH81" s="30"/>
      <c r="EI81" s="31"/>
      <c r="EJ81" s="14"/>
      <c r="EK81" s="4"/>
      <c r="EL81" s="39"/>
      <c r="EM81" s="30"/>
      <c r="EN81" s="31"/>
      <c r="EO81" s="14"/>
      <c r="EP81" s="4"/>
      <c r="EQ81" s="39"/>
      <c r="ER81" s="30"/>
      <c r="ES81" s="31"/>
      <c r="ET81" s="14"/>
      <c r="EU81" s="4"/>
      <c r="EV81" s="39"/>
      <c r="EW81" s="30"/>
      <c r="EX81" s="31"/>
      <c r="EY81" s="14"/>
      <c r="EZ81" s="286"/>
      <c r="FA81" s="39"/>
      <c r="FB81" s="30"/>
      <c r="FC81" s="31"/>
      <c r="FD81" s="14"/>
      <c r="FE81" s="4"/>
      <c r="FF81" s="39"/>
      <c r="FG81" s="30"/>
      <c r="FH81" s="31"/>
      <c r="FI81" s="14"/>
      <c r="FJ81" s="94"/>
      <c r="FK81" s="87">
        <f t="shared" si="9"/>
        <v>1551600</v>
      </c>
      <c r="FL81" s="87"/>
      <c r="FM81" s="87"/>
      <c r="FN81" s="87"/>
      <c r="FO81" s="87"/>
      <c r="FP81" s="87"/>
      <c r="FQ81" s="87"/>
      <c r="FR81" s="87"/>
      <c r="FS81" s="87"/>
      <c r="FT81" s="87"/>
      <c r="FU81" s="87"/>
      <c r="FV81" s="87"/>
      <c r="FW81" s="87"/>
      <c r="FX81" s="87"/>
      <c r="FY81" s="87"/>
      <c r="FZ81" s="87"/>
      <c r="GA81" s="87"/>
      <c r="GB81" s="87"/>
      <c r="GC81" s="87">
        <f t="shared" si="80"/>
        <v>1134614</v>
      </c>
      <c r="GD81" s="87"/>
      <c r="GE81" s="87"/>
      <c r="GF81" s="87">
        <f t="shared" si="79"/>
        <v>1706760</v>
      </c>
      <c r="GG81" s="87"/>
      <c r="GH81" s="87"/>
      <c r="GI81" s="87"/>
      <c r="GJ81" s="87"/>
      <c r="GK81" s="87"/>
      <c r="GL81" s="87"/>
      <c r="GM81" s="87"/>
      <c r="GN81" s="87"/>
      <c r="GO81" s="87"/>
      <c r="GP81" s="95"/>
      <c r="GQ81" s="87">
        <f t="shared" si="12"/>
        <v>1551600</v>
      </c>
      <c r="GR81" s="96">
        <f t="shared" ref="GR81:GR144" si="82">MIN(FL81:GO81)</f>
        <v>1134614</v>
      </c>
      <c r="GS81" s="20" t="str">
        <f t="shared" si="71"/>
        <v>M&amp;M EQUIPOS MEDICOS SAS</v>
      </c>
      <c r="GT81" s="98">
        <f>GR81*0.8</f>
        <v>907691.20000000007</v>
      </c>
      <c r="GU81" s="98">
        <f>GR81*1.2</f>
        <v>1361536.8</v>
      </c>
      <c r="GV81" s="96">
        <f t="shared" si="73"/>
        <v>1420687</v>
      </c>
      <c r="GW81" s="87">
        <f>GV81-GQ81</f>
        <v>-130913</v>
      </c>
      <c r="GX81" s="88">
        <f>GW81/GR81</f>
        <v>-0.11538108995658436</v>
      </c>
      <c r="GY81" s="96">
        <f t="shared" si="75"/>
        <v>1134614</v>
      </c>
      <c r="GZ81" s="96">
        <f t="shared" ref="GZ81:GZ144" si="83">GY81*E81</f>
        <v>2269228</v>
      </c>
      <c r="HB81" s="84" t="s">
        <v>1070</v>
      </c>
    </row>
    <row r="82" spans="1:210" s="27" customFormat="1" ht="30" customHeight="1">
      <c r="A82" s="17">
        <v>66</v>
      </c>
      <c r="B82" s="18" t="s">
        <v>228</v>
      </c>
      <c r="C82" s="53" t="s">
        <v>229</v>
      </c>
      <c r="D82" s="55"/>
      <c r="E82" s="51">
        <v>1</v>
      </c>
      <c r="F82" s="19" t="s">
        <v>970</v>
      </c>
      <c r="G82" s="20" t="s">
        <v>981</v>
      </c>
      <c r="H82" s="60"/>
      <c r="I82" s="90" t="s">
        <v>1027</v>
      </c>
      <c r="J82" s="14">
        <v>1551600</v>
      </c>
      <c r="K82" s="14"/>
      <c r="L82" s="14"/>
      <c r="M82" s="14"/>
      <c r="N82" s="14">
        <f t="shared" si="81"/>
        <v>1551600</v>
      </c>
      <c r="O82" s="14">
        <f t="shared" ref="O82:O145" si="84">N82*E82</f>
        <v>1551600</v>
      </c>
      <c r="P82" s="286"/>
      <c r="Q82" s="39"/>
      <c r="R82" s="30"/>
      <c r="S82" s="31"/>
      <c r="T82" s="31"/>
      <c r="U82" s="4"/>
      <c r="V82" s="39"/>
      <c r="W82" s="30"/>
      <c r="X82" s="31"/>
      <c r="Y82" s="31"/>
      <c r="Z82" s="286"/>
      <c r="AA82" s="39"/>
      <c r="AB82" s="39"/>
      <c r="AC82" s="31"/>
      <c r="AD82" s="31"/>
      <c r="AE82" s="4"/>
      <c r="AF82" s="39"/>
      <c r="AG82" s="30"/>
      <c r="AH82" s="31"/>
      <c r="AI82" s="31"/>
      <c r="AJ82" s="4"/>
      <c r="AK82" s="39"/>
      <c r="AL82" s="39"/>
      <c r="AM82" s="31"/>
      <c r="AN82" s="31"/>
      <c r="AO82" s="4"/>
      <c r="AP82" s="39"/>
      <c r="AQ82" s="30"/>
      <c r="AR82" s="31"/>
      <c r="AS82" s="14"/>
      <c r="AT82" s="4"/>
      <c r="AU82" s="39"/>
      <c r="AV82" s="14"/>
      <c r="AW82" s="31"/>
      <c r="AX82" s="14"/>
      <c r="AY82" s="4"/>
      <c r="AZ82" s="39"/>
      <c r="BA82" s="30"/>
      <c r="BB82" s="31"/>
      <c r="BC82" s="31"/>
      <c r="BD82" s="4"/>
      <c r="BE82" s="39"/>
      <c r="BF82" s="30"/>
      <c r="BG82" s="31"/>
      <c r="BH82" s="14"/>
      <c r="BI82" s="4"/>
      <c r="BJ82" s="39"/>
      <c r="BK82" s="30"/>
      <c r="BL82" s="31"/>
      <c r="BM82" s="14"/>
      <c r="BN82" s="4"/>
      <c r="BO82" s="39"/>
      <c r="BP82" s="30"/>
      <c r="BQ82" s="31"/>
      <c r="BR82" s="14"/>
      <c r="BS82" s="4"/>
      <c r="BT82" s="39"/>
      <c r="BU82" s="30"/>
      <c r="BV82" s="31"/>
      <c r="BW82" s="14"/>
      <c r="BX82" s="4"/>
      <c r="BY82" s="39"/>
      <c r="BZ82" s="30"/>
      <c r="CA82" s="31"/>
      <c r="CB82" s="14"/>
      <c r="CC82" s="4"/>
      <c r="CD82" s="35"/>
      <c r="CE82" s="33"/>
      <c r="CF82" s="31"/>
      <c r="CG82" s="14"/>
      <c r="CH82" s="4"/>
      <c r="CI82" s="39"/>
      <c r="CJ82" s="30"/>
      <c r="CK82" s="31"/>
      <c r="CL82" s="14"/>
      <c r="CM82" s="4"/>
      <c r="CN82" s="39"/>
      <c r="CO82" s="30"/>
      <c r="CP82" s="31"/>
      <c r="CQ82" s="14"/>
      <c r="CR82" s="4"/>
      <c r="CS82" s="39"/>
      <c r="CT82" s="39"/>
      <c r="CU82" s="39"/>
      <c r="CV82" s="14"/>
      <c r="CW82" s="4"/>
      <c r="CX82" s="43">
        <v>1137614</v>
      </c>
      <c r="CY82" s="30">
        <v>0</v>
      </c>
      <c r="CZ82" s="31">
        <v>1137614</v>
      </c>
      <c r="DA82" s="14">
        <v>1137614</v>
      </c>
      <c r="DB82" s="286"/>
      <c r="DC82" s="14">
        <v>662500</v>
      </c>
      <c r="DD82" s="14">
        <v>0</v>
      </c>
      <c r="DE82" s="14">
        <v>662500</v>
      </c>
      <c r="DF82" s="14">
        <v>662500</v>
      </c>
      <c r="DG82" s="4"/>
      <c r="DH82" s="39"/>
      <c r="DI82" s="30"/>
      <c r="DJ82" s="31"/>
      <c r="DK82" s="14"/>
      <c r="DL82" s="4"/>
      <c r="DM82" s="39">
        <v>1706760</v>
      </c>
      <c r="DN82" s="30">
        <v>0</v>
      </c>
      <c r="DO82" s="31">
        <v>1706760</v>
      </c>
      <c r="DP82" s="14">
        <v>1706760</v>
      </c>
      <c r="DQ82" s="4"/>
      <c r="DR82" s="39"/>
      <c r="DS82" s="30"/>
      <c r="DT82" s="31"/>
      <c r="DU82" s="14"/>
      <c r="DV82" s="4"/>
      <c r="DW82" s="45">
        <v>1112500</v>
      </c>
      <c r="DX82" s="61">
        <v>0</v>
      </c>
      <c r="DY82" s="61">
        <v>1112500</v>
      </c>
      <c r="DZ82" s="14">
        <v>1112500</v>
      </c>
      <c r="EA82" s="4"/>
      <c r="EB82" s="39"/>
      <c r="EC82" s="43"/>
      <c r="ED82" s="31"/>
      <c r="EE82" s="14"/>
      <c r="EF82" s="4"/>
      <c r="EG82" s="39"/>
      <c r="EH82" s="30"/>
      <c r="EI82" s="31"/>
      <c r="EJ82" s="14"/>
      <c r="EK82" s="4"/>
      <c r="EL82" s="39"/>
      <c r="EM82" s="30"/>
      <c r="EN82" s="31"/>
      <c r="EO82" s="14"/>
      <c r="EP82" s="4"/>
      <c r="EQ82" s="39"/>
      <c r="ER82" s="30"/>
      <c r="ES82" s="31"/>
      <c r="ET82" s="14"/>
      <c r="EU82" s="4"/>
      <c r="EV82" s="39"/>
      <c r="EW82" s="30"/>
      <c r="EX82" s="31"/>
      <c r="EY82" s="14"/>
      <c r="EZ82" s="286"/>
      <c r="FA82" s="39"/>
      <c r="FB82" s="30"/>
      <c r="FC82" s="31"/>
      <c r="FD82" s="14"/>
      <c r="FE82" s="4"/>
      <c r="FF82" s="39"/>
      <c r="FG82" s="30"/>
      <c r="FH82" s="31"/>
      <c r="FI82" s="14"/>
      <c r="FJ82" s="94"/>
      <c r="FK82" s="87">
        <f t="shared" ref="FK82:FK145" si="85">N82</f>
        <v>1551600</v>
      </c>
      <c r="FL82" s="87"/>
      <c r="FM82" s="87"/>
      <c r="FN82" s="87"/>
      <c r="FO82" s="87"/>
      <c r="FP82" s="87"/>
      <c r="FQ82" s="87"/>
      <c r="FR82" s="87"/>
      <c r="FS82" s="87"/>
      <c r="FT82" s="87"/>
      <c r="FU82" s="87"/>
      <c r="FV82" s="87"/>
      <c r="FW82" s="87"/>
      <c r="FX82" s="87"/>
      <c r="FY82" s="87"/>
      <c r="FZ82" s="87"/>
      <c r="GA82" s="87"/>
      <c r="GB82" s="87"/>
      <c r="GC82" s="87">
        <f t="shared" si="80"/>
        <v>1137614</v>
      </c>
      <c r="GD82" s="87"/>
      <c r="GE82" s="87"/>
      <c r="GF82" s="87">
        <f t="shared" si="79"/>
        <v>1706760</v>
      </c>
      <c r="GG82" s="87"/>
      <c r="GH82" s="87">
        <f t="shared" ref="GH82:GH142" si="86">DY82</f>
        <v>1112500</v>
      </c>
      <c r="GI82" s="87"/>
      <c r="GJ82" s="87"/>
      <c r="GK82" s="87"/>
      <c r="GL82" s="87"/>
      <c r="GM82" s="87"/>
      <c r="GN82" s="87"/>
      <c r="GO82" s="87"/>
      <c r="GP82" s="95"/>
      <c r="GQ82" s="87">
        <f t="shared" ref="GQ82:GQ145" si="87">FK82</f>
        <v>1551600</v>
      </c>
      <c r="GR82" s="96">
        <f t="shared" si="82"/>
        <v>1112500</v>
      </c>
      <c r="GS82" s="20" t="str">
        <f t="shared" si="71"/>
        <v>RAFAEL ANTONIO SALAMANCA</v>
      </c>
      <c r="GT82" s="98">
        <f>GR82*0.8</f>
        <v>890000</v>
      </c>
      <c r="GU82" s="98">
        <f>GR82*1.2</f>
        <v>1335000</v>
      </c>
      <c r="GV82" s="96">
        <f t="shared" si="73"/>
        <v>1318958</v>
      </c>
      <c r="GW82" s="87">
        <f>GV82-GR82</f>
        <v>206458</v>
      </c>
      <c r="GX82" s="88">
        <f>GW82/GR82</f>
        <v>0.18558022471910113</v>
      </c>
      <c r="GY82" s="96">
        <f t="shared" si="75"/>
        <v>1112500</v>
      </c>
      <c r="GZ82" s="96">
        <f t="shared" si="83"/>
        <v>1112500</v>
      </c>
      <c r="HB82" s="84" t="s">
        <v>1070</v>
      </c>
    </row>
    <row r="83" spans="1:210" s="27" customFormat="1" ht="30" customHeight="1">
      <c r="A83" s="17">
        <v>67</v>
      </c>
      <c r="B83" s="18" t="s">
        <v>230</v>
      </c>
      <c r="C83" s="53" t="s">
        <v>231</v>
      </c>
      <c r="D83" s="55"/>
      <c r="E83" s="51">
        <v>10</v>
      </c>
      <c r="F83" s="19" t="s">
        <v>970</v>
      </c>
      <c r="G83" s="20" t="s">
        <v>981</v>
      </c>
      <c r="H83" s="60"/>
      <c r="I83" s="90" t="s">
        <v>1040</v>
      </c>
      <c r="J83" s="14">
        <v>16731</v>
      </c>
      <c r="K83" s="14"/>
      <c r="L83" s="14">
        <f t="shared" ref="L83:L86" si="88">(J83*13.12%)+J83</f>
        <v>18926.107199999999</v>
      </c>
      <c r="M83" s="14">
        <f t="shared" ref="M83:M86" si="89">(L83*9.28%)+L83</f>
        <v>20682.44994816</v>
      </c>
      <c r="N83" s="14">
        <f t="shared" ref="N83:N86" si="90">M83</f>
        <v>20682.44994816</v>
      </c>
      <c r="O83" s="14">
        <f t="shared" si="84"/>
        <v>206824.49948160001</v>
      </c>
      <c r="P83" s="286"/>
      <c r="Q83" s="39"/>
      <c r="R83" s="30"/>
      <c r="S83" s="31"/>
      <c r="T83" s="31"/>
      <c r="U83" s="4"/>
      <c r="V83" s="39"/>
      <c r="W83" s="30"/>
      <c r="X83" s="31"/>
      <c r="Y83" s="31"/>
      <c r="Z83" s="286"/>
      <c r="AA83" s="39"/>
      <c r="AB83" s="39"/>
      <c r="AC83" s="31"/>
      <c r="AD83" s="31"/>
      <c r="AE83" s="4"/>
      <c r="AF83" s="39"/>
      <c r="AG83" s="30"/>
      <c r="AH83" s="31"/>
      <c r="AI83" s="31"/>
      <c r="AJ83" s="4"/>
      <c r="AK83" s="39"/>
      <c r="AL83" s="39"/>
      <c r="AM83" s="31"/>
      <c r="AN83" s="31"/>
      <c r="AO83" s="4"/>
      <c r="AP83" s="39"/>
      <c r="AQ83" s="30"/>
      <c r="AR83" s="31"/>
      <c r="AS83" s="14"/>
      <c r="AT83" s="4"/>
      <c r="AU83" s="39"/>
      <c r="AV83" s="14"/>
      <c r="AW83" s="31"/>
      <c r="AX83" s="14"/>
      <c r="AY83" s="4"/>
      <c r="AZ83" s="39"/>
      <c r="BA83" s="30"/>
      <c r="BB83" s="31"/>
      <c r="BC83" s="31"/>
      <c r="BD83" s="4"/>
      <c r="BE83" s="39"/>
      <c r="BF83" s="30"/>
      <c r="BG83" s="31"/>
      <c r="BH83" s="14"/>
      <c r="BI83" s="4"/>
      <c r="BJ83" s="39"/>
      <c r="BK83" s="30"/>
      <c r="BL83" s="31"/>
      <c r="BM83" s="14"/>
      <c r="BN83" s="4"/>
      <c r="BO83" s="39"/>
      <c r="BP83" s="30"/>
      <c r="BQ83" s="31"/>
      <c r="BR83" s="14"/>
      <c r="BS83" s="4"/>
      <c r="BT83" s="39"/>
      <c r="BU83" s="30"/>
      <c r="BV83" s="31"/>
      <c r="BW83" s="14"/>
      <c r="BX83" s="4"/>
      <c r="BY83" s="40">
        <v>18400</v>
      </c>
      <c r="BZ83" s="37">
        <v>3496</v>
      </c>
      <c r="CA83" s="41">
        <v>21896</v>
      </c>
      <c r="CB83" s="14">
        <v>218960</v>
      </c>
      <c r="CC83" s="4"/>
      <c r="CD83" s="35"/>
      <c r="CE83" s="33"/>
      <c r="CF83" s="31"/>
      <c r="CG83" s="14"/>
      <c r="CH83" s="4"/>
      <c r="CI83" s="39"/>
      <c r="CJ83" s="30"/>
      <c r="CK83" s="31"/>
      <c r="CL83" s="14"/>
      <c r="CM83" s="4"/>
      <c r="CN83" s="39"/>
      <c r="CO83" s="30"/>
      <c r="CP83" s="31"/>
      <c r="CQ83" s="14"/>
      <c r="CR83" s="4"/>
      <c r="CS83" s="39"/>
      <c r="CT83" s="39"/>
      <c r="CU83" s="39"/>
      <c r="CV83" s="14"/>
      <c r="CW83" s="4"/>
      <c r="CX83" s="39"/>
      <c r="CY83" s="30"/>
      <c r="CZ83" s="31"/>
      <c r="DA83" s="14"/>
      <c r="DB83" s="286"/>
      <c r="DC83" s="14"/>
      <c r="DD83" s="14"/>
      <c r="DE83" s="14"/>
      <c r="DF83" s="14"/>
      <c r="DG83" s="4"/>
      <c r="DH83" s="39">
        <v>15226</v>
      </c>
      <c r="DI83" s="14">
        <v>2892.94</v>
      </c>
      <c r="DJ83" s="31">
        <v>18118.939999999999</v>
      </c>
      <c r="DK83" s="14">
        <v>181189.4</v>
      </c>
      <c r="DL83" s="4"/>
      <c r="DM83" s="39"/>
      <c r="DN83" s="30"/>
      <c r="DO83" s="31"/>
      <c r="DP83" s="14"/>
      <c r="DQ83" s="4"/>
      <c r="DR83" s="39"/>
      <c r="DS83" s="30"/>
      <c r="DT83" s="31"/>
      <c r="DU83" s="14"/>
      <c r="DV83" s="4"/>
      <c r="DW83" s="46"/>
      <c r="DX83" s="61"/>
      <c r="DY83" s="61"/>
      <c r="DZ83" s="14"/>
      <c r="EA83" s="4"/>
      <c r="EB83" s="39"/>
      <c r="EC83" s="43"/>
      <c r="ED83" s="31"/>
      <c r="EE83" s="14"/>
      <c r="EF83" s="4"/>
      <c r="EG83" s="39"/>
      <c r="EH83" s="30"/>
      <c r="EI83" s="31"/>
      <c r="EJ83" s="14"/>
      <c r="EK83" s="4"/>
      <c r="EL83" s="39"/>
      <c r="EM83" s="30"/>
      <c r="EN83" s="31"/>
      <c r="EO83" s="14"/>
      <c r="EP83" s="4"/>
      <c r="EQ83" s="39"/>
      <c r="ER83" s="30"/>
      <c r="ES83" s="31"/>
      <c r="ET83" s="14"/>
      <c r="EU83" s="4"/>
      <c r="EV83" s="39">
        <v>11900</v>
      </c>
      <c r="EW83" s="14">
        <v>2261</v>
      </c>
      <c r="EX83" s="31">
        <v>14161</v>
      </c>
      <c r="EY83" s="14">
        <v>141610</v>
      </c>
      <c r="EZ83" s="286"/>
      <c r="FA83" s="39"/>
      <c r="FB83" s="30"/>
      <c r="FC83" s="31"/>
      <c r="FD83" s="14"/>
      <c r="FE83" s="4"/>
      <c r="FF83" s="39"/>
      <c r="FG83" s="30"/>
      <c r="FH83" s="31"/>
      <c r="FI83" s="14"/>
      <c r="FJ83" s="94"/>
      <c r="FK83" s="87">
        <f t="shared" si="85"/>
        <v>20682.44994816</v>
      </c>
      <c r="FL83" s="87"/>
      <c r="FM83" s="87"/>
      <c r="FN83" s="87"/>
      <c r="FO83" s="87"/>
      <c r="FP83" s="87"/>
      <c r="FQ83" s="87"/>
      <c r="FR83" s="87"/>
      <c r="FS83" s="87"/>
      <c r="FT83" s="87"/>
      <c r="FU83" s="87"/>
      <c r="FV83" s="87"/>
      <c r="FW83" s="87"/>
      <c r="FX83" s="87">
        <f t="shared" ref="FX83:FX90" si="91">CA83</f>
        <v>21896</v>
      </c>
      <c r="FY83" s="87"/>
      <c r="FZ83" s="87"/>
      <c r="GA83" s="87"/>
      <c r="GB83" s="87"/>
      <c r="GC83" s="87"/>
      <c r="GD83" s="87"/>
      <c r="GE83" s="87">
        <f t="shared" ref="GE83:GE90" si="92">DJ83</f>
        <v>18118.939999999999</v>
      </c>
      <c r="GF83" s="87"/>
      <c r="GG83" s="87"/>
      <c r="GH83" s="87"/>
      <c r="GI83" s="87"/>
      <c r="GJ83" s="87"/>
      <c r="GK83" s="87"/>
      <c r="GL83" s="87"/>
      <c r="GM83" s="87"/>
      <c r="GN83" s="87"/>
      <c r="GO83" s="87"/>
      <c r="GP83" s="95"/>
      <c r="GQ83" s="87">
        <f t="shared" si="87"/>
        <v>20682.44994816</v>
      </c>
      <c r="GR83" s="96">
        <f t="shared" si="82"/>
        <v>18118.939999999999</v>
      </c>
      <c r="GS83" s="20" t="str">
        <f t="shared" si="71"/>
        <v>MEQ TECNOLOGIA MEDICA S.A.S</v>
      </c>
      <c r="GT83" s="98">
        <f t="shared" ref="GT83:GT145" si="93">FK83*0.8</f>
        <v>16545.959958528001</v>
      </c>
      <c r="GU83" s="98">
        <f t="shared" ref="GU83:GU86" si="94">FK83*1.2</f>
        <v>24818.939937791998</v>
      </c>
      <c r="GV83" s="96">
        <f t="shared" si="73"/>
        <v>20007.47</v>
      </c>
      <c r="GW83" s="87">
        <f t="shared" si="74"/>
        <v>-2563.5099481600009</v>
      </c>
      <c r="GX83" s="88">
        <f t="shared" si="69"/>
        <v>-0.12394614538342262</v>
      </c>
      <c r="GY83" s="96">
        <f t="shared" si="75"/>
        <v>18118.939999999999</v>
      </c>
      <c r="GZ83" s="96">
        <f t="shared" si="83"/>
        <v>181189.4</v>
      </c>
      <c r="HB83" s="84"/>
    </row>
    <row r="84" spans="1:210" s="27" customFormat="1" ht="30" customHeight="1">
      <c r="A84" s="17">
        <v>68</v>
      </c>
      <c r="B84" s="18" t="s">
        <v>232</v>
      </c>
      <c r="C84" s="53" t="s">
        <v>233</v>
      </c>
      <c r="D84" s="55"/>
      <c r="E84" s="51">
        <v>13</v>
      </c>
      <c r="F84" s="19" t="s">
        <v>970</v>
      </c>
      <c r="G84" s="20" t="s">
        <v>981</v>
      </c>
      <c r="H84" s="60"/>
      <c r="I84" s="90" t="s">
        <v>1030</v>
      </c>
      <c r="J84" s="14">
        <v>16731</v>
      </c>
      <c r="K84" s="14"/>
      <c r="L84" s="14">
        <f t="shared" si="88"/>
        <v>18926.107199999999</v>
      </c>
      <c r="M84" s="14">
        <f t="shared" si="89"/>
        <v>20682.44994816</v>
      </c>
      <c r="N84" s="14">
        <f t="shared" si="90"/>
        <v>20682.44994816</v>
      </c>
      <c r="O84" s="14">
        <f t="shared" si="84"/>
        <v>268871.84932608</v>
      </c>
      <c r="P84" s="286"/>
      <c r="Q84" s="39"/>
      <c r="R84" s="30"/>
      <c r="S84" s="31"/>
      <c r="T84" s="31"/>
      <c r="U84" s="4"/>
      <c r="V84" s="39"/>
      <c r="W84" s="30"/>
      <c r="X84" s="31"/>
      <c r="Y84" s="31"/>
      <c r="Z84" s="286"/>
      <c r="AA84" s="39"/>
      <c r="AB84" s="39"/>
      <c r="AC84" s="31"/>
      <c r="AD84" s="31"/>
      <c r="AE84" s="4"/>
      <c r="AF84" s="39"/>
      <c r="AG84" s="30"/>
      <c r="AH84" s="31"/>
      <c r="AI84" s="31"/>
      <c r="AJ84" s="4"/>
      <c r="AK84" s="39"/>
      <c r="AL84" s="39"/>
      <c r="AM84" s="31"/>
      <c r="AN84" s="31"/>
      <c r="AO84" s="4"/>
      <c r="AP84" s="39"/>
      <c r="AQ84" s="30"/>
      <c r="AR84" s="31"/>
      <c r="AS84" s="14"/>
      <c r="AT84" s="4"/>
      <c r="AU84" s="39"/>
      <c r="AV84" s="14"/>
      <c r="AW84" s="31"/>
      <c r="AX84" s="14"/>
      <c r="AY84" s="4"/>
      <c r="AZ84" s="39"/>
      <c r="BA84" s="30"/>
      <c r="BB84" s="31"/>
      <c r="BC84" s="31"/>
      <c r="BD84" s="4"/>
      <c r="BE84" s="39"/>
      <c r="BF84" s="30"/>
      <c r="BG84" s="31"/>
      <c r="BH84" s="14"/>
      <c r="BI84" s="4"/>
      <c r="BJ84" s="39"/>
      <c r="BK84" s="30"/>
      <c r="BL84" s="31"/>
      <c r="BM84" s="14"/>
      <c r="BN84" s="4"/>
      <c r="BO84" s="39"/>
      <c r="BP84" s="30"/>
      <c r="BQ84" s="31"/>
      <c r="BR84" s="14"/>
      <c r="BS84" s="4"/>
      <c r="BT84" s="39"/>
      <c r="BU84" s="30"/>
      <c r="BV84" s="31"/>
      <c r="BW84" s="14"/>
      <c r="BX84" s="4"/>
      <c r="BY84" s="40">
        <v>19600</v>
      </c>
      <c r="BZ84" s="37">
        <v>3724</v>
      </c>
      <c r="CA84" s="41">
        <v>23324</v>
      </c>
      <c r="CB84" s="14">
        <v>303212</v>
      </c>
      <c r="CC84" s="4"/>
      <c r="CD84" s="35"/>
      <c r="CE84" s="33"/>
      <c r="CF84" s="31"/>
      <c r="CG84" s="14"/>
      <c r="CH84" s="4"/>
      <c r="CI84" s="39"/>
      <c r="CJ84" s="30"/>
      <c r="CK84" s="31"/>
      <c r="CL84" s="14"/>
      <c r="CM84" s="4"/>
      <c r="CN84" s="39"/>
      <c r="CO84" s="30"/>
      <c r="CP84" s="31"/>
      <c r="CQ84" s="14"/>
      <c r="CR84" s="4"/>
      <c r="CS84" s="39"/>
      <c r="CT84" s="39"/>
      <c r="CU84" s="39"/>
      <c r="CV84" s="14"/>
      <c r="CW84" s="4"/>
      <c r="CX84" s="39"/>
      <c r="CY84" s="30"/>
      <c r="CZ84" s="31"/>
      <c r="DA84" s="14"/>
      <c r="DB84" s="286"/>
      <c r="DC84" s="14"/>
      <c r="DD84" s="14"/>
      <c r="DE84" s="14"/>
      <c r="DF84" s="14"/>
      <c r="DG84" s="4"/>
      <c r="DH84" s="39">
        <v>15226</v>
      </c>
      <c r="DI84" s="14">
        <v>2892.94</v>
      </c>
      <c r="DJ84" s="31">
        <v>18118.939999999999</v>
      </c>
      <c r="DK84" s="14">
        <v>235546.21999999997</v>
      </c>
      <c r="DL84" s="4"/>
      <c r="DM84" s="39"/>
      <c r="DN84" s="30"/>
      <c r="DO84" s="31"/>
      <c r="DP84" s="14"/>
      <c r="DQ84" s="4"/>
      <c r="DR84" s="39"/>
      <c r="DS84" s="30"/>
      <c r="DT84" s="31"/>
      <c r="DU84" s="14"/>
      <c r="DV84" s="4"/>
      <c r="DW84" s="46"/>
      <c r="DX84" s="61"/>
      <c r="DY84" s="61"/>
      <c r="DZ84" s="14"/>
      <c r="EA84" s="4"/>
      <c r="EB84" s="39"/>
      <c r="EC84" s="43"/>
      <c r="ED84" s="31"/>
      <c r="EE84" s="14"/>
      <c r="EF84" s="4"/>
      <c r="EG84" s="39"/>
      <c r="EH84" s="30"/>
      <c r="EI84" s="31"/>
      <c r="EJ84" s="14"/>
      <c r="EK84" s="4"/>
      <c r="EL84" s="39"/>
      <c r="EM84" s="30"/>
      <c r="EN84" s="31"/>
      <c r="EO84" s="14"/>
      <c r="EP84" s="4"/>
      <c r="EQ84" s="39"/>
      <c r="ER84" s="30"/>
      <c r="ES84" s="31"/>
      <c r="ET84" s="14"/>
      <c r="EU84" s="4"/>
      <c r="EV84" s="39">
        <v>11900</v>
      </c>
      <c r="EW84" s="14">
        <v>2261</v>
      </c>
      <c r="EX84" s="31">
        <v>14161</v>
      </c>
      <c r="EY84" s="14">
        <v>184093</v>
      </c>
      <c r="EZ84" s="286"/>
      <c r="FA84" s="39"/>
      <c r="FB84" s="30"/>
      <c r="FC84" s="31"/>
      <c r="FD84" s="14"/>
      <c r="FE84" s="4"/>
      <c r="FF84" s="39"/>
      <c r="FG84" s="30"/>
      <c r="FH84" s="31"/>
      <c r="FI84" s="14"/>
      <c r="FJ84" s="94"/>
      <c r="FK84" s="87">
        <f t="shared" si="85"/>
        <v>20682.44994816</v>
      </c>
      <c r="FL84" s="87"/>
      <c r="FM84" s="87"/>
      <c r="FN84" s="87"/>
      <c r="FO84" s="87"/>
      <c r="FP84" s="87"/>
      <c r="FQ84" s="87"/>
      <c r="FR84" s="87"/>
      <c r="FS84" s="87"/>
      <c r="FT84" s="87"/>
      <c r="FU84" s="87"/>
      <c r="FV84" s="87"/>
      <c r="FW84" s="87"/>
      <c r="FX84" s="87">
        <f t="shared" si="91"/>
        <v>23324</v>
      </c>
      <c r="FY84" s="87"/>
      <c r="FZ84" s="87"/>
      <c r="GA84" s="87"/>
      <c r="GB84" s="87"/>
      <c r="GC84" s="87"/>
      <c r="GD84" s="87"/>
      <c r="GE84" s="87">
        <f t="shared" si="92"/>
        <v>18118.939999999999</v>
      </c>
      <c r="GF84" s="87"/>
      <c r="GG84" s="87"/>
      <c r="GH84" s="87"/>
      <c r="GI84" s="87"/>
      <c r="GJ84" s="87"/>
      <c r="GK84" s="87"/>
      <c r="GL84" s="87"/>
      <c r="GM84" s="87"/>
      <c r="GN84" s="87"/>
      <c r="GO84" s="87"/>
      <c r="GP84" s="95"/>
      <c r="GQ84" s="87">
        <f t="shared" si="87"/>
        <v>20682.44994816</v>
      </c>
      <c r="GR84" s="96">
        <f t="shared" si="82"/>
        <v>18118.939999999999</v>
      </c>
      <c r="GS84" s="20" t="str">
        <f t="shared" si="71"/>
        <v>MEQ TECNOLOGIA MEDICA S.A.S</v>
      </c>
      <c r="GT84" s="98">
        <f t="shared" si="93"/>
        <v>16545.959958528001</v>
      </c>
      <c r="GU84" s="98">
        <f t="shared" si="94"/>
        <v>24818.939937791998</v>
      </c>
      <c r="GV84" s="96">
        <f t="shared" si="73"/>
        <v>20721.47</v>
      </c>
      <c r="GW84" s="87">
        <f t="shared" si="74"/>
        <v>-2563.5099481600009</v>
      </c>
      <c r="GX84" s="88">
        <f t="shared" si="69"/>
        <v>-0.12394614538342262</v>
      </c>
      <c r="GY84" s="96">
        <f t="shared" si="75"/>
        <v>18118.939999999999</v>
      </c>
      <c r="GZ84" s="96">
        <f t="shared" si="83"/>
        <v>235546.21999999997</v>
      </c>
      <c r="HB84" s="84"/>
    </row>
    <row r="85" spans="1:210" s="27" customFormat="1" ht="30" customHeight="1">
      <c r="A85" s="17">
        <v>69</v>
      </c>
      <c r="B85" s="18" t="s">
        <v>234</v>
      </c>
      <c r="C85" s="53" t="s">
        <v>235</v>
      </c>
      <c r="D85" s="55"/>
      <c r="E85" s="51">
        <v>26</v>
      </c>
      <c r="F85" s="19" t="s">
        <v>970</v>
      </c>
      <c r="G85" s="20" t="s">
        <v>981</v>
      </c>
      <c r="H85" s="60"/>
      <c r="I85" s="90" t="s">
        <v>1040</v>
      </c>
      <c r="J85" s="14">
        <v>16844</v>
      </c>
      <c r="K85" s="14"/>
      <c r="L85" s="14">
        <f t="shared" si="88"/>
        <v>19053.932799999999</v>
      </c>
      <c r="M85" s="14">
        <f t="shared" si="89"/>
        <v>20822.137763839997</v>
      </c>
      <c r="N85" s="14">
        <f t="shared" si="90"/>
        <v>20822.137763839997</v>
      </c>
      <c r="O85" s="14">
        <f t="shared" si="84"/>
        <v>541375.58185983996</v>
      </c>
      <c r="P85" s="286"/>
      <c r="Q85" s="39"/>
      <c r="R85" s="30"/>
      <c r="S85" s="31"/>
      <c r="T85" s="31"/>
      <c r="U85" s="4"/>
      <c r="V85" s="39"/>
      <c r="W85" s="30"/>
      <c r="X85" s="31"/>
      <c r="Y85" s="31"/>
      <c r="Z85" s="286"/>
      <c r="AA85" s="39"/>
      <c r="AB85" s="39"/>
      <c r="AC85" s="31"/>
      <c r="AD85" s="31"/>
      <c r="AE85" s="4"/>
      <c r="AF85" s="39"/>
      <c r="AG85" s="30"/>
      <c r="AH85" s="31"/>
      <c r="AI85" s="31"/>
      <c r="AJ85" s="4"/>
      <c r="AK85" s="39"/>
      <c r="AL85" s="39"/>
      <c r="AM85" s="31"/>
      <c r="AN85" s="31"/>
      <c r="AO85" s="4"/>
      <c r="AP85" s="39"/>
      <c r="AQ85" s="30"/>
      <c r="AR85" s="31"/>
      <c r="AS85" s="14"/>
      <c r="AT85" s="4"/>
      <c r="AU85" s="39"/>
      <c r="AV85" s="14"/>
      <c r="AW85" s="31"/>
      <c r="AX85" s="14"/>
      <c r="AY85" s="4"/>
      <c r="AZ85" s="39"/>
      <c r="BA85" s="30"/>
      <c r="BB85" s="31"/>
      <c r="BC85" s="31"/>
      <c r="BD85" s="4"/>
      <c r="BE85" s="39"/>
      <c r="BF85" s="30"/>
      <c r="BG85" s="31"/>
      <c r="BH85" s="14"/>
      <c r="BI85" s="4"/>
      <c r="BJ85" s="39"/>
      <c r="BK85" s="30"/>
      <c r="BL85" s="31"/>
      <c r="BM85" s="14"/>
      <c r="BN85" s="4"/>
      <c r="BO85" s="39"/>
      <c r="BP85" s="30"/>
      <c r="BQ85" s="31"/>
      <c r="BR85" s="14"/>
      <c r="BS85" s="4"/>
      <c r="BT85" s="39"/>
      <c r="BU85" s="30"/>
      <c r="BV85" s="31"/>
      <c r="BW85" s="14"/>
      <c r="BX85" s="4"/>
      <c r="BY85" s="40">
        <v>19600</v>
      </c>
      <c r="BZ85" s="37">
        <v>3724</v>
      </c>
      <c r="CA85" s="41">
        <v>23324</v>
      </c>
      <c r="CB85" s="14">
        <v>606424</v>
      </c>
      <c r="CC85" s="4"/>
      <c r="CD85" s="35"/>
      <c r="CE85" s="33"/>
      <c r="CF85" s="31"/>
      <c r="CG85" s="14"/>
      <c r="CH85" s="4"/>
      <c r="CI85" s="39"/>
      <c r="CJ85" s="30"/>
      <c r="CK85" s="31"/>
      <c r="CL85" s="14"/>
      <c r="CM85" s="4"/>
      <c r="CN85" s="39"/>
      <c r="CO85" s="30"/>
      <c r="CP85" s="31"/>
      <c r="CQ85" s="14"/>
      <c r="CR85" s="4"/>
      <c r="CS85" s="39"/>
      <c r="CT85" s="39"/>
      <c r="CU85" s="39"/>
      <c r="CV85" s="14"/>
      <c r="CW85" s="4"/>
      <c r="CX85" s="39"/>
      <c r="CY85" s="30"/>
      <c r="CZ85" s="31"/>
      <c r="DA85" s="14"/>
      <c r="DB85" s="286"/>
      <c r="DC85" s="43"/>
      <c r="DD85" s="43"/>
      <c r="DE85" s="14"/>
      <c r="DF85" s="14"/>
      <c r="DG85" s="4"/>
      <c r="DH85" s="39">
        <v>15226</v>
      </c>
      <c r="DI85" s="14">
        <v>2892.94</v>
      </c>
      <c r="DJ85" s="31">
        <v>18118.939999999999</v>
      </c>
      <c r="DK85" s="14">
        <v>471092.43999999994</v>
      </c>
      <c r="DL85" s="4"/>
      <c r="DM85" s="39"/>
      <c r="DN85" s="30"/>
      <c r="DO85" s="31"/>
      <c r="DP85" s="14"/>
      <c r="DQ85" s="4"/>
      <c r="DR85" s="39"/>
      <c r="DS85" s="30"/>
      <c r="DT85" s="31"/>
      <c r="DU85" s="14"/>
      <c r="DV85" s="4"/>
      <c r="DW85" s="46"/>
      <c r="DX85" s="61"/>
      <c r="DY85" s="61"/>
      <c r="DZ85" s="14"/>
      <c r="EA85" s="4"/>
      <c r="EB85" s="39"/>
      <c r="EC85" s="43"/>
      <c r="ED85" s="31"/>
      <c r="EE85" s="14"/>
      <c r="EF85" s="4"/>
      <c r="EG85" s="39"/>
      <c r="EH85" s="30"/>
      <c r="EI85" s="31"/>
      <c r="EJ85" s="14"/>
      <c r="EK85" s="4"/>
      <c r="EL85" s="39"/>
      <c r="EM85" s="30"/>
      <c r="EN85" s="31"/>
      <c r="EO85" s="14"/>
      <c r="EP85" s="4"/>
      <c r="EQ85" s="39"/>
      <c r="ER85" s="30"/>
      <c r="ES85" s="31"/>
      <c r="ET85" s="14"/>
      <c r="EU85" s="4"/>
      <c r="EV85" s="39">
        <v>11900</v>
      </c>
      <c r="EW85" s="14">
        <v>2261</v>
      </c>
      <c r="EX85" s="31">
        <v>14161</v>
      </c>
      <c r="EY85" s="14">
        <v>368186</v>
      </c>
      <c r="EZ85" s="286"/>
      <c r="FA85" s="39"/>
      <c r="FB85" s="30"/>
      <c r="FC85" s="31"/>
      <c r="FD85" s="14"/>
      <c r="FE85" s="4"/>
      <c r="FF85" s="39"/>
      <c r="FG85" s="30"/>
      <c r="FH85" s="31"/>
      <c r="FI85" s="14"/>
      <c r="FJ85" s="94"/>
      <c r="FK85" s="87">
        <f t="shared" si="85"/>
        <v>20822.137763839997</v>
      </c>
      <c r="FL85" s="87"/>
      <c r="FM85" s="87"/>
      <c r="FN85" s="87"/>
      <c r="FO85" s="87"/>
      <c r="FP85" s="87"/>
      <c r="FQ85" s="87"/>
      <c r="FR85" s="87"/>
      <c r="FS85" s="87"/>
      <c r="FT85" s="87"/>
      <c r="FU85" s="87"/>
      <c r="FV85" s="87"/>
      <c r="FW85" s="87"/>
      <c r="FX85" s="87">
        <f t="shared" si="91"/>
        <v>23324</v>
      </c>
      <c r="FY85" s="87"/>
      <c r="FZ85" s="87"/>
      <c r="GA85" s="87"/>
      <c r="GB85" s="87"/>
      <c r="GC85" s="87"/>
      <c r="GD85" s="87"/>
      <c r="GE85" s="87">
        <f t="shared" si="92"/>
        <v>18118.939999999999</v>
      </c>
      <c r="GF85" s="87"/>
      <c r="GG85" s="87"/>
      <c r="GH85" s="87"/>
      <c r="GI85" s="87"/>
      <c r="GJ85" s="87"/>
      <c r="GK85" s="87"/>
      <c r="GL85" s="87"/>
      <c r="GM85" s="87"/>
      <c r="GN85" s="87"/>
      <c r="GO85" s="87"/>
      <c r="GP85" s="95"/>
      <c r="GQ85" s="87">
        <f t="shared" si="87"/>
        <v>20822.137763839997</v>
      </c>
      <c r="GR85" s="96">
        <f t="shared" si="82"/>
        <v>18118.939999999999</v>
      </c>
      <c r="GS85" s="20" t="str">
        <f t="shared" si="71"/>
        <v>MEQ TECNOLOGIA MEDICA S.A.S</v>
      </c>
      <c r="GT85" s="98">
        <f t="shared" si="93"/>
        <v>16657.710211071997</v>
      </c>
      <c r="GU85" s="98">
        <f t="shared" si="94"/>
        <v>24986.565316607997</v>
      </c>
      <c r="GV85" s="96">
        <f t="shared" si="73"/>
        <v>20721.47</v>
      </c>
      <c r="GW85" s="87">
        <f t="shared" si="74"/>
        <v>-2703.1977638399985</v>
      </c>
      <c r="GX85" s="88">
        <f t="shared" si="69"/>
        <v>-0.12982325803906686</v>
      </c>
      <c r="GY85" s="96">
        <f t="shared" si="75"/>
        <v>18118.939999999999</v>
      </c>
      <c r="GZ85" s="96">
        <f t="shared" si="83"/>
        <v>471092.43999999994</v>
      </c>
      <c r="HB85" s="84"/>
    </row>
    <row r="86" spans="1:210" s="27" customFormat="1" ht="30" customHeight="1">
      <c r="A86" s="17">
        <v>70</v>
      </c>
      <c r="B86" s="18" t="s">
        <v>236</v>
      </c>
      <c r="C86" s="53" t="s">
        <v>237</v>
      </c>
      <c r="D86" s="55"/>
      <c r="E86" s="51">
        <v>3</v>
      </c>
      <c r="F86" s="19" t="s">
        <v>970</v>
      </c>
      <c r="G86" s="20" t="s">
        <v>981</v>
      </c>
      <c r="H86" s="60"/>
      <c r="I86" s="90" t="s">
        <v>1041</v>
      </c>
      <c r="J86" s="14">
        <v>17184</v>
      </c>
      <c r="K86" s="14"/>
      <c r="L86" s="14">
        <f t="shared" si="88"/>
        <v>19438.540799999999</v>
      </c>
      <c r="M86" s="14">
        <f t="shared" si="89"/>
        <v>21242.437386239999</v>
      </c>
      <c r="N86" s="14">
        <f t="shared" si="90"/>
        <v>21242.437386239999</v>
      </c>
      <c r="O86" s="14">
        <f t="shared" si="84"/>
        <v>63727.31215872</v>
      </c>
      <c r="P86" s="286"/>
      <c r="Q86" s="39"/>
      <c r="R86" s="30"/>
      <c r="S86" s="31"/>
      <c r="T86" s="31"/>
      <c r="U86" s="4"/>
      <c r="V86" s="39"/>
      <c r="W86" s="30"/>
      <c r="X86" s="31"/>
      <c r="Y86" s="31"/>
      <c r="Z86" s="286"/>
      <c r="AA86" s="39"/>
      <c r="AB86" s="39"/>
      <c r="AC86" s="31"/>
      <c r="AD86" s="31"/>
      <c r="AE86" s="4"/>
      <c r="AF86" s="39"/>
      <c r="AG86" s="30"/>
      <c r="AH86" s="31"/>
      <c r="AI86" s="31"/>
      <c r="AJ86" s="4"/>
      <c r="AK86" s="39"/>
      <c r="AL86" s="39"/>
      <c r="AM86" s="31"/>
      <c r="AN86" s="31"/>
      <c r="AO86" s="4"/>
      <c r="AP86" s="39"/>
      <c r="AQ86" s="30"/>
      <c r="AR86" s="31"/>
      <c r="AS86" s="14"/>
      <c r="AT86" s="4"/>
      <c r="AU86" s="39"/>
      <c r="AV86" s="14"/>
      <c r="AW86" s="31"/>
      <c r="AX86" s="14"/>
      <c r="AY86" s="4"/>
      <c r="AZ86" s="39"/>
      <c r="BA86" s="30"/>
      <c r="BB86" s="31"/>
      <c r="BC86" s="31"/>
      <c r="BD86" s="4"/>
      <c r="BE86" s="39"/>
      <c r="BF86" s="30"/>
      <c r="BG86" s="31"/>
      <c r="BH86" s="14"/>
      <c r="BI86" s="4"/>
      <c r="BJ86" s="39"/>
      <c r="BK86" s="30"/>
      <c r="BL86" s="31"/>
      <c r="BM86" s="14"/>
      <c r="BN86" s="4"/>
      <c r="BO86" s="39"/>
      <c r="BP86" s="30"/>
      <c r="BQ86" s="31"/>
      <c r="BR86" s="14"/>
      <c r="BS86" s="4"/>
      <c r="BT86" s="39"/>
      <c r="BU86" s="30"/>
      <c r="BV86" s="31"/>
      <c r="BW86" s="14"/>
      <c r="BX86" s="4"/>
      <c r="BY86" s="40">
        <v>20700</v>
      </c>
      <c r="BZ86" s="37">
        <v>3933</v>
      </c>
      <c r="CA86" s="41">
        <v>24633</v>
      </c>
      <c r="CB86" s="14">
        <v>73899</v>
      </c>
      <c r="CC86" s="4"/>
      <c r="CD86" s="35"/>
      <c r="CE86" s="33"/>
      <c r="CF86" s="31"/>
      <c r="CG86" s="14"/>
      <c r="CH86" s="4"/>
      <c r="CI86" s="39"/>
      <c r="CJ86" s="30"/>
      <c r="CK86" s="31"/>
      <c r="CL86" s="14"/>
      <c r="CM86" s="4"/>
      <c r="CN86" s="39"/>
      <c r="CO86" s="30"/>
      <c r="CP86" s="31"/>
      <c r="CQ86" s="14"/>
      <c r="CR86" s="4"/>
      <c r="CS86" s="39"/>
      <c r="CT86" s="39"/>
      <c r="CU86" s="39"/>
      <c r="CV86" s="14"/>
      <c r="CW86" s="4"/>
      <c r="CX86" s="39"/>
      <c r="CY86" s="30"/>
      <c r="CZ86" s="31"/>
      <c r="DA86" s="14"/>
      <c r="DB86" s="286"/>
      <c r="DC86" s="14"/>
      <c r="DD86" s="14"/>
      <c r="DE86" s="14"/>
      <c r="DF86" s="14"/>
      <c r="DG86" s="4"/>
      <c r="DH86" s="39">
        <v>15226</v>
      </c>
      <c r="DI86" s="14">
        <v>2892.94</v>
      </c>
      <c r="DJ86" s="31">
        <v>18118.939999999999</v>
      </c>
      <c r="DK86" s="14">
        <v>54356.819999999992</v>
      </c>
      <c r="DL86" s="4"/>
      <c r="DM86" s="39"/>
      <c r="DN86" s="30"/>
      <c r="DO86" s="31"/>
      <c r="DP86" s="14"/>
      <c r="DQ86" s="4"/>
      <c r="DR86" s="39"/>
      <c r="DS86" s="30"/>
      <c r="DT86" s="31"/>
      <c r="DU86" s="14"/>
      <c r="DV86" s="4"/>
      <c r="DW86" s="46"/>
      <c r="DX86" s="61"/>
      <c r="DY86" s="61"/>
      <c r="DZ86" s="14"/>
      <c r="EA86" s="4"/>
      <c r="EB86" s="39"/>
      <c r="EC86" s="43"/>
      <c r="ED86" s="31"/>
      <c r="EE86" s="14"/>
      <c r="EF86" s="4"/>
      <c r="EG86" s="39"/>
      <c r="EH86" s="30"/>
      <c r="EI86" s="31"/>
      <c r="EJ86" s="14"/>
      <c r="EK86" s="4"/>
      <c r="EL86" s="39"/>
      <c r="EM86" s="30"/>
      <c r="EN86" s="31"/>
      <c r="EO86" s="14"/>
      <c r="EP86" s="4"/>
      <c r="EQ86" s="39"/>
      <c r="ER86" s="30"/>
      <c r="ES86" s="31"/>
      <c r="ET86" s="14"/>
      <c r="EU86" s="4"/>
      <c r="EV86" s="39">
        <v>11900</v>
      </c>
      <c r="EW86" s="14">
        <v>2261</v>
      </c>
      <c r="EX86" s="31">
        <v>14161</v>
      </c>
      <c r="EY86" s="14">
        <v>42483</v>
      </c>
      <c r="EZ86" s="286"/>
      <c r="FA86" s="39"/>
      <c r="FB86" s="30"/>
      <c r="FC86" s="31"/>
      <c r="FD86" s="14"/>
      <c r="FE86" s="4"/>
      <c r="FF86" s="39"/>
      <c r="FG86" s="30"/>
      <c r="FH86" s="31"/>
      <c r="FI86" s="14"/>
      <c r="FJ86" s="94"/>
      <c r="FK86" s="87">
        <f t="shared" si="85"/>
        <v>21242.437386239999</v>
      </c>
      <c r="FL86" s="87"/>
      <c r="FM86" s="87"/>
      <c r="FN86" s="87"/>
      <c r="FO86" s="87"/>
      <c r="FP86" s="87"/>
      <c r="FQ86" s="87"/>
      <c r="FR86" s="87"/>
      <c r="FS86" s="87"/>
      <c r="FT86" s="87"/>
      <c r="FU86" s="87"/>
      <c r="FV86" s="87"/>
      <c r="FW86" s="87"/>
      <c r="FX86" s="87">
        <f t="shared" si="91"/>
        <v>24633</v>
      </c>
      <c r="FY86" s="87"/>
      <c r="FZ86" s="87"/>
      <c r="GA86" s="87"/>
      <c r="GB86" s="87"/>
      <c r="GC86" s="87"/>
      <c r="GD86" s="87"/>
      <c r="GE86" s="87">
        <f t="shared" si="92"/>
        <v>18118.939999999999</v>
      </c>
      <c r="GF86" s="87"/>
      <c r="GG86" s="87"/>
      <c r="GH86" s="87"/>
      <c r="GI86" s="87"/>
      <c r="GJ86" s="87"/>
      <c r="GK86" s="87"/>
      <c r="GL86" s="87"/>
      <c r="GM86" s="87"/>
      <c r="GN86" s="87"/>
      <c r="GO86" s="87"/>
      <c r="GP86" s="95"/>
      <c r="GQ86" s="87">
        <f t="shared" si="87"/>
        <v>21242.437386239999</v>
      </c>
      <c r="GR86" s="96">
        <f t="shared" si="82"/>
        <v>18118.939999999999</v>
      </c>
      <c r="GS86" s="20" t="str">
        <f t="shared" si="71"/>
        <v>MEQ TECNOLOGIA MEDICA S.A.S</v>
      </c>
      <c r="GT86" s="98">
        <f t="shared" si="93"/>
        <v>16993.949908991999</v>
      </c>
      <c r="GU86" s="98">
        <f t="shared" si="94"/>
        <v>25490.924863487999</v>
      </c>
      <c r="GV86" s="96">
        <f t="shared" si="73"/>
        <v>21375.97</v>
      </c>
      <c r="GW86" s="87">
        <f t="shared" si="74"/>
        <v>-3123.4973862400002</v>
      </c>
      <c r="GX86" s="88">
        <f t="shared" si="69"/>
        <v>-0.14704044217935541</v>
      </c>
      <c r="GY86" s="96">
        <f t="shared" si="75"/>
        <v>18118.939999999999</v>
      </c>
      <c r="GZ86" s="96">
        <f t="shared" si="83"/>
        <v>54356.819999999992</v>
      </c>
      <c r="HB86" s="84"/>
    </row>
    <row r="87" spans="1:210" s="27" customFormat="1" ht="30" customHeight="1">
      <c r="A87" s="17">
        <v>71</v>
      </c>
      <c r="B87" s="18" t="s">
        <v>238</v>
      </c>
      <c r="C87" s="53" t="s">
        <v>239</v>
      </c>
      <c r="D87" s="55"/>
      <c r="E87" s="51">
        <v>1</v>
      </c>
      <c r="F87" s="19" t="s">
        <v>970</v>
      </c>
      <c r="G87" s="20" t="s">
        <v>981</v>
      </c>
      <c r="H87" s="60"/>
      <c r="I87" s="90" t="s">
        <v>1027</v>
      </c>
      <c r="J87" s="14">
        <v>17184</v>
      </c>
      <c r="K87" s="14"/>
      <c r="L87" s="14"/>
      <c r="M87" s="14"/>
      <c r="N87" s="14">
        <f>J87</f>
        <v>17184</v>
      </c>
      <c r="O87" s="14">
        <f t="shared" si="84"/>
        <v>17184</v>
      </c>
      <c r="P87" s="286"/>
      <c r="Q87" s="39"/>
      <c r="R87" s="30"/>
      <c r="S87" s="31"/>
      <c r="T87" s="31"/>
      <c r="U87" s="4"/>
      <c r="V87" s="39"/>
      <c r="W87" s="30"/>
      <c r="X87" s="31"/>
      <c r="Y87" s="31"/>
      <c r="Z87" s="286"/>
      <c r="AA87" s="39"/>
      <c r="AB87" s="39"/>
      <c r="AC87" s="31"/>
      <c r="AD87" s="31"/>
      <c r="AE87" s="4"/>
      <c r="AF87" s="39"/>
      <c r="AG87" s="30"/>
      <c r="AH87" s="31"/>
      <c r="AI87" s="31"/>
      <c r="AJ87" s="4"/>
      <c r="AK87" s="39"/>
      <c r="AL87" s="39"/>
      <c r="AM87" s="31"/>
      <c r="AN87" s="31"/>
      <c r="AO87" s="4"/>
      <c r="AP87" s="39"/>
      <c r="AQ87" s="30"/>
      <c r="AR87" s="31"/>
      <c r="AS87" s="14"/>
      <c r="AT87" s="4"/>
      <c r="AU87" s="39"/>
      <c r="AV87" s="14"/>
      <c r="AW87" s="31"/>
      <c r="AX87" s="14"/>
      <c r="AY87" s="4"/>
      <c r="AZ87" s="39"/>
      <c r="BA87" s="30"/>
      <c r="BB87" s="31"/>
      <c r="BC87" s="31"/>
      <c r="BD87" s="4"/>
      <c r="BE87" s="39"/>
      <c r="BF87" s="30"/>
      <c r="BG87" s="31"/>
      <c r="BH87" s="14"/>
      <c r="BI87" s="4"/>
      <c r="BJ87" s="39"/>
      <c r="BK87" s="30"/>
      <c r="BL87" s="31"/>
      <c r="BM87" s="14"/>
      <c r="BN87" s="4"/>
      <c r="BO87" s="39"/>
      <c r="BP87" s="30"/>
      <c r="BQ87" s="31"/>
      <c r="BR87" s="14"/>
      <c r="BS87" s="4"/>
      <c r="BT87" s="39"/>
      <c r="BU87" s="30"/>
      <c r="BV87" s="31"/>
      <c r="BW87" s="14"/>
      <c r="BX87" s="4"/>
      <c r="BY87" s="40">
        <v>20700</v>
      </c>
      <c r="BZ87" s="37">
        <v>3933</v>
      </c>
      <c r="CA87" s="41">
        <v>24633</v>
      </c>
      <c r="CB87" s="14">
        <v>24633</v>
      </c>
      <c r="CC87" s="4"/>
      <c r="CD87" s="35"/>
      <c r="CE87" s="33"/>
      <c r="CF87" s="31"/>
      <c r="CG87" s="14"/>
      <c r="CH87" s="4"/>
      <c r="CI87" s="39"/>
      <c r="CJ87" s="30"/>
      <c r="CK87" s="31"/>
      <c r="CL87" s="14"/>
      <c r="CM87" s="4"/>
      <c r="CN87" s="39"/>
      <c r="CO87" s="30"/>
      <c r="CP87" s="31"/>
      <c r="CQ87" s="14"/>
      <c r="CR87" s="4"/>
      <c r="CS87" s="39"/>
      <c r="CT87" s="39"/>
      <c r="CU87" s="39"/>
      <c r="CV87" s="14"/>
      <c r="CW87" s="4"/>
      <c r="CX87" s="39"/>
      <c r="CY87" s="30"/>
      <c r="CZ87" s="31"/>
      <c r="DA87" s="14"/>
      <c r="DB87" s="286"/>
      <c r="DC87" s="14"/>
      <c r="DD87" s="14"/>
      <c r="DE87" s="14"/>
      <c r="DF87" s="14"/>
      <c r="DG87" s="4"/>
      <c r="DH87" s="39">
        <v>17142</v>
      </c>
      <c r="DI87" s="14">
        <v>3256.98</v>
      </c>
      <c r="DJ87" s="31">
        <v>20398.98</v>
      </c>
      <c r="DK87" s="14">
        <v>20398.98</v>
      </c>
      <c r="DL87" s="4"/>
      <c r="DM87" s="39"/>
      <c r="DN87" s="30"/>
      <c r="DO87" s="31"/>
      <c r="DP87" s="14"/>
      <c r="DQ87" s="4"/>
      <c r="DR87" s="39"/>
      <c r="DS87" s="30"/>
      <c r="DT87" s="31"/>
      <c r="DU87" s="14"/>
      <c r="DV87" s="4"/>
      <c r="DW87" s="46"/>
      <c r="DX87" s="61"/>
      <c r="DY87" s="61"/>
      <c r="DZ87" s="14"/>
      <c r="EA87" s="4"/>
      <c r="EB87" s="39"/>
      <c r="EC87" s="43"/>
      <c r="ED87" s="31"/>
      <c r="EE87" s="14"/>
      <c r="EF87" s="4"/>
      <c r="EG87" s="39"/>
      <c r="EH87" s="30"/>
      <c r="EI87" s="31"/>
      <c r="EJ87" s="14"/>
      <c r="EK87" s="4"/>
      <c r="EL87" s="39"/>
      <c r="EM87" s="30"/>
      <c r="EN87" s="31"/>
      <c r="EO87" s="14"/>
      <c r="EP87" s="4"/>
      <c r="EQ87" s="39"/>
      <c r="ER87" s="30"/>
      <c r="ES87" s="31"/>
      <c r="ET87" s="14"/>
      <c r="EU87" s="4"/>
      <c r="EV87" s="39">
        <v>11900</v>
      </c>
      <c r="EW87" s="14">
        <v>2261</v>
      </c>
      <c r="EX87" s="31">
        <v>14161</v>
      </c>
      <c r="EY87" s="14">
        <v>14161</v>
      </c>
      <c r="EZ87" s="286"/>
      <c r="FA87" s="39"/>
      <c r="FB87" s="30"/>
      <c r="FC87" s="31"/>
      <c r="FD87" s="14"/>
      <c r="FE87" s="4"/>
      <c r="FF87" s="39"/>
      <c r="FG87" s="30"/>
      <c r="FH87" s="31"/>
      <c r="FI87" s="14"/>
      <c r="FJ87" s="94"/>
      <c r="FK87" s="87">
        <f t="shared" si="85"/>
        <v>17184</v>
      </c>
      <c r="FL87" s="87"/>
      <c r="FM87" s="87"/>
      <c r="FN87" s="87"/>
      <c r="FO87" s="87"/>
      <c r="FP87" s="87"/>
      <c r="FQ87" s="87"/>
      <c r="FR87" s="87"/>
      <c r="FS87" s="87"/>
      <c r="FT87" s="87"/>
      <c r="FU87" s="87"/>
      <c r="FV87" s="87"/>
      <c r="FW87" s="87"/>
      <c r="FX87" s="87">
        <f t="shared" si="91"/>
        <v>24633</v>
      </c>
      <c r="FY87" s="87"/>
      <c r="FZ87" s="87"/>
      <c r="GA87" s="87"/>
      <c r="GB87" s="87"/>
      <c r="GC87" s="87"/>
      <c r="GD87" s="87"/>
      <c r="GE87" s="87">
        <f t="shared" si="92"/>
        <v>20398.98</v>
      </c>
      <c r="GF87" s="87"/>
      <c r="GG87" s="87"/>
      <c r="GH87" s="87"/>
      <c r="GI87" s="87"/>
      <c r="GJ87" s="87"/>
      <c r="GK87" s="87"/>
      <c r="GL87" s="87"/>
      <c r="GM87" s="87">
        <f t="shared" ref="GM87:GM105" si="95">EX87</f>
        <v>14161</v>
      </c>
      <c r="GN87" s="87"/>
      <c r="GO87" s="87"/>
      <c r="GP87" s="95"/>
      <c r="GQ87" s="87">
        <f t="shared" si="87"/>
        <v>17184</v>
      </c>
      <c r="GR87" s="96">
        <f t="shared" si="82"/>
        <v>14161</v>
      </c>
      <c r="GS87" s="20" t="str">
        <f t="shared" si="71"/>
        <v>Tecnica Electro Medica SA</v>
      </c>
      <c r="GT87" s="96">
        <f t="shared" si="93"/>
        <v>13747.2</v>
      </c>
      <c r="GU87" s="96">
        <f t="shared" ref="GU87:GU143" si="96">GR87*1.2</f>
        <v>16993.2</v>
      </c>
      <c r="GV87" s="96">
        <f t="shared" si="73"/>
        <v>19730.993333333332</v>
      </c>
      <c r="GW87" s="87">
        <f t="shared" si="74"/>
        <v>-3023</v>
      </c>
      <c r="GX87" s="88">
        <f t="shared" si="69"/>
        <v>-0.17591945996275604</v>
      </c>
      <c r="GY87" s="96">
        <f t="shared" si="75"/>
        <v>14161</v>
      </c>
      <c r="GZ87" s="96">
        <f t="shared" si="83"/>
        <v>14161</v>
      </c>
    </row>
    <row r="88" spans="1:210" s="27" customFormat="1" ht="30" customHeight="1">
      <c r="A88" s="17">
        <v>72</v>
      </c>
      <c r="B88" s="18" t="s">
        <v>240</v>
      </c>
      <c r="C88" s="53" t="s">
        <v>241</v>
      </c>
      <c r="D88" s="55"/>
      <c r="E88" s="51">
        <v>8</v>
      </c>
      <c r="F88" s="19" t="s">
        <v>970</v>
      </c>
      <c r="G88" s="20" t="s">
        <v>981</v>
      </c>
      <c r="H88" s="60"/>
      <c r="I88" s="90" t="s">
        <v>1041</v>
      </c>
      <c r="J88" s="14">
        <v>20123</v>
      </c>
      <c r="K88" s="14"/>
      <c r="L88" s="14">
        <f t="shared" ref="L88:L89" si="97">(J88*13.12%)+J88</f>
        <v>22763.137599999998</v>
      </c>
      <c r="M88" s="14">
        <f t="shared" ref="M88:M89" si="98">(L88*9.28%)+L88</f>
        <v>24875.556769279996</v>
      </c>
      <c r="N88" s="14">
        <f t="shared" ref="N88:N89" si="99">M88</f>
        <v>24875.556769279996</v>
      </c>
      <c r="O88" s="14">
        <f t="shared" si="84"/>
        <v>199004.45415423997</v>
      </c>
      <c r="P88" s="286"/>
      <c r="Q88" s="39"/>
      <c r="R88" s="30"/>
      <c r="S88" s="31"/>
      <c r="T88" s="31"/>
      <c r="U88" s="4"/>
      <c r="V88" s="39"/>
      <c r="W88" s="30"/>
      <c r="X88" s="31"/>
      <c r="Y88" s="31"/>
      <c r="Z88" s="286"/>
      <c r="AA88" s="39"/>
      <c r="AB88" s="39"/>
      <c r="AC88" s="31"/>
      <c r="AD88" s="31"/>
      <c r="AE88" s="4"/>
      <c r="AF88" s="39"/>
      <c r="AG88" s="30"/>
      <c r="AH88" s="31"/>
      <c r="AI88" s="31"/>
      <c r="AJ88" s="4"/>
      <c r="AK88" s="39"/>
      <c r="AL88" s="39"/>
      <c r="AM88" s="31"/>
      <c r="AN88" s="31"/>
      <c r="AO88" s="4"/>
      <c r="AP88" s="39"/>
      <c r="AQ88" s="30"/>
      <c r="AR88" s="31"/>
      <c r="AS88" s="14"/>
      <c r="AT88" s="4"/>
      <c r="AU88" s="39"/>
      <c r="AV88" s="14"/>
      <c r="AW88" s="31"/>
      <c r="AX88" s="14"/>
      <c r="AY88" s="4"/>
      <c r="AZ88" s="39"/>
      <c r="BA88" s="30"/>
      <c r="BB88" s="31"/>
      <c r="BC88" s="31"/>
      <c r="BD88" s="4"/>
      <c r="BE88" s="39"/>
      <c r="BF88" s="30"/>
      <c r="BG88" s="31"/>
      <c r="BH88" s="14"/>
      <c r="BI88" s="4"/>
      <c r="BJ88" s="39"/>
      <c r="BK88" s="30"/>
      <c r="BL88" s="31"/>
      <c r="BM88" s="14"/>
      <c r="BN88" s="4"/>
      <c r="BO88" s="39"/>
      <c r="BP88" s="30"/>
      <c r="BQ88" s="31"/>
      <c r="BR88" s="14"/>
      <c r="BS88" s="4"/>
      <c r="BT88" s="39"/>
      <c r="BU88" s="30"/>
      <c r="BV88" s="31"/>
      <c r="BW88" s="14"/>
      <c r="BX88" s="4"/>
      <c r="BY88" s="40">
        <v>21900</v>
      </c>
      <c r="BZ88" s="37">
        <v>4161</v>
      </c>
      <c r="CA88" s="41">
        <v>26061</v>
      </c>
      <c r="CB88" s="14">
        <v>208488</v>
      </c>
      <c r="CC88" s="4"/>
      <c r="CD88" s="35"/>
      <c r="CE88" s="33"/>
      <c r="CF88" s="31"/>
      <c r="CG88" s="14"/>
      <c r="CH88" s="4"/>
      <c r="CI88" s="39"/>
      <c r="CJ88" s="30"/>
      <c r="CK88" s="31"/>
      <c r="CL88" s="14"/>
      <c r="CM88" s="4"/>
      <c r="CN88" s="39"/>
      <c r="CO88" s="30"/>
      <c r="CP88" s="31"/>
      <c r="CQ88" s="14"/>
      <c r="CR88" s="4"/>
      <c r="CS88" s="39"/>
      <c r="CT88" s="39"/>
      <c r="CU88" s="39"/>
      <c r="CV88" s="14"/>
      <c r="CW88" s="4"/>
      <c r="CX88" s="39"/>
      <c r="CY88" s="30"/>
      <c r="CZ88" s="31"/>
      <c r="DA88" s="14"/>
      <c r="DB88" s="286"/>
      <c r="DC88" s="14"/>
      <c r="DD88" s="14"/>
      <c r="DE88" s="14"/>
      <c r="DF88" s="14"/>
      <c r="DG88" s="4"/>
      <c r="DH88" s="39">
        <v>17142</v>
      </c>
      <c r="DI88" s="14">
        <v>3256.98</v>
      </c>
      <c r="DJ88" s="31">
        <v>20398.98</v>
      </c>
      <c r="DK88" s="14">
        <v>163191.84</v>
      </c>
      <c r="DL88" s="4"/>
      <c r="DM88" s="39"/>
      <c r="DN88" s="30"/>
      <c r="DO88" s="31"/>
      <c r="DP88" s="14"/>
      <c r="DQ88" s="4"/>
      <c r="DR88" s="39"/>
      <c r="DS88" s="30"/>
      <c r="DT88" s="31"/>
      <c r="DU88" s="14"/>
      <c r="DV88" s="4"/>
      <c r="DW88" s="46"/>
      <c r="DX88" s="61"/>
      <c r="DY88" s="61"/>
      <c r="DZ88" s="14"/>
      <c r="EA88" s="4"/>
      <c r="EB88" s="39"/>
      <c r="EC88" s="43"/>
      <c r="ED88" s="31"/>
      <c r="EE88" s="14"/>
      <c r="EF88" s="4"/>
      <c r="EG88" s="39"/>
      <c r="EH88" s="30"/>
      <c r="EI88" s="31"/>
      <c r="EJ88" s="14"/>
      <c r="EK88" s="4"/>
      <c r="EL88" s="39"/>
      <c r="EM88" s="30"/>
      <c r="EN88" s="31"/>
      <c r="EO88" s="14"/>
      <c r="EP88" s="4"/>
      <c r="EQ88" s="39"/>
      <c r="ER88" s="30"/>
      <c r="ES88" s="31"/>
      <c r="ET88" s="14"/>
      <c r="EU88" s="4"/>
      <c r="EV88" s="39">
        <v>11900</v>
      </c>
      <c r="EW88" s="14">
        <v>2261</v>
      </c>
      <c r="EX88" s="31">
        <v>14161</v>
      </c>
      <c r="EY88" s="14">
        <v>113288</v>
      </c>
      <c r="EZ88" s="286"/>
      <c r="FA88" s="39"/>
      <c r="FB88" s="30"/>
      <c r="FC88" s="31"/>
      <c r="FD88" s="14"/>
      <c r="FE88" s="4"/>
      <c r="FF88" s="39"/>
      <c r="FG88" s="30"/>
      <c r="FH88" s="31"/>
      <c r="FI88" s="14"/>
      <c r="FJ88" s="94"/>
      <c r="FK88" s="87">
        <f t="shared" si="85"/>
        <v>24875.556769279996</v>
      </c>
      <c r="FL88" s="87"/>
      <c r="FM88" s="87"/>
      <c r="FN88" s="87"/>
      <c r="FO88" s="87"/>
      <c r="FP88" s="87"/>
      <c r="FQ88" s="87"/>
      <c r="FR88" s="87"/>
      <c r="FS88" s="87"/>
      <c r="FT88" s="87"/>
      <c r="FU88" s="87"/>
      <c r="FV88" s="87"/>
      <c r="FW88" s="87"/>
      <c r="FX88" s="87">
        <f t="shared" si="91"/>
        <v>26061</v>
      </c>
      <c r="FY88" s="87"/>
      <c r="FZ88" s="87"/>
      <c r="GA88" s="87"/>
      <c r="GB88" s="87"/>
      <c r="GC88" s="87"/>
      <c r="GD88" s="87"/>
      <c r="GE88" s="87">
        <f t="shared" si="92"/>
        <v>20398.98</v>
      </c>
      <c r="GF88" s="87"/>
      <c r="GG88" s="87"/>
      <c r="GH88" s="87"/>
      <c r="GI88" s="87"/>
      <c r="GJ88" s="87"/>
      <c r="GK88" s="87"/>
      <c r="GL88" s="87"/>
      <c r="GM88" s="87"/>
      <c r="GN88" s="87"/>
      <c r="GO88" s="87"/>
      <c r="GP88" s="95"/>
      <c r="GQ88" s="87">
        <f t="shared" si="87"/>
        <v>24875.556769279996</v>
      </c>
      <c r="GR88" s="96">
        <f t="shared" si="82"/>
        <v>20398.98</v>
      </c>
      <c r="GS88" s="20" t="str">
        <f t="shared" si="71"/>
        <v>MEQ TECNOLOGIA MEDICA S.A.S</v>
      </c>
      <c r="GT88" s="98">
        <f t="shared" si="93"/>
        <v>19900.445415423997</v>
      </c>
      <c r="GU88" s="98">
        <f t="shared" ref="GU88:GU90" si="100">FK88*1.2</f>
        <v>29850.668123135994</v>
      </c>
      <c r="GV88" s="96">
        <f t="shared" si="73"/>
        <v>23229.989999999998</v>
      </c>
      <c r="GW88" s="87">
        <f t="shared" si="74"/>
        <v>-4476.5767692799964</v>
      </c>
      <c r="GX88" s="88">
        <f t="shared" si="69"/>
        <v>-0.17995885723483918</v>
      </c>
      <c r="GY88" s="96">
        <f t="shared" si="75"/>
        <v>20398.98</v>
      </c>
      <c r="GZ88" s="96">
        <f t="shared" si="83"/>
        <v>163191.84</v>
      </c>
      <c r="HB88" s="84"/>
    </row>
    <row r="89" spans="1:210" s="27" customFormat="1" ht="30" customHeight="1">
      <c r="A89" s="17">
        <v>73</v>
      </c>
      <c r="B89" s="18" t="s">
        <v>242</v>
      </c>
      <c r="C89" s="53" t="s">
        <v>243</v>
      </c>
      <c r="D89" s="55"/>
      <c r="E89" s="51">
        <v>4</v>
      </c>
      <c r="F89" s="19" t="s">
        <v>970</v>
      </c>
      <c r="G89" s="20" t="s">
        <v>981</v>
      </c>
      <c r="H89" s="60"/>
      <c r="I89" s="90" t="s">
        <v>1041</v>
      </c>
      <c r="J89" s="14">
        <v>20236</v>
      </c>
      <c r="K89" s="14"/>
      <c r="L89" s="14">
        <f t="shared" si="97"/>
        <v>22890.963199999998</v>
      </c>
      <c r="M89" s="14">
        <f t="shared" si="98"/>
        <v>25015.244584959997</v>
      </c>
      <c r="N89" s="14">
        <f t="shared" si="99"/>
        <v>25015.244584959997</v>
      </c>
      <c r="O89" s="14">
        <f t="shared" si="84"/>
        <v>100060.97833983999</v>
      </c>
      <c r="P89" s="286"/>
      <c r="Q89" s="39"/>
      <c r="R89" s="30"/>
      <c r="S89" s="31"/>
      <c r="T89" s="31"/>
      <c r="U89" s="4"/>
      <c r="V89" s="39"/>
      <c r="W89" s="30"/>
      <c r="X89" s="31"/>
      <c r="Y89" s="31"/>
      <c r="Z89" s="286"/>
      <c r="AA89" s="39"/>
      <c r="AB89" s="39"/>
      <c r="AC89" s="31"/>
      <c r="AD89" s="31"/>
      <c r="AE89" s="4"/>
      <c r="AF89" s="39"/>
      <c r="AG89" s="30"/>
      <c r="AH89" s="31"/>
      <c r="AI89" s="31"/>
      <c r="AJ89" s="4"/>
      <c r="AK89" s="39"/>
      <c r="AL89" s="39"/>
      <c r="AM89" s="31"/>
      <c r="AN89" s="31"/>
      <c r="AO89" s="4"/>
      <c r="AP89" s="39"/>
      <c r="AQ89" s="30"/>
      <c r="AR89" s="31"/>
      <c r="AS89" s="14"/>
      <c r="AT89" s="4"/>
      <c r="AU89" s="39"/>
      <c r="AV89" s="14"/>
      <c r="AW89" s="31"/>
      <c r="AX89" s="14"/>
      <c r="AY89" s="4"/>
      <c r="AZ89" s="39"/>
      <c r="BA89" s="30"/>
      <c r="BB89" s="31"/>
      <c r="BC89" s="31"/>
      <c r="BD89" s="4"/>
      <c r="BE89" s="39"/>
      <c r="BF89" s="30"/>
      <c r="BG89" s="31"/>
      <c r="BH89" s="14"/>
      <c r="BI89" s="4"/>
      <c r="BJ89" s="39"/>
      <c r="BK89" s="30"/>
      <c r="BL89" s="31"/>
      <c r="BM89" s="14"/>
      <c r="BN89" s="4"/>
      <c r="BO89" s="39"/>
      <c r="BP89" s="30"/>
      <c r="BQ89" s="31"/>
      <c r="BR89" s="14"/>
      <c r="BS89" s="4"/>
      <c r="BT89" s="39"/>
      <c r="BU89" s="30"/>
      <c r="BV89" s="31"/>
      <c r="BW89" s="14"/>
      <c r="BX89" s="4"/>
      <c r="BY89" s="40">
        <v>21900</v>
      </c>
      <c r="BZ89" s="37">
        <v>4161</v>
      </c>
      <c r="CA89" s="41">
        <v>26061</v>
      </c>
      <c r="CB89" s="14">
        <v>104244</v>
      </c>
      <c r="CC89" s="4"/>
      <c r="CD89" s="35"/>
      <c r="CE89" s="33"/>
      <c r="CF89" s="31"/>
      <c r="CG89" s="14"/>
      <c r="CH89" s="4"/>
      <c r="CI89" s="39"/>
      <c r="CJ89" s="30"/>
      <c r="CK89" s="31"/>
      <c r="CL89" s="14"/>
      <c r="CM89" s="4"/>
      <c r="CN89" s="39"/>
      <c r="CO89" s="30"/>
      <c r="CP89" s="31"/>
      <c r="CQ89" s="14"/>
      <c r="CR89" s="4"/>
      <c r="CS89" s="39"/>
      <c r="CT89" s="39"/>
      <c r="CU89" s="39"/>
      <c r="CV89" s="14"/>
      <c r="CW89" s="4"/>
      <c r="CX89" s="39"/>
      <c r="CY89" s="30"/>
      <c r="CZ89" s="31"/>
      <c r="DA89" s="14"/>
      <c r="DB89" s="286"/>
      <c r="DC89" s="43"/>
      <c r="DD89" s="43"/>
      <c r="DE89" s="14"/>
      <c r="DF89" s="14"/>
      <c r="DG89" s="4"/>
      <c r="DH89" s="39">
        <v>17142</v>
      </c>
      <c r="DI89" s="14">
        <v>3256.98</v>
      </c>
      <c r="DJ89" s="31">
        <v>20398.98</v>
      </c>
      <c r="DK89" s="14">
        <v>81595.92</v>
      </c>
      <c r="DL89" s="4"/>
      <c r="DM89" s="39"/>
      <c r="DN89" s="30"/>
      <c r="DO89" s="31"/>
      <c r="DP89" s="14"/>
      <c r="DQ89" s="4"/>
      <c r="DR89" s="39"/>
      <c r="DS89" s="30"/>
      <c r="DT89" s="31"/>
      <c r="DU89" s="14"/>
      <c r="DV89" s="4"/>
      <c r="DW89" s="46"/>
      <c r="DX89" s="61"/>
      <c r="DY89" s="61"/>
      <c r="DZ89" s="14"/>
      <c r="EA89" s="4"/>
      <c r="EB89" s="39"/>
      <c r="EC89" s="43"/>
      <c r="ED89" s="31"/>
      <c r="EE89" s="14"/>
      <c r="EF89" s="4"/>
      <c r="EG89" s="39"/>
      <c r="EH89" s="30"/>
      <c r="EI89" s="31"/>
      <c r="EJ89" s="14"/>
      <c r="EK89" s="4"/>
      <c r="EL89" s="39"/>
      <c r="EM89" s="30"/>
      <c r="EN89" s="31"/>
      <c r="EO89" s="14"/>
      <c r="EP89" s="4"/>
      <c r="EQ89" s="39"/>
      <c r="ER89" s="30"/>
      <c r="ES89" s="31"/>
      <c r="ET89" s="14"/>
      <c r="EU89" s="4"/>
      <c r="EV89" s="39">
        <v>11900</v>
      </c>
      <c r="EW89" s="14">
        <v>2261</v>
      </c>
      <c r="EX89" s="31">
        <v>14161</v>
      </c>
      <c r="EY89" s="14">
        <v>56644</v>
      </c>
      <c r="EZ89" s="286"/>
      <c r="FA89" s="39"/>
      <c r="FB89" s="30"/>
      <c r="FC89" s="31"/>
      <c r="FD89" s="14"/>
      <c r="FE89" s="4"/>
      <c r="FF89" s="39"/>
      <c r="FG89" s="30"/>
      <c r="FH89" s="31"/>
      <c r="FI89" s="14"/>
      <c r="FJ89" s="94"/>
      <c r="FK89" s="87">
        <f t="shared" si="85"/>
        <v>25015.244584959997</v>
      </c>
      <c r="FL89" s="87"/>
      <c r="FM89" s="87"/>
      <c r="FN89" s="87"/>
      <c r="FO89" s="87"/>
      <c r="FP89" s="87"/>
      <c r="FQ89" s="87"/>
      <c r="FR89" s="87"/>
      <c r="FS89" s="87"/>
      <c r="FT89" s="87"/>
      <c r="FU89" s="87"/>
      <c r="FV89" s="87"/>
      <c r="FW89" s="87"/>
      <c r="FX89" s="87">
        <f t="shared" si="91"/>
        <v>26061</v>
      </c>
      <c r="FY89" s="87"/>
      <c r="FZ89" s="87"/>
      <c r="GA89" s="87"/>
      <c r="GB89" s="87"/>
      <c r="GC89" s="87"/>
      <c r="GD89" s="87"/>
      <c r="GE89" s="87">
        <f t="shared" si="92"/>
        <v>20398.98</v>
      </c>
      <c r="GF89" s="87"/>
      <c r="GG89" s="87"/>
      <c r="GH89" s="87"/>
      <c r="GI89" s="87"/>
      <c r="GJ89" s="87"/>
      <c r="GK89" s="87"/>
      <c r="GL89" s="87"/>
      <c r="GM89" s="87"/>
      <c r="GN89" s="87"/>
      <c r="GO89" s="87"/>
      <c r="GP89" s="95"/>
      <c r="GQ89" s="87">
        <f t="shared" si="87"/>
        <v>25015.244584959997</v>
      </c>
      <c r="GR89" s="96">
        <f t="shared" si="82"/>
        <v>20398.98</v>
      </c>
      <c r="GS89" s="20" t="str">
        <f t="shared" si="71"/>
        <v>MEQ TECNOLOGIA MEDICA S.A.S</v>
      </c>
      <c r="GT89" s="98">
        <f t="shared" si="93"/>
        <v>20012.195667968001</v>
      </c>
      <c r="GU89" s="98">
        <f t="shared" si="100"/>
        <v>30018.293501951994</v>
      </c>
      <c r="GV89" s="96">
        <f t="shared" si="73"/>
        <v>23229.989999999998</v>
      </c>
      <c r="GW89" s="87">
        <f t="shared" si="74"/>
        <v>-4616.2645849599976</v>
      </c>
      <c r="GX89" s="88">
        <f t="shared" si="69"/>
        <v>-0.18453805515599278</v>
      </c>
      <c r="GY89" s="96">
        <f t="shared" si="75"/>
        <v>20398.98</v>
      </c>
      <c r="GZ89" s="96">
        <f t="shared" si="83"/>
        <v>81595.92</v>
      </c>
      <c r="HB89" s="84"/>
    </row>
    <row r="90" spans="1:210" s="27" customFormat="1" ht="30" customHeight="1">
      <c r="A90" s="17">
        <v>74</v>
      </c>
      <c r="B90" s="18" t="s">
        <v>244</v>
      </c>
      <c r="C90" s="53" t="s">
        <v>245</v>
      </c>
      <c r="D90" s="55"/>
      <c r="E90" s="51">
        <v>2</v>
      </c>
      <c r="F90" s="19" t="s">
        <v>970</v>
      </c>
      <c r="G90" s="20" t="s">
        <v>981</v>
      </c>
      <c r="H90" s="60"/>
      <c r="I90" s="90" t="s">
        <v>1027</v>
      </c>
      <c r="J90" s="14">
        <v>20575</v>
      </c>
      <c r="K90" s="14"/>
      <c r="L90" s="14"/>
      <c r="M90" s="14"/>
      <c r="N90" s="14">
        <f t="shared" ref="N90:N91" si="101">J90</f>
        <v>20575</v>
      </c>
      <c r="O90" s="14">
        <f t="shared" si="84"/>
        <v>41150</v>
      </c>
      <c r="P90" s="286"/>
      <c r="Q90" s="39"/>
      <c r="R90" s="30"/>
      <c r="S90" s="31"/>
      <c r="T90" s="31"/>
      <c r="U90" s="4"/>
      <c r="V90" s="39"/>
      <c r="W90" s="30"/>
      <c r="X90" s="31"/>
      <c r="Y90" s="31"/>
      <c r="Z90" s="286"/>
      <c r="AA90" s="39"/>
      <c r="AB90" s="39"/>
      <c r="AC90" s="31"/>
      <c r="AD90" s="31"/>
      <c r="AE90" s="4"/>
      <c r="AF90" s="39"/>
      <c r="AG90" s="30"/>
      <c r="AH90" s="31"/>
      <c r="AI90" s="31"/>
      <c r="AJ90" s="4"/>
      <c r="AK90" s="39"/>
      <c r="AL90" s="39"/>
      <c r="AM90" s="31"/>
      <c r="AN90" s="31"/>
      <c r="AO90" s="4"/>
      <c r="AP90" s="39"/>
      <c r="AQ90" s="30"/>
      <c r="AR90" s="31"/>
      <c r="AS90" s="14"/>
      <c r="AT90" s="4"/>
      <c r="AU90" s="39"/>
      <c r="AV90" s="14"/>
      <c r="AW90" s="31"/>
      <c r="AX90" s="14"/>
      <c r="AY90" s="4"/>
      <c r="AZ90" s="39"/>
      <c r="BA90" s="30"/>
      <c r="BB90" s="31"/>
      <c r="BC90" s="31"/>
      <c r="BD90" s="4"/>
      <c r="BE90" s="39"/>
      <c r="BF90" s="30"/>
      <c r="BG90" s="31"/>
      <c r="BH90" s="14"/>
      <c r="BI90" s="4"/>
      <c r="BJ90" s="39"/>
      <c r="BK90" s="30"/>
      <c r="BL90" s="31"/>
      <c r="BM90" s="14"/>
      <c r="BN90" s="4"/>
      <c r="BO90" s="39"/>
      <c r="BP90" s="30"/>
      <c r="BQ90" s="31"/>
      <c r="BR90" s="14"/>
      <c r="BS90" s="4"/>
      <c r="BT90" s="39"/>
      <c r="BU90" s="30"/>
      <c r="BV90" s="31"/>
      <c r="BW90" s="14"/>
      <c r="BX90" s="4"/>
      <c r="BY90" s="40">
        <v>21900</v>
      </c>
      <c r="BZ90" s="37">
        <v>4161</v>
      </c>
      <c r="CA90" s="41">
        <v>26061</v>
      </c>
      <c r="CB90" s="14">
        <v>52122</v>
      </c>
      <c r="CC90" s="4"/>
      <c r="CD90" s="35"/>
      <c r="CE90" s="33"/>
      <c r="CF90" s="31"/>
      <c r="CG90" s="14"/>
      <c r="CH90" s="4"/>
      <c r="CI90" s="39"/>
      <c r="CJ90" s="30"/>
      <c r="CK90" s="31"/>
      <c r="CL90" s="14"/>
      <c r="CM90" s="4"/>
      <c r="CN90" s="39"/>
      <c r="CO90" s="30"/>
      <c r="CP90" s="31"/>
      <c r="CQ90" s="14"/>
      <c r="CR90" s="4"/>
      <c r="CS90" s="39"/>
      <c r="CT90" s="39"/>
      <c r="CU90" s="39"/>
      <c r="CV90" s="14"/>
      <c r="CW90" s="4"/>
      <c r="CX90" s="39"/>
      <c r="CY90" s="30"/>
      <c r="CZ90" s="31"/>
      <c r="DA90" s="14"/>
      <c r="DB90" s="286"/>
      <c r="DC90" s="43"/>
      <c r="DD90" s="43"/>
      <c r="DE90" s="14"/>
      <c r="DF90" s="14"/>
      <c r="DG90" s="4"/>
      <c r="DH90" s="39">
        <v>17142</v>
      </c>
      <c r="DI90" s="14">
        <v>3256.98</v>
      </c>
      <c r="DJ90" s="31">
        <v>20398.98</v>
      </c>
      <c r="DK90" s="14">
        <v>40797.96</v>
      </c>
      <c r="DL90" s="4"/>
      <c r="DM90" s="39"/>
      <c r="DN90" s="30"/>
      <c r="DO90" s="31"/>
      <c r="DP90" s="14"/>
      <c r="DQ90" s="4"/>
      <c r="DR90" s="39"/>
      <c r="DS90" s="30"/>
      <c r="DT90" s="31"/>
      <c r="DU90" s="14"/>
      <c r="DV90" s="4"/>
      <c r="DW90" s="46"/>
      <c r="DX90" s="61"/>
      <c r="DY90" s="61"/>
      <c r="DZ90" s="14"/>
      <c r="EA90" s="4"/>
      <c r="EB90" s="39"/>
      <c r="EC90" s="43"/>
      <c r="ED90" s="31"/>
      <c r="EE90" s="14"/>
      <c r="EF90" s="4"/>
      <c r="EG90" s="39"/>
      <c r="EH90" s="30"/>
      <c r="EI90" s="31"/>
      <c r="EJ90" s="14"/>
      <c r="EK90" s="4"/>
      <c r="EL90" s="39"/>
      <c r="EM90" s="30"/>
      <c r="EN90" s="31"/>
      <c r="EO90" s="14"/>
      <c r="EP90" s="4"/>
      <c r="EQ90" s="39"/>
      <c r="ER90" s="30"/>
      <c r="ES90" s="31"/>
      <c r="ET90" s="14"/>
      <c r="EU90" s="4"/>
      <c r="EV90" s="39">
        <v>11900</v>
      </c>
      <c r="EW90" s="14">
        <v>2261</v>
      </c>
      <c r="EX90" s="31">
        <v>14161</v>
      </c>
      <c r="EY90" s="14">
        <v>28322</v>
      </c>
      <c r="EZ90" s="286"/>
      <c r="FA90" s="39"/>
      <c r="FB90" s="30"/>
      <c r="FC90" s="31"/>
      <c r="FD90" s="14"/>
      <c r="FE90" s="4"/>
      <c r="FF90" s="39"/>
      <c r="FG90" s="30"/>
      <c r="FH90" s="31"/>
      <c r="FI90" s="14"/>
      <c r="FJ90" s="94"/>
      <c r="FK90" s="87">
        <f t="shared" si="85"/>
        <v>20575</v>
      </c>
      <c r="FL90" s="87"/>
      <c r="FM90" s="87"/>
      <c r="FN90" s="87"/>
      <c r="FO90" s="87"/>
      <c r="FP90" s="87"/>
      <c r="FQ90" s="87"/>
      <c r="FR90" s="87"/>
      <c r="FS90" s="87"/>
      <c r="FT90" s="87"/>
      <c r="FU90" s="87"/>
      <c r="FV90" s="87"/>
      <c r="FW90" s="87"/>
      <c r="FX90" s="87">
        <f t="shared" si="91"/>
        <v>26061</v>
      </c>
      <c r="FY90" s="87"/>
      <c r="FZ90" s="87"/>
      <c r="GA90" s="87"/>
      <c r="GB90" s="87"/>
      <c r="GC90" s="87"/>
      <c r="GD90" s="87"/>
      <c r="GE90" s="87">
        <f t="shared" si="92"/>
        <v>20398.98</v>
      </c>
      <c r="GF90" s="87"/>
      <c r="GG90" s="87"/>
      <c r="GH90" s="87"/>
      <c r="GI90" s="87"/>
      <c r="GJ90" s="87"/>
      <c r="GK90" s="87"/>
      <c r="GL90" s="87"/>
      <c r="GM90" s="87"/>
      <c r="GN90" s="87"/>
      <c r="GO90" s="87"/>
      <c r="GP90" s="95"/>
      <c r="GQ90" s="87">
        <f t="shared" si="87"/>
        <v>20575</v>
      </c>
      <c r="GR90" s="96">
        <f t="shared" si="82"/>
        <v>20398.98</v>
      </c>
      <c r="GS90" s="20" t="str">
        <f t="shared" si="71"/>
        <v>MEQ TECNOLOGIA MEDICA S.A.S</v>
      </c>
      <c r="GT90" s="98">
        <f t="shared" si="93"/>
        <v>16460</v>
      </c>
      <c r="GU90" s="98">
        <f t="shared" si="100"/>
        <v>24690</v>
      </c>
      <c r="GV90" s="96">
        <f t="shared" si="73"/>
        <v>23229.989999999998</v>
      </c>
      <c r="GW90" s="87">
        <f t="shared" si="74"/>
        <v>-176.02000000000044</v>
      </c>
      <c r="GX90" s="88">
        <f t="shared" si="69"/>
        <v>-8.5550425273390254E-3</v>
      </c>
      <c r="GY90" s="96">
        <f t="shared" si="75"/>
        <v>20398.98</v>
      </c>
      <c r="GZ90" s="96">
        <f t="shared" si="83"/>
        <v>40797.96</v>
      </c>
      <c r="HB90" s="84"/>
    </row>
    <row r="91" spans="1:210" s="27" customFormat="1" ht="30" customHeight="1">
      <c r="A91" s="17">
        <v>75</v>
      </c>
      <c r="B91" s="18" t="s">
        <v>246</v>
      </c>
      <c r="C91" s="53" t="s">
        <v>247</v>
      </c>
      <c r="D91" s="55"/>
      <c r="E91" s="51">
        <v>1</v>
      </c>
      <c r="F91" s="19" t="s">
        <v>970</v>
      </c>
      <c r="G91" s="20" t="s">
        <v>981</v>
      </c>
      <c r="H91" s="60"/>
      <c r="I91" s="90" t="s">
        <v>1027</v>
      </c>
      <c r="J91" s="14">
        <v>281784</v>
      </c>
      <c r="K91" s="14"/>
      <c r="L91" s="14"/>
      <c r="M91" s="14"/>
      <c r="N91" s="14">
        <f t="shared" si="101"/>
        <v>281784</v>
      </c>
      <c r="O91" s="14">
        <f t="shared" si="84"/>
        <v>281784</v>
      </c>
      <c r="P91" s="286"/>
      <c r="Q91" s="39"/>
      <c r="R91" s="30"/>
      <c r="S91" s="31"/>
      <c r="T91" s="31"/>
      <c r="U91" s="4"/>
      <c r="V91" s="39"/>
      <c r="W91" s="30"/>
      <c r="X91" s="31"/>
      <c r="Y91" s="31"/>
      <c r="Z91" s="286"/>
      <c r="AA91" s="39"/>
      <c r="AB91" s="39"/>
      <c r="AC91" s="31"/>
      <c r="AD91" s="31"/>
      <c r="AE91" s="4"/>
      <c r="AF91" s="39"/>
      <c r="AG91" s="30"/>
      <c r="AH91" s="31"/>
      <c r="AI91" s="31"/>
      <c r="AJ91" s="4"/>
      <c r="AK91" s="39"/>
      <c r="AL91" s="39"/>
      <c r="AM91" s="31"/>
      <c r="AN91" s="31"/>
      <c r="AO91" s="4"/>
      <c r="AP91" s="39"/>
      <c r="AQ91" s="30"/>
      <c r="AR91" s="31"/>
      <c r="AS91" s="14"/>
      <c r="AT91" s="4"/>
      <c r="AU91" s="39"/>
      <c r="AV91" s="14"/>
      <c r="AW91" s="31"/>
      <c r="AX91" s="14"/>
      <c r="AY91" s="4"/>
      <c r="AZ91" s="39"/>
      <c r="BA91" s="30"/>
      <c r="BB91" s="31"/>
      <c r="BC91" s="31"/>
      <c r="BD91" s="4"/>
      <c r="BE91" s="39"/>
      <c r="BF91" s="30"/>
      <c r="BG91" s="31"/>
      <c r="BH91" s="14"/>
      <c r="BI91" s="4"/>
      <c r="BJ91" s="39"/>
      <c r="BK91" s="30"/>
      <c r="BL91" s="31"/>
      <c r="BM91" s="14"/>
      <c r="BN91" s="4"/>
      <c r="BO91" s="39"/>
      <c r="BP91" s="30"/>
      <c r="BQ91" s="31"/>
      <c r="BR91" s="14"/>
      <c r="BS91" s="4"/>
      <c r="BT91" s="39"/>
      <c r="BU91" s="30"/>
      <c r="BV91" s="31"/>
      <c r="BW91" s="14"/>
      <c r="BX91" s="4"/>
      <c r="BY91" s="39"/>
      <c r="BZ91" s="30"/>
      <c r="CA91" s="31"/>
      <c r="CB91" s="14"/>
      <c r="CC91" s="4"/>
      <c r="CD91" s="35"/>
      <c r="CE91" s="33"/>
      <c r="CF91" s="31"/>
      <c r="CG91" s="14"/>
      <c r="CH91" s="4"/>
      <c r="CI91" s="39"/>
      <c r="CJ91" s="30"/>
      <c r="CK91" s="31"/>
      <c r="CL91" s="14"/>
      <c r="CM91" s="4"/>
      <c r="CN91" s="39"/>
      <c r="CO91" s="30"/>
      <c r="CP91" s="31"/>
      <c r="CQ91" s="14"/>
      <c r="CR91" s="4"/>
      <c r="CS91" s="39"/>
      <c r="CT91" s="39"/>
      <c r="CU91" s="39"/>
      <c r="CV91" s="14"/>
      <c r="CW91" s="4"/>
      <c r="CX91" s="39"/>
      <c r="CY91" s="30"/>
      <c r="CZ91" s="31"/>
      <c r="DA91" s="14"/>
      <c r="DB91" s="286"/>
      <c r="DC91" s="43"/>
      <c r="DD91" s="43"/>
      <c r="DE91" s="14"/>
      <c r="DF91" s="14"/>
      <c r="DG91" s="4"/>
      <c r="DH91" s="39"/>
      <c r="DI91" s="30"/>
      <c r="DJ91" s="31"/>
      <c r="DK91" s="14"/>
      <c r="DL91" s="4"/>
      <c r="DM91" s="39"/>
      <c r="DN91" s="30"/>
      <c r="DO91" s="31"/>
      <c r="DP91" s="14"/>
      <c r="DQ91" s="4"/>
      <c r="DR91" s="39"/>
      <c r="DS91" s="30"/>
      <c r="DT91" s="31"/>
      <c r="DU91" s="14"/>
      <c r="DV91" s="4"/>
      <c r="DW91" s="46"/>
      <c r="DX91" s="61"/>
      <c r="DY91" s="61"/>
      <c r="DZ91" s="14"/>
      <c r="EA91" s="4"/>
      <c r="EB91" s="39"/>
      <c r="EC91" s="43"/>
      <c r="ED91" s="31"/>
      <c r="EE91" s="14"/>
      <c r="EF91" s="4"/>
      <c r="EG91" s="39"/>
      <c r="EH91" s="30"/>
      <c r="EI91" s="31"/>
      <c r="EJ91" s="14"/>
      <c r="EK91" s="4"/>
      <c r="EL91" s="39"/>
      <c r="EM91" s="30"/>
      <c r="EN91" s="31"/>
      <c r="EO91" s="14"/>
      <c r="EP91" s="4"/>
      <c r="EQ91" s="39"/>
      <c r="ER91" s="30"/>
      <c r="ES91" s="31"/>
      <c r="ET91" s="14"/>
      <c r="EU91" s="4"/>
      <c r="EV91" s="39"/>
      <c r="EW91" s="30"/>
      <c r="EX91" s="31"/>
      <c r="EY91" s="14"/>
      <c r="EZ91" s="286"/>
      <c r="FA91" s="39"/>
      <c r="FB91" s="30"/>
      <c r="FC91" s="31"/>
      <c r="FD91" s="14"/>
      <c r="FE91" s="4"/>
      <c r="FF91" s="39"/>
      <c r="FG91" s="30"/>
      <c r="FH91" s="31"/>
      <c r="FI91" s="14"/>
      <c r="FJ91" s="94"/>
      <c r="FK91" s="87">
        <f t="shared" si="85"/>
        <v>281784</v>
      </c>
      <c r="FL91" s="87"/>
      <c r="FM91" s="87"/>
      <c r="FN91" s="87"/>
      <c r="FO91" s="87"/>
      <c r="FP91" s="87"/>
      <c r="FQ91" s="87"/>
      <c r="FR91" s="87"/>
      <c r="FS91" s="87"/>
      <c r="FT91" s="87"/>
      <c r="FU91" s="87"/>
      <c r="FV91" s="87"/>
      <c r="FW91" s="87"/>
      <c r="FX91" s="87"/>
      <c r="FY91" s="87"/>
      <c r="FZ91" s="87"/>
      <c r="GA91" s="87"/>
      <c r="GB91" s="87"/>
      <c r="GC91" s="87"/>
      <c r="GD91" s="87"/>
      <c r="GE91" s="87"/>
      <c r="GF91" s="87"/>
      <c r="GG91" s="87"/>
      <c r="GH91" s="87"/>
      <c r="GI91" s="87"/>
      <c r="GJ91" s="87"/>
      <c r="GK91" s="87"/>
      <c r="GL91" s="87"/>
      <c r="GM91" s="87"/>
      <c r="GN91" s="87"/>
      <c r="GO91" s="87"/>
      <c r="GP91" s="95"/>
      <c r="GQ91" s="87">
        <f t="shared" si="87"/>
        <v>281784</v>
      </c>
      <c r="GR91" s="96">
        <f t="shared" si="82"/>
        <v>0</v>
      </c>
      <c r="GS91" s="20" t="s">
        <v>1021</v>
      </c>
      <c r="GT91" s="96">
        <f t="shared" si="93"/>
        <v>225427.20000000001</v>
      </c>
      <c r="GU91" s="96">
        <f t="shared" si="96"/>
        <v>0</v>
      </c>
      <c r="GV91" s="96">
        <v>0</v>
      </c>
      <c r="GW91" s="87">
        <v>0</v>
      </c>
      <c r="GX91" s="88">
        <f t="shared" si="69"/>
        <v>0</v>
      </c>
      <c r="GY91" s="96">
        <f>GQ91</f>
        <v>281784</v>
      </c>
      <c r="GZ91" s="96">
        <f t="shared" si="83"/>
        <v>281784</v>
      </c>
    </row>
    <row r="92" spans="1:210" s="27" customFormat="1" ht="30" customHeight="1">
      <c r="A92" s="17">
        <v>76</v>
      </c>
      <c r="B92" s="18" t="s">
        <v>248</v>
      </c>
      <c r="C92" s="53" t="s">
        <v>249</v>
      </c>
      <c r="D92" s="55"/>
      <c r="E92" s="51">
        <v>5</v>
      </c>
      <c r="F92" s="19" t="s">
        <v>970</v>
      </c>
      <c r="G92" s="20" t="s">
        <v>981</v>
      </c>
      <c r="H92" s="60"/>
      <c r="I92" s="90" t="s">
        <v>1042</v>
      </c>
      <c r="J92" s="14">
        <v>692177</v>
      </c>
      <c r="K92" s="14"/>
      <c r="L92" s="14">
        <f>(J92*13.12%)+J92</f>
        <v>782990.62239999999</v>
      </c>
      <c r="M92" s="14">
        <f>(L92*9.28%)+L92</f>
        <v>855652.15215871995</v>
      </c>
      <c r="N92" s="14">
        <f>M92</f>
        <v>855652.15215871995</v>
      </c>
      <c r="O92" s="14">
        <f t="shared" si="84"/>
        <v>4278260.7607936002</v>
      </c>
      <c r="P92" s="286"/>
      <c r="Q92" s="39"/>
      <c r="R92" s="30"/>
      <c r="S92" s="31"/>
      <c r="T92" s="31"/>
      <c r="U92" s="4"/>
      <c r="V92" s="39"/>
      <c r="W92" s="30"/>
      <c r="X92" s="31"/>
      <c r="Y92" s="31"/>
      <c r="Z92" s="286"/>
      <c r="AA92" s="39"/>
      <c r="AB92" s="39"/>
      <c r="AC92" s="31"/>
      <c r="AD92" s="31"/>
      <c r="AE92" s="4"/>
      <c r="AF92" s="39"/>
      <c r="AG92" s="30"/>
      <c r="AH92" s="31"/>
      <c r="AI92" s="31"/>
      <c r="AJ92" s="4"/>
      <c r="AK92" s="39"/>
      <c r="AL92" s="39"/>
      <c r="AM92" s="31"/>
      <c r="AN92" s="31"/>
      <c r="AO92" s="4"/>
      <c r="AP92" s="39"/>
      <c r="AQ92" s="30"/>
      <c r="AR92" s="31"/>
      <c r="AS92" s="14"/>
      <c r="AT92" s="4"/>
      <c r="AU92" s="39"/>
      <c r="AV92" s="14"/>
      <c r="AW92" s="31"/>
      <c r="AX92" s="14"/>
      <c r="AY92" s="4"/>
      <c r="AZ92" s="39"/>
      <c r="BA92" s="30"/>
      <c r="BB92" s="31"/>
      <c r="BC92" s="31"/>
      <c r="BD92" s="4"/>
      <c r="BE92" s="39"/>
      <c r="BF92" s="30"/>
      <c r="BG92" s="31"/>
      <c r="BH92" s="14"/>
      <c r="BI92" s="4"/>
      <c r="BJ92" s="39"/>
      <c r="BK92" s="30"/>
      <c r="BL92" s="31"/>
      <c r="BM92" s="14"/>
      <c r="BN92" s="4"/>
      <c r="BO92" s="39"/>
      <c r="BP92" s="30"/>
      <c r="BQ92" s="31"/>
      <c r="BR92" s="14"/>
      <c r="BS92" s="4"/>
      <c r="BT92" s="39"/>
      <c r="BU92" s="30"/>
      <c r="BV92" s="31"/>
      <c r="BW92" s="14"/>
      <c r="BX92" s="4"/>
      <c r="BY92" s="39"/>
      <c r="BZ92" s="30"/>
      <c r="CA92" s="31"/>
      <c r="CB92" s="14"/>
      <c r="CC92" s="4"/>
      <c r="CD92" s="35"/>
      <c r="CE92" s="33"/>
      <c r="CF92" s="31"/>
      <c r="CG92" s="14"/>
      <c r="CH92" s="4"/>
      <c r="CI92" s="39"/>
      <c r="CJ92" s="30"/>
      <c r="CK92" s="31"/>
      <c r="CL92" s="14"/>
      <c r="CM92" s="4"/>
      <c r="CN92" s="39"/>
      <c r="CO92" s="30"/>
      <c r="CP92" s="31"/>
      <c r="CQ92" s="14"/>
      <c r="CR92" s="4"/>
      <c r="CS92" s="39"/>
      <c r="CT92" s="39"/>
      <c r="CU92" s="39"/>
      <c r="CV92" s="14"/>
      <c r="CW92" s="4"/>
      <c r="CX92" s="39"/>
      <c r="CY92" s="30"/>
      <c r="CZ92" s="31"/>
      <c r="DA92" s="14"/>
      <c r="DB92" s="286"/>
      <c r="DC92" s="43"/>
      <c r="DD92" s="43"/>
      <c r="DE92" s="14"/>
      <c r="DF92" s="14"/>
      <c r="DG92" s="4"/>
      <c r="DH92" s="39"/>
      <c r="DI92" s="30"/>
      <c r="DJ92" s="31"/>
      <c r="DK92" s="14"/>
      <c r="DL92" s="4"/>
      <c r="DM92" s="39"/>
      <c r="DN92" s="30"/>
      <c r="DO92" s="31"/>
      <c r="DP92" s="14"/>
      <c r="DQ92" s="4"/>
      <c r="DR92" s="39"/>
      <c r="DS92" s="30"/>
      <c r="DT92" s="31"/>
      <c r="DU92" s="14"/>
      <c r="DV92" s="4"/>
      <c r="DW92" s="46"/>
      <c r="DX92" s="61"/>
      <c r="DY92" s="61"/>
      <c r="DZ92" s="14"/>
      <c r="EA92" s="4"/>
      <c r="EB92" s="40">
        <v>861000</v>
      </c>
      <c r="EC92" s="14">
        <v>163590</v>
      </c>
      <c r="ED92" s="41">
        <v>1024590</v>
      </c>
      <c r="EE92" s="14">
        <v>5122950</v>
      </c>
      <c r="EF92" s="4"/>
      <c r="EG92" s="39"/>
      <c r="EH92" s="30"/>
      <c r="EI92" s="31"/>
      <c r="EJ92" s="14"/>
      <c r="EK92" s="4"/>
      <c r="EL92" s="39"/>
      <c r="EM92" s="30"/>
      <c r="EN92" s="31"/>
      <c r="EO92" s="14"/>
      <c r="EP92" s="4"/>
      <c r="EQ92" s="39"/>
      <c r="ER92" s="30"/>
      <c r="ES92" s="31"/>
      <c r="ET92" s="14"/>
      <c r="EU92" s="4"/>
      <c r="EV92" s="39"/>
      <c r="EW92" s="30"/>
      <c r="EX92" s="31"/>
      <c r="EY92" s="14"/>
      <c r="EZ92" s="286"/>
      <c r="FA92" s="39"/>
      <c r="FB92" s="30"/>
      <c r="FC92" s="31"/>
      <c r="FD92" s="14"/>
      <c r="FE92" s="4"/>
      <c r="FF92" s="39"/>
      <c r="FG92" s="30"/>
      <c r="FH92" s="31"/>
      <c r="FI92" s="14"/>
      <c r="FJ92" s="94"/>
      <c r="FK92" s="87">
        <f t="shared" si="85"/>
        <v>855652.15215871995</v>
      </c>
      <c r="FL92" s="87"/>
      <c r="FM92" s="87"/>
      <c r="FN92" s="87"/>
      <c r="FO92" s="87"/>
      <c r="FP92" s="87"/>
      <c r="FQ92" s="87"/>
      <c r="FR92" s="87"/>
      <c r="FS92" s="87"/>
      <c r="FT92" s="87"/>
      <c r="FU92" s="87"/>
      <c r="FV92" s="87"/>
      <c r="FW92" s="87"/>
      <c r="FX92" s="87"/>
      <c r="FY92" s="87"/>
      <c r="FZ92" s="87"/>
      <c r="GA92" s="87"/>
      <c r="GB92" s="87"/>
      <c r="GC92" s="87"/>
      <c r="GD92" s="87"/>
      <c r="GE92" s="87"/>
      <c r="GF92" s="87"/>
      <c r="GG92" s="87"/>
      <c r="GH92" s="87"/>
      <c r="GI92" s="87">
        <f t="shared" ref="GI92:GI95" si="102">ED92</f>
        <v>1024590</v>
      </c>
      <c r="GJ92" s="87"/>
      <c r="GK92" s="87"/>
      <c r="GL92" s="87"/>
      <c r="GM92" s="87"/>
      <c r="GN92" s="87"/>
      <c r="GO92" s="87"/>
      <c r="GP92" s="95"/>
      <c r="GQ92" s="87">
        <f t="shared" si="87"/>
        <v>855652.15215871995</v>
      </c>
      <c r="GR92" s="96">
        <f t="shared" si="82"/>
        <v>1024590</v>
      </c>
      <c r="GS92" s="20" t="str">
        <f>INDEX($FL$15:$GO$15,1,MATCH(GR92,FL92:GO92,0))</f>
        <v>RP MEDICAS SA</v>
      </c>
      <c r="GT92" s="96">
        <f t="shared" si="93"/>
        <v>684521.72172697599</v>
      </c>
      <c r="GU92" s="96">
        <f t="shared" si="96"/>
        <v>1229508</v>
      </c>
      <c r="GV92" s="96">
        <f>AVERAGE(FL92:GO92)</f>
        <v>1024590</v>
      </c>
      <c r="GW92" s="87">
        <f>GR92-GQ92</f>
        <v>168937.84784128005</v>
      </c>
      <c r="GX92" s="88">
        <f t="shared" si="69"/>
        <v>0.19743753044396337</v>
      </c>
      <c r="GY92" s="96">
        <f>GR92</f>
        <v>1024590</v>
      </c>
      <c r="GZ92" s="96">
        <f t="shared" si="83"/>
        <v>5122950</v>
      </c>
    </row>
    <row r="93" spans="1:210" s="27" customFormat="1" ht="30" customHeight="1">
      <c r="A93" s="17">
        <v>77</v>
      </c>
      <c r="B93" s="18" t="s">
        <v>250</v>
      </c>
      <c r="C93" s="53" t="s">
        <v>251</v>
      </c>
      <c r="D93" s="55"/>
      <c r="E93" s="51">
        <v>2</v>
      </c>
      <c r="F93" s="19" t="s">
        <v>970</v>
      </c>
      <c r="G93" s="20" t="s">
        <v>981</v>
      </c>
      <c r="H93" s="60"/>
      <c r="I93" s="90" t="s">
        <v>1027</v>
      </c>
      <c r="J93" s="14">
        <v>711953</v>
      </c>
      <c r="K93" s="14"/>
      <c r="L93" s="14"/>
      <c r="M93" s="14"/>
      <c r="N93" s="14">
        <f>J93</f>
        <v>711953</v>
      </c>
      <c r="O93" s="14">
        <f t="shared" si="84"/>
        <v>1423906</v>
      </c>
      <c r="P93" s="286"/>
      <c r="Q93" s="39"/>
      <c r="R93" s="30"/>
      <c r="S93" s="31"/>
      <c r="T93" s="31"/>
      <c r="U93" s="4"/>
      <c r="V93" s="39"/>
      <c r="W93" s="30"/>
      <c r="X93" s="31"/>
      <c r="Y93" s="31"/>
      <c r="Z93" s="286"/>
      <c r="AA93" s="39"/>
      <c r="AB93" s="39"/>
      <c r="AC93" s="31"/>
      <c r="AD93" s="31"/>
      <c r="AE93" s="4"/>
      <c r="AF93" s="39"/>
      <c r="AG93" s="30"/>
      <c r="AH93" s="31"/>
      <c r="AI93" s="31"/>
      <c r="AJ93" s="4"/>
      <c r="AK93" s="39"/>
      <c r="AL93" s="39"/>
      <c r="AM93" s="31"/>
      <c r="AN93" s="31"/>
      <c r="AO93" s="4"/>
      <c r="AP93" s="39"/>
      <c r="AQ93" s="30"/>
      <c r="AR93" s="31"/>
      <c r="AS93" s="14"/>
      <c r="AT93" s="4"/>
      <c r="AU93" s="39"/>
      <c r="AV93" s="14"/>
      <c r="AW93" s="31"/>
      <c r="AX93" s="14"/>
      <c r="AY93" s="4"/>
      <c r="AZ93" s="39"/>
      <c r="BA93" s="30"/>
      <c r="BB93" s="31"/>
      <c r="BC93" s="31"/>
      <c r="BD93" s="4"/>
      <c r="BE93" s="39"/>
      <c r="BF93" s="30"/>
      <c r="BG93" s="31"/>
      <c r="BH93" s="14"/>
      <c r="BI93" s="4"/>
      <c r="BJ93" s="39"/>
      <c r="BK93" s="30"/>
      <c r="BL93" s="31"/>
      <c r="BM93" s="14"/>
      <c r="BN93" s="4"/>
      <c r="BO93" s="39"/>
      <c r="BP93" s="30"/>
      <c r="BQ93" s="31"/>
      <c r="BR93" s="14"/>
      <c r="BS93" s="4"/>
      <c r="BT93" s="39"/>
      <c r="BU93" s="30"/>
      <c r="BV93" s="31"/>
      <c r="BW93" s="14"/>
      <c r="BX93" s="4"/>
      <c r="BY93" s="39"/>
      <c r="BZ93" s="30"/>
      <c r="CA93" s="31"/>
      <c r="CB93" s="14"/>
      <c r="CC93" s="4"/>
      <c r="CD93" s="35"/>
      <c r="CE93" s="33"/>
      <c r="CF93" s="31"/>
      <c r="CG93" s="14"/>
      <c r="CH93" s="4"/>
      <c r="CI93" s="39"/>
      <c r="CJ93" s="30"/>
      <c r="CK93" s="31"/>
      <c r="CL93" s="14"/>
      <c r="CM93" s="4"/>
      <c r="CN93" s="39"/>
      <c r="CO93" s="30"/>
      <c r="CP93" s="31"/>
      <c r="CQ93" s="14"/>
      <c r="CR93" s="4"/>
      <c r="CS93" s="39"/>
      <c r="CT93" s="39"/>
      <c r="CU93" s="39"/>
      <c r="CV93" s="14"/>
      <c r="CW93" s="4"/>
      <c r="CX93" s="39"/>
      <c r="CY93" s="30"/>
      <c r="CZ93" s="31"/>
      <c r="DA93" s="14"/>
      <c r="DB93" s="286"/>
      <c r="DC93" s="43"/>
      <c r="DD93" s="43"/>
      <c r="DE93" s="14"/>
      <c r="DF93" s="14"/>
      <c r="DG93" s="4"/>
      <c r="DH93" s="39"/>
      <c r="DI93" s="30"/>
      <c r="DJ93" s="31"/>
      <c r="DK93" s="14"/>
      <c r="DL93" s="4"/>
      <c r="DM93" s="39"/>
      <c r="DN93" s="30"/>
      <c r="DO93" s="31"/>
      <c r="DP93" s="14"/>
      <c r="DQ93" s="4"/>
      <c r="DR93" s="39"/>
      <c r="DS93" s="30"/>
      <c r="DT93" s="31"/>
      <c r="DU93" s="14"/>
      <c r="DV93" s="4"/>
      <c r="DW93" s="46"/>
      <c r="DX93" s="61"/>
      <c r="DY93" s="61"/>
      <c r="DZ93" s="14"/>
      <c r="EA93" s="4"/>
      <c r="EB93" s="40">
        <v>861000</v>
      </c>
      <c r="EC93" s="14">
        <v>163590</v>
      </c>
      <c r="ED93" s="41">
        <v>1024590</v>
      </c>
      <c r="EE93" s="14">
        <v>2049180</v>
      </c>
      <c r="EF93" s="4"/>
      <c r="EG93" s="39"/>
      <c r="EH93" s="30"/>
      <c r="EI93" s="31"/>
      <c r="EJ93" s="14"/>
      <c r="EK93" s="4"/>
      <c r="EL93" s="39"/>
      <c r="EM93" s="30"/>
      <c r="EN93" s="31"/>
      <c r="EO93" s="14"/>
      <c r="EP93" s="4"/>
      <c r="EQ93" s="39"/>
      <c r="ER93" s="30"/>
      <c r="ES93" s="31"/>
      <c r="ET93" s="14"/>
      <c r="EU93" s="4"/>
      <c r="EV93" s="39"/>
      <c r="EW93" s="30"/>
      <c r="EX93" s="31"/>
      <c r="EY93" s="14"/>
      <c r="EZ93" s="286"/>
      <c r="FA93" s="39"/>
      <c r="FB93" s="30"/>
      <c r="FC93" s="31"/>
      <c r="FD93" s="14"/>
      <c r="FE93" s="4"/>
      <c r="FF93" s="39"/>
      <c r="FG93" s="30"/>
      <c r="FH93" s="31"/>
      <c r="FI93" s="14"/>
      <c r="FJ93" s="94"/>
      <c r="FK93" s="87">
        <f t="shared" si="85"/>
        <v>711953</v>
      </c>
      <c r="FL93" s="87"/>
      <c r="FM93" s="87"/>
      <c r="FN93" s="87"/>
      <c r="FO93" s="87"/>
      <c r="FP93" s="87"/>
      <c r="FQ93" s="87"/>
      <c r="FR93" s="87"/>
      <c r="FS93" s="87"/>
      <c r="FT93" s="87"/>
      <c r="FU93" s="87"/>
      <c r="FV93" s="87"/>
      <c r="FW93" s="87"/>
      <c r="FX93" s="87"/>
      <c r="FY93" s="87"/>
      <c r="FZ93" s="87"/>
      <c r="GA93" s="87"/>
      <c r="GB93" s="87"/>
      <c r="GC93" s="87"/>
      <c r="GD93" s="87"/>
      <c r="GE93" s="87"/>
      <c r="GF93" s="87"/>
      <c r="GG93" s="87"/>
      <c r="GH93" s="87"/>
      <c r="GI93" s="87">
        <f t="shared" si="102"/>
        <v>1024590</v>
      </c>
      <c r="GJ93" s="87"/>
      <c r="GK93" s="87"/>
      <c r="GL93" s="87"/>
      <c r="GM93" s="87"/>
      <c r="GN93" s="87"/>
      <c r="GO93" s="87"/>
      <c r="GP93" s="95"/>
      <c r="GQ93" s="87">
        <f t="shared" si="87"/>
        <v>711953</v>
      </c>
      <c r="GR93" s="96">
        <f t="shared" si="82"/>
        <v>1024590</v>
      </c>
      <c r="GS93" s="20" t="str">
        <f>INDEX($FL$15:$GO$15,1,MATCH(GR93,FL93:GO93,0))</f>
        <v>RP MEDICAS SA</v>
      </c>
      <c r="GT93" s="96">
        <f t="shared" si="93"/>
        <v>569562.4</v>
      </c>
      <c r="GU93" s="96">
        <f t="shared" si="96"/>
        <v>1229508</v>
      </c>
      <c r="GV93" s="96">
        <f>AVERAGE(FL93:GO93)</f>
        <v>1024590</v>
      </c>
      <c r="GW93" s="87">
        <f>GV93-GR93</f>
        <v>0</v>
      </c>
      <c r="GX93" s="88">
        <f>GW93/GR93</f>
        <v>0</v>
      </c>
      <c r="GY93" s="96">
        <f>GR93</f>
        <v>1024590</v>
      </c>
      <c r="GZ93" s="96">
        <f t="shared" si="83"/>
        <v>2049180</v>
      </c>
    </row>
    <row r="94" spans="1:210" s="27" customFormat="1" ht="30" customHeight="1">
      <c r="A94" s="17">
        <v>78</v>
      </c>
      <c r="B94" s="18" t="s">
        <v>252</v>
      </c>
      <c r="C94" s="53" t="s">
        <v>253</v>
      </c>
      <c r="D94" s="55"/>
      <c r="E94" s="51">
        <v>2</v>
      </c>
      <c r="F94" s="19" t="s">
        <v>970</v>
      </c>
      <c r="G94" s="20" t="s">
        <v>981</v>
      </c>
      <c r="H94" s="60"/>
      <c r="I94" s="90" t="s">
        <v>1042</v>
      </c>
      <c r="J94" s="14">
        <v>1801581</v>
      </c>
      <c r="K94" s="14"/>
      <c r="L94" s="14">
        <f t="shared" ref="L94:L95" si="103">(J94*13.12%)+J94</f>
        <v>2037948.4272</v>
      </c>
      <c r="M94" s="14">
        <f t="shared" ref="M94:M95" si="104">(L94*9.28%)+L94</f>
        <v>2227070.0412441599</v>
      </c>
      <c r="N94" s="14">
        <f t="shared" ref="N94:N95" si="105">M94</f>
        <v>2227070.0412441599</v>
      </c>
      <c r="O94" s="14">
        <f t="shared" si="84"/>
        <v>4454140.0824883198</v>
      </c>
      <c r="P94" s="286"/>
      <c r="Q94" s="39"/>
      <c r="R94" s="30"/>
      <c r="S94" s="31"/>
      <c r="T94" s="31"/>
      <c r="U94" s="4"/>
      <c r="V94" s="39"/>
      <c r="W94" s="30"/>
      <c r="X94" s="31"/>
      <c r="Y94" s="31"/>
      <c r="Z94" s="286"/>
      <c r="AA94" s="39"/>
      <c r="AB94" s="39"/>
      <c r="AC94" s="31"/>
      <c r="AD94" s="31"/>
      <c r="AE94" s="4"/>
      <c r="AF94" s="39"/>
      <c r="AG94" s="30"/>
      <c r="AH94" s="31"/>
      <c r="AI94" s="31"/>
      <c r="AJ94" s="4"/>
      <c r="AK94" s="39"/>
      <c r="AL94" s="39"/>
      <c r="AM94" s="31"/>
      <c r="AN94" s="31"/>
      <c r="AO94" s="4"/>
      <c r="AP94" s="39"/>
      <c r="AQ94" s="30"/>
      <c r="AR94" s="31"/>
      <c r="AS94" s="14"/>
      <c r="AT94" s="4"/>
      <c r="AU94" s="39"/>
      <c r="AV94" s="14"/>
      <c r="AW94" s="31"/>
      <c r="AX94" s="14"/>
      <c r="AY94" s="4"/>
      <c r="AZ94" s="39"/>
      <c r="BA94" s="30"/>
      <c r="BB94" s="31"/>
      <c r="BC94" s="31"/>
      <c r="BD94" s="4"/>
      <c r="BE94" s="39"/>
      <c r="BF94" s="30"/>
      <c r="BG94" s="31"/>
      <c r="BH94" s="14"/>
      <c r="BI94" s="4"/>
      <c r="BJ94" s="39"/>
      <c r="BK94" s="30"/>
      <c r="BL94" s="31"/>
      <c r="BM94" s="14"/>
      <c r="BN94" s="4"/>
      <c r="BO94" s="39"/>
      <c r="BP94" s="30"/>
      <c r="BQ94" s="31"/>
      <c r="BR94" s="14"/>
      <c r="BS94" s="4"/>
      <c r="BT94" s="39"/>
      <c r="BU94" s="30"/>
      <c r="BV94" s="31"/>
      <c r="BW94" s="14"/>
      <c r="BX94" s="4"/>
      <c r="BY94" s="39"/>
      <c r="BZ94" s="30"/>
      <c r="CA94" s="31"/>
      <c r="CB94" s="14"/>
      <c r="CC94" s="4"/>
      <c r="CD94" s="35"/>
      <c r="CE94" s="33"/>
      <c r="CF94" s="31"/>
      <c r="CG94" s="14"/>
      <c r="CH94" s="4"/>
      <c r="CI94" s="39"/>
      <c r="CJ94" s="30"/>
      <c r="CK94" s="31"/>
      <c r="CL94" s="14"/>
      <c r="CM94" s="4"/>
      <c r="CN94" s="39"/>
      <c r="CO94" s="30"/>
      <c r="CP94" s="31"/>
      <c r="CQ94" s="14"/>
      <c r="CR94" s="4"/>
      <c r="CS94" s="39"/>
      <c r="CT94" s="39"/>
      <c r="CU94" s="39"/>
      <c r="CV94" s="14"/>
      <c r="CW94" s="4"/>
      <c r="CX94" s="39"/>
      <c r="CY94" s="30"/>
      <c r="CZ94" s="31"/>
      <c r="DA94" s="14"/>
      <c r="DB94" s="286"/>
      <c r="DC94" s="43"/>
      <c r="DD94" s="43"/>
      <c r="DE94" s="14"/>
      <c r="DF94" s="14"/>
      <c r="DG94" s="4"/>
      <c r="DH94" s="39"/>
      <c r="DI94" s="30"/>
      <c r="DJ94" s="31"/>
      <c r="DK94" s="14"/>
      <c r="DL94" s="4"/>
      <c r="DM94" s="39"/>
      <c r="DN94" s="30"/>
      <c r="DO94" s="31"/>
      <c r="DP94" s="14"/>
      <c r="DQ94" s="4"/>
      <c r="DR94" s="39"/>
      <c r="DS94" s="30"/>
      <c r="DT94" s="31"/>
      <c r="DU94" s="14"/>
      <c r="DV94" s="4"/>
      <c r="DW94" s="46"/>
      <c r="DX94" s="61"/>
      <c r="DY94" s="61"/>
      <c r="DZ94" s="14"/>
      <c r="EA94" s="4"/>
      <c r="EB94" s="40">
        <v>808000</v>
      </c>
      <c r="EC94" s="14">
        <v>153520</v>
      </c>
      <c r="ED94" s="41">
        <v>961520</v>
      </c>
      <c r="EE94" s="14">
        <v>1923040</v>
      </c>
      <c r="EF94" s="4"/>
      <c r="EG94" s="39"/>
      <c r="EH94" s="30"/>
      <c r="EI94" s="31"/>
      <c r="EJ94" s="14"/>
      <c r="EK94" s="4"/>
      <c r="EL94" s="39"/>
      <c r="EM94" s="30"/>
      <c r="EN94" s="31"/>
      <c r="EO94" s="14"/>
      <c r="EP94" s="4"/>
      <c r="EQ94" s="39"/>
      <c r="ER94" s="30"/>
      <c r="ES94" s="31"/>
      <c r="ET94" s="14"/>
      <c r="EU94" s="4"/>
      <c r="EV94" s="39"/>
      <c r="EW94" s="30"/>
      <c r="EX94" s="31"/>
      <c r="EY94" s="14"/>
      <c r="EZ94" s="286"/>
      <c r="FA94" s="39"/>
      <c r="FB94" s="30"/>
      <c r="FC94" s="31"/>
      <c r="FD94" s="14"/>
      <c r="FE94" s="4"/>
      <c r="FF94" s="39"/>
      <c r="FG94" s="30"/>
      <c r="FH94" s="31"/>
      <c r="FI94" s="14"/>
      <c r="FJ94" s="94"/>
      <c r="FK94" s="87">
        <f t="shared" si="85"/>
        <v>2227070.0412441599</v>
      </c>
      <c r="FL94" s="87"/>
      <c r="FM94" s="87"/>
      <c r="FN94" s="87"/>
      <c r="FO94" s="87"/>
      <c r="FP94" s="87"/>
      <c r="FQ94" s="87"/>
      <c r="FR94" s="87"/>
      <c r="FS94" s="87"/>
      <c r="FT94" s="87"/>
      <c r="FU94" s="87"/>
      <c r="FV94" s="87"/>
      <c r="FW94" s="87"/>
      <c r="FX94" s="87"/>
      <c r="FY94" s="87"/>
      <c r="FZ94" s="87"/>
      <c r="GA94" s="87"/>
      <c r="GB94" s="87"/>
      <c r="GC94" s="87"/>
      <c r="GD94" s="87"/>
      <c r="GE94" s="87"/>
      <c r="GF94" s="87"/>
      <c r="GG94" s="87"/>
      <c r="GH94" s="87"/>
      <c r="GI94" s="87">
        <f t="shared" si="102"/>
        <v>961520</v>
      </c>
      <c r="GJ94" s="87"/>
      <c r="GK94" s="87"/>
      <c r="GL94" s="87"/>
      <c r="GM94" s="87"/>
      <c r="GN94" s="87"/>
      <c r="GO94" s="87"/>
      <c r="GP94" s="95"/>
      <c r="GQ94" s="87">
        <f t="shared" si="87"/>
        <v>2227070.0412441599</v>
      </c>
      <c r="GR94" s="96">
        <f t="shared" si="82"/>
        <v>961520</v>
      </c>
      <c r="GS94" s="20" t="str">
        <f>INDEX($FL$15:$GO$15,1,MATCH(GR94,FL94:GO94,0))</f>
        <v>RP MEDICAS SA</v>
      </c>
      <c r="GT94" s="96">
        <f t="shared" si="93"/>
        <v>1781656.0329953281</v>
      </c>
      <c r="GU94" s="96">
        <f t="shared" si="96"/>
        <v>1153824</v>
      </c>
      <c r="GV94" s="96">
        <f>AVERAGE(FL94:GO94)</f>
        <v>961520</v>
      </c>
      <c r="GW94" s="87">
        <f>GV94-GR94</f>
        <v>0</v>
      </c>
      <c r="GX94" s="88">
        <f>GW94/GR94</f>
        <v>0</v>
      </c>
      <c r="GY94" s="96">
        <f>GR94</f>
        <v>961520</v>
      </c>
      <c r="GZ94" s="96">
        <f t="shared" si="83"/>
        <v>1923040</v>
      </c>
    </row>
    <row r="95" spans="1:210" s="27" customFormat="1" ht="30" customHeight="1">
      <c r="A95" s="17">
        <v>79</v>
      </c>
      <c r="B95" s="18" t="s">
        <v>254</v>
      </c>
      <c r="C95" s="53" t="s">
        <v>255</v>
      </c>
      <c r="D95" s="55"/>
      <c r="E95" s="51">
        <v>1</v>
      </c>
      <c r="F95" s="19" t="s">
        <v>970</v>
      </c>
      <c r="G95" s="20" t="s">
        <v>981</v>
      </c>
      <c r="H95" s="60"/>
      <c r="I95" s="90" t="s">
        <v>1042</v>
      </c>
      <c r="J95" s="14">
        <v>823829</v>
      </c>
      <c r="K95" s="14"/>
      <c r="L95" s="14">
        <f t="shared" si="103"/>
        <v>931915.36479999998</v>
      </c>
      <c r="M95" s="14">
        <f t="shared" si="104"/>
        <v>1018397.11065344</v>
      </c>
      <c r="N95" s="14">
        <f t="shared" si="105"/>
        <v>1018397.11065344</v>
      </c>
      <c r="O95" s="14">
        <f t="shared" si="84"/>
        <v>1018397.11065344</v>
      </c>
      <c r="P95" s="286"/>
      <c r="Q95" s="39"/>
      <c r="R95" s="30"/>
      <c r="S95" s="31"/>
      <c r="T95" s="31"/>
      <c r="U95" s="4"/>
      <c r="V95" s="39"/>
      <c r="W95" s="30"/>
      <c r="X95" s="31"/>
      <c r="Y95" s="31"/>
      <c r="Z95" s="286"/>
      <c r="AA95" s="39"/>
      <c r="AB95" s="39"/>
      <c r="AC95" s="31"/>
      <c r="AD95" s="31"/>
      <c r="AE95" s="4"/>
      <c r="AF95" s="39"/>
      <c r="AG95" s="30"/>
      <c r="AH95" s="31"/>
      <c r="AI95" s="31"/>
      <c r="AJ95" s="4"/>
      <c r="AK95" s="39"/>
      <c r="AL95" s="39"/>
      <c r="AM95" s="31"/>
      <c r="AN95" s="31"/>
      <c r="AO95" s="4"/>
      <c r="AP95" s="39"/>
      <c r="AQ95" s="30"/>
      <c r="AR95" s="31"/>
      <c r="AS95" s="14"/>
      <c r="AT95" s="4"/>
      <c r="AU95" s="39"/>
      <c r="AV95" s="14"/>
      <c r="AW95" s="31"/>
      <c r="AX95" s="14"/>
      <c r="AY95" s="4"/>
      <c r="AZ95" s="39"/>
      <c r="BA95" s="30"/>
      <c r="BB95" s="31"/>
      <c r="BC95" s="31"/>
      <c r="BD95" s="4"/>
      <c r="BE95" s="39"/>
      <c r="BF95" s="30"/>
      <c r="BG95" s="31"/>
      <c r="BH95" s="14"/>
      <c r="BI95" s="4"/>
      <c r="BJ95" s="39"/>
      <c r="BK95" s="30"/>
      <c r="BL95" s="31"/>
      <c r="BM95" s="14"/>
      <c r="BN95" s="4"/>
      <c r="BO95" s="39"/>
      <c r="BP95" s="30"/>
      <c r="BQ95" s="31"/>
      <c r="BR95" s="14"/>
      <c r="BS95" s="4"/>
      <c r="BT95" s="39"/>
      <c r="BU95" s="30"/>
      <c r="BV95" s="31"/>
      <c r="BW95" s="14"/>
      <c r="BX95" s="4"/>
      <c r="BY95" s="39"/>
      <c r="BZ95" s="30"/>
      <c r="CA95" s="31"/>
      <c r="CB95" s="14"/>
      <c r="CC95" s="4"/>
      <c r="CD95" s="35"/>
      <c r="CE95" s="33"/>
      <c r="CF95" s="31"/>
      <c r="CG95" s="14"/>
      <c r="CH95" s="4"/>
      <c r="CI95" s="39"/>
      <c r="CJ95" s="30"/>
      <c r="CK95" s="31"/>
      <c r="CL95" s="14"/>
      <c r="CM95" s="4"/>
      <c r="CN95" s="39"/>
      <c r="CO95" s="30"/>
      <c r="CP95" s="31"/>
      <c r="CQ95" s="14"/>
      <c r="CR95" s="4"/>
      <c r="CS95" s="39"/>
      <c r="CT95" s="39"/>
      <c r="CU95" s="39"/>
      <c r="CV95" s="14"/>
      <c r="CW95" s="4"/>
      <c r="CX95" s="39"/>
      <c r="CY95" s="30"/>
      <c r="CZ95" s="31"/>
      <c r="DA95" s="14"/>
      <c r="DB95" s="286"/>
      <c r="DC95" s="43"/>
      <c r="DD95" s="43"/>
      <c r="DE95" s="14"/>
      <c r="DF95" s="14"/>
      <c r="DG95" s="4"/>
      <c r="DH95" s="39"/>
      <c r="DI95" s="30"/>
      <c r="DJ95" s="31"/>
      <c r="DK95" s="14"/>
      <c r="DL95" s="4"/>
      <c r="DM95" s="39"/>
      <c r="DN95" s="30"/>
      <c r="DO95" s="31"/>
      <c r="DP95" s="14"/>
      <c r="DQ95" s="4"/>
      <c r="DR95" s="39"/>
      <c r="DS95" s="30"/>
      <c r="DT95" s="31"/>
      <c r="DU95" s="14"/>
      <c r="DV95" s="4"/>
      <c r="DW95" s="46"/>
      <c r="DX95" s="61"/>
      <c r="DY95" s="61"/>
      <c r="DZ95" s="14"/>
      <c r="EA95" s="4"/>
      <c r="EB95" s="40">
        <v>808000</v>
      </c>
      <c r="EC95" s="14">
        <v>153520</v>
      </c>
      <c r="ED95" s="41">
        <v>961520</v>
      </c>
      <c r="EE95" s="14">
        <v>961520</v>
      </c>
      <c r="EF95" s="4"/>
      <c r="EG95" s="39"/>
      <c r="EH95" s="30"/>
      <c r="EI95" s="31"/>
      <c r="EJ95" s="14"/>
      <c r="EK95" s="4"/>
      <c r="EL95" s="39"/>
      <c r="EM95" s="30"/>
      <c r="EN95" s="31"/>
      <c r="EO95" s="14"/>
      <c r="EP95" s="4"/>
      <c r="EQ95" s="39"/>
      <c r="ER95" s="30"/>
      <c r="ES95" s="31"/>
      <c r="ET95" s="14"/>
      <c r="EU95" s="4"/>
      <c r="EV95" s="39"/>
      <c r="EW95" s="30"/>
      <c r="EX95" s="31"/>
      <c r="EY95" s="14"/>
      <c r="EZ95" s="286"/>
      <c r="FA95" s="39"/>
      <c r="FB95" s="30"/>
      <c r="FC95" s="31"/>
      <c r="FD95" s="14"/>
      <c r="FE95" s="4"/>
      <c r="FF95" s="39"/>
      <c r="FG95" s="30"/>
      <c r="FH95" s="31"/>
      <c r="FI95" s="14"/>
      <c r="FJ95" s="94"/>
      <c r="FK95" s="87">
        <f t="shared" si="85"/>
        <v>1018397.11065344</v>
      </c>
      <c r="FL95" s="87"/>
      <c r="FM95" s="87"/>
      <c r="FN95" s="87"/>
      <c r="FO95" s="87"/>
      <c r="FP95" s="87"/>
      <c r="FQ95" s="87"/>
      <c r="FR95" s="87"/>
      <c r="FS95" s="87"/>
      <c r="FT95" s="87"/>
      <c r="FU95" s="87"/>
      <c r="FV95" s="87"/>
      <c r="FW95" s="87"/>
      <c r="FX95" s="87"/>
      <c r="FY95" s="87"/>
      <c r="FZ95" s="87"/>
      <c r="GA95" s="87"/>
      <c r="GB95" s="87"/>
      <c r="GC95" s="87"/>
      <c r="GD95" s="87"/>
      <c r="GE95" s="87"/>
      <c r="GF95" s="87"/>
      <c r="GG95" s="87"/>
      <c r="GH95" s="87"/>
      <c r="GI95" s="87">
        <f t="shared" si="102"/>
        <v>961520</v>
      </c>
      <c r="GJ95" s="87"/>
      <c r="GK95" s="87"/>
      <c r="GL95" s="87"/>
      <c r="GM95" s="87"/>
      <c r="GN95" s="87"/>
      <c r="GO95" s="87"/>
      <c r="GP95" s="95"/>
      <c r="GQ95" s="87">
        <f t="shared" si="87"/>
        <v>1018397.11065344</v>
      </c>
      <c r="GR95" s="96">
        <f t="shared" si="82"/>
        <v>961520</v>
      </c>
      <c r="GS95" s="20" t="str">
        <f>INDEX($FL$15:$GO$15,1,MATCH(GR95,FL95:GO95,0))</f>
        <v>RP MEDICAS SA</v>
      </c>
      <c r="GT95" s="96">
        <f t="shared" si="93"/>
        <v>814717.68852275203</v>
      </c>
      <c r="GU95" s="96">
        <f t="shared" si="96"/>
        <v>1153824</v>
      </c>
      <c r="GV95" s="96">
        <f>AVERAGE(FL95:GO95)</f>
        <v>961520</v>
      </c>
      <c r="GW95" s="87">
        <f>GR95-GQ95</f>
        <v>-56877.110653440002</v>
      </c>
      <c r="GX95" s="88">
        <f>GW95/GQ95</f>
        <v>-5.5849638670857592E-2</v>
      </c>
      <c r="GY95" s="96">
        <f>GR95</f>
        <v>961520</v>
      </c>
      <c r="GZ95" s="96">
        <f t="shared" si="83"/>
        <v>961520</v>
      </c>
    </row>
    <row r="96" spans="1:210" s="27" customFormat="1" ht="30" customHeight="1">
      <c r="A96" s="17">
        <v>80</v>
      </c>
      <c r="B96" s="18" t="s">
        <v>256</v>
      </c>
      <c r="C96" s="53" t="s">
        <v>257</v>
      </c>
      <c r="D96" s="55"/>
      <c r="E96" s="51">
        <v>1</v>
      </c>
      <c r="F96" s="19" t="s">
        <v>970</v>
      </c>
      <c r="G96" s="20" t="s">
        <v>981</v>
      </c>
      <c r="H96" s="60"/>
      <c r="I96" s="90" t="s">
        <v>1027</v>
      </c>
      <c r="J96" s="14">
        <v>160926</v>
      </c>
      <c r="K96" s="14"/>
      <c r="L96" s="14"/>
      <c r="M96" s="14"/>
      <c r="N96" s="14">
        <f>J96</f>
        <v>160926</v>
      </c>
      <c r="O96" s="14">
        <f t="shared" si="84"/>
        <v>160926</v>
      </c>
      <c r="P96" s="286"/>
      <c r="Q96" s="39"/>
      <c r="R96" s="30"/>
      <c r="S96" s="31"/>
      <c r="T96" s="31"/>
      <c r="U96" s="4"/>
      <c r="V96" s="39"/>
      <c r="W96" s="30"/>
      <c r="X96" s="31"/>
      <c r="Y96" s="31"/>
      <c r="Z96" s="286"/>
      <c r="AA96" s="39"/>
      <c r="AB96" s="39"/>
      <c r="AC96" s="31"/>
      <c r="AD96" s="31"/>
      <c r="AE96" s="4"/>
      <c r="AF96" s="39"/>
      <c r="AG96" s="30"/>
      <c r="AH96" s="31"/>
      <c r="AI96" s="31"/>
      <c r="AJ96" s="4"/>
      <c r="AK96" s="39"/>
      <c r="AL96" s="39"/>
      <c r="AM96" s="31"/>
      <c r="AN96" s="31"/>
      <c r="AO96" s="4"/>
      <c r="AP96" s="39"/>
      <c r="AQ96" s="30"/>
      <c r="AR96" s="31"/>
      <c r="AS96" s="14"/>
      <c r="AT96" s="4"/>
      <c r="AU96" s="39"/>
      <c r="AV96" s="14"/>
      <c r="AW96" s="31"/>
      <c r="AX96" s="14"/>
      <c r="AY96" s="4"/>
      <c r="AZ96" s="39"/>
      <c r="BA96" s="30"/>
      <c r="BB96" s="31"/>
      <c r="BC96" s="31"/>
      <c r="BD96" s="4"/>
      <c r="BE96" s="39"/>
      <c r="BF96" s="30"/>
      <c r="BG96" s="31"/>
      <c r="BH96" s="14"/>
      <c r="BI96" s="4"/>
      <c r="BJ96" s="39"/>
      <c r="BK96" s="30"/>
      <c r="BL96" s="31"/>
      <c r="BM96" s="14"/>
      <c r="BN96" s="4"/>
      <c r="BO96" s="39"/>
      <c r="BP96" s="30"/>
      <c r="BQ96" s="31"/>
      <c r="BR96" s="14"/>
      <c r="BS96" s="4"/>
      <c r="BT96" s="39"/>
      <c r="BU96" s="30"/>
      <c r="BV96" s="31"/>
      <c r="BW96" s="14"/>
      <c r="BX96" s="4"/>
      <c r="BY96" s="39"/>
      <c r="BZ96" s="30"/>
      <c r="CA96" s="31"/>
      <c r="CB96" s="14"/>
      <c r="CC96" s="4"/>
      <c r="CD96" s="35"/>
      <c r="CE96" s="33"/>
      <c r="CF96" s="31"/>
      <c r="CG96" s="14"/>
      <c r="CH96" s="4"/>
      <c r="CI96" s="39"/>
      <c r="CJ96" s="30"/>
      <c r="CK96" s="31"/>
      <c r="CL96" s="14"/>
      <c r="CM96" s="4"/>
      <c r="CN96" s="39"/>
      <c r="CO96" s="30"/>
      <c r="CP96" s="31"/>
      <c r="CQ96" s="14"/>
      <c r="CR96" s="4"/>
      <c r="CS96" s="39">
        <v>406900</v>
      </c>
      <c r="CT96" s="14">
        <v>77311</v>
      </c>
      <c r="CU96" s="39">
        <v>484211</v>
      </c>
      <c r="CV96" s="14">
        <v>484211</v>
      </c>
      <c r="CW96" s="4"/>
      <c r="CX96" s="39"/>
      <c r="CY96" s="30"/>
      <c r="CZ96" s="31"/>
      <c r="DA96" s="14"/>
      <c r="DB96" s="286"/>
      <c r="DC96" s="43"/>
      <c r="DD96" s="43"/>
      <c r="DE96" s="14"/>
      <c r="DF96" s="14"/>
      <c r="DG96" s="4"/>
      <c r="DH96" s="39"/>
      <c r="DI96" s="30"/>
      <c r="DJ96" s="31"/>
      <c r="DK96" s="14"/>
      <c r="DL96" s="4"/>
      <c r="DM96" s="39"/>
      <c r="DN96" s="30"/>
      <c r="DO96" s="31"/>
      <c r="DP96" s="14"/>
      <c r="DQ96" s="4"/>
      <c r="DR96" s="39"/>
      <c r="DS96" s="30"/>
      <c r="DT96" s="31"/>
      <c r="DU96" s="14"/>
      <c r="DV96" s="4"/>
      <c r="DW96" s="45">
        <v>511280</v>
      </c>
      <c r="DX96" s="14">
        <v>97143.2</v>
      </c>
      <c r="DY96" s="61">
        <v>608423.19999999995</v>
      </c>
      <c r="DZ96" s="14">
        <v>608423.19999999995</v>
      </c>
      <c r="EA96" s="4"/>
      <c r="EB96" s="39"/>
      <c r="EC96" s="43"/>
      <c r="ED96" s="31"/>
      <c r="EE96" s="14"/>
      <c r="EF96" s="4"/>
      <c r="EG96" s="39"/>
      <c r="EH96" s="30"/>
      <c r="EI96" s="31"/>
      <c r="EJ96" s="14"/>
      <c r="EK96" s="4"/>
      <c r="EL96" s="39"/>
      <c r="EM96" s="30"/>
      <c r="EN96" s="31"/>
      <c r="EO96" s="14"/>
      <c r="EP96" s="4"/>
      <c r="EQ96" s="39"/>
      <c r="ER96" s="30"/>
      <c r="ES96" s="31"/>
      <c r="ET96" s="14"/>
      <c r="EU96" s="4"/>
      <c r="EV96" s="39"/>
      <c r="EW96" s="30"/>
      <c r="EX96" s="31"/>
      <c r="EY96" s="14"/>
      <c r="EZ96" s="286"/>
      <c r="FA96" s="39"/>
      <c r="FB96" s="30"/>
      <c r="FC96" s="31"/>
      <c r="FD96" s="14"/>
      <c r="FE96" s="4"/>
      <c r="FF96" s="39"/>
      <c r="FG96" s="30"/>
      <c r="FH96" s="31"/>
      <c r="FI96" s="14"/>
      <c r="FJ96" s="94"/>
      <c r="FK96" s="87">
        <f t="shared" si="85"/>
        <v>160926</v>
      </c>
      <c r="FL96" s="87"/>
      <c r="FM96" s="87"/>
      <c r="FN96" s="87"/>
      <c r="FO96" s="87"/>
      <c r="FP96" s="87"/>
      <c r="FQ96" s="87"/>
      <c r="FR96" s="87"/>
      <c r="FS96" s="87"/>
      <c r="FT96" s="87"/>
      <c r="FU96" s="87"/>
      <c r="FV96" s="87"/>
      <c r="FW96" s="87"/>
      <c r="FX96" s="87"/>
      <c r="FY96" s="87"/>
      <c r="FZ96" s="87"/>
      <c r="GA96" s="87"/>
      <c r="GB96" s="87">
        <f t="shared" ref="GB96:GB145" si="106">CU96</f>
        <v>484211</v>
      </c>
      <c r="GC96" s="87"/>
      <c r="GD96" s="87"/>
      <c r="GE96" s="87"/>
      <c r="GF96" s="87"/>
      <c r="GG96" s="87"/>
      <c r="GH96" s="87">
        <f t="shared" si="86"/>
        <v>608423.19999999995</v>
      </c>
      <c r="GI96" s="87"/>
      <c r="GJ96" s="87"/>
      <c r="GK96" s="87"/>
      <c r="GL96" s="87"/>
      <c r="GM96" s="87"/>
      <c r="GN96" s="87"/>
      <c r="GO96" s="87"/>
      <c r="GP96" s="95"/>
      <c r="GQ96" s="87">
        <f t="shared" si="87"/>
        <v>160926</v>
      </c>
      <c r="GR96" s="96">
        <f t="shared" si="82"/>
        <v>484211</v>
      </c>
      <c r="GS96" s="20" t="str">
        <f>INDEX($FL$15:$GO$15,1,MATCH(GR96,FL96:GO96,0))</f>
        <v>LM INSTRUMENTS S.A.</v>
      </c>
      <c r="GT96" s="96">
        <f t="shared" si="93"/>
        <v>128740.8</v>
      </c>
      <c r="GU96" s="96">
        <f t="shared" si="96"/>
        <v>581053.19999999995</v>
      </c>
      <c r="GV96" s="96">
        <f>AVERAGE(FL96:GO96)</f>
        <v>546317.1</v>
      </c>
      <c r="GW96" s="87">
        <f>GV96-GR96</f>
        <v>62106.099999999977</v>
      </c>
      <c r="GX96" s="88">
        <f>GW96/GR96</f>
        <v>0.12826247235192917</v>
      </c>
      <c r="GY96" s="96">
        <f>GR96</f>
        <v>484211</v>
      </c>
      <c r="GZ96" s="96">
        <f t="shared" si="83"/>
        <v>484211</v>
      </c>
    </row>
    <row r="97" spans="1:210" s="27" customFormat="1" ht="30" customHeight="1">
      <c r="A97" s="17">
        <v>81</v>
      </c>
      <c r="B97" s="18" t="s">
        <v>258</v>
      </c>
      <c r="C97" s="53" t="s">
        <v>259</v>
      </c>
      <c r="D97" s="55"/>
      <c r="E97" s="51">
        <v>5</v>
      </c>
      <c r="F97" s="19" t="s">
        <v>970</v>
      </c>
      <c r="G97" s="20" t="s">
        <v>981</v>
      </c>
      <c r="H97" s="60"/>
      <c r="I97" s="90" t="s">
        <v>1029</v>
      </c>
      <c r="J97" s="14">
        <v>1226</v>
      </c>
      <c r="K97" s="14"/>
      <c r="L97" s="14">
        <f>(J97*13.12%)+J97</f>
        <v>1386.8512000000001</v>
      </c>
      <c r="M97" s="14">
        <f>(L97*9.28%)+L97</f>
        <v>1515.5509913600001</v>
      </c>
      <c r="N97" s="14">
        <f>M97</f>
        <v>1515.5509913600001</v>
      </c>
      <c r="O97" s="14">
        <f t="shared" si="84"/>
        <v>7577.7549568000004</v>
      </c>
      <c r="P97" s="286"/>
      <c r="Q97" s="39"/>
      <c r="R97" s="30"/>
      <c r="S97" s="31"/>
      <c r="T97" s="31"/>
      <c r="U97" s="4"/>
      <c r="V97" s="39"/>
      <c r="W97" s="30"/>
      <c r="X97" s="31"/>
      <c r="Y97" s="31"/>
      <c r="Z97" s="286"/>
      <c r="AA97" s="39"/>
      <c r="AB97" s="39"/>
      <c r="AC97" s="31"/>
      <c r="AD97" s="31"/>
      <c r="AE97" s="4"/>
      <c r="AF97" s="39"/>
      <c r="AG97" s="30"/>
      <c r="AH97" s="31"/>
      <c r="AI97" s="31"/>
      <c r="AJ97" s="4"/>
      <c r="AK97" s="39"/>
      <c r="AL97" s="39"/>
      <c r="AM97" s="31"/>
      <c r="AN97" s="31"/>
      <c r="AO97" s="4"/>
      <c r="AP97" s="39"/>
      <c r="AQ97" s="30"/>
      <c r="AR97" s="31"/>
      <c r="AS97" s="14"/>
      <c r="AT97" s="4"/>
      <c r="AU97" s="39"/>
      <c r="AV97" s="14"/>
      <c r="AW97" s="31"/>
      <c r="AX97" s="14"/>
      <c r="AY97" s="4"/>
      <c r="AZ97" s="39"/>
      <c r="BA97" s="30"/>
      <c r="BB97" s="31"/>
      <c r="BC97" s="31"/>
      <c r="BD97" s="4"/>
      <c r="BE97" s="39"/>
      <c r="BF97" s="30"/>
      <c r="BG97" s="31"/>
      <c r="BH97" s="14"/>
      <c r="BI97" s="4"/>
      <c r="BJ97" s="39"/>
      <c r="BK97" s="30"/>
      <c r="BL97" s="31"/>
      <c r="BM97" s="14"/>
      <c r="BN97" s="4"/>
      <c r="BO97" s="39"/>
      <c r="BP97" s="30"/>
      <c r="BQ97" s="31"/>
      <c r="BR97" s="14"/>
      <c r="BS97" s="4"/>
      <c r="BT97" s="39"/>
      <c r="BU97" s="30"/>
      <c r="BV97" s="31"/>
      <c r="BW97" s="14"/>
      <c r="BX97" s="4"/>
      <c r="BY97" s="39"/>
      <c r="BZ97" s="30"/>
      <c r="CA97" s="31"/>
      <c r="CB97" s="14"/>
      <c r="CC97" s="4"/>
      <c r="CD97" s="35"/>
      <c r="CE97" s="33"/>
      <c r="CF97" s="31"/>
      <c r="CG97" s="14"/>
      <c r="CH97" s="4"/>
      <c r="CI97" s="39"/>
      <c r="CJ97" s="30"/>
      <c r="CK97" s="31"/>
      <c r="CL97" s="14"/>
      <c r="CM97" s="4"/>
      <c r="CN97" s="39"/>
      <c r="CO97" s="30"/>
      <c r="CP97" s="31"/>
      <c r="CQ97" s="14"/>
      <c r="CR97" s="4"/>
      <c r="CS97" s="39"/>
      <c r="CT97" s="39"/>
      <c r="CU97" s="39"/>
      <c r="CV97" s="14"/>
      <c r="CW97" s="4"/>
      <c r="CX97" s="39"/>
      <c r="CY97" s="30"/>
      <c r="CZ97" s="31"/>
      <c r="DA97" s="14"/>
      <c r="DB97" s="286"/>
      <c r="DC97" s="43"/>
      <c r="DD97" s="43"/>
      <c r="DE97" s="14"/>
      <c r="DF97" s="14"/>
      <c r="DG97" s="4"/>
      <c r="DH97" s="39"/>
      <c r="DI97" s="30"/>
      <c r="DJ97" s="31"/>
      <c r="DK97" s="14"/>
      <c r="DL97" s="4"/>
      <c r="DM97" s="39"/>
      <c r="DN97" s="30"/>
      <c r="DO97" s="31"/>
      <c r="DP97" s="14"/>
      <c r="DQ97" s="4"/>
      <c r="DR97" s="39"/>
      <c r="DS97" s="30"/>
      <c r="DT97" s="31"/>
      <c r="DU97" s="14"/>
      <c r="DV97" s="4"/>
      <c r="DW97" s="46"/>
      <c r="DX97" s="61"/>
      <c r="DY97" s="61"/>
      <c r="DZ97" s="14"/>
      <c r="EA97" s="4"/>
      <c r="EB97" s="39"/>
      <c r="EC97" s="43"/>
      <c r="ED97" s="31"/>
      <c r="EE97" s="14"/>
      <c r="EF97" s="4"/>
      <c r="EG97" s="39"/>
      <c r="EH97" s="30"/>
      <c r="EI97" s="31"/>
      <c r="EJ97" s="14"/>
      <c r="EK97" s="4"/>
      <c r="EL97" s="39"/>
      <c r="EM97" s="30"/>
      <c r="EN97" s="31"/>
      <c r="EO97" s="14"/>
      <c r="EP97" s="4"/>
      <c r="EQ97" s="39"/>
      <c r="ER97" s="30"/>
      <c r="ES97" s="31"/>
      <c r="ET97" s="14"/>
      <c r="EU97" s="4"/>
      <c r="EV97" s="39"/>
      <c r="EW97" s="30"/>
      <c r="EX97" s="31"/>
      <c r="EY97" s="14"/>
      <c r="EZ97" s="286"/>
      <c r="FA97" s="39"/>
      <c r="FB97" s="30"/>
      <c r="FC97" s="31"/>
      <c r="FD97" s="14"/>
      <c r="FE97" s="4"/>
      <c r="FF97" s="39"/>
      <c r="FG97" s="30"/>
      <c r="FH97" s="31"/>
      <c r="FI97" s="14"/>
      <c r="FJ97" s="94"/>
      <c r="FK97" s="87">
        <f t="shared" si="85"/>
        <v>1515.5509913600001</v>
      </c>
      <c r="FL97" s="87"/>
      <c r="FM97" s="87"/>
      <c r="FN97" s="87"/>
      <c r="FO97" s="87"/>
      <c r="FP97" s="87"/>
      <c r="FQ97" s="87"/>
      <c r="FR97" s="87"/>
      <c r="FS97" s="87"/>
      <c r="FT97" s="87"/>
      <c r="FU97" s="87"/>
      <c r="FV97" s="87"/>
      <c r="FW97" s="87"/>
      <c r="FX97" s="87"/>
      <c r="FY97" s="87"/>
      <c r="FZ97" s="87"/>
      <c r="GA97" s="87"/>
      <c r="GB97" s="87"/>
      <c r="GC97" s="87"/>
      <c r="GD97" s="87"/>
      <c r="GE97" s="87"/>
      <c r="GF97" s="87"/>
      <c r="GG97" s="87"/>
      <c r="GH97" s="87"/>
      <c r="GI97" s="87"/>
      <c r="GJ97" s="87"/>
      <c r="GK97" s="87"/>
      <c r="GL97" s="87"/>
      <c r="GM97" s="87"/>
      <c r="GN97" s="87"/>
      <c r="GO97" s="87"/>
      <c r="GP97" s="95"/>
      <c r="GQ97" s="87">
        <f t="shared" si="87"/>
        <v>1515.5509913600001</v>
      </c>
      <c r="GR97" s="96">
        <f t="shared" si="82"/>
        <v>0</v>
      </c>
      <c r="GS97" s="20" t="s">
        <v>1021</v>
      </c>
      <c r="GT97" s="96">
        <f t="shared" si="93"/>
        <v>1212.4407930880002</v>
      </c>
      <c r="GU97" s="96">
        <f t="shared" si="96"/>
        <v>0</v>
      </c>
      <c r="GV97" s="96">
        <v>0</v>
      </c>
      <c r="GW97" s="87">
        <v>0</v>
      </c>
      <c r="GX97" s="88">
        <f t="shared" ref="GX97:GX102" si="107">GW97/GQ97</f>
        <v>0</v>
      </c>
      <c r="GY97" s="96">
        <f>GQ97</f>
        <v>1515.5509913600001</v>
      </c>
      <c r="GZ97" s="96">
        <f t="shared" si="83"/>
        <v>7577.7549568000004</v>
      </c>
    </row>
    <row r="98" spans="1:210" s="27" customFormat="1" ht="30" customHeight="1">
      <c r="A98" s="17">
        <v>82</v>
      </c>
      <c r="B98" s="18" t="s">
        <v>260</v>
      </c>
      <c r="C98" s="53" t="s">
        <v>261</v>
      </c>
      <c r="D98" s="55"/>
      <c r="E98" s="51">
        <v>1</v>
      </c>
      <c r="F98" s="19" t="s">
        <v>970</v>
      </c>
      <c r="G98" s="20" t="s">
        <v>981</v>
      </c>
      <c r="H98" s="60"/>
      <c r="I98" s="90" t="s">
        <v>1027</v>
      </c>
      <c r="J98" s="14">
        <v>1226</v>
      </c>
      <c r="K98" s="14"/>
      <c r="L98" s="14"/>
      <c r="M98" s="14"/>
      <c r="N98" s="14">
        <f t="shared" ref="N98:N102" si="108">J98</f>
        <v>1226</v>
      </c>
      <c r="O98" s="14">
        <f t="shared" si="84"/>
        <v>1226</v>
      </c>
      <c r="P98" s="286"/>
      <c r="Q98" s="39"/>
      <c r="R98" s="30"/>
      <c r="S98" s="31"/>
      <c r="T98" s="31"/>
      <c r="U98" s="4"/>
      <c r="V98" s="39"/>
      <c r="W98" s="30"/>
      <c r="X98" s="31"/>
      <c r="Y98" s="31"/>
      <c r="Z98" s="286"/>
      <c r="AA98" s="39"/>
      <c r="AB98" s="39"/>
      <c r="AC98" s="31"/>
      <c r="AD98" s="31"/>
      <c r="AE98" s="4"/>
      <c r="AF98" s="39"/>
      <c r="AG98" s="30"/>
      <c r="AH98" s="31"/>
      <c r="AI98" s="31"/>
      <c r="AJ98" s="4"/>
      <c r="AK98" s="39"/>
      <c r="AL98" s="39"/>
      <c r="AM98" s="31"/>
      <c r="AN98" s="31"/>
      <c r="AO98" s="4"/>
      <c r="AP98" s="39"/>
      <c r="AQ98" s="30"/>
      <c r="AR98" s="31"/>
      <c r="AS98" s="14"/>
      <c r="AT98" s="4"/>
      <c r="AU98" s="39"/>
      <c r="AV98" s="14"/>
      <c r="AW98" s="31"/>
      <c r="AX98" s="14"/>
      <c r="AY98" s="4"/>
      <c r="AZ98" s="39"/>
      <c r="BA98" s="30"/>
      <c r="BB98" s="31"/>
      <c r="BC98" s="31"/>
      <c r="BD98" s="4"/>
      <c r="BE98" s="39"/>
      <c r="BF98" s="30"/>
      <c r="BG98" s="31"/>
      <c r="BH98" s="14"/>
      <c r="BI98" s="4"/>
      <c r="BJ98" s="39"/>
      <c r="BK98" s="30"/>
      <c r="BL98" s="31"/>
      <c r="BM98" s="14"/>
      <c r="BN98" s="4"/>
      <c r="BO98" s="39"/>
      <c r="BP98" s="30"/>
      <c r="BQ98" s="31"/>
      <c r="BR98" s="14"/>
      <c r="BS98" s="4"/>
      <c r="BT98" s="39"/>
      <c r="BU98" s="30"/>
      <c r="BV98" s="31"/>
      <c r="BW98" s="14"/>
      <c r="BX98" s="4"/>
      <c r="BY98" s="39"/>
      <c r="BZ98" s="30"/>
      <c r="CA98" s="31"/>
      <c r="CB98" s="14"/>
      <c r="CC98" s="4"/>
      <c r="CD98" s="35"/>
      <c r="CE98" s="33"/>
      <c r="CF98" s="31"/>
      <c r="CG98" s="14"/>
      <c r="CH98" s="4"/>
      <c r="CI98" s="39"/>
      <c r="CJ98" s="30"/>
      <c r="CK98" s="31"/>
      <c r="CL98" s="14"/>
      <c r="CM98" s="4"/>
      <c r="CN98" s="39"/>
      <c r="CO98" s="30"/>
      <c r="CP98" s="31"/>
      <c r="CQ98" s="14"/>
      <c r="CR98" s="4"/>
      <c r="CS98" s="39"/>
      <c r="CT98" s="39"/>
      <c r="CU98" s="39"/>
      <c r="CV98" s="14"/>
      <c r="CW98" s="4"/>
      <c r="CX98" s="39"/>
      <c r="CY98" s="30"/>
      <c r="CZ98" s="31"/>
      <c r="DA98" s="14"/>
      <c r="DB98" s="286"/>
      <c r="DC98" s="14"/>
      <c r="DD98" s="14"/>
      <c r="DE98" s="14"/>
      <c r="DF98" s="14"/>
      <c r="DG98" s="4"/>
      <c r="DH98" s="39"/>
      <c r="DI98" s="30"/>
      <c r="DJ98" s="31"/>
      <c r="DK98" s="14"/>
      <c r="DL98" s="4"/>
      <c r="DM98" s="39"/>
      <c r="DN98" s="30"/>
      <c r="DO98" s="31"/>
      <c r="DP98" s="14"/>
      <c r="DQ98" s="4"/>
      <c r="DR98" s="39"/>
      <c r="DS98" s="30"/>
      <c r="DT98" s="31"/>
      <c r="DU98" s="14"/>
      <c r="DV98" s="4"/>
      <c r="DW98" s="46"/>
      <c r="DX98" s="61"/>
      <c r="DY98" s="61"/>
      <c r="DZ98" s="14"/>
      <c r="EA98" s="4"/>
      <c r="EB98" s="39"/>
      <c r="EC98" s="43"/>
      <c r="ED98" s="31"/>
      <c r="EE98" s="14"/>
      <c r="EF98" s="4"/>
      <c r="EG98" s="39"/>
      <c r="EH98" s="30"/>
      <c r="EI98" s="31"/>
      <c r="EJ98" s="14"/>
      <c r="EK98" s="4"/>
      <c r="EL98" s="39"/>
      <c r="EM98" s="30"/>
      <c r="EN98" s="31"/>
      <c r="EO98" s="14"/>
      <c r="EP98" s="4"/>
      <c r="EQ98" s="39"/>
      <c r="ER98" s="30"/>
      <c r="ES98" s="31"/>
      <c r="ET98" s="14"/>
      <c r="EU98" s="4"/>
      <c r="EV98" s="39"/>
      <c r="EW98" s="30"/>
      <c r="EX98" s="31"/>
      <c r="EY98" s="14"/>
      <c r="EZ98" s="286"/>
      <c r="FA98" s="39"/>
      <c r="FB98" s="30"/>
      <c r="FC98" s="31"/>
      <c r="FD98" s="14"/>
      <c r="FE98" s="4"/>
      <c r="FF98" s="39"/>
      <c r="FG98" s="30"/>
      <c r="FH98" s="31"/>
      <c r="FI98" s="14"/>
      <c r="FJ98" s="94"/>
      <c r="FK98" s="87">
        <f t="shared" si="85"/>
        <v>1226</v>
      </c>
      <c r="FL98" s="87"/>
      <c r="FM98" s="87"/>
      <c r="FN98" s="87"/>
      <c r="FO98" s="87"/>
      <c r="FP98" s="87"/>
      <c r="FQ98" s="87"/>
      <c r="FR98" s="87"/>
      <c r="FS98" s="87"/>
      <c r="FT98" s="87"/>
      <c r="FU98" s="87"/>
      <c r="FV98" s="87"/>
      <c r="FW98" s="87"/>
      <c r="FX98" s="87"/>
      <c r="FY98" s="87"/>
      <c r="FZ98" s="87"/>
      <c r="GA98" s="87"/>
      <c r="GB98" s="87"/>
      <c r="GC98" s="87"/>
      <c r="GD98" s="87"/>
      <c r="GE98" s="87"/>
      <c r="GF98" s="87"/>
      <c r="GG98" s="87"/>
      <c r="GH98" s="87"/>
      <c r="GI98" s="87"/>
      <c r="GJ98" s="87"/>
      <c r="GK98" s="87"/>
      <c r="GL98" s="87"/>
      <c r="GM98" s="87"/>
      <c r="GN98" s="87"/>
      <c r="GO98" s="87"/>
      <c r="GP98" s="95"/>
      <c r="GQ98" s="87">
        <f t="shared" si="87"/>
        <v>1226</v>
      </c>
      <c r="GR98" s="96">
        <f t="shared" si="82"/>
        <v>0</v>
      </c>
      <c r="GS98" s="20" t="s">
        <v>1021</v>
      </c>
      <c r="GT98" s="96">
        <f t="shared" si="93"/>
        <v>980.80000000000007</v>
      </c>
      <c r="GU98" s="96">
        <f t="shared" si="96"/>
        <v>0</v>
      </c>
      <c r="GV98" s="96">
        <v>0</v>
      </c>
      <c r="GW98" s="87">
        <v>0</v>
      </c>
      <c r="GX98" s="88">
        <f t="shared" si="107"/>
        <v>0</v>
      </c>
      <c r="GY98" s="96">
        <f>GQ98</f>
        <v>1226</v>
      </c>
      <c r="GZ98" s="96">
        <f t="shared" si="83"/>
        <v>1226</v>
      </c>
    </row>
    <row r="99" spans="1:210" s="27" customFormat="1" ht="30" customHeight="1">
      <c r="A99" s="17">
        <v>83</v>
      </c>
      <c r="B99" s="18" t="s">
        <v>262</v>
      </c>
      <c r="C99" s="53" t="s">
        <v>263</v>
      </c>
      <c r="D99" s="55" t="s">
        <v>924</v>
      </c>
      <c r="E99" s="51">
        <v>10</v>
      </c>
      <c r="F99" s="19" t="s">
        <v>970</v>
      </c>
      <c r="G99" s="20" t="s">
        <v>981</v>
      </c>
      <c r="H99" s="60"/>
      <c r="I99" s="90" t="s">
        <v>1027</v>
      </c>
      <c r="J99" s="14">
        <v>340935</v>
      </c>
      <c r="K99" s="14"/>
      <c r="L99" s="14"/>
      <c r="M99" s="14"/>
      <c r="N99" s="14">
        <f t="shared" si="108"/>
        <v>340935</v>
      </c>
      <c r="O99" s="14">
        <f t="shared" si="84"/>
        <v>3409350</v>
      </c>
      <c r="P99" s="286"/>
      <c r="Q99" s="39"/>
      <c r="R99" s="30"/>
      <c r="S99" s="31"/>
      <c r="T99" s="31"/>
      <c r="U99" s="4"/>
      <c r="V99" s="39"/>
      <c r="W99" s="30"/>
      <c r="X99" s="31"/>
      <c r="Y99" s="31"/>
      <c r="Z99" s="286"/>
      <c r="AA99" s="39"/>
      <c r="AB99" s="39"/>
      <c r="AC99" s="31"/>
      <c r="AD99" s="31"/>
      <c r="AE99" s="4"/>
      <c r="AF99" s="39"/>
      <c r="AG99" s="30"/>
      <c r="AH99" s="31"/>
      <c r="AI99" s="31"/>
      <c r="AJ99" s="4"/>
      <c r="AK99" s="39"/>
      <c r="AL99" s="39"/>
      <c r="AM99" s="31"/>
      <c r="AN99" s="31"/>
      <c r="AO99" s="4"/>
      <c r="AP99" s="39"/>
      <c r="AQ99" s="30"/>
      <c r="AR99" s="31"/>
      <c r="AS99" s="14"/>
      <c r="AT99" s="4"/>
      <c r="AU99" s="39"/>
      <c r="AV99" s="14"/>
      <c r="AW99" s="31"/>
      <c r="AX99" s="14"/>
      <c r="AY99" s="4"/>
      <c r="AZ99" s="39"/>
      <c r="BA99" s="30"/>
      <c r="BB99" s="31"/>
      <c r="BC99" s="31"/>
      <c r="BD99" s="4"/>
      <c r="BE99" s="39"/>
      <c r="BF99" s="30"/>
      <c r="BG99" s="31"/>
      <c r="BH99" s="14"/>
      <c r="BI99" s="4"/>
      <c r="BJ99" s="39"/>
      <c r="BK99" s="30"/>
      <c r="BL99" s="31"/>
      <c r="BM99" s="14"/>
      <c r="BN99" s="4"/>
      <c r="BO99" s="39"/>
      <c r="BP99" s="30"/>
      <c r="BQ99" s="31"/>
      <c r="BR99" s="14"/>
      <c r="BS99" s="4"/>
      <c r="BT99" s="39"/>
      <c r="BU99" s="30"/>
      <c r="BV99" s="31"/>
      <c r="BW99" s="14"/>
      <c r="BX99" s="4"/>
      <c r="BY99" s="39"/>
      <c r="BZ99" s="30"/>
      <c r="CA99" s="31"/>
      <c r="CB99" s="14"/>
      <c r="CC99" s="4"/>
      <c r="CD99" s="35"/>
      <c r="CE99" s="33"/>
      <c r="CF99" s="31"/>
      <c r="CG99" s="14"/>
      <c r="CH99" s="4"/>
      <c r="CI99" s="39"/>
      <c r="CJ99" s="30"/>
      <c r="CK99" s="31"/>
      <c r="CL99" s="14"/>
      <c r="CM99" s="4"/>
      <c r="CN99" s="39"/>
      <c r="CO99" s="30"/>
      <c r="CP99" s="31"/>
      <c r="CQ99" s="14"/>
      <c r="CR99" s="4"/>
      <c r="CS99" s="39"/>
      <c r="CT99" s="39"/>
      <c r="CU99" s="39"/>
      <c r="CV99" s="14"/>
      <c r="CW99" s="4"/>
      <c r="CX99" s="39"/>
      <c r="CY99" s="30"/>
      <c r="CZ99" s="31"/>
      <c r="DA99" s="14"/>
      <c r="DB99" s="286"/>
      <c r="DC99" s="14"/>
      <c r="DD99" s="14"/>
      <c r="DE99" s="14"/>
      <c r="DF99" s="14"/>
      <c r="DG99" s="4"/>
      <c r="DH99" s="39"/>
      <c r="DI99" s="30"/>
      <c r="DJ99" s="31"/>
      <c r="DK99" s="14"/>
      <c r="DL99" s="4"/>
      <c r="DM99" s="39"/>
      <c r="DN99" s="30"/>
      <c r="DO99" s="31"/>
      <c r="DP99" s="14"/>
      <c r="DQ99" s="4"/>
      <c r="DR99" s="39"/>
      <c r="DS99" s="30"/>
      <c r="DT99" s="31"/>
      <c r="DU99" s="14"/>
      <c r="DV99" s="4"/>
      <c r="DW99" s="45">
        <v>370013</v>
      </c>
      <c r="DX99" s="14">
        <v>70302.47</v>
      </c>
      <c r="DY99" s="61">
        <v>440315.47</v>
      </c>
      <c r="DZ99" s="14">
        <v>4403154.6999999993</v>
      </c>
      <c r="EA99" s="4"/>
      <c r="EB99" s="39"/>
      <c r="EC99" s="43"/>
      <c r="ED99" s="31"/>
      <c r="EE99" s="14"/>
      <c r="EF99" s="4"/>
      <c r="EG99" s="39"/>
      <c r="EH99" s="30"/>
      <c r="EI99" s="31"/>
      <c r="EJ99" s="14"/>
      <c r="EK99" s="4"/>
      <c r="EL99" s="39"/>
      <c r="EM99" s="30"/>
      <c r="EN99" s="31"/>
      <c r="EO99" s="14"/>
      <c r="EP99" s="4"/>
      <c r="EQ99" s="39"/>
      <c r="ER99" s="30"/>
      <c r="ES99" s="31"/>
      <c r="ET99" s="14"/>
      <c r="EU99" s="4"/>
      <c r="EV99" s="39">
        <v>286500</v>
      </c>
      <c r="EW99" s="14">
        <v>54435</v>
      </c>
      <c r="EX99" s="31">
        <v>340935</v>
      </c>
      <c r="EY99" s="14">
        <v>3409350</v>
      </c>
      <c r="EZ99" s="286"/>
      <c r="FA99" s="39"/>
      <c r="FB99" s="30"/>
      <c r="FC99" s="31"/>
      <c r="FD99" s="14"/>
      <c r="FE99" s="4"/>
      <c r="FF99" s="39"/>
      <c r="FG99" s="30"/>
      <c r="FH99" s="31"/>
      <c r="FI99" s="14"/>
      <c r="FJ99" s="94"/>
      <c r="FK99" s="87">
        <f t="shared" si="85"/>
        <v>340935</v>
      </c>
      <c r="FL99" s="87"/>
      <c r="FM99" s="87"/>
      <c r="FN99" s="87"/>
      <c r="FO99" s="87"/>
      <c r="FP99" s="87"/>
      <c r="FQ99" s="87"/>
      <c r="FR99" s="87"/>
      <c r="FS99" s="87"/>
      <c r="FT99" s="87"/>
      <c r="FU99" s="87"/>
      <c r="FV99" s="87"/>
      <c r="FW99" s="87"/>
      <c r="FX99" s="87"/>
      <c r="FY99" s="87"/>
      <c r="FZ99" s="87"/>
      <c r="GA99" s="87"/>
      <c r="GB99" s="87"/>
      <c r="GC99" s="87"/>
      <c r="GD99" s="87"/>
      <c r="GE99" s="87"/>
      <c r="GF99" s="87"/>
      <c r="GG99" s="87"/>
      <c r="GH99" s="87">
        <f t="shared" si="86"/>
        <v>440315.47</v>
      </c>
      <c r="GI99" s="87"/>
      <c r="GJ99" s="87"/>
      <c r="GK99" s="87"/>
      <c r="GL99" s="87"/>
      <c r="GM99" s="87">
        <f t="shared" si="95"/>
        <v>340935</v>
      </c>
      <c r="GN99" s="87"/>
      <c r="GO99" s="87"/>
      <c r="GP99" s="95"/>
      <c r="GQ99" s="87">
        <f t="shared" si="87"/>
        <v>340935</v>
      </c>
      <c r="GR99" s="96">
        <f t="shared" si="82"/>
        <v>340935</v>
      </c>
      <c r="GS99" s="20" t="str">
        <f t="shared" ref="GS99:GS130" si="109">INDEX($FL$15:$GO$15,1,MATCH(GR99,FL99:GO99,0))</f>
        <v>Tecnica Electro Medica SA</v>
      </c>
      <c r="GT99" s="96">
        <f t="shared" si="93"/>
        <v>272748</v>
      </c>
      <c r="GU99" s="96">
        <f t="shared" si="96"/>
        <v>409122</v>
      </c>
      <c r="GV99" s="96">
        <f t="shared" ref="GV99:GV130" si="110">AVERAGE(FL99:GO99)</f>
        <v>390625.23499999999</v>
      </c>
      <c r="GW99" s="87">
        <f>GR99-GQ99</f>
        <v>0</v>
      </c>
      <c r="GX99" s="88">
        <f t="shared" si="107"/>
        <v>0</v>
      </c>
      <c r="GY99" s="96">
        <f t="shared" ref="GY99:GY130" si="111">GR99</f>
        <v>340935</v>
      </c>
      <c r="GZ99" s="96">
        <f t="shared" si="83"/>
        <v>3409350</v>
      </c>
    </row>
    <row r="100" spans="1:210" s="27" customFormat="1" ht="30" customHeight="1">
      <c r="A100" s="17">
        <v>84</v>
      </c>
      <c r="B100" s="18" t="s">
        <v>264</v>
      </c>
      <c r="C100" s="53" t="s">
        <v>265</v>
      </c>
      <c r="D100" s="55" t="s">
        <v>924</v>
      </c>
      <c r="E100" s="51">
        <v>6</v>
      </c>
      <c r="F100" s="19" t="s">
        <v>970</v>
      </c>
      <c r="G100" s="20" t="s">
        <v>981</v>
      </c>
      <c r="H100" s="60"/>
      <c r="I100" s="90" t="s">
        <v>1027</v>
      </c>
      <c r="J100" s="14">
        <v>340935</v>
      </c>
      <c r="K100" s="14"/>
      <c r="L100" s="14"/>
      <c r="M100" s="14"/>
      <c r="N100" s="14">
        <f t="shared" si="108"/>
        <v>340935</v>
      </c>
      <c r="O100" s="14">
        <f t="shared" si="84"/>
        <v>2045610</v>
      </c>
      <c r="P100" s="286"/>
      <c r="Q100" s="39"/>
      <c r="R100" s="30"/>
      <c r="S100" s="31"/>
      <c r="T100" s="31"/>
      <c r="U100" s="4"/>
      <c r="V100" s="39"/>
      <c r="W100" s="30"/>
      <c r="X100" s="31"/>
      <c r="Y100" s="31"/>
      <c r="Z100" s="286"/>
      <c r="AA100" s="39"/>
      <c r="AB100" s="39"/>
      <c r="AC100" s="31"/>
      <c r="AD100" s="31"/>
      <c r="AE100" s="4"/>
      <c r="AF100" s="39"/>
      <c r="AG100" s="30"/>
      <c r="AH100" s="31"/>
      <c r="AI100" s="31"/>
      <c r="AJ100" s="4"/>
      <c r="AK100" s="39"/>
      <c r="AL100" s="39"/>
      <c r="AM100" s="31"/>
      <c r="AN100" s="31"/>
      <c r="AO100" s="4"/>
      <c r="AP100" s="39"/>
      <c r="AQ100" s="30"/>
      <c r="AR100" s="31"/>
      <c r="AS100" s="14"/>
      <c r="AT100" s="4"/>
      <c r="AU100" s="39"/>
      <c r="AV100" s="14"/>
      <c r="AW100" s="31"/>
      <c r="AX100" s="14"/>
      <c r="AY100" s="4"/>
      <c r="AZ100" s="39"/>
      <c r="BA100" s="30"/>
      <c r="BB100" s="31"/>
      <c r="BC100" s="31"/>
      <c r="BD100" s="4"/>
      <c r="BE100" s="39"/>
      <c r="BF100" s="30"/>
      <c r="BG100" s="31"/>
      <c r="BH100" s="14"/>
      <c r="BI100" s="4"/>
      <c r="BJ100" s="39"/>
      <c r="BK100" s="30"/>
      <c r="BL100" s="31"/>
      <c r="BM100" s="14"/>
      <c r="BN100" s="4"/>
      <c r="BO100" s="39"/>
      <c r="BP100" s="30"/>
      <c r="BQ100" s="31"/>
      <c r="BR100" s="14"/>
      <c r="BS100" s="4"/>
      <c r="BT100" s="39"/>
      <c r="BU100" s="30"/>
      <c r="BV100" s="31"/>
      <c r="BW100" s="14"/>
      <c r="BX100" s="4"/>
      <c r="BY100" s="39"/>
      <c r="BZ100" s="30"/>
      <c r="CA100" s="31"/>
      <c r="CB100" s="14"/>
      <c r="CC100" s="4"/>
      <c r="CD100" s="35"/>
      <c r="CE100" s="33"/>
      <c r="CF100" s="31"/>
      <c r="CG100" s="14"/>
      <c r="CH100" s="4"/>
      <c r="CI100" s="39"/>
      <c r="CJ100" s="30"/>
      <c r="CK100" s="31"/>
      <c r="CL100" s="14"/>
      <c r="CM100" s="4"/>
      <c r="CN100" s="39"/>
      <c r="CO100" s="30"/>
      <c r="CP100" s="31"/>
      <c r="CQ100" s="14"/>
      <c r="CR100" s="4"/>
      <c r="CS100" s="39"/>
      <c r="CT100" s="39"/>
      <c r="CU100" s="39"/>
      <c r="CV100" s="14"/>
      <c r="CW100" s="4"/>
      <c r="CX100" s="39"/>
      <c r="CY100" s="30"/>
      <c r="CZ100" s="31"/>
      <c r="DA100" s="14"/>
      <c r="DB100" s="286"/>
      <c r="DC100" s="14"/>
      <c r="DD100" s="14"/>
      <c r="DE100" s="14"/>
      <c r="DF100" s="14"/>
      <c r="DG100" s="4"/>
      <c r="DH100" s="39"/>
      <c r="DI100" s="30"/>
      <c r="DJ100" s="31"/>
      <c r="DK100" s="14"/>
      <c r="DL100" s="4"/>
      <c r="DM100" s="39"/>
      <c r="DN100" s="30"/>
      <c r="DO100" s="31"/>
      <c r="DP100" s="14"/>
      <c r="DQ100" s="4"/>
      <c r="DR100" s="39"/>
      <c r="DS100" s="30"/>
      <c r="DT100" s="31"/>
      <c r="DU100" s="14"/>
      <c r="DV100" s="4"/>
      <c r="DW100" s="45">
        <v>370013</v>
      </c>
      <c r="DX100" s="14">
        <v>70302.47</v>
      </c>
      <c r="DY100" s="61">
        <v>440315.47</v>
      </c>
      <c r="DZ100" s="14">
        <v>2641892.8199999998</v>
      </c>
      <c r="EA100" s="4"/>
      <c r="EB100" s="39"/>
      <c r="EC100" s="43"/>
      <c r="ED100" s="31"/>
      <c r="EE100" s="14"/>
      <c r="EF100" s="4"/>
      <c r="EG100" s="39"/>
      <c r="EH100" s="30"/>
      <c r="EI100" s="31"/>
      <c r="EJ100" s="14"/>
      <c r="EK100" s="4"/>
      <c r="EL100" s="39"/>
      <c r="EM100" s="30"/>
      <c r="EN100" s="31"/>
      <c r="EO100" s="14"/>
      <c r="EP100" s="4"/>
      <c r="EQ100" s="39"/>
      <c r="ER100" s="30"/>
      <c r="ES100" s="31"/>
      <c r="ET100" s="14"/>
      <c r="EU100" s="4"/>
      <c r="EV100" s="39">
        <v>286500</v>
      </c>
      <c r="EW100" s="14">
        <v>54435</v>
      </c>
      <c r="EX100" s="31">
        <v>340935</v>
      </c>
      <c r="EY100" s="14">
        <v>2045610</v>
      </c>
      <c r="EZ100" s="286"/>
      <c r="FA100" s="39"/>
      <c r="FB100" s="30"/>
      <c r="FC100" s="31"/>
      <c r="FD100" s="14"/>
      <c r="FE100" s="4"/>
      <c r="FF100" s="39"/>
      <c r="FG100" s="30"/>
      <c r="FH100" s="31"/>
      <c r="FI100" s="14"/>
      <c r="FJ100" s="94"/>
      <c r="FK100" s="87">
        <f t="shared" si="85"/>
        <v>340935</v>
      </c>
      <c r="FL100" s="87"/>
      <c r="FM100" s="87"/>
      <c r="FN100" s="87"/>
      <c r="FO100" s="87"/>
      <c r="FP100" s="87"/>
      <c r="FQ100" s="87"/>
      <c r="FR100" s="87"/>
      <c r="FS100" s="87"/>
      <c r="FT100" s="87"/>
      <c r="FU100" s="87"/>
      <c r="FV100" s="87"/>
      <c r="FW100" s="87"/>
      <c r="FX100" s="87"/>
      <c r="FY100" s="87"/>
      <c r="FZ100" s="87"/>
      <c r="GA100" s="87"/>
      <c r="GB100" s="87"/>
      <c r="GC100" s="87"/>
      <c r="GD100" s="87"/>
      <c r="GE100" s="87"/>
      <c r="GF100" s="87"/>
      <c r="GG100" s="87"/>
      <c r="GH100" s="87">
        <f t="shared" si="86"/>
        <v>440315.47</v>
      </c>
      <c r="GI100" s="87"/>
      <c r="GJ100" s="87"/>
      <c r="GK100" s="87"/>
      <c r="GL100" s="87"/>
      <c r="GM100" s="87">
        <f t="shared" si="95"/>
        <v>340935</v>
      </c>
      <c r="GN100" s="87"/>
      <c r="GO100" s="87"/>
      <c r="GP100" s="95"/>
      <c r="GQ100" s="87">
        <f t="shared" si="87"/>
        <v>340935</v>
      </c>
      <c r="GR100" s="96">
        <f t="shared" si="82"/>
        <v>340935</v>
      </c>
      <c r="GS100" s="20" t="str">
        <f t="shared" si="109"/>
        <v>Tecnica Electro Medica SA</v>
      </c>
      <c r="GT100" s="96">
        <f t="shared" si="93"/>
        <v>272748</v>
      </c>
      <c r="GU100" s="96">
        <f t="shared" si="96"/>
        <v>409122</v>
      </c>
      <c r="GV100" s="96">
        <f t="shared" si="110"/>
        <v>390625.23499999999</v>
      </c>
      <c r="GW100" s="87">
        <f>GR100-GQ100</f>
        <v>0</v>
      </c>
      <c r="GX100" s="88">
        <f t="shared" si="107"/>
        <v>0</v>
      </c>
      <c r="GY100" s="96">
        <f t="shared" si="111"/>
        <v>340935</v>
      </c>
      <c r="GZ100" s="96">
        <f t="shared" si="83"/>
        <v>2045610</v>
      </c>
    </row>
    <row r="101" spans="1:210" s="27" customFormat="1" ht="30" customHeight="1">
      <c r="A101" s="17">
        <v>85</v>
      </c>
      <c r="B101" s="18" t="s">
        <v>266</v>
      </c>
      <c r="C101" s="53" t="s">
        <v>267</v>
      </c>
      <c r="D101" s="55" t="s">
        <v>924</v>
      </c>
      <c r="E101" s="51">
        <v>11</v>
      </c>
      <c r="F101" s="19" t="s">
        <v>970</v>
      </c>
      <c r="G101" s="20" t="s">
        <v>981</v>
      </c>
      <c r="H101" s="60"/>
      <c r="I101" s="90" t="s">
        <v>1027</v>
      </c>
      <c r="J101" s="14">
        <v>340935</v>
      </c>
      <c r="K101" s="14"/>
      <c r="L101" s="14"/>
      <c r="M101" s="14"/>
      <c r="N101" s="14">
        <f t="shared" si="108"/>
        <v>340935</v>
      </c>
      <c r="O101" s="14">
        <f t="shared" si="84"/>
        <v>3750285</v>
      </c>
      <c r="P101" s="286"/>
      <c r="Q101" s="39"/>
      <c r="R101" s="30"/>
      <c r="S101" s="31"/>
      <c r="T101" s="31"/>
      <c r="U101" s="4"/>
      <c r="V101" s="39"/>
      <c r="W101" s="30"/>
      <c r="X101" s="31"/>
      <c r="Y101" s="31"/>
      <c r="Z101" s="286"/>
      <c r="AA101" s="39"/>
      <c r="AB101" s="39"/>
      <c r="AC101" s="31"/>
      <c r="AD101" s="31"/>
      <c r="AE101" s="4"/>
      <c r="AF101" s="39"/>
      <c r="AG101" s="30"/>
      <c r="AH101" s="31"/>
      <c r="AI101" s="31"/>
      <c r="AJ101" s="4"/>
      <c r="AK101" s="39"/>
      <c r="AL101" s="39"/>
      <c r="AM101" s="31"/>
      <c r="AN101" s="31"/>
      <c r="AO101" s="4"/>
      <c r="AP101" s="39"/>
      <c r="AQ101" s="30"/>
      <c r="AR101" s="31"/>
      <c r="AS101" s="14"/>
      <c r="AT101" s="4"/>
      <c r="AU101" s="39"/>
      <c r="AV101" s="14"/>
      <c r="AW101" s="31"/>
      <c r="AX101" s="14"/>
      <c r="AY101" s="4"/>
      <c r="AZ101" s="39"/>
      <c r="BA101" s="30"/>
      <c r="BB101" s="31"/>
      <c r="BC101" s="31"/>
      <c r="BD101" s="4"/>
      <c r="BE101" s="39"/>
      <c r="BF101" s="30"/>
      <c r="BG101" s="31"/>
      <c r="BH101" s="14"/>
      <c r="BI101" s="4"/>
      <c r="BJ101" s="39"/>
      <c r="BK101" s="30"/>
      <c r="BL101" s="31"/>
      <c r="BM101" s="14"/>
      <c r="BN101" s="4"/>
      <c r="BO101" s="39"/>
      <c r="BP101" s="30"/>
      <c r="BQ101" s="31"/>
      <c r="BR101" s="14"/>
      <c r="BS101" s="4"/>
      <c r="BT101" s="39"/>
      <c r="BU101" s="30"/>
      <c r="BV101" s="31"/>
      <c r="BW101" s="14"/>
      <c r="BX101" s="4"/>
      <c r="BY101" s="39"/>
      <c r="BZ101" s="30"/>
      <c r="CA101" s="31"/>
      <c r="CB101" s="14"/>
      <c r="CC101" s="4"/>
      <c r="CD101" s="35"/>
      <c r="CE101" s="33"/>
      <c r="CF101" s="31"/>
      <c r="CG101" s="14"/>
      <c r="CH101" s="4"/>
      <c r="CI101" s="39"/>
      <c r="CJ101" s="30"/>
      <c r="CK101" s="31"/>
      <c r="CL101" s="14"/>
      <c r="CM101" s="4"/>
      <c r="CN101" s="39"/>
      <c r="CO101" s="30"/>
      <c r="CP101" s="31"/>
      <c r="CQ101" s="14"/>
      <c r="CR101" s="4"/>
      <c r="CS101" s="39"/>
      <c r="CT101" s="39"/>
      <c r="CU101" s="39"/>
      <c r="CV101" s="14"/>
      <c r="CW101" s="4"/>
      <c r="CX101" s="39"/>
      <c r="CY101" s="30"/>
      <c r="CZ101" s="31"/>
      <c r="DA101" s="14"/>
      <c r="DB101" s="286"/>
      <c r="DC101" s="14"/>
      <c r="DD101" s="14"/>
      <c r="DE101" s="14"/>
      <c r="DF101" s="14"/>
      <c r="DG101" s="4"/>
      <c r="DH101" s="39"/>
      <c r="DI101" s="30"/>
      <c r="DJ101" s="31"/>
      <c r="DK101" s="14"/>
      <c r="DL101" s="4"/>
      <c r="DM101" s="39"/>
      <c r="DN101" s="30"/>
      <c r="DO101" s="31"/>
      <c r="DP101" s="14"/>
      <c r="DQ101" s="4"/>
      <c r="DR101" s="39"/>
      <c r="DS101" s="30"/>
      <c r="DT101" s="31"/>
      <c r="DU101" s="14"/>
      <c r="DV101" s="4"/>
      <c r="DW101" s="45">
        <v>370013</v>
      </c>
      <c r="DX101" s="14">
        <v>70302.47</v>
      </c>
      <c r="DY101" s="61">
        <v>440315.47</v>
      </c>
      <c r="DZ101" s="14">
        <v>4843470.17</v>
      </c>
      <c r="EA101" s="4"/>
      <c r="EB101" s="39"/>
      <c r="EC101" s="43"/>
      <c r="ED101" s="31"/>
      <c r="EE101" s="14"/>
      <c r="EF101" s="4"/>
      <c r="EG101" s="39"/>
      <c r="EH101" s="30"/>
      <c r="EI101" s="31"/>
      <c r="EJ101" s="14"/>
      <c r="EK101" s="4"/>
      <c r="EL101" s="39"/>
      <c r="EM101" s="30"/>
      <c r="EN101" s="31"/>
      <c r="EO101" s="14"/>
      <c r="EP101" s="4"/>
      <c r="EQ101" s="39"/>
      <c r="ER101" s="30"/>
      <c r="ES101" s="31"/>
      <c r="ET101" s="14"/>
      <c r="EU101" s="4"/>
      <c r="EV101" s="39">
        <v>286500</v>
      </c>
      <c r="EW101" s="14">
        <v>54435</v>
      </c>
      <c r="EX101" s="31">
        <v>340935</v>
      </c>
      <c r="EY101" s="14">
        <v>3750285</v>
      </c>
      <c r="EZ101" s="286"/>
      <c r="FA101" s="39"/>
      <c r="FB101" s="30"/>
      <c r="FC101" s="31"/>
      <c r="FD101" s="14"/>
      <c r="FE101" s="4"/>
      <c r="FF101" s="39"/>
      <c r="FG101" s="30"/>
      <c r="FH101" s="31"/>
      <c r="FI101" s="14"/>
      <c r="FJ101" s="94"/>
      <c r="FK101" s="87">
        <f t="shared" si="85"/>
        <v>340935</v>
      </c>
      <c r="FL101" s="87"/>
      <c r="FM101" s="87"/>
      <c r="FN101" s="87"/>
      <c r="FO101" s="87"/>
      <c r="FP101" s="87"/>
      <c r="FQ101" s="87"/>
      <c r="FR101" s="87"/>
      <c r="FS101" s="87"/>
      <c r="FT101" s="87"/>
      <c r="FU101" s="87"/>
      <c r="FV101" s="87"/>
      <c r="FW101" s="87"/>
      <c r="FX101" s="87"/>
      <c r="FY101" s="87"/>
      <c r="FZ101" s="87"/>
      <c r="GA101" s="87"/>
      <c r="GB101" s="87"/>
      <c r="GC101" s="87"/>
      <c r="GD101" s="87"/>
      <c r="GE101" s="87"/>
      <c r="GF101" s="87"/>
      <c r="GG101" s="87"/>
      <c r="GH101" s="87">
        <f t="shared" si="86"/>
        <v>440315.47</v>
      </c>
      <c r="GI101" s="87"/>
      <c r="GJ101" s="87"/>
      <c r="GK101" s="87"/>
      <c r="GL101" s="87"/>
      <c r="GM101" s="87">
        <f t="shared" si="95"/>
        <v>340935</v>
      </c>
      <c r="GN101" s="87"/>
      <c r="GO101" s="87"/>
      <c r="GP101" s="95"/>
      <c r="GQ101" s="87">
        <f t="shared" si="87"/>
        <v>340935</v>
      </c>
      <c r="GR101" s="96">
        <f t="shared" si="82"/>
        <v>340935</v>
      </c>
      <c r="GS101" s="20" t="str">
        <f t="shared" si="109"/>
        <v>Tecnica Electro Medica SA</v>
      </c>
      <c r="GT101" s="96">
        <f t="shared" si="93"/>
        <v>272748</v>
      </c>
      <c r="GU101" s="96">
        <f t="shared" si="96"/>
        <v>409122</v>
      </c>
      <c r="GV101" s="96">
        <f t="shared" si="110"/>
        <v>390625.23499999999</v>
      </c>
      <c r="GW101" s="87">
        <f>GR101-GQ101</f>
        <v>0</v>
      </c>
      <c r="GX101" s="88">
        <f t="shared" si="107"/>
        <v>0</v>
      </c>
      <c r="GY101" s="96">
        <f t="shared" si="111"/>
        <v>340935</v>
      </c>
      <c r="GZ101" s="96">
        <f t="shared" si="83"/>
        <v>3750285</v>
      </c>
    </row>
    <row r="102" spans="1:210" s="27" customFormat="1" ht="30" customHeight="1">
      <c r="A102" s="17">
        <v>86</v>
      </c>
      <c r="B102" s="18" t="s">
        <v>268</v>
      </c>
      <c r="C102" s="53" t="s">
        <v>269</v>
      </c>
      <c r="D102" s="55" t="s">
        <v>924</v>
      </c>
      <c r="E102" s="51">
        <v>14</v>
      </c>
      <c r="F102" s="19" t="s">
        <v>970</v>
      </c>
      <c r="G102" s="20" t="s">
        <v>981</v>
      </c>
      <c r="H102" s="60"/>
      <c r="I102" s="90" t="s">
        <v>1027</v>
      </c>
      <c r="J102" s="14">
        <v>340935</v>
      </c>
      <c r="K102" s="14"/>
      <c r="L102" s="14"/>
      <c r="M102" s="14"/>
      <c r="N102" s="14">
        <f t="shared" si="108"/>
        <v>340935</v>
      </c>
      <c r="O102" s="14">
        <f t="shared" si="84"/>
        <v>4773090</v>
      </c>
      <c r="P102" s="286"/>
      <c r="Q102" s="39"/>
      <c r="R102" s="30"/>
      <c r="S102" s="31"/>
      <c r="T102" s="31"/>
      <c r="U102" s="4"/>
      <c r="V102" s="39"/>
      <c r="W102" s="30"/>
      <c r="X102" s="31"/>
      <c r="Y102" s="31"/>
      <c r="Z102" s="286"/>
      <c r="AA102" s="39"/>
      <c r="AB102" s="39"/>
      <c r="AC102" s="31"/>
      <c r="AD102" s="31"/>
      <c r="AE102" s="4"/>
      <c r="AF102" s="39"/>
      <c r="AG102" s="30"/>
      <c r="AH102" s="31"/>
      <c r="AI102" s="31"/>
      <c r="AJ102" s="4"/>
      <c r="AK102" s="39"/>
      <c r="AL102" s="39"/>
      <c r="AM102" s="31"/>
      <c r="AN102" s="31"/>
      <c r="AO102" s="4"/>
      <c r="AP102" s="39"/>
      <c r="AQ102" s="30"/>
      <c r="AR102" s="31"/>
      <c r="AS102" s="14"/>
      <c r="AT102" s="4"/>
      <c r="AU102" s="39"/>
      <c r="AV102" s="14"/>
      <c r="AW102" s="31"/>
      <c r="AX102" s="14"/>
      <c r="AY102" s="4"/>
      <c r="AZ102" s="39"/>
      <c r="BA102" s="30"/>
      <c r="BB102" s="31"/>
      <c r="BC102" s="31"/>
      <c r="BD102" s="4"/>
      <c r="BE102" s="39"/>
      <c r="BF102" s="30"/>
      <c r="BG102" s="31"/>
      <c r="BH102" s="14"/>
      <c r="BI102" s="4"/>
      <c r="BJ102" s="39"/>
      <c r="BK102" s="30"/>
      <c r="BL102" s="31"/>
      <c r="BM102" s="14"/>
      <c r="BN102" s="4"/>
      <c r="BO102" s="39"/>
      <c r="BP102" s="30"/>
      <c r="BQ102" s="31"/>
      <c r="BR102" s="14"/>
      <c r="BS102" s="4"/>
      <c r="BT102" s="39"/>
      <c r="BU102" s="30"/>
      <c r="BV102" s="31"/>
      <c r="BW102" s="14"/>
      <c r="BX102" s="4"/>
      <c r="BY102" s="39"/>
      <c r="BZ102" s="30"/>
      <c r="CA102" s="31"/>
      <c r="CB102" s="14"/>
      <c r="CC102" s="4"/>
      <c r="CD102" s="35"/>
      <c r="CE102" s="33"/>
      <c r="CF102" s="31"/>
      <c r="CG102" s="14"/>
      <c r="CH102" s="4"/>
      <c r="CI102" s="39"/>
      <c r="CJ102" s="30"/>
      <c r="CK102" s="31"/>
      <c r="CL102" s="14"/>
      <c r="CM102" s="4"/>
      <c r="CN102" s="39"/>
      <c r="CO102" s="30"/>
      <c r="CP102" s="31"/>
      <c r="CQ102" s="14"/>
      <c r="CR102" s="4"/>
      <c r="CS102" s="39"/>
      <c r="CT102" s="39"/>
      <c r="CU102" s="39"/>
      <c r="CV102" s="14"/>
      <c r="CW102" s="4"/>
      <c r="CX102" s="39"/>
      <c r="CY102" s="30"/>
      <c r="CZ102" s="31"/>
      <c r="DA102" s="14"/>
      <c r="DB102" s="286"/>
      <c r="DC102" s="14"/>
      <c r="DD102" s="14"/>
      <c r="DE102" s="14"/>
      <c r="DF102" s="14"/>
      <c r="DG102" s="4"/>
      <c r="DH102" s="39"/>
      <c r="DI102" s="30"/>
      <c r="DJ102" s="31"/>
      <c r="DK102" s="14"/>
      <c r="DL102" s="4"/>
      <c r="DM102" s="39"/>
      <c r="DN102" s="30"/>
      <c r="DO102" s="31"/>
      <c r="DP102" s="14"/>
      <c r="DQ102" s="4"/>
      <c r="DR102" s="39"/>
      <c r="DS102" s="30"/>
      <c r="DT102" s="31"/>
      <c r="DU102" s="14"/>
      <c r="DV102" s="4"/>
      <c r="DW102" s="45">
        <v>370013</v>
      </c>
      <c r="DX102" s="14">
        <v>70302.47</v>
      </c>
      <c r="DY102" s="61">
        <v>440315.47</v>
      </c>
      <c r="DZ102" s="14">
        <v>6164416.5800000001</v>
      </c>
      <c r="EA102" s="4"/>
      <c r="EB102" s="39"/>
      <c r="EC102" s="43"/>
      <c r="ED102" s="31"/>
      <c r="EE102" s="14"/>
      <c r="EF102" s="4"/>
      <c r="EG102" s="39"/>
      <c r="EH102" s="30"/>
      <c r="EI102" s="31"/>
      <c r="EJ102" s="14"/>
      <c r="EK102" s="4"/>
      <c r="EL102" s="39"/>
      <c r="EM102" s="30"/>
      <c r="EN102" s="31"/>
      <c r="EO102" s="14"/>
      <c r="EP102" s="4"/>
      <c r="EQ102" s="39"/>
      <c r="ER102" s="30"/>
      <c r="ES102" s="31"/>
      <c r="ET102" s="14"/>
      <c r="EU102" s="4"/>
      <c r="EV102" s="39">
        <v>286500</v>
      </c>
      <c r="EW102" s="14">
        <v>54435</v>
      </c>
      <c r="EX102" s="31">
        <v>340935</v>
      </c>
      <c r="EY102" s="14">
        <v>4773090</v>
      </c>
      <c r="EZ102" s="286"/>
      <c r="FA102" s="39"/>
      <c r="FB102" s="30"/>
      <c r="FC102" s="31"/>
      <c r="FD102" s="14"/>
      <c r="FE102" s="4"/>
      <c r="FF102" s="39"/>
      <c r="FG102" s="30"/>
      <c r="FH102" s="31"/>
      <c r="FI102" s="14"/>
      <c r="FJ102" s="94"/>
      <c r="FK102" s="87">
        <f t="shared" si="85"/>
        <v>340935</v>
      </c>
      <c r="FL102" s="87"/>
      <c r="FM102" s="87"/>
      <c r="FN102" s="87"/>
      <c r="FO102" s="87"/>
      <c r="FP102" s="87"/>
      <c r="FQ102" s="87"/>
      <c r="FR102" s="87"/>
      <c r="FS102" s="87"/>
      <c r="FT102" s="87"/>
      <c r="FU102" s="87"/>
      <c r="FV102" s="87"/>
      <c r="FW102" s="87"/>
      <c r="FX102" s="87"/>
      <c r="FY102" s="87"/>
      <c r="FZ102" s="87"/>
      <c r="GA102" s="87"/>
      <c r="GB102" s="87"/>
      <c r="GC102" s="87"/>
      <c r="GD102" s="87"/>
      <c r="GE102" s="87"/>
      <c r="GF102" s="87"/>
      <c r="GG102" s="87"/>
      <c r="GH102" s="87">
        <f t="shared" si="86"/>
        <v>440315.47</v>
      </c>
      <c r="GI102" s="87"/>
      <c r="GJ102" s="87"/>
      <c r="GK102" s="87"/>
      <c r="GL102" s="87"/>
      <c r="GM102" s="87">
        <f t="shared" si="95"/>
        <v>340935</v>
      </c>
      <c r="GN102" s="87"/>
      <c r="GO102" s="87"/>
      <c r="GP102" s="95"/>
      <c r="GQ102" s="87">
        <f t="shared" si="87"/>
        <v>340935</v>
      </c>
      <c r="GR102" s="96">
        <f t="shared" si="82"/>
        <v>340935</v>
      </c>
      <c r="GS102" s="20" t="str">
        <f t="shared" si="109"/>
        <v>Tecnica Electro Medica SA</v>
      </c>
      <c r="GT102" s="96">
        <f t="shared" si="93"/>
        <v>272748</v>
      </c>
      <c r="GU102" s="96">
        <f t="shared" si="96"/>
        <v>409122</v>
      </c>
      <c r="GV102" s="96">
        <f t="shared" si="110"/>
        <v>390625.23499999999</v>
      </c>
      <c r="GW102" s="87">
        <f>GR102-GQ102</f>
        <v>0</v>
      </c>
      <c r="GX102" s="88">
        <f t="shared" si="107"/>
        <v>0</v>
      </c>
      <c r="GY102" s="96">
        <f t="shared" si="111"/>
        <v>340935</v>
      </c>
      <c r="GZ102" s="96">
        <f t="shared" si="83"/>
        <v>4773090</v>
      </c>
    </row>
    <row r="103" spans="1:210" s="27" customFormat="1" ht="30" customHeight="1">
      <c r="A103" s="17">
        <v>87</v>
      </c>
      <c r="B103" s="18" t="s">
        <v>270</v>
      </c>
      <c r="C103" s="53" t="s">
        <v>271</v>
      </c>
      <c r="D103" s="55"/>
      <c r="E103" s="51">
        <v>5</v>
      </c>
      <c r="F103" s="19" t="s">
        <v>970</v>
      </c>
      <c r="G103" s="20" t="s">
        <v>981</v>
      </c>
      <c r="H103" s="60"/>
      <c r="I103" s="90" t="s">
        <v>1041</v>
      </c>
      <c r="J103" s="14">
        <v>92701</v>
      </c>
      <c r="K103" s="14"/>
      <c r="L103" s="14">
        <f t="shared" ref="L103:L105" si="112">(J103*13.12%)+J103</f>
        <v>104863.37119999999</v>
      </c>
      <c r="M103" s="14">
        <f t="shared" ref="M103:M105" si="113">(L103*9.28%)+L103</f>
        <v>114594.69204735999</v>
      </c>
      <c r="N103" s="14">
        <f t="shared" ref="N103:N105" si="114">M103</f>
        <v>114594.69204735999</v>
      </c>
      <c r="O103" s="14">
        <f t="shared" si="84"/>
        <v>572973.4602367999</v>
      </c>
      <c r="P103" s="286"/>
      <c r="Q103" s="39"/>
      <c r="R103" s="30"/>
      <c r="S103" s="31"/>
      <c r="T103" s="31"/>
      <c r="U103" s="4"/>
      <c r="V103" s="39"/>
      <c r="W103" s="30"/>
      <c r="X103" s="31"/>
      <c r="Y103" s="31"/>
      <c r="Z103" s="286"/>
      <c r="AA103" s="39"/>
      <c r="AB103" s="39"/>
      <c r="AC103" s="31"/>
      <c r="AD103" s="31"/>
      <c r="AE103" s="4"/>
      <c r="AF103" s="39"/>
      <c r="AG103" s="30"/>
      <c r="AH103" s="31"/>
      <c r="AI103" s="31"/>
      <c r="AJ103" s="4"/>
      <c r="AK103" s="39"/>
      <c r="AL103" s="39"/>
      <c r="AM103" s="31"/>
      <c r="AN103" s="31"/>
      <c r="AO103" s="4"/>
      <c r="AP103" s="39"/>
      <c r="AQ103" s="30"/>
      <c r="AR103" s="31"/>
      <c r="AS103" s="14"/>
      <c r="AT103" s="4"/>
      <c r="AU103" s="39"/>
      <c r="AV103" s="14"/>
      <c r="AW103" s="31"/>
      <c r="AX103" s="14"/>
      <c r="AY103" s="4"/>
      <c r="AZ103" s="39"/>
      <c r="BA103" s="30"/>
      <c r="BB103" s="31"/>
      <c r="BC103" s="31"/>
      <c r="BD103" s="4"/>
      <c r="BE103" s="39"/>
      <c r="BF103" s="30"/>
      <c r="BG103" s="31"/>
      <c r="BH103" s="14"/>
      <c r="BI103" s="4"/>
      <c r="BJ103" s="39"/>
      <c r="BK103" s="30"/>
      <c r="BL103" s="31"/>
      <c r="BM103" s="14"/>
      <c r="BN103" s="4"/>
      <c r="BO103" s="39"/>
      <c r="BP103" s="30"/>
      <c r="BQ103" s="31"/>
      <c r="BR103" s="14"/>
      <c r="BS103" s="4"/>
      <c r="BT103" s="39"/>
      <c r="BU103" s="30"/>
      <c r="BV103" s="31"/>
      <c r="BW103" s="14"/>
      <c r="BX103" s="4"/>
      <c r="BY103" s="39"/>
      <c r="BZ103" s="30"/>
      <c r="CA103" s="31"/>
      <c r="CB103" s="14"/>
      <c r="CC103" s="4"/>
      <c r="CD103" s="35"/>
      <c r="CE103" s="33"/>
      <c r="CF103" s="31"/>
      <c r="CG103" s="14"/>
      <c r="CH103" s="4"/>
      <c r="CI103" s="39"/>
      <c r="CJ103" s="30"/>
      <c r="CK103" s="31"/>
      <c r="CL103" s="14"/>
      <c r="CM103" s="4"/>
      <c r="CN103" s="39"/>
      <c r="CO103" s="30"/>
      <c r="CP103" s="31"/>
      <c r="CQ103" s="14"/>
      <c r="CR103" s="4"/>
      <c r="CS103" s="39"/>
      <c r="CT103" s="39"/>
      <c r="CU103" s="39"/>
      <c r="CV103" s="14"/>
      <c r="CW103" s="4"/>
      <c r="CX103" s="39"/>
      <c r="CY103" s="30"/>
      <c r="CZ103" s="31"/>
      <c r="DA103" s="14"/>
      <c r="DB103" s="286"/>
      <c r="DC103" s="43"/>
      <c r="DD103" s="43"/>
      <c r="DE103" s="14"/>
      <c r="DF103" s="14"/>
      <c r="DG103" s="4"/>
      <c r="DH103" s="39"/>
      <c r="DI103" s="30"/>
      <c r="DJ103" s="31"/>
      <c r="DK103" s="14"/>
      <c r="DL103" s="4"/>
      <c r="DM103" s="39"/>
      <c r="DN103" s="30"/>
      <c r="DO103" s="31"/>
      <c r="DP103" s="14"/>
      <c r="DQ103" s="4"/>
      <c r="DR103" s="39"/>
      <c r="DS103" s="30"/>
      <c r="DT103" s="31"/>
      <c r="DU103" s="14"/>
      <c r="DV103" s="4"/>
      <c r="DW103" s="45">
        <v>188094</v>
      </c>
      <c r="DX103" s="14">
        <v>35737.86</v>
      </c>
      <c r="DY103" s="61">
        <v>223831.86</v>
      </c>
      <c r="DZ103" s="14">
        <v>1119159.2999999998</v>
      </c>
      <c r="EA103" s="4"/>
      <c r="EB103" s="39"/>
      <c r="EC103" s="43"/>
      <c r="ED103" s="31"/>
      <c r="EE103" s="14"/>
      <c r="EF103" s="4"/>
      <c r="EG103" s="39"/>
      <c r="EH103" s="30"/>
      <c r="EI103" s="31"/>
      <c r="EJ103" s="14"/>
      <c r="EK103" s="4"/>
      <c r="EL103" s="39"/>
      <c r="EM103" s="30"/>
      <c r="EN103" s="31"/>
      <c r="EO103" s="14"/>
      <c r="EP103" s="4"/>
      <c r="EQ103" s="39"/>
      <c r="ER103" s="30"/>
      <c r="ES103" s="31"/>
      <c r="ET103" s="14"/>
      <c r="EU103" s="4"/>
      <c r="EV103" s="39">
        <v>132000</v>
      </c>
      <c r="EW103" s="14">
        <v>25080</v>
      </c>
      <c r="EX103" s="31">
        <v>157080</v>
      </c>
      <c r="EY103" s="14">
        <v>785400</v>
      </c>
      <c r="EZ103" s="286"/>
      <c r="FA103" s="39"/>
      <c r="FB103" s="30"/>
      <c r="FC103" s="31"/>
      <c r="FD103" s="14"/>
      <c r="FE103" s="4"/>
      <c r="FF103" s="39"/>
      <c r="FG103" s="30"/>
      <c r="FH103" s="31"/>
      <c r="FI103" s="14"/>
      <c r="FJ103" s="94"/>
      <c r="FK103" s="87">
        <f t="shared" si="85"/>
        <v>114594.69204735999</v>
      </c>
      <c r="FL103" s="87"/>
      <c r="FM103" s="87"/>
      <c r="FN103" s="87"/>
      <c r="FO103" s="87"/>
      <c r="FP103" s="87"/>
      <c r="FQ103" s="87"/>
      <c r="FR103" s="87"/>
      <c r="FS103" s="87"/>
      <c r="FT103" s="87"/>
      <c r="FU103" s="87"/>
      <c r="FV103" s="87"/>
      <c r="FW103" s="87"/>
      <c r="FX103" s="87"/>
      <c r="FY103" s="87"/>
      <c r="FZ103" s="87"/>
      <c r="GA103" s="87"/>
      <c r="GB103" s="87"/>
      <c r="GC103" s="87"/>
      <c r="GD103" s="87"/>
      <c r="GE103" s="87"/>
      <c r="GF103" s="87"/>
      <c r="GG103" s="87"/>
      <c r="GH103" s="87"/>
      <c r="GI103" s="87"/>
      <c r="GJ103" s="87"/>
      <c r="GK103" s="87"/>
      <c r="GL103" s="87"/>
      <c r="GM103" s="87">
        <f t="shared" si="95"/>
        <v>157080</v>
      </c>
      <c r="GN103" s="87"/>
      <c r="GO103" s="87"/>
      <c r="GP103" s="95"/>
      <c r="GQ103" s="87">
        <f t="shared" si="87"/>
        <v>114594.69204735999</v>
      </c>
      <c r="GR103" s="96">
        <f t="shared" si="82"/>
        <v>157080</v>
      </c>
      <c r="GS103" s="20" t="str">
        <f t="shared" si="109"/>
        <v>Tecnica Electro Medica SA</v>
      </c>
      <c r="GT103" s="98">
        <f t="shared" si="93"/>
        <v>91675.753637888003</v>
      </c>
      <c r="GU103" s="98">
        <f>GR103*1.2</f>
        <v>188496</v>
      </c>
      <c r="GV103" s="96">
        <f t="shared" si="110"/>
        <v>157080</v>
      </c>
      <c r="GW103" s="87">
        <f>GV103-GR103</f>
        <v>0</v>
      </c>
      <c r="GX103" s="88">
        <f>GW103/GR103</f>
        <v>0</v>
      </c>
      <c r="GY103" s="96">
        <f t="shared" si="111"/>
        <v>157080</v>
      </c>
      <c r="GZ103" s="96">
        <f t="shared" si="83"/>
        <v>785400</v>
      </c>
      <c r="HB103" s="84" t="s">
        <v>1071</v>
      </c>
    </row>
    <row r="104" spans="1:210" s="27" customFormat="1" ht="30" customHeight="1">
      <c r="A104" s="17">
        <v>88</v>
      </c>
      <c r="B104" s="18" t="s">
        <v>272</v>
      </c>
      <c r="C104" s="53" t="s">
        <v>273</v>
      </c>
      <c r="D104" s="55"/>
      <c r="E104" s="51">
        <v>12</v>
      </c>
      <c r="F104" s="19" t="s">
        <v>970</v>
      </c>
      <c r="G104" s="20" t="s">
        <v>981</v>
      </c>
      <c r="H104" s="60"/>
      <c r="I104" s="90" t="s">
        <v>1041</v>
      </c>
      <c r="J104" s="14">
        <v>92701</v>
      </c>
      <c r="K104" s="14"/>
      <c r="L104" s="14">
        <f t="shared" si="112"/>
        <v>104863.37119999999</v>
      </c>
      <c r="M104" s="14">
        <f t="shared" si="113"/>
        <v>114594.69204735999</v>
      </c>
      <c r="N104" s="14">
        <f t="shared" si="114"/>
        <v>114594.69204735999</v>
      </c>
      <c r="O104" s="14">
        <f t="shared" si="84"/>
        <v>1375136.3045683198</v>
      </c>
      <c r="P104" s="286"/>
      <c r="Q104" s="39"/>
      <c r="R104" s="30"/>
      <c r="S104" s="31"/>
      <c r="T104" s="31"/>
      <c r="U104" s="4"/>
      <c r="V104" s="39"/>
      <c r="W104" s="30"/>
      <c r="X104" s="31"/>
      <c r="Y104" s="31"/>
      <c r="Z104" s="286"/>
      <c r="AA104" s="39"/>
      <c r="AB104" s="39"/>
      <c r="AC104" s="31"/>
      <c r="AD104" s="31"/>
      <c r="AE104" s="4"/>
      <c r="AF104" s="39"/>
      <c r="AG104" s="30"/>
      <c r="AH104" s="31"/>
      <c r="AI104" s="31"/>
      <c r="AJ104" s="4"/>
      <c r="AK104" s="39"/>
      <c r="AL104" s="39"/>
      <c r="AM104" s="31"/>
      <c r="AN104" s="31"/>
      <c r="AO104" s="4"/>
      <c r="AP104" s="39"/>
      <c r="AQ104" s="30"/>
      <c r="AR104" s="31"/>
      <c r="AS104" s="14"/>
      <c r="AT104" s="4"/>
      <c r="AU104" s="39"/>
      <c r="AV104" s="14"/>
      <c r="AW104" s="31"/>
      <c r="AX104" s="14"/>
      <c r="AY104" s="4"/>
      <c r="AZ104" s="39"/>
      <c r="BA104" s="30"/>
      <c r="BB104" s="31"/>
      <c r="BC104" s="31"/>
      <c r="BD104" s="4"/>
      <c r="BE104" s="39"/>
      <c r="BF104" s="30"/>
      <c r="BG104" s="31"/>
      <c r="BH104" s="14"/>
      <c r="BI104" s="4"/>
      <c r="BJ104" s="39"/>
      <c r="BK104" s="30"/>
      <c r="BL104" s="31"/>
      <c r="BM104" s="14"/>
      <c r="BN104" s="4"/>
      <c r="BO104" s="39"/>
      <c r="BP104" s="30"/>
      <c r="BQ104" s="31"/>
      <c r="BR104" s="14"/>
      <c r="BS104" s="4"/>
      <c r="BT104" s="39"/>
      <c r="BU104" s="30"/>
      <c r="BV104" s="31"/>
      <c r="BW104" s="14"/>
      <c r="BX104" s="4"/>
      <c r="BY104" s="39"/>
      <c r="BZ104" s="30"/>
      <c r="CA104" s="31"/>
      <c r="CB104" s="14"/>
      <c r="CC104" s="4"/>
      <c r="CD104" s="35"/>
      <c r="CE104" s="33"/>
      <c r="CF104" s="31"/>
      <c r="CG104" s="14"/>
      <c r="CH104" s="4"/>
      <c r="CI104" s="39"/>
      <c r="CJ104" s="30"/>
      <c r="CK104" s="31"/>
      <c r="CL104" s="14"/>
      <c r="CM104" s="4"/>
      <c r="CN104" s="39"/>
      <c r="CO104" s="30"/>
      <c r="CP104" s="31"/>
      <c r="CQ104" s="14"/>
      <c r="CR104" s="4"/>
      <c r="CS104" s="39"/>
      <c r="CT104" s="39"/>
      <c r="CU104" s="39"/>
      <c r="CV104" s="14"/>
      <c r="CW104" s="4"/>
      <c r="CX104" s="39"/>
      <c r="CY104" s="30"/>
      <c r="CZ104" s="31"/>
      <c r="DA104" s="14"/>
      <c r="DB104" s="286"/>
      <c r="DC104" s="43"/>
      <c r="DD104" s="43"/>
      <c r="DE104" s="14"/>
      <c r="DF104" s="14"/>
      <c r="DG104" s="4"/>
      <c r="DH104" s="39"/>
      <c r="DI104" s="30"/>
      <c r="DJ104" s="31"/>
      <c r="DK104" s="14"/>
      <c r="DL104" s="4"/>
      <c r="DM104" s="39"/>
      <c r="DN104" s="30"/>
      <c r="DO104" s="31"/>
      <c r="DP104" s="14"/>
      <c r="DQ104" s="4"/>
      <c r="DR104" s="39"/>
      <c r="DS104" s="30"/>
      <c r="DT104" s="31"/>
      <c r="DU104" s="14"/>
      <c r="DV104" s="4"/>
      <c r="DW104" s="45">
        <v>203144</v>
      </c>
      <c r="DX104" s="14">
        <v>38597.360000000001</v>
      </c>
      <c r="DY104" s="61">
        <v>241741.36</v>
      </c>
      <c r="DZ104" s="14">
        <v>2900896.32</v>
      </c>
      <c r="EA104" s="4"/>
      <c r="EB104" s="39"/>
      <c r="EC104" s="43"/>
      <c r="ED104" s="31"/>
      <c r="EE104" s="14"/>
      <c r="EF104" s="4"/>
      <c r="EG104" s="39"/>
      <c r="EH104" s="30"/>
      <c r="EI104" s="31"/>
      <c r="EJ104" s="14"/>
      <c r="EK104" s="4"/>
      <c r="EL104" s="39"/>
      <c r="EM104" s="30"/>
      <c r="EN104" s="31"/>
      <c r="EO104" s="14"/>
      <c r="EP104" s="4"/>
      <c r="EQ104" s="39"/>
      <c r="ER104" s="30"/>
      <c r="ES104" s="31"/>
      <c r="ET104" s="14"/>
      <c r="EU104" s="4"/>
      <c r="EV104" s="39">
        <v>132000</v>
      </c>
      <c r="EW104" s="14">
        <v>25080</v>
      </c>
      <c r="EX104" s="31">
        <v>157080</v>
      </c>
      <c r="EY104" s="14">
        <v>1884960</v>
      </c>
      <c r="EZ104" s="286"/>
      <c r="FA104" s="39"/>
      <c r="FB104" s="30"/>
      <c r="FC104" s="31"/>
      <c r="FD104" s="14"/>
      <c r="FE104" s="4"/>
      <c r="FF104" s="39"/>
      <c r="FG104" s="30"/>
      <c r="FH104" s="31"/>
      <c r="FI104" s="14"/>
      <c r="FJ104" s="94"/>
      <c r="FK104" s="87">
        <f t="shared" si="85"/>
        <v>114594.69204735999</v>
      </c>
      <c r="FL104" s="87"/>
      <c r="FM104" s="87"/>
      <c r="FN104" s="87"/>
      <c r="FO104" s="87"/>
      <c r="FP104" s="87"/>
      <c r="FQ104" s="87"/>
      <c r="FR104" s="87"/>
      <c r="FS104" s="87"/>
      <c r="FT104" s="87"/>
      <c r="FU104" s="87"/>
      <c r="FV104" s="87"/>
      <c r="FW104" s="87"/>
      <c r="FX104" s="87"/>
      <c r="FY104" s="87"/>
      <c r="FZ104" s="87"/>
      <c r="GA104" s="87"/>
      <c r="GB104" s="87"/>
      <c r="GC104" s="87"/>
      <c r="GD104" s="87"/>
      <c r="GE104" s="87"/>
      <c r="GF104" s="87"/>
      <c r="GG104" s="87"/>
      <c r="GH104" s="87"/>
      <c r="GI104" s="87"/>
      <c r="GJ104" s="87"/>
      <c r="GK104" s="87"/>
      <c r="GL104" s="87"/>
      <c r="GM104" s="87">
        <f t="shared" si="95"/>
        <v>157080</v>
      </c>
      <c r="GN104" s="87"/>
      <c r="GO104" s="87"/>
      <c r="GP104" s="95"/>
      <c r="GQ104" s="87">
        <f t="shared" si="87"/>
        <v>114594.69204735999</v>
      </c>
      <c r="GR104" s="96">
        <f t="shared" si="82"/>
        <v>157080</v>
      </c>
      <c r="GS104" s="20" t="str">
        <f t="shared" si="109"/>
        <v>Tecnica Electro Medica SA</v>
      </c>
      <c r="GT104" s="98">
        <f t="shared" si="93"/>
        <v>91675.753637888003</v>
      </c>
      <c r="GU104" s="98">
        <f>GR104*1.2</f>
        <v>188496</v>
      </c>
      <c r="GV104" s="96">
        <f t="shared" si="110"/>
        <v>157080</v>
      </c>
      <c r="GW104" s="87">
        <f>GV104-GR104</f>
        <v>0</v>
      </c>
      <c r="GX104" s="88">
        <f>GW104/GR104</f>
        <v>0</v>
      </c>
      <c r="GY104" s="96">
        <f t="shared" si="111"/>
        <v>157080</v>
      </c>
      <c r="GZ104" s="96">
        <f t="shared" si="83"/>
        <v>1884960</v>
      </c>
      <c r="HB104" s="84" t="s">
        <v>1071</v>
      </c>
    </row>
    <row r="105" spans="1:210" s="27" customFormat="1" ht="30" customHeight="1">
      <c r="A105" s="17">
        <v>89</v>
      </c>
      <c r="B105" s="18" t="s">
        <v>274</v>
      </c>
      <c r="C105" s="53" t="s">
        <v>275</v>
      </c>
      <c r="D105" s="55"/>
      <c r="E105" s="51">
        <v>2</v>
      </c>
      <c r="F105" s="19" t="s">
        <v>970</v>
      </c>
      <c r="G105" s="20" t="s">
        <v>981</v>
      </c>
      <c r="H105" s="60"/>
      <c r="I105" s="90" t="s">
        <v>1041</v>
      </c>
      <c r="J105" s="14">
        <v>92701</v>
      </c>
      <c r="K105" s="14"/>
      <c r="L105" s="14">
        <f t="shared" si="112"/>
        <v>104863.37119999999</v>
      </c>
      <c r="M105" s="14">
        <f t="shared" si="113"/>
        <v>114594.69204735999</v>
      </c>
      <c r="N105" s="14">
        <f t="shared" si="114"/>
        <v>114594.69204735999</v>
      </c>
      <c r="O105" s="14">
        <f t="shared" si="84"/>
        <v>229189.38409471998</v>
      </c>
      <c r="P105" s="286"/>
      <c r="Q105" s="39"/>
      <c r="R105" s="30"/>
      <c r="S105" s="31"/>
      <c r="T105" s="31"/>
      <c r="U105" s="4"/>
      <c r="V105" s="39"/>
      <c r="W105" s="30"/>
      <c r="X105" s="31"/>
      <c r="Y105" s="31"/>
      <c r="Z105" s="286"/>
      <c r="AA105" s="39"/>
      <c r="AB105" s="39"/>
      <c r="AC105" s="31"/>
      <c r="AD105" s="31"/>
      <c r="AE105" s="4"/>
      <c r="AF105" s="39"/>
      <c r="AG105" s="30"/>
      <c r="AH105" s="31"/>
      <c r="AI105" s="31"/>
      <c r="AJ105" s="4"/>
      <c r="AK105" s="39"/>
      <c r="AL105" s="39"/>
      <c r="AM105" s="31"/>
      <c r="AN105" s="31"/>
      <c r="AO105" s="4"/>
      <c r="AP105" s="39"/>
      <c r="AQ105" s="30"/>
      <c r="AR105" s="31"/>
      <c r="AS105" s="14"/>
      <c r="AT105" s="4"/>
      <c r="AU105" s="39"/>
      <c r="AV105" s="14"/>
      <c r="AW105" s="31"/>
      <c r="AX105" s="14"/>
      <c r="AY105" s="4"/>
      <c r="AZ105" s="39"/>
      <c r="BA105" s="30"/>
      <c r="BB105" s="31"/>
      <c r="BC105" s="31"/>
      <c r="BD105" s="4"/>
      <c r="BE105" s="39"/>
      <c r="BF105" s="30"/>
      <c r="BG105" s="31"/>
      <c r="BH105" s="14"/>
      <c r="BI105" s="4"/>
      <c r="BJ105" s="39"/>
      <c r="BK105" s="30"/>
      <c r="BL105" s="31"/>
      <c r="BM105" s="14"/>
      <c r="BN105" s="4"/>
      <c r="BO105" s="39"/>
      <c r="BP105" s="30"/>
      <c r="BQ105" s="31"/>
      <c r="BR105" s="14"/>
      <c r="BS105" s="4"/>
      <c r="BT105" s="39"/>
      <c r="BU105" s="30"/>
      <c r="BV105" s="31"/>
      <c r="BW105" s="14"/>
      <c r="BX105" s="4"/>
      <c r="BY105" s="39"/>
      <c r="BZ105" s="30"/>
      <c r="CA105" s="31"/>
      <c r="CB105" s="14"/>
      <c r="CC105" s="4"/>
      <c r="CD105" s="35"/>
      <c r="CE105" s="33"/>
      <c r="CF105" s="31"/>
      <c r="CG105" s="14"/>
      <c r="CH105" s="4"/>
      <c r="CI105" s="39"/>
      <c r="CJ105" s="30"/>
      <c r="CK105" s="31"/>
      <c r="CL105" s="14"/>
      <c r="CM105" s="4"/>
      <c r="CN105" s="39"/>
      <c r="CO105" s="30"/>
      <c r="CP105" s="31"/>
      <c r="CQ105" s="14"/>
      <c r="CR105" s="4"/>
      <c r="CS105" s="39"/>
      <c r="CT105" s="39"/>
      <c r="CU105" s="39"/>
      <c r="CV105" s="14"/>
      <c r="CW105" s="4"/>
      <c r="CX105" s="39"/>
      <c r="CY105" s="30"/>
      <c r="CZ105" s="31"/>
      <c r="DA105" s="14"/>
      <c r="DB105" s="286"/>
      <c r="DC105" s="14"/>
      <c r="DD105" s="14"/>
      <c r="DE105" s="14"/>
      <c r="DF105" s="14"/>
      <c r="DG105" s="4"/>
      <c r="DH105" s="39"/>
      <c r="DI105" s="30"/>
      <c r="DJ105" s="31"/>
      <c r="DK105" s="14"/>
      <c r="DL105" s="4"/>
      <c r="DM105" s="39"/>
      <c r="DN105" s="30"/>
      <c r="DO105" s="31"/>
      <c r="DP105" s="14"/>
      <c r="DQ105" s="4"/>
      <c r="DR105" s="39"/>
      <c r="DS105" s="30"/>
      <c r="DT105" s="31"/>
      <c r="DU105" s="14"/>
      <c r="DV105" s="4"/>
      <c r="DW105" s="45">
        <v>203144</v>
      </c>
      <c r="DX105" s="14">
        <v>38597.360000000001</v>
      </c>
      <c r="DY105" s="61">
        <v>241741.36</v>
      </c>
      <c r="DZ105" s="14">
        <v>483482.72</v>
      </c>
      <c r="EA105" s="4"/>
      <c r="EB105" s="39"/>
      <c r="EC105" s="43"/>
      <c r="ED105" s="31"/>
      <c r="EE105" s="14"/>
      <c r="EF105" s="4"/>
      <c r="EG105" s="39"/>
      <c r="EH105" s="30"/>
      <c r="EI105" s="31"/>
      <c r="EJ105" s="14"/>
      <c r="EK105" s="4"/>
      <c r="EL105" s="39"/>
      <c r="EM105" s="30"/>
      <c r="EN105" s="31"/>
      <c r="EO105" s="14"/>
      <c r="EP105" s="4"/>
      <c r="EQ105" s="39"/>
      <c r="ER105" s="30"/>
      <c r="ES105" s="31"/>
      <c r="ET105" s="14"/>
      <c r="EU105" s="4"/>
      <c r="EV105" s="39">
        <v>132000</v>
      </c>
      <c r="EW105" s="14">
        <v>25080</v>
      </c>
      <c r="EX105" s="31">
        <v>157080</v>
      </c>
      <c r="EY105" s="14">
        <v>314160</v>
      </c>
      <c r="EZ105" s="286"/>
      <c r="FA105" s="39"/>
      <c r="FB105" s="30"/>
      <c r="FC105" s="31"/>
      <c r="FD105" s="14"/>
      <c r="FE105" s="4"/>
      <c r="FF105" s="39"/>
      <c r="FG105" s="30"/>
      <c r="FH105" s="31"/>
      <c r="FI105" s="14"/>
      <c r="FJ105" s="94"/>
      <c r="FK105" s="87">
        <f t="shared" si="85"/>
        <v>114594.69204735999</v>
      </c>
      <c r="FL105" s="87"/>
      <c r="FM105" s="87"/>
      <c r="FN105" s="87"/>
      <c r="FO105" s="87"/>
      <c r="FP105" s="87"/>
      <c r="FQ105" s="87"/>
      <c r="FR105" s="87"/>
      <c r="FS105" s="87"/>
      <c r="FT105" s="87"/>
      <c r="FU105" s="87"/>
      <c r="FV105" s="87"/>
      <c r="FW105" s="87"/>
      <c r="FX105" s="87"/>
      <c r="FY105" s="87"/>
      <c r="FZ105" s="87"/>
      <c r="GA105" s="87"/>
      <c r="GB105" s="87"/>
      <c r="GC105" s="87"/>
      <c r="GD105" s="87"/>
      <c r="GE105" s="87"/>
      <c r="GF105" s="87"/>
      <c r="GG105" s="87"/>
      <c r="GH105" s="87"/>
      <c r="GI105" s="87"/>
      <c r="GJ105" s="87"/>
      <c r="GK105" s="87"/>
      <c r="GL105" s="87"/>
      <c r="GM105" s="87">
        <f t="shared" si="95"/>
        <v>157080</v>
      </c>
      <c r="GN105" s="87"/>
      <c r="GO105" s="87"/>
      <c r="GP105" s="95"/>
      <c r="GQ105" s="87">
        <f t="shared" si="87"/>
        <v>114594.69204735999</v>
      </c>
      <c r="GR105" s="96">
        <f t="shared" si="82"/>
        <v>157080</v>
      </c>
      <c r="GS105" s="20" t="str">
        <f t="shared" si="109"/>
        <v>Tecnica Electro Medica SA</v>
      </c>
      <c r="GT105" s="98">
        <f t="shared" si="93"/>
        <v>91675.753637888003</v>
      </c>
      <c r="GU105" s="98">
        <f>GR105*1.2</f>
        <v>188496</v>
      </c>
      <c r="GV105" s="96">
        <f t="shared" si="110"/>
        <v>157080</v>
      </c>
      <c r="GW105" s="87">
        <f>GV105-GR105</f>
        <v>0</v>
      </c>
      <c r="GX105" s="88">
        <f>GW105/GR105</f>
        <v>0</v>
      </c>
      <c r="GY105" s="96">
        <f t="shared" si="111"/>
        <v>157080</v>
      </c>
      <c r="GZ105" s="96">
        <f t="shared" si="83"/>
        <v>314160</v>
      </c>
      <c r="HB105" s="84" t="s">
        <v>1071</v>
      </c>
    </row>
    <row r="106" spans="1:210" s="27" customFormat="1" ht="30" customHeight="1">
      <c r="A106" s="17">
        <v>90</v>
      </c>
      <c r="B106" s="18" t="s">
        <v>276</v>
      </c>
      <c r="C106" s="53" t="s">
        <v>277</v>
      </c>
      <c r="D106" s="55"/>
      <c r="E106" s="51">
        <v>1</v>
      </c>
      <c r="F106" s="19" t="s">
        <v>970</v>
      </c>
      <c r="G106" s="20" t="s">
        <v>981</v>
      </c>
      <c r="H106" s="60"/>
      <c r="I106" s="90" t="s">
        <v>1027</v>
      </c>
      <c r="J106" s="14">
        <v>963900</v>
      </c>
      <c r="K106" s="14"/>
      <c r="L106" s="14"/>
      <c r="M106" s="14"/>
      <c r="N106" s="14">
        <f>J106</f>
        <v>963900</v>
      </c>
      <c r="O106" s="14">
        <f t="shared" si="84"/>
        <v>963900</v>
      </c>
      <c r="P106" s="286"/>
      <c r="Q106" s="39"/>
      <c r="R106" s="30"/>
      <c r="S106" s="31"/>
      <c r="T106" s="31"/>
      <c r="U106" s="4"/>
      <c r="V106" s="39"/>
      <c r="W106" s="30"/>
      <c r="X106" s="31"/>
      <c r="Y106" s="31"/>
      <c r="Z106" s="286"/>
      <c r="AA106" s="39"/>
      <c r="AB106" s="39"/>
      <c r="AC106" s="31"/>
      <c r="AD106" s="31"/>
      <c r="AE106" s="4"/>
      <c r="AF106" s="39"/>
      <c r="AG106" s="30"/>
      <c r="AH106" s="31"/>
      <c r="AI106" s="31"/>
      <c r="AJ106" s="4"/>
      <c r="AK106" s="39"/>
      <c r="AL106" s="39"/>
      <c r="AM106" s="31"/>
      <c r="AN106" s="31"/>
      <c r="AO106" s="4"/>
      <c r="AP106" s="39"/>
      <c r="AQ106" s="30"/>
      <c r="AR106" s="31"/>
      <c r="AS106" s="14"/>
      <c r="AT106" s="4"/>
      <c r="AU106" s="39"/>
      <c r="AV106" s="14"/>
      <c r="AW106" s="31"/>
      <c r="AX106" s="14"/>
      <c r="AY106" s="4"/>
      <c r="AZ106" s="39"/>
      <c r="BA106" s="30"/>
      <c r="BB106" s="31"/>
      <c r="BC106" s="31"/>
      <c r="BD106" s="4"/>
      <c r="BE106" s="39"/>
      <c r="BF106" s="30"/>
      <c r="BG106" s="31"/>
      <c r="BH106" s="14"/>
      <c r="BI106" s="4"/>
      <c r="BJ106" s="39"/>
      <c r="BK106" s="30"/>
      <c r="BL106" s="31"/>
      <c r="BM106" s="14"/>
      <c r="BN106" s="4"/>
      <c r="BO106" s="39"/>
      <c r="BP106" s="30"/>
      <c r="BQ106" s="31"/>
      <c r="BR106" s="14"/>
      <c r="BS106" s="4"/>
      <c r="BT106" s="39"/>
      <c r="BU106" s="30"/>
      <c r="BV106" s="31"/>
      <c r="BW106" s="14"/>
      <c r="BX106" s="4"/>
      <c r="BY106" s="39"/>
      <c r="BZ106" s="30"/>
      <c r="CA106" s="31"/>
      <c r="CB106" s="14"/>
      <c r="CC106" s="4"/>
      <c r="CD106" s="35"/>
      <c r="CE106" s="33"/>
      <c r="CF106" s="31"/>
      <c r="CG106" s="14"/>
      <c r="CH106" s="4"/>
      <c r="CI106" s="39"/>
      <c r="CJ106" s="30"/>
      <c r="CK106" s="31"/>
      <c r="CL106" s="14"/>
      <c r="CM106" s="4"/>
      <c r="CN106" s="39"/>
      <c r="CO106" s="30"/>
      <c r="CP106" s="31"/>
      <c r="CQ106" s="14"/>
      <c r="CR106" s="4"/>
      <c r="CS106" s="39">
        <v>932900</v>
      </c>
      <c r="CT106" s="14">
        <v>177251</v>
      </c>
      <c r="CU106" s="39">
        <v>1110151</v>
      </c>
      <c r="CV106" s="14">
        <v>1110151</v>
      </c>
      <c r="CW106" s="4"/>
      <c r="CX106" s="39"/>
      <c r="CY106" s="30"/>
      <c r="CZ106" s="31"/>
      <c r="DA106" s="14"/>
      <c r="DB106" s="286"/>
      <c r="DC106" s="14"/>
      <c r="DD106" s="14"/>
      <c r="DE106" s="14"/>
      <c r="DF106" s="14"/>
      <c r="DG106" s="4"/>
      <c r="DH106" s="39"/>
      <c r="DI106" s="30"/>
      <c r="DJ106" s="31"/>
      <c r="DK106" s="14"/>
      <c r="DL106" s="4"/>
      <c r="DM106" s="39"/>
      <c r="DN106" s="30"/>
      <c r="DO106" s="31"/>
      <c r="DP106" s="14"/>
      <c r="DQ106" s="4"/>
      <c r="DR106" s="39"/>
      <c r="DS106" s="30"/>
      <c r="DT106" s="31"/>
      <c r="DU106" s="14"/>
      <c r="DV106" s="4"/>
      <c r="DW106" s="45">
        <v>968350</v>
      </c>
      <c r="DX106" s="14">
        <v>183986.5</v>
      </c>
      <c r="DY106" s="61">
        <v>1152336.5</v>
      </c>
      <c r="DZ106" s="14">
        <v>1152336.5</v>
      </c>
      <c r="EA106" s="4"/>
      <c r="EB106" s="39"/>
      <c r="EC106" s="43"/>
      <c r="ED106" s="31"/>
      <c r="EE106" s="14"/>
      <c r="EF106" s="4"/>
      <c r="EG106" s="39"/>
      <c r="EH106" s="30"/>
      <c r="EI106" s="31"/>
      <c r="EJ106" s="14"/>
      <c r="EK106" s="4"/>
      <c r="EL106" s="39"/>
      <c r="EM106" s="30"/>
      <c r="EN106" s="31"/>
      <c r="EO106" s="14"/>
      <c r="EP106" s="4"/>
      <c r="EQ106" s="39"/>
      <c r="ER106" s="30"/>
      <c r="ES106" s="31"/>
      <c r="ET106" s="14"/>
      <c r="EU106" s="4"/>
      <c r="EV106" s="39"/>
      <c r="EW106" s="30"/>
      <c r="EX106" s="31"/>
      <c r="EY106" s="14"/>
      <c r="EZ106" s="286"/>
      <c r="FA106" s="39"/>
      <c r="FB106" s="30"/>
      <c r="FC106" s="31"/>
      <c r="FD106" s="14"/>
      <c r="FE106" s="4"/>
      <c r="FF106" s="39"/>
      <c r="FG106" s="30"/>
      <c r="FH106" s="31"/>
      <c r="FI106" s="14"/>
      <c r="FJ106" s="94"/>
      <c r="FK106" s="87">
        <f t="shared" si="85"/>
        <v>963900</v>
      </c>
      <c r="FL106" s="87"/>
      <c r="FM106" s="87"/>
      <c r="FN106" s="87"/>
      <c r="FO106" s="87"/>
      <c r="FP106" s="87"/>
      <c r="FQ106" s="87"/>
      <c r="FR106" s="87"/>
      <c r="FS106" s="87"/>
      <c r="FT106" s="87"/>
      <c r="FU106" s="87"/>
      <c r="FV106" s="87"/>
      <c r="FW106" s="87"/>
      <c r="FX106" s="87"/>
      <c r="FY106" s="87"/>
      <c r="FZ106" s="87"/>
      <c r="GA106" s="87"/>
      <c r="GB106" s="87">
        <f t="shared" si="106"/>
        <v>1110151</v>
      </c>
      <c r="GC106" s="87"/>
      <c r="GD106" s="87"/>
      <c r="GE106" s="87"/>
      <c r="GF106" s="87"/>
      <c r="GG106" s="87"/>
      <c r="GH106" s="87">
        <f t="shared" si="86"/>
        <v>1152336.5</v>
      </c>
      <c r="GI106" s="87"/>
      <c r="GJ106" s="87"/>
      <c r="GK106" s="87"/>
      <c r="GL106" s="87"/>
      <c r="GM106" s="87"/>
      <c r="GN106" s="87"/>
      <c r="GO106" s="87"/>
      <c r="GP106" s="95"/>
      <c r="GQ106" s="87">
        <f t="shared" si="87"/>
        <v>963900</v>
      </c>
      <c r="GR106" s="96">
        <f t="shared" si="82"/>
        <v>1110151</v>
      </c>
      <c r="GS106" s="20" t="str">
        <f t="shared" si="109"/>
        <v>LM INSTRUMENTS S.A.</v>
      </c>
      <c r="GT106" s="96">
        <f t="shared" si="93"/>
        <v>771120</v>
      </c>
      <c r="GU106" s="96">
        <f t="shared" si="96"/>
        <v>1332181.2</v>
      </c>
      <c r="GV106" s="96">
        <f t="shared" si="110"/>
        <v>1131243.75</v>
      </c>
      <c r="GW106" s="87">
        <f>GR106-GQ106</f>
        <v>146251</v>
      </c>
      <c r="GX106" s="88">
        <f>GW106/GQ106</f>
        <v>0.15172839506172839</v>
      </c>
      <c r="GY106" s="96">
        <f t="shared" si="111"/>
        <v>1110151</v>
      </c>
      <c r="GZ106" s="96">
        <f t="shared" si="83"/>
        <v>1110151</v>
      </c>
    </row>
    <row r="107" spans="1:210" s="27" customFormat="1" ht="30" customHeight="1">
      <c r="A107" s="17">
        <v>91</v>
      </c>
      <c r="B107" s="18" t="s">
        <v>278</v>
      </c>
      <c r="C107" s="53" t="s">
        <v>279</v>
      </c>
      <c r="D107" s="55"/>
      <c r="E107" s="51">
        <v>1</v>
      </c>
      <c r="F107" s="19" t="s">
        <v>970</v>
      </c>
      <c r="G107" s="20" t="s">
        <v>981</v>
      </c>
      <c r="H107" s="60"/>
      <c r="I107" s="90" t="s">
        <v>1043</v>
      </c>
      <c r="J107" s="14">
        <v>343000</v>
      </c>
      <c r="K107" s="14"/>
      <c r="L107" s="14">
        <f t="shared" ref="L107:L109" si="115">(J107*13.12%)+J107</f>
        <v>388001.6</v>
      </c>
      <c r="M107" s="14">
        <f t="shared" ref="M107:M109" si="116">(L107*9.28%)+L107</f>
        <v>424008.14847999997</v>
      </c>
      <c r="N107" s="14">
        <f t="shared" ref="N107:N111" si="117">M107</f>
        <v>424008.14847999997</v>
      </c>
      <c r="O107" s="14">
        <f t="shared" si="84"/>
        <v>424008.14847999997</v>
      </c>
      <c r="P107" s="286"/>
      <c r="Q107" s="39"/>
      <c r="R107" s="30"/>
      <c r="S107" s="31"/>
      <c r="T107" s="31"/>
      <c r="U107" s="4"/>
      <c r="V107" s="39"/>
      <c r="W107" s="30"/>
      <c r="X107" s="31"/>
      <c r="Y107" s="31"/>
      <c r="Z107" s="286"/>
      <c r="AA107" s="39"/>
      <c r="AB107" s="39"/>
      <c r="AC107" s="31"/>
      <c r="AD107" s="31"/>
      <c r="AE107" s="4"/>
      <c r="AF107" s="39"/>
      <c r="AG107" s="30"/>
      <c r="AH107" s="31"/>
      <c r="AI107" s="31"/>
      <c r="AJ107" s="4"/>
      <c r="AK107" s="39"/>
      <c r="AL107" s="39"/>
      <c r="AM107" s="31"/>
      <c r="AN107" s="31"/>
      <c r="AO107" s="4"/>
      <c r="AP107" s="39"/>
      <c r="AQ107" s="30"/>
      <c r="AR107" s="31"/>
      <c r="AS107" s="14"/>
      <c r="AT107" s="4"/>
      <c r="AU107" s="39"/>
      <c r="AV107" s="14"/>
      <c r="AW107" s="31"/>
      <c r="AX107" s="14"/>
      <c r="AY107" s="4"/>
      <c r="AZ107" s="39"/>
      <c r="BA107" s="30"/>
      <c r="BB107" s="31"/>
      <c r="BC107" s="31"/>
      <c r="BD107" s="4"/>
      <c r="BE107" s="39"/>
      <c r="BF107" s="30"/>
      <c r="BG107" s="31"/>
      <c r="BH107" s="14"/>
      <c r="BI107" s="4"/>
      <c r="BJ107" s="39">
        <v>370000</v>
      </c>
      <c r="BK107" s="30">
        <v>0</v>
      </c>
      <c r="BL107" s="31">
        <v>370000</v>
      </c>
      <c r="BM107" s="14">
        <v>370000</v>
      </c>
      <c r="BN107" s="4"/>
      <c r="BO107" s="39"/>
      <c r="BP107" s="30"/>
      <c r="BQ107" s="31"/>
      <c r="BR107" s="14"/>
      <c r="BS107" s="4"/>
      <c r="BT107" s="39"/>
      <c r="BU107" s="30"/>
      <c r="BV107" s="31"/>
      <c r="BW107" s="14"/>
      <c r="BX107" s="4"/>
      <c r="BY107" s="39"/>
      <c r="BZ107" s="30"/>
      <c r="CA107" s="31"/>
      <c r="CB107" s="14"/>
      <c r="CC107" s="4"/>
      <c r="CD107" s="35"/>
      <c r="CE107" s="33"/>
      <c r="CF107" s="31"/>
      <c r="CG107" s="14"/>
      <c r="CH107" s="4"/>
      <c r="CI107" s="39"/>
      <c r="CJ107" s="30"/>
      <c r="CK107" s="31"/>
      <c r="CL107" s="14"/>
      <c r="CM107" s="4"/>
      <c r="CN107" s="39"/>
      <c r="CO107" s="30"/>
      <c r="CP107" s="31"/>
      <c r="CQ107" s="14"/>
      <c r="CR107" s="4"/>
      <c r="CS107" s="39"/>
      <c r="CT107" s="39"/>
      <c r="CU107" s="39"/>
      <c r="CV107" s="14"/>
      <c r="CW107" s="4"/>
      <c r="CX107" s="39"/>
      <c r="CY107" s="30"/>
      <c r="CZ107" s="31"/>
      <c r="DA107" s="14"/>
      <c r="DB107" s="286"/>
      <c r="DC107" s="14"/>
      <c r="DD107" s="14"/>
      <c r="DE107" s="14"/>
      <c r="DF107" s="14"/>
      <c r="DG107" s="4"/>
      <c r="DH107" s="39"/>
      <c r="DI107" s="30"/>
      <c r="DJ107" s="31"/>
      <c r="DK107" s="14"/>
      <c r="DL107" s="4"/>
      <c r="DM107" s="39"/>
      <c r="DN107" s="30"/>
      <c r="DO107" s="31"/>
      <c r="DP107" s="14"/>
      <c r="DQ107" s="4"/>
      <c r="DR107" s="39"/>
      <c r="DS107" s="30"/>
      <c r="DT107" s="31"/>
      <c r="DU107" s="14"/>
      <c r="DV107" s="4"/>
      <c r="DW107" s="46"/>
      <c r="DX107" s="61"/>
      <c r="DY107" s="61"/>
      <c r="DZ107" s="14"/>
      <c r="EA107" s="4"/>
      <c r="EB107" s="39"/>
      <c r="EC107" s="43"/>
      <c r="ED107" s="31"/>
      <c r="EE107" s="14"/>
      <c r="EF107" s="4"/>
      <c r="EG107" s="39"/>
      <c r="EH107" s="30"/>
      <c r="EI107" s="31"/>
      <c r="EJ107" s="14"/>
      <c r="EK107" s="4"/>
      <c r="EL107" s="39"/>
      <c r="EM107" s="30"/>
      <c r="EN107" s="31"/>
      <c r="EO107" s="14"/>
      <c r="EP107" s="4"/>
      <c r="EQ107" s="39"/>
      <c r="ER107" s="30"/>
      <c r="ES107" s="31"/>
      <c r="ET107" s="14"/>
      <c r="EU107" s="4"/>
      <c r="EV107" s="39"/>
      <c r="EW107" s="30"/>
      <c r="EX107" s="31"/>
      <c r="EY107" s="14"/>
      <c r="EZ107" s="286"/>
      <c r="FA107" s="39"/>
      <c r="FB107" s="30"/>
      <c r="FC107" s="31"/>
      <c r="FD107" s="14"/>
      <c r="FE107" s="4"/>
      <c r="FF107" s="39"/>
      <c r="FG107" s="30"/>
      <c r="FH107" s="31"/>
      <c r="FI107" s="14"/>
      <c r="FJ107" s="94"/>
      <c r="FK107" s="87">
        <f t="shared" si="85"/>
        <v>424008.14847999997</v>
      </c>
      <c r="FL107" s="87"/>
      <c r="FM107" s="87"/>
      <c r="FN107" s="87"/>
      <c r="FO107" s="87"/>
      <c r="FP107" s="87"/>
      <c r="FQ107" s="87"/>
      <c r="FR107" s="87"/>
      <c r="FS107" s="87"/>
      <c r="FT107" s="87"/>
      <c r="FU107" s="87">
        <f t="shared" ref="FU107:FU127" si="118">BL107</f>
        <v>370000</v>
      </c>
      <c r="FV107" s="87"/>
      <c r="FW107" s="87"/>
      <c r="FX107" s="87"/>
      <c r="FY107" s="87"/>
      <c r="FZ107" s="87"/>
      <c r="GA107" s="87"/>
      <c r="GB107" s="87"/>
      <c r="GC107" s="87"/>
      <c r="GD107" s="87"/>
      <c r="GE107" s="87"/>
      <c r="GF107" s="87"/>
      <c r="GG107" s="87"/>
      <c r="GH107" s="87"/>
      <c r="GI107" s="87"/>
      <c r="GJ107" s="87"/>
      <c r="GK107" s="87"/>
      <c r="GL107" s="87"/>
      <c r="GM107" s="87"/>
      <c r="GN107" s="87"/>
      <c r="GO107" s="87"/>
      <c r="GP107" s="95"/>
      <c r="GQ107" s="87">
        <f t="shared" si="87"/>
        <v>424008.14847999997</v>
      </c>
      <c r="GR107" s="96">
        <f t="shared" si="82"/>
        <v>370000</v>
      </c>
      <c r="GS107" s="20" t="str">
        <f t="shared" si="109"/>
        <v>COLOMBIAN MEDICARE SAS</v>
      </c>
      <c r="GT107" s="96">
        <f t="shared" si="93"/>
        <v>339206.51878400001</v>
      </c>
      <c r="GU107" s="96">
        <f t="shared" si="96"/>
        <v>444000</v>
      </c>
      <c r="GV107" s="96">
        <f t="shared" si="110"/>
        <v>370000</v>
      </c>
      <c r="GW107" s="87">
        <f>GR107-GQ107</f>
        <v>-54008.148479999974</v>
      </c>
      <c r="GX107" s="88">
        <f>GW107/GQ107</f>
        <v>-0.12737526076706396</v>
      </c>
      <c r="GY107" s="96">
        <f t="shared" si="111"/>
        <v>370000</v>
      </c>
      <c r="GZ107" s="96">
        <f t="shared" si="83"/>
        <v>370000</v>
      </c>
    </row>
    <row r="108" spans="1:210" s="27" customFormat="1" ht="30" customHeight="1">
      <c r="A108" s="17">
        <v>92</v>
      </c>
      <c r="B108" s="18" t="s">
        <v>280</v>
      </c>
      <c r="C108" s="53" t="s">
        <v>281</v>
      </c>
      <c r="D108" s="55"/>
      <c r="E108" s="51">
        <v>1</v>
      </c>
      <c r="F108" s="19" t="s">
        <v>970</v>
      </c>
      <c r="G108" s="20" t="s">
        <v>981</v>
      </c>
      <c r="H108" s="60"/>
      <c r="I108" s="90" t="s">
        <v>1043</v>
      </c>
      <c r="J108" s="14">
        <v>261000</v>
      </c>
      <c r="K108" s="14"/>
      <c r="L108" s="14">
        <f t="shared" si="115"/>
        <v>295243.2</v>
      </c>
      <c r="M108" s="14">
        <f t="shared" si="116"/>
        <v>322641.76896000002</v>
      </c>
      <c r="N108" s="14">
        <f t="shared" si="117"/>
        <v>322641.76896000002</v>
      </c>
      <c r="O108" s="14">
        <f t="shared" si="84"/>
        <v>322641.76896000002</v>
      </c>
      <c r="P108" s="286"/>
      <c r="Q108" s="39"/>
      <c r="R108" s="30"/>
      <c r="S108" s="31"/>
      <c r="T108" s="31"/>
      <c r="U108" s="4"/>
      <c r="V108" s="39"/>
      <c r="W108" s="30"/>
      <c r="X108" s="31"/>
      <c r="Y108" s="31"/>
      <c r="Z108" s="286"/>
      <c r="AA108" s="39"/>
      <c r="AB108" s="39"/>
      <c r="AC108" s="31"/>
      <c r="AD108" s="31"/>
      <c r="AE108" s="4"/>
      <c r="AF108" s="39"/>
      <c r="AG108" s="30"/>
      <c r="AH108" s="31"/>
      <c r="AI108" s="31"/>
      <c r="AJ108" s="4"/>
      <c r="AK108" s="39"/>
      <c r="AL108" s="39"/>
      <c r="AM108" s="31"/>
      <c r="AN108" s="31"/>
      <c r="AO108" s="4"/>
      <c r="AP108" s="39"/>
      <c r="AQ108" s="30"/>
      <c r="AR108" s="31"/>
      <c r="AS108" s="14"/>
      <c r="AT108" s="4"/>
      <c r="AU108" s="39"/>
      <c r="AV108" s="14"/>
      <c r="AW108" s="31"/>
      <c r="AX108" s="14"/>
      <c r="AY108" s="4"/>
      <c r="AZ108" s="39"/>
      <c r="BA108" s="30"/>
      <c r="BB108" s="31"/>
      <c r="BC108" s="31"/>
      <c r="BD108" s="4"/>
      <c r="BE108" s="39"/>
      <c r="BF108" s="30"/>
      <c r="BG108" s="31"/>
      <c r="BH108" s="14"/>
      <c r="BI108" s="4"/>
      <c r="BJ108" s="39">
        <v>543000</v>
      </c>
      <c r="BK108" s="30">
        <v>0</v>
      </c>
      <c r="BL108" s="31">
        <v>543000</v>
      </c>
      <c r="BM108" s="14">
        <v>543000</v>
      </c>
      <c r="BN108" s="4"/>
      <c r="BO108" s="39"/>
      <c r="BP108" s="30"/>
      <c r="BQ108" s="31"/>
      <c r="BR108" s="14"/>
      <c r="BS108" s="4"/>
      <c r="BT108" s="39"/>
      <c r="BU108" s="30"/>
      <c r="BV108" s="31"/>
      <c r="BW108" s="14"/>
      <c r="BX108" s="4"/>
      <c r="BY108" s="39"/>
      <c r="BZ108" s="30"/>
      <c r="CA108" s="31"/>
      <c r="CB108" s="14"/>
      <c r="CC108" s="4"/>
      <c r="CD108" s="35"/>
      <c r="CE108" s="33"/>
      <c r="CF108" s="31"/>
      <c r="CG108" s="14"/>
      <c r="CH108" s="4"/>
      <c r="CI108" s="39"/>
      <c r="CJ108" s="30"/>
      <c r="CK108" s="31"/>
      <c r="CL108" s="14"/>
      <c r="CM108" s="4"/>
      <c r="CN108" s="39"/>
      <c r="CO108" s="30"/>
      <c r="CP108" s="31"/>
      <c r="CQ108" s="14"/>
      <c r="CR108" s="4"/>
      <c r="CS108" s="39"/>
      <c r="CT108" s="39"/>
      <c r="CU108" s="39"/>
      <c r="CV108" s="14"/>
      <c r="CW108" s="4"/>
      <c r="CX108" s="39"/>
      <c r="CY108" s="30"/>
      <c r="CZ108" s="31"/>
      <c r="DA108" s="14"/>
      <c r="DB108" s="286"/>
      <c r="DC108" s="14"/>
      <c r="DD108" s="14"/>
      <c r="DE108" s="14"/>
      <c r="DF108" s="14"/>
      <c r="DG108" s="4"/>
      <c r="DH108" s="39"/>
      <c r="DI108" s="30"/>
      <c r="DJ108" s="31"/>
      <c r="DK108" s="14"/>
      <c r="DL108" s="4"/>
      <c r="DM108" s="39"/>
      <c r="DN108" s="30"/>
      <c r="DO108" s="31"/>
      <c r="DP108" s="14"/>
      <c r="DQ108" s="4"/>
      <c r="DR108" s="39"/>
      <c r="DS108" s="30"/>
      <c r="DT108" s="31"/>
      <c r="DU108" s="14"/>
      <c r="DV108" s="4"/>
      <c r="DW108" s="46"/>
      <c r="DX108" s="61"/>
      <c r="DY108" s="61"/>
      <c r="DZ108" s="14"/>
      <c r="EA108" s="4"/>
      <c r="EB108" s="39"/>
      <c r="EC108" s="43"/>
      <c r="ED108" s="31"/>
      <c r="EE108" s="14"/>
      <c r="EF108" s="4"/>
      <c r="EG108" s="39"/>
      <c r="EH108" s="30"/>
      <c r="EI108" s="31"/>
      <c r="EJ108" s="14"/>
      <c r="EK108" s="4"/>
      <c r="EL108" s="39"/>
      <c r="EM108" s="30"/>
      <c r="EN108" s="31"/>
      <c r="EO108" s="14"/>
      <c r="EP108" s="4"/>
      <c r="EQ108" s="39"/>
      <c r="ER108" s="30"/>
      <c r="ES108" s="31"/>
      <c r="ET108" s="14"/>
      <c r="EU108" s="4"/>
      <c r="EV108" s="39"/>
      <c r="EW108" s="30"/>
      <c r="EX108" s="31"/>
      <c r="EY108" s="14"/>
      <c r="EZ108" s="286"/>
      <c r="FA108" s="39"/>
      <c r="FB108" s="30"/>
      <c r="FC108" s="31"/>
      <c r="FD108" s="14"/>
      <c r="FE108" s="4"/>
      <c r="FF108" s="39"/>
      <c r="FG108" s="30"/>
      <c r="FH108" s="31"/>
      <c r="FI108" s="14"/>
      <c r="FJ108" s="94"/>
      <c r="FK108" s="87">
        <f t="shared" si="85"/>
        <v>322641.76896000002</v>
      </c>
      <c r="FL108" s="87"/>
      <c r="FM108" s="87"/>
      <c r="FN108" s="87"/>
      <c r="FO108" s="87"/>
      <c r="FP108" s="87"/>
      <c r="FQ108" s="87"/>
      <c r="FR108" s="87"/>
      <c r="FS108" s="87"/>
      <c r="FT108" s="87"/>
      <c r="FU108" s="87">
        <f t="shared" si="118"/>
        <v>543000</v>
      </c>
      <c r="FV108" s="87"/>
      <c r="FW108" s="87"/>
      <c r="FX108" s="87"/>
      <c r="FY108" s="87"/>
      <c r="FZ108" s="87"/>
      <c r="GA108" s="87"/>
      <c r="GB108" s="87"/>
      <c r="GC108" s="87"/>
      <c r="GD108" s="87"/>
      <c r="GE108" s="87"/>
      <c r="GF108" s="87"/>
      <c r="GG108" s="87"/>
      <c r="GH108" s="87"/>
      <c r="GI108" s="87"/>
      <c r="GJ108" s="87"/>
      <c r="GK108" s="87"/>
      <c r="GL108" s="87"/>
      <c r="GM108" s="87"/>
      <c r="GN108" s="87"/>
      <c r="GO108" s="87"/>
      <c r="GP108" s="95"/>
      <c r="GQ108" s="87">
        <f t="shared" si="87"/>
        <v>322641.76896000002</v>
      </c>
      <c r="GR108" s="96">
        <f t="shared" si="82"/>
        <v>543000</v>
      </c>
      <c r="GS108" s="20" t="str">
        <f t="shared" si="109"/>
        <v>COLOMBIAN MEDICARE SAS</v>
      </c>
      <c r="GT108" s="96">
        <f t="shared" si="93"/>
        <v>258113.41516800004</v>
      </c>
      <c r="GU108" s="96">
        <f t="shared" si="96"/>
        <v>651600</v>
      </c>
      <c r="GV108" s="96">
        <f t="shared" si="110"/>
        <v>543000</v>
      </c>
      <c r="GW108" s="87">
        <f>GV108-GR108</f>
        <v>0</v>
      </c>
      <c r="GX108" s="88">
        <f>GW108/GR108</f>
        <v>0</v>
      </c>
      <c r="GY108" s="96">
        <f t="shared" si="111"/>
        <v>543000</v>
      </c>
      <c r="GZ108" s="96">
        <f t="shared" si="83"/>
        <v>543000</v>
      </c>
    </row>
    <row r="109" spans="1:210" s="27" customFormat="1" ht="30" customHeight="1">
      <c r="A109" s="17">
        <v>93</v>
      </c>
      <c r="B109" s="18" t="s">
        <v>282</v>
      </c>
      <c r="C109" s="53" t="s">
        <v>283</v>
      </c>
      <c r="D109" s="55"/>
      <c r="E109" s="51">
        <v>1</v>
      </c>
      <c r="F109" s="19" t="s">
        <v>970</v>
      </c>
      <c r="G109" s="20" t="s">
        <v>981</v>
      </c>
      <c r="H109" s="60"/>
      <c r="I109" s="90" t="s">
        <v>1043</v>
      </c>
      <c r="J109" s="14">
        <v>737000</v>
      </c>
      <c r="K109" s="14"/>
      <c r="L109" s="14">
        <f t="shared" si="115"/>
        <v>833694.4</v>
      </c>
      <c r="M109" s="14">
        <f t="shared" si="116"/>
        <v>911061.24031999998</v>
      </c>
      <c r="N109" s="14">
        <f t="shared" si="117"/>
        <v>911061.24031999998</v>
      </c>
      <c r="O109" s="14">
        <f t="shared" si="84"/>
        <v>911061.24031999998</v>
      </c>
      <c r="P109" s="286"/>
      <c r="Q109" s="39"/>
      <c r="R109" s="30"/>
      <c r="S109" s="31"/>
      <c r="T109" s="31"/>
      <c r="U109" s="4"/>
      <c r="V109" s="39"/>
      <c r="W109" s="30"/>
      <c r="X109" s="31"/>
      <c r="Y109" s="31"/>
      <c r="Z109" s="286"/>
      <c r="AA109" s="39"/>
      <c r="AB109" s="39"/>
      <c r="AC109" s="31"/>
      <c r="AD109" s="31"/>
      <c r="AE109" s="4"/>
      <c r="AF109" s="39"/>
      <c r="AG109" s="30"/>
      <c r="AH109" s="31"/>
      <c r="AI109" s="31"/>
      <c r="AJ109" s="4"/>
      <c r="AK109" s="39"/>
      <c r="AL109" s="39"/>
      <c r="AM109" s="31"/>
      <c r="AN109" s="31"/>
      <c r="AO109" s="4"/>
      <c r="AP109" s="39"/>
      <c r="AQ109" s="30"/>
      <c r="AR109" s="31"/>
      <c r="AS109" s="14"/>
      <c r="AT109" s="4"/>
      <c r="AU109" s="39"/>
      <c r="AV109" s="14"/>
      <c r="AW109" s="31"/>
      <c r="AX109" s="14"/>
      <c r="AY109" s="4"/>
      <c r="AZ109" s="39"/>
      <c r="BA109" s="30"/>
      <c r="BB109" s="31"/>
      <c r="BC109" s="31"/>
      <c r="BD109" s="4"/>
      <c r="BE109" s="39"/>
      <c r="BF109" s="30"/>
      <c r="BG109" s="31"/>
      <c r="BH109" s="14"/>
      <c r="BI109" s="4"/>
      <c r="BJ109" s="39">
        <v>820000</v>
      </c>
      <c r="BK109" s="30">
        <v>0</v>
      </c>
      <c r="BL109" s="31">
        <v>820000</v>
      </c>
      <c r="BM109" s="14">
        <v>820000</v>
      </c>
      <c r="BN109" s="4"/>
      <c r="BO109" s="39"/>
      <c r="BP109" s="30"/>
      <c r="BQ109" s="31"/>
      <c r="BR109" s="14"/>
      <c r="BS109" s="4"/>
      <c r="BT109" s="39"/>
      <c r="BU109" s="30"/>
      <c r="BV109" s="31"/>
      <c r="BW109" s="14"/>
      <c r="BX109" s="4"/>
      <c r="BY109" s="39"/>
      <c r="BZ109" s="30"/>
      <c r="CA109" s="31"/>
      <c r="CB109" s="14"/>
      <c r="CC109" s="4"/>
      <c r="CD109" s="35"/>
      <c r="CE109" s="33"/>
      <c r="CF109" s="31"/>
      <c r="CG109" s="14"/>
      <c r="CH109" s="4"/>
      <c r="CI109" s="39"/>
      <c r="CJ109" s="30"/>
      <c r="CK109" s="31"/>
      <c r="CL109" s="14"/>
      <c r="CM109" s="4"/>
      <c r="CN109" s="39"/>
      <c r="CO109" s="30"/>
      <c r="CP109" s="31"/>
      <c r="CQ109" s="14"/>
      <c r="CR109" s="4"/>
      <c r="CS109" s="39"/>
      <c r="CT109" s="39"/>
      <c r="CU109" s="39"/>
      <c r="CV109" s="14"/>
      <c r="CW109" s="4"/>
      <c r="CX109" s="39"/>
      <c r="CY109" s="30"/>
      <c r="CZ109" s="31"/>
      <c r="DA109" s="14"/>
      <c r="DB109" s="286"/>
      <c r="DC109" s="14"/>
      <c r="DD109" s="14"/>
      <c r="DE109" s="14"/>
      <c r="DF109" s="14"/>
      <c r="DG109" s="4"/>
      <c r="DH109" s="39"/>
      <c r="DI109" s="30"/>
      <c r="DJ109" s="31"/>
      <c r="DK109" s="14"/>
      <c r="DL109" s="4"/>
      <c r="DM109" s="39"/>
      <c r="DN109" s="30"/>
      <c r="DO109" s="31"/>
      <c r="DP109" s="14"/>
      <c r="DQ109" s="4"/>
      <c r="DR109" s="39"/>
      <c r="DS109" s="30"/>
      <c r="DT109" s="31"/>
      <c r="DU109" s="14"/>
      <c r="DV109" s="4"/>
      <c r="DW109" s="46"/>
      <c r="DX109" s="61"/>
      <c r="DY109" s="61"/>
      <c r="DZ109" s="14"/>
      <c r="EA109" s="4"/>
      <c r="EB109" s="39"/>
      <c r="EC109" s="43"/>
      <c r="ED109" s="31"/>
      <c r="EE109" s="14"/>
      <c r="EF109" s="4"/>
      <c r="EG109" s="39"/>
      <c r="EH109" s="30"/>
      <c r="EI109" s="31"/>
      <c r="EJ109" s="14"/>
      <c r="EK109" s="4"/>
      <c r="EL109" s="39"/>
      <c r="EM109" s="30"/>
      <c r="EN109" s="31"/>
      <c r="EO109" s="14"/>
      <c r="EP109" s="4"/>
      <c r="EQ109" s="39"/>
      <c r="ER109" s="30"/>
      <c r="ES109" s="31"/>
      <c r="ET109" s="14"/>
      <c r="EU109" s="4"/>
      <c r="EV109" s="39"/>
      <c r="EW109" s="30"/>
      <c r="EX109" s="31"/>
      <c r="EY109" s="14"/>
      <c r="EZ109" s="286"/>
      <c r="FA109" s="39"/>
      <c r="FB109" s="30"/>
      <c r="FC109" s="31"/>
      <c r="FD109" s="14"/>
      <c r="FE109" s="4"/>
      <c r="FF109" s="39"/>
      <c r="FG109" s="30"/>
      <c r="FH109" s="31"/>
      <c r="FI109" s="14"/>
      <c r="FJ109" s="94"/>
      <c r="FK109" s="87">
        <f t="shared" si="85"/>
        <v>911061.24031999998</v>
      </c>
      <c r="FL109" s="87"/>
      <c r="FM109" s="87"/>
      <c r="FN109" s="87"/>
      <c r="FO109" s="87"/>
      <c r="FP109" s="87"/>
      <c r="FQ109" s="87"/>
      <c r="FR109" s="87"/>
      <c r="FS109" s="87"/>
      <c r="FT109" s="87"/>
      <c r="FU109" s="87">
        <f t="shared" si="118"/>
        <v>820000</v>
      </c>
      <c r="FV109" s="87"/>
      <c r="FW109" s="87"/>
      <c r="FX109" s="87"/>
      <c r="FY109" s="87"/>
      <c r="FZ109" s="87"/>
      <c r="GA109" s="87"/>
      <c r="GB109" s="87"/>
      <c r="GC109" s="87"/>
      <c r="GD109" s="87"/>
      <c r="GE109" s="87"/>
      <c r="GF109" s="87"/>
      <c r="GG109" s="87"/>
      <c r="GH109" s="87"/>
      <c r="GI109" s="87"/>
      <c r="GJ109" s="87"/>
      <c r="GK109" s="87"/>
      <c r="GL109" s="87"/>
      <c r="GM109" s="87"/>
      <c r="GN109" s="87"/>
      <c r="GO109" s="87"/>
      <c r="GP109" s="95"/>
      <c r="GQ109" s="87">
        <f t="shared" si="87"/>
        <v>911061.24031999998</v>
      </c>
      <c r="GR109" s="96">
        <f t="shared" si="82"/>
        <v>820000</v>
      </c>
      <c r="GS109" s="20" t="str">
        <f t="shared" si="109"/>
        <v>COLOMBIAN MEDICARE SAS</v>
      </c>
      <c r="GT109" s="96">
        <f t="shared" si="93"/>
        <v>728848.99225600006</v>
      </c>
      <c r="GU109" s="96">
        <f t="shared" si="96"/>
        <v>984000</v>
      </c>
      <c r="GV109" s="96">
        <f t="shared" si="110"/>
        <v>820000</v>
      </c>
      <c r="GW109" s="87">
        <f>GR109-GQ109</f>
        <v>-91061.240319999983</v>
      </c>
      <c r="GX109" s="88">
        <f>GW109/GQ109</f>
        <v>-9.9950734692670878E-2</v>
      </c>
      <c r="GY109" s="96">
        <f t="shared" si="111"/>
        <v>820000</v>
      </c>
      <c r="GZ109" s="96">
        <f t="shared" si="83"/>
        <v>820000</v>
      </c>
    </row>
    <row r="110" spans="1:210" s="27" customFormat="1" ht="30" customHeight="1">
      <c r="A110" s="17">
        <v>94</v>
      </c>
      <c r="B110" s="18" t="s">
        <v>284</v>
      </c>
      <c r="C110" s="53" t="s">
        <v>285</v>
      </c>
      <c r="D110" s="55"/>
      <c r="E110" s="51">
        <v>4</v>
      </c>
      <c r="F110" s="19" t="s">
        <v>970</v>
      </c>
      <c r="G110" s="20" t="s">
        <v>981</v>
      </c>
      <c r="H110" s="60"/>
      <c r="I110" s="90" t="s">
        <v>1024</v>
      </c>
      <c r="J110" s="14">
        <v>186400</v>
      </c>
      <c r="K110" s="14"/>
      <c r="L110" s="14"/>
      <c r="M110" s="14">
        <f t="shared" ref="M110:M111" si="119">(J110*9.28%)+J110</f>
        <v>203697.91999999998</v>
      </c>
      <c r="N110" s="14">
        <f t="shared" si="117"/>
        <v>203697.91999999998</v>
      </c>
      <c r="O110" s="14">
        <f t="shared" si="84"/>
        <v>814791.67999999993</v>
      </c>
      <c r="P110" s="286"/>
      <c r="Q110" s="39"/>
      <c r="R110" s="30"/>
      <c r="S110" s="31"/>
      <c r="T110" s="31"/>
      <c r="U110" s="4"/>
      <c r="V110" s="39"/>
      <c r="W110" s="30"/>
      <c r="X110" s="31"/>
      <c r="Y110" s="31"/>
      <c r="Z110" s="286"/>
      <c r="AA110" s="39"/>
      <c r="AB110" s="39"/>
      <c r="AC110" s="31"/>
      <c r="AD110" s="31"/>
      <c r="AE110" s="4"/>
      <c r="AF110" s="39"/>
      <c r="AG110" s="30"/>
      <c r="AH110" s="31"/>
      <c r="AI110" s="31"/>
      <c r="AJ110" s="4"/>
      <c r="AK110" s="39"/>
      <c r="AL110" s="39"/>
      <c r="AM110" s="31"/>
      <c r="AN110" s="31"/>
      <c r="AO110" s="4"/>
      <c r="AP110" s="39"/>
      <c r="AQ110" s="30"/>
      <c r="AR110" s="31"/>
      <c r="AS110" s="14"/>
      <c r="AT110" s="4"/>
      <c r="AU110" s="39"/>
      <c r="AV110" s="14"/>
      <c r="AW110" s="31"/>
      <c r="AX110" s="14"/>
      <c r="AY110" s="4"/>
      <c r="AZ110" s="39"/>
      <c r="BA110" s="30"/>
      <c r="BB110" s="31"/>
      <c r="BC110" s="31"/>
      <c r="BD110" s="4"/>
      <c r="BE110" s="39"/>
      <c r="BF110" s="30"/>
      <c r="BG110" s="31"/>
      <c r="BH110" s="14"/>
      <c r="BI110" s="4"/>
      <c r="BJ110" s="39"/>
      <c r="BK110" s="30"/>
      <c r="BL110" s="31"/>
      <c r="BM110" s="14"/>
      <c r="BN110" s="4"/>
      <c r="BO110" s="39"/>
      <c r="BP110" s="30"/>
      <c r="BQ110" s="31"/>
      <c r="BR110" s="14"/>
      <c r="BS110" s="4"/>
      <c r="BT110" s="39"/>
      <c r="BU110" s="30"/>
      <c r="BV110" s="31"/>
      <c r="BW110" s="14"/>
      <c r="BX110" s="4"/>
      <c r="BY110" s="39"/>
      <c r="BZ110" s="30"/>
      <c r="CA110" s="31"/>
      <c r="CB110" s="14"/>
      <c r="CC110" s="4"/>
      <c r="CD110" s="35"/>
      <c r="CE110" s="33"/>
      <c r="CF110" s="31"/>
      <c r="CG110" s="14"/>
      <c r="CH110" s="4"/>
      <c r="CI110" s="39"/>
      <c r="CJ110" s="30"/>
      <c r="CK110" s="31"/>
      <c r="CL110" s="14"/>
      <c r="CM110" s="4"/>
      <c r="CN110" s="39"/>
      <c r="CO110" s="30"/>
      <c r="CP110" s="31"/>
      <c r="CQ110" s="14"/>
      <c r="CR110" s="4"/>
      <c r="CS110" s="39"/>
      <c r="CT110" s="39"/>
      <c r="CU110" s="39"/>
      <c r="CV110" s="14"/>
      <c r="CW110" s="4"/>
      <c r="CX110" s="39"/>
      <c r="CY110" s="30"/>
      <c r="CZ110" s="31"/>
      <c r="DA110" s="14"/>
      <c r="DB110" s="286"/>
      <c r="DC110" s="43"/>
      <c r="DD110" s="43"/>
      <c r="DE110" s="14"/>
      <c r="DF110" s="14"/>
      <c r="DG110" s="4"/>
      <c r="DH110" s="39"/>
      <c r="DI110" s="30"/>
      <c r="DJ110" s="31"/>
      <c r="DK110" s="14"/>
      <c r="DL110" s="4"/>
      <c r="DM110" s="39"/>
      <c r="DN110" s="30"/>
      <c r="DO110" s="31"/>
      <c r="DP110" s="14"/>
      <c r="DQ110" s="4"/>
      <c r="DR110" s="39"/>
      <c r="DS110" s="30"/>
      <c r="DT110" s="31"/>
      <c r="DU110" s="14"/>
      <c r="DV110" s="4"/>
      <c r="DW110" s="45">
        <v>321623</v>
      </c>
      <c r="DX110" s="61">
        <v>0</v>
      </c>
      <c r="DY110" s="61">
        <v>321623</v>
      </c>
      <c r="DZ110" s="14">
        <v>1286492</v>
      </c>
      <c r="EA110" s="4"/>
      <c r="EB110" s="39"/>
      <c r="EC110" s="43"/>
      <c r="ED110" s="31"/>
      <c r="EE110" s="14"/>
      <c r="EF110" s="4"/>
      <c r="EG110" s="39"/>
      <c r="EH110" s="30"/>
      <c r="EI110" s="31"/>
      <c r="EJ110" s="14"/>
      <c r="EK110" s="4"/>
      <c r="EL110" s="39"/>
      <c r="EM110" s="30"/>
      <c r="EN110" s="31"/>
      <c r="EO110" s="14"/>
      <c r="EP110" s="4"/>
      <c r="EQ110" s="39">
        <v>257298</v>
      </c>
      <c r="ER110" s="30">
        <v>0</v>
      </c>
      <c r="ES110" s="31">
        <v>257298</v>
      </c>
      <c r="ET110" s="14">
        <v>1029192</v>
      </c>
      <c r="EU110" s="4"/>
      <c r="EV110" s="39"/>
      <c r="EW110" s="30"/>
      <c r="EX110" s="31"/>
      <c r="EY110" s="14"/>
      <c r="EZ110" s="286"/>
      <c r="FA110" s="39"/>
      <c r="FB110" s="30"/>
      <c r="FC110" s="31"/>
      <c r="FD110" s="14"/>
      <c r="FE110" s="4"/>
      <c r="FF110" s="39"/>
      <c r="FG110" s="30"/>
      <c r="FH110" s="31"/>
      <c r="FI110" s="14"/>
      <c r="FJ110" s="94"/>
      <c r="FK110" s="87">
        <f t="shared" si="85"/>
        <v>203697.91999999998</v>
      </c>
      <c r="FL110" s="87"/>
      <c r="FM110" s="87"/>
      <c r="FN110" s="87"/>
      <c r="FO110" s="87"/>
      <c r="FP110" s="87"/>
      <c r="FQ110" s="87"/>
      <c r="FR110" s="87"/>
      <c r="FS110" s="87"/>
      <c r="FT110" s="87"/>
      <c r="FU110" s="87"/>
      <c r="FV110" s="87"/>
      <c r="FW110" s="87"/>
      <c r="FX110" s="87"/>
      <c r="FY110" s="87"/>
      <c r="FZ110" s="87"/>
      <c r="GA110" s="87"/>
      <c r="GB110" s="87"/>
      <c r="GC110" s="87"/>
      <c r="GD110" s="87"/>
      <c r="GE110" s="87"/>
      <c r="GF110" s="87"/>
      <c r="GG110" s="87"/>
      <c r="GH110" s="87">
        <f t="shared" si="86"/>
        <v>321623</v>
      </c>
      <c r="GI110" s="87"/>
      <c r="GJ110" s="87"/>
      <c r="GK110" s="87"/>
      <c r="GL110" s="87">
        <f t="shared" ref="GL110:GL114" si="120">ES110</f>
        <v>257298</v>
      </c>
      <c r="GM110" s="87"/>
      <c r="GN110" s="87"/>
      <c r="GO110" s="87"/>
      <c r="GP110" s="95"/>
      <c r="GQ110" s="87">
        <f t="shared" si="87"/>
        <v>203697.91999999998</v>
      </c>
      <c r="GR110" s="96">
        <f t="shared" si="82"/>
        <v>257298</v>
      </c>
      <c r="GS110" s="20" t="str">
        <f t="shared" si="109"/>
        <v>SURGICON &amp; CIA S.A.S.</v>
      </c>
      <c r="GT110" s="96">
        <f t="shared" si="93"/>
        <v>162958.33600000001</v>
      </c>
      <c r="GU110" s="96">
        <f t="shared" si="96"/>
        <v>308757.59999999998</v>
      </c>
      <c r="GV110" s="96">
        <f t="shared" si="110"/>
        <v>289460.5</v>
      </c>
      <c r="GW110" s="87">
        <f>GV110-GR110</f>
        <v>32162.5</v>
      </c>
      <c r="GX110" s="88">
        <f>GW110/GR110</f>
        <v>0.12500097163600182</v>
      </c>
      <c r="GY110" s="96">
        <f t="shared" si="111"/>
        <v>257298</v>
      </c>
      <c r="GZ110" s="96">
        <f t="shared" si="83"/>
        <v>1029192</v>
      </c>
    </row>
    <row r="111" spans="1:210" s="27" customFormat="1" ht="30" customHeight="1">
      <c r="A111" s="17">
        <v>95</v>
      </c>
      <c r="B111" s="18" t="s">
        <v>286</v>
      </c>
      <c r="C111" s="53" t="s">
        <v>287</v>
      </c>
      <c r="D111" s="55"/>
      <c r="E111" s="51">
        <v>3</v>
      </c>
      <c r="F111" s="19" t="s">
        <v>970</v>
      </c>
      <c r="G111" s="20" t="s">
        <v>981</v>
      </c>
      <c r="H111" s="60"/>
      <c r="I111" s="90" t="s">
        <v>1024</v>
      </c>
      <c r="J111" s="14">
        <v>186400</v>
      </c>
      <c r="K111" s="14"/>
      <c r="L111" s="14"/>
      <c r="M111" s="14">
        <f t="shared" si="119"/>
        <v>203697.91999999998</v>
      </c>
      <c r="N111" s="14">
        <f t="shared" si="117"/>
        <v>203697.91999999998</v>
      </c>
      <c r="O111" s="14">
        <f t="shared" si="84"/>
        <v>611093.76000000001</v>
      </c>
      <c r="P111" s="286"/>
      <c r="Q111" s="39"/>
      <c r="R111" s="30"/>
      <c r="S111" s="31"/>
      <c r="T111" s="31"/>
      <c r="U111" s="4"/>
      <c r="V111" s="39"/>
      <c r="W111" s="30"/>
      <c r="X111" s="31"/>
      <c r="Y111" s="31"/>
      <c r="Z111" s="286"/>
      <c r="AA111" s="39"/>
      <c r="AB111" s="39"/>
      <c r="AC111" s="31"/>
      <c r="AD111" s="31"/>
      <c r="AE111" s="4"/>
      <c r="AF111" s="39"/>
      <c r="AG111" s="30"/>
      <c r="AH111" s="31"/>
      <c r="AI111" s="31"/>
      <c r="AJ111" s="4"/>
      <c r="AK111" s="39"/>
      <c r="AL111" s="39"/>
      <c r="AM111" s="31"/>
      <c r="AN111" s="31"/>
      <c r="AO111" s="4"/>
      <c r="AP111" s="39"/>
      <c r="AQ111" s="30"/>
      <c r="AR111" s="31"/>
      <c r="AS111" s="14"/>
      <c r="AT111" s="4"/>
      <c r="AU111" s="39"/>
      <c r="AV111" s="14"/>
      <c r="AW111" s="31"/>
      <c r="AX111" s="14"/>
      <c r="AY111" s="4"/>
      <c r="AZ111" s="39"/>
      <c r="BA111" s="30"/>
      <c r="BB111" s="31"/>
      <c r="BC111" s="31"/>
      <c r="BD111" s="4"/>
      <c r="BE111" s="39"/>
      <c r="BF111" s="30"/>
      <c r="BG111" s="31"/>
      <c r="BH111" s="14"/>
      <c r="BI111" s="4"/>
      <c r="BJ111" s="39"/>
      <c r="BK111" s="30"/>
      <c r="BL111" s="31"/>
      <c r="BM111" s="14"/>
      <c r="BN111" s="4"/>
      <c r="BO111" s="39"/>
      <c r="BP111" s="30"/>
      <c r="BQ111" s="31"/>
      <c r="BR111" s="14"/>
      <c r="BS111" s="4"/>
      <c r="BT111" s="39"/>
      <c r="BU111" s="30"/>
      <c r="BV111" s="31"/>
      <c r="BW111" s="14"/>
      <c r="BX111" s="4"/>
      <c r="BY111" s="39"/>
      <c r="BZ111" s="30"/>
      <c r="CA111" s="31"/>
      <c r="CB111" s="14"/>
      <c r="CC111" s="4"/>
      <c r="CD111" s="35"/>
      <c r="CE111" s="33"/>
      <c r="CF111" s="31"/>
      <c r="CG111" s="14"/>
      <c r="CH111" s="4"/>
      <c r="CI111" s="39"/>
      <c r="CJ111" s="30"/>
      <c r="CK111" s="31"/>
      <c r="CL111" s="14"/>
      <c r="CM111" s="4"/>
      <c r="CN111" s="39"/>
      <c r="CO111" s="30"/>
      <c r="CP111" s="31"/>
      <c r="CQ111" s="14"/>
      <c r="CR111" s="4"/>
      <c r="CS111" s="39"/>
      <c r="CT111" s="39"/>
      <c r="CU111" s="39"/>
      <c r="CV111" s="14"/>
      <c r="CW111" s="4"/>
      <c r="CX111" s="39"/>
      <c r="CY111" s="30"/>
      <c r="CZ111" s="31"/>
      <c r="DA111" s="14"/>
      <c r="DB111" s="286"/>
      <c r="DC111" s="14"/>
      <c r="DD111" s="14"/>
      <c r="DE111" s="14"/>
      <c r="DF111" s="14"/>
      <c r="DG111" s="4"/>
      <c r="DH111" s="39"/>
      <c r="DI111" s="30"/>
      <c r="DJ111" s="31"/>
      <c r="DK111" s="14"/>
      <c r="DL111" s="4"/>
      <c r="DM111" s="39"/>
      <c r="DN111" s="30"/>
      <c r="DO111" s="31"/>
      <c r="DP111" s="14"/>
      <c r="DQ111" s="4"/>
      <c r="DR111" s="39"/>
      <c r="DS111" s="30"/>
      <c r="DT111" s="31"/>
      <c r="DU111" s="14"/>
      <c r="DV111" s="4"/>
      <c r="DW111" s="45">
        <v>321623</v>
      </c>
      <c r="DX111" s="61">
        <v>0</v>
      </c>
      <c r="DY111" s="61">
        <v>321623</v>
      </c>
      <c r="DZ111" s="14">
        <v>964869</v>
      </c>
      <c r="EA111" s="4"/>
      <c r="EB111" s="39"/>
      <c r="EC111" s="43"/>
      <c r="ED111" s="31"/>
      <c r="EE111" s="14"/>
      <c r="EF111" s="4"/>
      <c r="EG111" s="39"/>
      <c r="EH111" s="30"/>
      <c r="EI111" s="31"/>
      <c r="EJ111" s="14"/>
      <c r="EK111" s="4"/>
      <c r="EL111" s="39"/>
      <c r="EM111" s="30"/>
      <c r="EN111" s="31"/>
      <c r="EO111" s="14"/>
      <c r="EP111" s="4"/>
      <c r="EQ111" s="39">
        <v>257298</v>
      </c>
      <c r="ER111" s="30">
        <v>0</v>
      </c>
      <c r="ES111" s="31">
        <v>257298</v>
      </c>
      <c r="ET111" s="14">
        <v>771894</v>
      </c>
      <c r="EU111" s="4"/>
      <c r="EV111" s="39"/>
      <c r="EW111" s="30"/>
      <c r="EX111" s="31"/>
      <c r="EY111" s="14"/>
      <c r="EZ111" s="286"/>
      <c r="FA111" s="39"/>
      <c r="FB111" s="30"/>
      <c r="FC111" s="31"/>
      <c r="FD111" s="14"/>
      <c r="FE111" s="4"/>
      <c r="FF111" s="39"/>
      <c r="FG111" s="30"/>
      <c r="FH111" s="31"/>
      <c r="FI111" s="14"/>
      <c r="FJ111" s="94"/>
      <c r="FK111" s="87">
        <f t="shared" si="85"/>
        <v>203697.91999999998</v>
      </c>
      <c r="FL111" s="87"/>
      <c r="FM111" s="87"/>
      <c r="FN111" s="87"/>
      <c r="FO111" s="87"/>
      <c r="FP111" s="87"/>
      <c r="FQ111" s="87"/>
      <c r="FR111" s="87"/>
      <c r="FS111" s="87"/>
      <c r="FT111" s="87"/>
      <c r="FU111" s="87"/>
      <c r="FV111" s="87"/>
      <c r="FW111" s="87"/>
      <c r="FX111" s="87"/>
      <c r="FY111" s="87"/>
      <c r="FZ111" s="87"/>
      <c r="GA111" s="87"/>
      <c r="GB111" s="87"/>
      <c r="GC111" s="87"/>
      <c r="GD111" s="87"/>
      <c r="GE111" s="87"/>
      <c r="GF111" s="87"/>
      <c r="GG111" s="87"/>
      <c r="GH111" s="87">
        <f t="shared" si="86"/>
        <v>321623</v>
      </c>
      <c r="GI111" s="87"/>
      <c r="GJ111" s="87"/>
      <c r="GK111" s="87"/>
      <c r="GL111" s="87">
        <f t="shared" si="120"/>
        <v>257298</v>
      </c>
      <c r="GM111" s="87"/>
      <c r="GN111" s="87"/>
      <c r="GO111" s="87"/>
      <c r="GP111" s="95"/>
      <c r="GQ111" s="87">
        <f t="shared" si="87"/>
        <v>203697.91999999998</v>
      </c>
      <c r="GR111" s="96">
        <f t="shared" si="82"/>
        <v>257298</v>
      </c>
      <c r="GS111" s="20" t="str">
        <f t="shared" si="109"/>
        <v>SURGICON &amp; CIA S.A.S.</v>
      </c>
      <c r="GT111" s="96">
        <f t="shared" si="93"/>
        <v>162958.33600000001</v>
      </c>
      <c r="GU111" s="96">
        <f t="shared" si="96"/>
        <v>308757.59999999998</v>
      </c>
      <c r="GV111" s="96">
        <f t="shared" si="110"/>
        <v>289460.5</v>
      </c>
      <c r="GW111" s="87">
        <f>GV111-GR111</f>
        <v>32162.5</v>
      </c>
      <c r="GX111" s="88">
        <f>GW111/GR111</f>
        <v>0.12500097163600182</v>
      </c>
      <c r="GY111" s="96">
        <f t="shared" si="111"/>
        <v>257298</v>
      </c>
      <c r="GZ111" s="96">
        <f t="shared" si="83"/>
        <v>771894</v>
      </c>
    </row>
    <row r="112" spans="1:210" s="27" customFormat="1" ht="30" customHeight="1">
      <c r="A112" s="17">
        <v>96</v>
      </c>
      <c r="B112" s="18" t="s">
        <v>288</v>
      </c>
      <c r="C112" s="53" t="s">
        <v>289</v>
      </c>
      <c r="D112" s="55"/>
      <c r="E112" s="51">
        <v>1</v>
      </c>
      <c r="F112" s="19" t="s">
        <v>970</v>
      </c>
      <c r="G112" s="20" t="s">
        <v>981</v>
      </c>
      <c r="H112" s="60"/>
      <c r="I112" s="90" t="s">
        <v>1029</v>
      </c>
      <c r="J112" s="14">
        <v>186400</v>
      </c>
      <c r="K112" s="14"/>
      <c r="L112" s="14">
        <f>(J112*13.12%)+J112</f>
        <v>210855.67999999999</v>
      </c>
      <c r="M112" s="14">
        <f>(L112*9.28%)+L112</f>
        <v>230423.08710399998</v>
      </c>
      <c r="N112" s="14">
        <f>M112</f>
        <v>230423.08710399998</v>
      </c>
      <c r="O112" s="14">
        <f t="shared" si="84"/>
        <v>230423.08710399998</v>
      </c>
      <c r="P112" s="286"/>
      <c r="Q112" s="39"/>
      <c r="R112" s="30"/>
      <c r="S112" s="31"/>
      <c r="T112" s="31"/>
      <c r="U112" s="4"/>
      <c r="V112" s="39"/>
      <c r="W112" s="30"/>
      <c r="X112" s="31"/>
      <c r="Y112" s="31"/>
      <c r="Z112" s="286"/>
      <c r="AA112" s="39"/>
      <c r="AB112" s="39"/>
      <c r="AC112" s="31"/>
      <c r="AD112" s="31"/>
      <c r="AE112" s="4"/>
      <c r="AF112" s="39"/>
      <c r="AG112" s="30"/>
      <c r="AH112" s="31"/>
      <c r="AI112" s="31"/>
      <c r="AJ112" s="4"/>
      <c r="AK112" s="39"/>
      <c r="AL112" s="39"/>
      <c r="AM112" s="31"/>
      <c r="AN112" s="31"/>
      <c r="AO112" s="4"/>
      <c r="AP112" s="39"/>
      <c r="AQ112" s="30"/>
      <c r="AR112" s="31"/>
      <c r="AS112" s="14"/>
      <c r="AT112" s="4"/>
      <c r="AU112" s="39"/>
      <c r="AV112" s="14"/>
      <c r="AW112" s="31"/>
      <c r="AX112" s="14"/>
      <c r="AY112" s="4"/>
      <c r="AZ112" s="39"/>
      <c r="BA112" s="30"/>
      <c r="BB112" s="31"/>
      <c r="BC112" s="31"/>
      <c r="BD112" s="4"/>
      <c r="BE112" s="39"/>
      <c r="BF112" s="30"/>
      <c r="BG112" s="31"/>
      <c r="BH112" s="14"/>
      <c r="BI112" s="4"/>
      <c r="BJ112" s="39"/>
      <c r="BK112" s="30"/>
      <c r="BL112" s="31"/>
      <c r="BM112" s="14"/>
      <c r="BN112" s="4"/>
      <c r="BO112" s="39"/>
      <c r="BP112" s="30"/>
      <c r="BQ112" s="31"/>
      <c r="BR112" s="14"/>
      <c r="BS112" s="4"/>
      <c r="BT112" s="39"/>
      <c r="BU112" s="30"/>
      <c r="BV112" s="31"/>
      <c r="BW112" s="14"/>
      <c r="BX112" s="4"/>
      <c r="BY112" s="39"/>
      <c r="BZ112" s="30"/>
      <c r="CA112" s="31"/>
      <c r="CB112" s="14"/>
      <c r="CC112" s="4"/>
      <c r="CD112" s="35"/>
      <c r="CE112" s="33"/>
      <c r="CF112" s="31"/>
      <c r="CG112" s="14"/>
      <c r="CH112" s="4"/>
      <c r="CI112" s="39"/>
      <c r="CJ112" s="30"/>
      <c r="CK112" s="31"/>
      <c r="CL112" s="14"/>
      <c r="CM112" s="4"/>
      <c r="CN112" s="39"/>
      <c r="CO112" s="30"/>
      <c r="CP112" s="31"/>
      <c r="CQ112" s="14"/>
      <c r="CR112" s="4"/>
      <c r="CS112" s="39"/>
      <c r="CT112" s="39"/>
      <c r="CU112" s="39"/>
      <c r="CV112" s="14"/>
      <c r="CW112" s="4"/>
      <c r="CX112" s="39"/>
      <c r="CY112" s="30"/>
      <c r="CZ112" s="31"/>
      <c r="DA112" s="14"/>
      <c r="DB112" s="286"/>
      <c r="DC112" s="14"/>
      <c r="DD112" s="14"/>
      <c r="DE112" s="14"/>
      <c r="DF112" s="14"/>
      <c r="DG112" s="4"/>
      <c r="DH112" s="39"/>
      <c r="DI112" s="30"/>
      <c r="DJ112" s="31"/>
      <c r="DK112" s="14"/>
      <c r="DL112" s="4"/>
      <c r="DM112" s="39"/>
      <c r="DN112" s="30"/>
      <c r="DO112" s="31"/>
      <c r="DP112" s="14"/>
      <c r="DQ112" s="4"/>
      <c r="DR112" s="39"/>
      <c r="DS112" s="30"/>
      <c r="DT112" s="31"/>
      <c r="DU112" s="14"/>
      <c r="DV112" s="4"/>
      <c r="DW112" s="45">
        <v>321623</v>
      </c>
      <c r="DX112" s="61">
        <v>0</v>
      </c>
      <c r="DY112" s="61">
        <v>321623</v>
      </c>
      <c r="DZ112" s="14">
        <v>321623</v>
      </c>
      <c r="EA112" s="4"/>
      <c r="EB112" s="39"/>
      <c r="EC112" s="43"/>
      <c r="ED112" s="31"/>
      <c r="EE112" s="14"/>
      <c r="EF112" s="4"/>
      <c r="EG112" s="39"/>
      <c r="EH112" s="30"/>
      <c r="EI112" s="31"/>
      <c r="EJ112" s="14"/>
      <c r="EK112" s="4"/>
      <c r="EL112" s="39"/>
      <c r="EM112" s="30"/>
      <c r="EN112" s="31"/>
      <c r="EO112" s="14"/>
      <c r="EP112" s="4"/>
      <c r="EQ112" s="39">
        <v>257298</v>
      </c>
      <c r="ER112" s="30">
        <v>0</v>
      </c>
      <c r="ES112" s="31">
        <v>257298</v>
      </c>
      <c r="ET112" s="14">
        <v>257298</v>
      </c>
      <c r="EU112" s="4"/>
      <c r="EV112" s="39"/>
      <c r="EW112" s="30"/>
      <c r="EX112" s="31"/>
      <c r="EY112" s="14"/>
      <c r="EZ112" s="286"/>
      <c r="FA112" s="39"/>
      <c r="FB112" s="30"/>
      <c r="FC112" s="31"/>
      <c r="FD112" s="14"/>
      <c r="FE112" s="4"/>
      <c r="FF112" s="39"/>
      <c r="FG112" s="30"/>
      <c r="FH112" s="31"/>
      <c r="FI112" s="14"/>
      <c r="FJ112" s="94"/>
      <c r="FK112" s="87">
        <f t="shared" si="85"/>
        <v>230423.08710399998</v>
      </c>
      <c r="FL112" s="87"/>
      <c r="FM112" s="87"/>
      <c r="FN112" s="87"/>
      <c r="FO112" s="87"/>
      <c r="FP112" s="87"/>
      <c r="FQ112" s="87"/>
      <c r="FR112" s="87"/>
      <c r="FS112" s="87"/>
      <c r="FT112" s="87"/>
      <c r="FU112" s="87"/>
      <c r="FV112" s="87"/>
      <c r="FW112" s="87"/>
      <c r="FX112" s="87"/>
      <c r="FY112" s="87"/>
      <c r="FZ112" s="87"/>
      <c r="GA112" s="87"/>
      <c r="GB112" s="87"/>
      <c r="GC112" s="87"/>
      <c r="GD112" s="87"/>
      <c r="GE112" s="87"/>
      <c r="GF112" s="87"/>
      <c r="GG112" s="87"/>
      <c r="GH112" s="87">
        <f t="shared" si="86"/>
        <v>321623</v>
      </c>
      <c r="GI112" s="87"/>
      <c r="GJ112" s="87"/>
      <c r="GK112" s="87"/>
      <c r="GL112" s="87">
        <f t="shared" si="120"/>
        <v>257298</v>
      </c>
      <c r="GM112" s="87"/>
      <c r="GN112" s="87"/>
      <c r="GO112" s="87"/>
      <c r="GP112" s="95"/>
      <c r="GQ112" s="87">
        <f t="shared" si="87"/>
        <v>230423.08710399998</v>
      </c>
      <c r="GR112" s="96">
        <f t="shared" si="82"/>
        <v>257298</v>
      </c>
      <c r="GS112" s="20" t="str">
        <f t="shared" si="109"/>
        <v>SURGICON &amp; CIA S.A.S.</v>
      </c>
      <c r="GT112" s="96">
        <f t="shared" si="93"/>
        <v>184338.4696832</v>
      </c>
      <c r="GU112" s="96">
        <f t="shared" si="96"/>
        <v>308757.59999999998</v>
      </c>
      <c r="GV112" s="96">
        <f t="shared" si="110"/>
        <v>289460.5</v>
      </c>
      <c r="GW112" s="87">
        <f>GR112-GQ112</f>
        <v>26874.912896000023</v>
      </c>
      <c r="GX112" s="88">
        <f>GW112/GQ112</f>
        <v>0.11663290008726515</v>
      </c>
      <c r="GY112" s="96">
        <f t="shared" si="111"/>
        <v>257298</v>
      </c>
      <c r="GZ112" s="96">
        <f t="shared" si="83"/>
        <v>257298</v>
      </c>
    </row>
    <row r="113" spans="1:210" s="27" customFormat="1" ht="30" customHeight="1">
      <c r="A113" s="17">
        <v>97</v>
      </c>
      <c r="B113" s="18" t="s">
        <v>290</v>
      </c>
      <c r="C113" s="53" t="s">
        <v>291</v>
      </c>
      <c r="D113" s="55"/>
      <c r="E113" s="51">
        <v>1</v>
      </c>
      <c r="F113" s="19" t="s">
        <v>970</v>
      </c>
      <c r="G113" s="20" t="s">
        <v>981</v>
      </c>
      <c r="H113" s="60"/>
      <c r="I113" s="90" t="s">
        <v>1024</v>
      </c>
      <c r="J113" s="14">
        <v>186400</v>
      </c>
      <c r="K113" s="14"/>
      <c r="L113" s="14"/>
      <c r="M113" s="14">
        <f t="shared" ref="M113:M114" si="121">(J113*9.28%)+J113</f>
        <v>203697.91999999998</v>
      </c>
      <c r="N113" s="14">
        <f t="shared" ref="N113:N114" si="122">M113</f>
        <v>203697.91999999998</v>
      </c>
      <c r="O113" s="14">
        <f t="shared" si="84"/>
        <v>203697.91999999998</v>
      </c>
      <c r="P113" s="286"/>
      <c r="Q113" s="39"/>
      <c r="R113" s="30"/>
      <c r="S113" s="31"/>
      <c r="T113" s="31"/>
      <c r="U113" s="4"/>
      <c r="V113" s="39"/>
      <c r="W113" s="30"/>
      <c r="X113" s="31"/>
      <c r="Y113" s="31"/>
      <c r="Z113" s="286"/>
      <c r="AA113" s="39"/>
      <c r="AB113" s="39"/>
      <c r="AC113" s="31"/>
      <c r="AD113" s="31"/>
      <c r="AE113" s="4"/>
      <c r="AF113" s="39"/>
      <c r="AG113" s="30"/>
      <c r="AH113" s="31"/>
      <c r="AI113" s="31"/>
      <c r="AJ113" s="4"/>
      <c r="AK113" s="39"/>
      <c r="AL113" s="39"/>
      <c r="AM113" s="31"/>
      <c r="AN113" s="31"/>
      <c r="AO113" s="4"/>
      <c r="AP113" s="39"/>
      <c r="AQ113" s="30"/>
      <c r="AR113" s="31"/>
      <c r="AS113" s="14"/>
      <c r="AT113" s="4"/>
      <c r="AU113" s="39"/>
      <c r="AV113" s="14"/>
      <c r="AW113" s="31"/>
      <c r="AX113" s="14"/>
      <c r="AY113" s="4"/>
      <c r="AZ113" s="39"/>
      <c r="BA113" s="30"/>
      <c r="BB113" s="31"/>
      <c r="BC113" s="31"/>
      <c r="BD113" s="4"/>
      <c r="BE113" s="39"/>
      <c r="BF113" s="30"/>
      <c r="BG113" s="31"/>
      <c r="BH113" s="14"/>
      <c r="BI113" s="4"/>
      <c r="BJ113" s="39"/>
      <c r="BK113" s="30"/>
      <c r="BL113" s="31"/>
      <c r="BM113" s="14"/>
      <c r="BN113" s="4"/>
      <c r="BO113" s="39"/>
      <c r="BP113" s="30"/>
      <c r="BQ113" s="31"/>
      <c r="BR113" s="14"/>
      <c r="BS113" s="4"/>
      <c r="BT113" s="39"/>
      <c r="BU113" s="30"/>
      <c r="BV113" s="31"/>
      <c r="BW113" s="14"/>
      <c r="BX113" s="4"/>
      <c r="BY113" s="39"/>
      <c r="BZ113" s="30"/>
      <c r="CA113" s="31"/>
      <c r="CB113" s="14"/>
      <c r="CC113" s="4"/>
      <c r="CD113" s="35"/>
      <c r="CE113" s="33"/>
      <c r="CF113" s="31"/>
      <c r="CG113" s="14"/>
      <c r="CH113" s="4"/>
      <c r="CI113" s="39"/>
      <c r="CJ113" s="30"/>
      <c r="CK113" s="31"/>
      <c r="CL113" s="14"/>
      <c r="CM113" s="4"/>
      <c r="CN113" s="39"/>
      <c r="CO113" s="30"/>
      <c r="CP113" s="31"/>
      <c r="CQ113" s="14"/>
      <c r="CR113" s="4"/>
      <c r="CS113" s="39"/>
      <c r="CT113" s="39"/>
      <c r="CU113" s="39"/>
      <c r="CV113" s="14"/>
      <c r="CW113" s="4"/>
      <c r="CX113" s="39"/>
      <c r="CY113" s="30"/>
      <c r="CZ113" s="31"/>
      <c r="DA113" s="14"/>
      <c r="DB113" s="286"/>
      <c r="DC113" s="14"/>
      <c r="DD113" s="14"/>
      <c r="DE113" s="14"/>
      <c r="DF113" s="14"/>
      <c r="DG113" s="4"/>
      <c r="DH113" s="39"/>
      <c r="DI113" s="30"/>
      <c r="DJ113" s="31"/>
      <c r="DK113" s="14"/>
      <c r="DL113" s="4"/>
      <c r="DM113" s="39"/>
      <c r="DN113" s="30"/>
      <c r="DO113" s="31"/>
      <c r="DP113" s="14"/>
      <c r="DQ113" s="4"/>
      <c r="DR113" s="39"/>
      <c r="DS113" s="30"/>
      <c r="DT113" s="31"/>
      <c r="DU113" s="14"/>
      <c r="DV113" s="4"/>
      <c r="DW113" s="45">
        <v>321623</v>
      </c>
      <c r="DX113" s="61">
        <v>0</v>
      </c>
      <c r="DY113" s="61">
        <v>321623</v>
      </c>
      <c r="DZ113" s="14">
        <v>321623</v>
      </c>
      <c r="EA113" s="4"/>
      <c r="EB113" s="39"/>
      <c r="EC113" s="43"/>
      <c r="ED113" s="31"/>
      <c r="EE113" s="14"/>
      <c r="EF113" s="4"/>
      <c r="EG113" s="39"/>
      <c r="EH113" s="30"/>
      <c r="EI113" s="31"/>
      <c r="EJ113" s="14"/>
      <c r="EK113" s="4"/>
      <c r="EL113" s="39"/>
      <c r="EM113" s="30"/>
      <c r="EN113" s="31"/>
      <c r="EO113" s="14"/>
      <c r="EP113" s="4"/>
      <c r="EQ113" s="39">
        <v>257298</v>
      </c>
      <c r="ER113" s="30">
        <v>0</v>
      </c>
      <c r="ES113" s="31">
        <v>257298</v>
      </c>
      <c r="ET113" s="14">
        <v>257298</v>
      </c>
      <c r="EU113" s="4"/>
      <c r="EV113" s="39"/>
      <c r="EW113" s="30"/>
      <c r="EX113" s="31"/>
      <c r="EY113" s="14"/>
      <c r="EZ113" s="286"/>
      <c r="FA113" s="39"/>
      <c r="FB113" s="30"/>
      <c r="FC113" s="31"/>
      <c r="FD113" s="14"/>
      <c r="FE113" s="4"/>
      <c r="FF113" s="39"/>
      <c r="FG113" s="30"/>
      <c r="FH113" s="31"/>
      <c r="FI113" s="14"/>
      <c r="FJ113" s="94"/>
      <c r="FK113" s="87">
        <f t="shared" si="85"/>
        <v>203697.91999999998</v>
      </c>
      <c r="FL113" s="87"/>
      <c r="FM113" s="87"/>
      <c r="FN113" s="87"/>
      <c r="FO113" s="87"/>
      <c r="FP113" s="87"/>
      <c r="FQ113" s="87"/>
      <c r="FR113" s="87"/>
      <c r="FS113" s="87"/>
      <c r="FT113" s="87"/>
      <c r="FU113" s="87"/>
      <c r="FV113" s="87"/>
      <c r="FW113" s="87"/>
      <c r="FX113" s="87"/>
      <c r="FY113" s="87"/>
      <c r="FZ113" s="87"/>
      <c r="GA113" s="87"/>
      <c r="GB113" s="87"/>
      <c r="GC113" s="87"/>
      <c r="GD113" s="87"/>
      <c r="GE113" s="87"/>
      <c r="GF113" s="87"/>
      <c r="GG113" s="87"/>
      <c r="GH113" s="87">
        <f t="shared" si="86"/>
        <v>321623</v>
      </c>
      <c r="GI113" s="87"/>
      <c r="GJ113" s="87"/>
      <c r="GK113" s="87"/>
      <c r="GL113" s="87">
        <f t="shared" si="120"/>
        <v>257298</v>
      </c>
      <c r="GM113" s="87"/>
      <c r="GN113" s="87"/>
      <c r="GO113" s="87"/>
      <c r="GP113" s="95"/>
      <c r="GQ113" s="87">
        <f t="shared" si="87"/>
        <v>203697.91999999998</v>
      </c>
      <c r="GR113" s="96">
        <f t="shared" si="82"/>
        <v>257298</v>
      </c>
      <c r="GS113" s="20" t="str">
        <f t="shared" si="109"/>
        <v>SURGICON &amp; CIA S.A.S.</v>
      </c>
      <c r="GT113" s="96">
        <f t="shared" si="93"/>
        <v>162958.33600000001</v>
      </c>
      <c r="GU113" s="96">
        <f t="shared" si="96"/>
        <v>308757.59999999998</v>
      </c>
      <c r="GV113" s="96">
        <f t="shared" si="110"/>
        <v>289460.5</v>
      </c>
      <c r="GW113" s="87">
        <f>GV113-GR113</f>
        <v>32162.5</v>
      </c>
      <c r="GX113" s="88">
        <f>GW113/GR113</f>
        <v>0.12500097163600182</v>
      </c>
      <c r="GY113" s="96">
        <f t="shared" si="111"/>
        <v>257298</v>
      </c>
      <c r="GZ113" s="96">
        <f t="shared" si="83"/>
        <v>257298</v>
      </c>
    </row>
    <row r="114" spans="1:210" s="27" customFormat="1" ht="30" customHeight="1">
      <c r="A114" s="17">
        <v>98</v>
      </c>
      <c r="B114" s="18" t="s">
        <v>292</v>
      </c>
      <c r="C114" s="53" t="s">
        <v>293</v>
      </c>
      <c r="D114" s="55"/>
      <c r="E114" s="51">
        <v>1</v>
      </c>
      <c r="F114" s="19" t="s">
        <v>970</v>
      </c>
      <c r="G114" s="20" t="s">
        <v>981</v>
      </c>
      <c r="H114" s="60"/>
      <c r="I114" s="90" t="s">
        <v>1024</v>
      </c>
      <c r="J114" s="14">
        <v>186400</v>
      </c>
      <c r="K114" s="14"/>
      <c r="L114" s="14"/>
      <c r="M114" s="14">
        <f t="shared" si="121"/>
        <v>203697.91999999998</v>
      </c>
      <c r="N114" s="14">
        <f t="shared" si="122"/>
        <v>203697.91999999998</v>
      </c>
      <c r="O114" s="14">
        <f t="shared" si="84"/>
        <v>203697.91999999998</v>
      </c>
      <c r="P114" s="286"/>
      <c r="Q114" s="39"/>
      <c r="R114" s="30"/>
      <c r="S114" s="31"/>
      <c r="T114" s="31"/>
      <c r="U114" s="4"/>
      <c r="V114" s="39"/>
      <c r="W114" s="30"/>
      <c r="X114" s="31"/>
      <c r="Y114" s="31"/>
      <c r="Z114" s="286"/>
      <c r="AA114" s="39"/>
      <c r="AB114" s="39"/>
      <c r="AC114" s="31"/>
      <c r="AD114" s="31"/>
      <c r="AE114" s="4"/>
      <c r="AF114" s="39"/>
      <c r="AG114" s="30"/>
      <c r="AH114" s="31"/>
      <c r="AI114" s="31"/>
      <c r="AJ114" s="4"/>
      <c r="AK114" s="39"/>
      <c r="AL114" s="39"/>
      <c r="AM114" s="31"/>
      <c r="AN114" s="31"/>
      <c r="AO114" s="4"/>
      <c r="AP114" s="39"/>
      <c r="AQ114" s="30"/>
      <c r="AR114" s="31"/>
      <c r="AS114" s="14"/>
      <c r="AT114" s="4"/>
      <c r="AU114" s="39"/>
      <c r="AV114" s="14"/>
      <c r="AW114" s="31"/>
      <c r="AX114" s="14"/>
      <c r="AY114" s="4"/>
      <c r="AZ114" s="39"/>
      <c r="BA114" s="30"/>
      <c r="BB114" s="31"/>
      <c r="BC114" s="31"/>
      <c r="BD114" s="4"/>
      <c r="BE114" s="39"/>
      <c r="BF114" s="30"/>
      <c r="BG114" s="31"/>
      <c r="BH114" s="14"/>
      <c r="BI114" s="4"/>
      <c r="BJ114" s="39"/>
      <c r="BK114" s="30"/>
      <c r="BL114" s="31"/>
      <c r="BM114" s="14"/>
      <c r="BN114" s="4"/>
      <c r="BO114" s="39"/>
      <c r="BP114" s="30"/>
      <c r="BQ114" s="31"/>
      <c r="BR114" s="14"/>
      <c r="BS114" s="4"/>
      <c r="BT114" s="39"/>
      <c r="BU114" s="30"/>
      <c r="BV114" s="31"/>
      <c r="BW114" s="14"/>
      <c r="BX114" s="4"/>
      <c r="BY114" s="39"/>
      <c r="BZ114" s="30"/>
      <c r="CA114" s="31"/>
      <c r="CB114" s="14"/>
      <c r="CC114" s="4"/>
      <c r="CD114" s="35"/>
      <c r="CE114" s="33"/>
      <c r="CF114" s="31"/>
      <c r="CG114" s="14"/>
      <c r="CH114" s="4"/>
      <c r="CI114" s="39"/>
      <c r="CJ114" s="30"/>
      <c r="CK114" s="31"/>
      <c r="CL114" s="14"/>
      <c r="CM114" s="4"/>
      <c r="CN114" s="39"/>
      <c r="CO114" s="30"/>
      <c r="CP114" s="31"/>
      <c r="CQ114" s="14"/>
      <c r="CR114" s="4"/>
      <c r="CS114" s="39"/>
      <c r="CT114" s="39"/>
      <c r="CU114" s="39"/>
      <c r="CV114" s="14"/>
      <c r="CW114" s="4"/>
      <c r="CX114" s="39"/>
      <c r="CY114" s="30"/>
      <c r="CZ114" s="31"/>
      <c r="DA114" s="14"/>
      <c r="DB114" s="286"/>
      <c r="DC114" s="43"/>
      <c r="DD114" s="43"/>
      <c r="DE114" s="14"/>
      <c r="DF114" s="14"/>
      <c r="DG114" s="4"/>
      <c r="DH114" s="39"/>
      <c r="DI114" s="30"/>
      <c r="DJ114" s="31"/>
      <c r="DK114" s="14"/>
      <c r="DL114" s="4"/>
      <c r="DM114" s="39"/>
      <c r="DN114" s="30"/>
      <c r="DO114" s="31"/>
      <c r="DP114" s="14"/>
      <c r="DQ114" s="4"/>
      <c r="DR114" s="39"/>
      <c r="DS114" s="30"/>
      <c r="DT114" s="31"/>
      <c r="DU114" s="14"/>
      <c r="DV114" s="4"/>
      <c r="DW114" s="45">
        <v>369075</v>
      </c>
      <c r="DX114" s="61">
        <v>0</v>
      </c>
      <c r="DY114" s="61">
        <v>369075</v>
      </c>
      <c r="DZ114" s="14">
        <v>369075</v>
      </c>
      <c r="EA114" s="4"/>
      <c r="EB114" s="39"/>
      <c r="EC114" s="43"/>
      <c r="ED114" s="31"/>
      <c r="EE114" s="14"/>
      <c r="EF114" s="4"/>
      <c r="EG114" s="39"/>
      <c r="EH114" s="30"/>
      <c r="EI114" s="31"/>
      <c r="EJ114" s="14"/>
      <c r="EK114" s="4"/>
      <c r="EL114" s="39"/>
      <c r="EM114" s="30"/>
      <c r="EN114" s="31"/>
      <c r="EO114" s="14"/>
      <c r="EP114" s="4"/>
      <c r="EQ114" s="39">
        <v>295260</v>
      </c>
      <c r="ER114" s="30">
        <v>0</v>
      </c>
      <c r="ES114" s="31">
        <v>295260</v>
      </c>
      <c r="ET114" s="14">
        <v>295260</v>
      </c>
      <c r="EU114" s="4"/>
      <c r="EV114" s="39"/>
      <c r="EW114" s="30"/>
      <c r="EX114" s="31"/>
      <c r="EY114" s="14"/>
      <c r="EZ114" s="286"/>
      <c r="FA114" s="39"/>
      <c r="FB114" s="30"/>
      <c r="FC114" s="31"/>
      <c r="FD114" s="14"/>
      <c r="FE114" s="4"/>
      <c r="FF114" s="39"/>
      <c r="FG114" s="30"/>
      <c r="FH114" s="31"/>
      <c r="FI114" s="14"/>
      <c r="FJ114" s="94"/>
      <c r="FK114" s="87">
        <f t="shared" si="85"/>
        <v>203697.91999999998</v>
      </c>
      <c r="FL114" s="87"/>
      <c r="FM114" s="87"/>
      <c r="FN114" s="87"/>
      <c r="FO114" s="87"/>
      <c r="FP114" s="87"/>
      <c r="FQ114" s="87"/>
      <c r="FR114" s="87"/>
      <c r="FS114" s="87"/>
      <c r="FT114" s="87"/>
      <c r="FU114" s="87"/>
      <c r="FV114" s="87"/>
      <c r="FW114" s="87"/>
      <c r="FX114" s="87"/>
      <c r="FY114" s="87"/>
      <c r="FZ114" s="87"/>
      <c r="GA114" s="87"/>
      <c r="GB114" s="87"/>
      <c r="GC114" s="87"/>
      <c r="GD114" s="87"/>
      <c r="GE114" s="87"/>
      <c r="GF114" s="87"/>
      <c r="GG114" s="87"/>
      <c r="GH114" s="87">
        <f t="shared" si="86"/>
        <v>369075</v>
      </c>
      <c r="GI114" s="87"/>
      <c r="GJ114" s="87"/>
      <c r="GK114" s="87"/>
      <c r="GL114" s="87">
        <f t="shared" si="120"/>
        <v>295260</v>
      </c>
      <c r="GM114" s="87"/>
      <c r="GN114" s="87"/>
      <c r="GO114" s="87"/>
      <c r="GP114" s="95"/>
      <c r="GQ114" s="87">
        <f t="shared" si="87"/>
        <v>203697.91999999998</v>
      </c>
      <c r="GR114" s="96">
        <f t="shared" si="82"/>
        <v>295260</v>
      </c>
      <c r="GS114" s="20" t="str">
        <f t="shared" si="109"/>
        <v>SURGICON &amp; CIA S.A.S.</v>
      </c>
      <c r="GT114" s="96">
        <f t="shared" si="93"/>
        <v>162958.33600000001</v>
      </c>
      <c r="GU114" s="96">
        <f t="shared" si="96"/>
        <v>354312</v>
      </c>
      <c r="GV114" s="96">
        <f t="shared" si="110"/>
        <v>332167.5</v>
      </c>
      <c r="GW114" s="87">
        <f>GV114-GR114</f>
        <v>36907.5</v>
      </c>
      <c r="GX114" s="88">
        <f>GW114/GR114</f>
        <v>0.125</v>
      </c>
      <c r="GY114" s="96">
        <f t="shared" si="111"/>
        <v>295260</v>
      </c>
      <c r="GZ114" s="96">
        <f t="shared" si="83"/>
        <v>295260</v>
      </c>
    </row>
    <row r="115" spans="1:210" s="27" customFormat="1" ht="30" customHeight="1">
      <c r="A115" s="17">
        <v>99</v>
      </c>
      <c r="B115" s="18" t="s">
        <v>294</v>
      </c>
      <c r="C115" s="53" t="s">
        <v>295</v>
      </c>
      <c r="D115" s="55"/>
      <c r="E115" s="51">
        <v>37</v>
      </c>
      <c r="F115" s="19" t="s">
        <v>970</v>
      </c>
      <c r="G115" s="20" t="s">
        <v>981</v>
      </c>
      <c r="H115" s="60"/>
      <c r="I115" s="90" t="s">
        <v>1032</v>
      </c>
      <c r="J115" s="14">
        <v>293908</v>
      </c>
      <c r="K115" s="14"/>
      <c r="L115" s="14">
        <f>(J115*13.12%)+J115</f>
        <v>332468.72959999996</v>
      </c>
      <c r="M115" s="14">
        <f>(L115*9.28%)+L115</f>
        <v>363321.82770687994</v>
      </c>
      <c r="N115" s="14">
        <f>M115</f>
        <v>363321.82770687994</v>
      </c>
      <c r="O115" s="14">
        <f t="shared" si="84"/>
        <v>13442907.625154559</v>
      </c>
      <c r="P115" s="286"/>
      <c r="Q115" s="39"/>
      <c r="R115" s="30"/>
      <c r="S115" s="31"/>
      <c r="T115" s="31"/>
      <c r="U115" s="4"/>
      <c r="V115" s="39"/>
      <c r="W115" s="30"/>
      <c r="X115" s="31"/>
      <c r="Y115" s="31"/>
      <c r="Z115" s="286"/>
      <c r="AA115" s="39"/>
      <c r="AB115" s="39"/>
      <c r="AC115" s="31"/>
      <c r="AD115" s="31"/>
      <c r="AE115" s="4"/>
      <c r="AF115" s="39"/>
      <c r="AG115" s="30"/>
      <c r="AH115" s="31"/>
      <c r="AI115" s="31"/>
      <c r="AJ115" s="4"/>
      <c r="AK115" s="39"/>
      <c r="AL115" s="39"/>
      <c r="AM115" s="31"/>
      <c r="AN115" s="31"/>
      <c r="AO115" s="4"/>
      <c r="AP115" s="39"/>
      <c r="AQ115" s="30"/>
      <c r="AR115" s="31"/>
      <c r="AS115" s="14"/>
      <c r="AT115" s="4"/>
      <c r="AU115" s="39"/>
      <c r="AV115" s="14"/>
      <c r="AW115" s="31"/>
      <c r="AX115" s="14"/>
      <c r="AY115" s="4"/>
      <c r="AZ115" s="39"/>
      <c r="BA115" s="30"/>
      <c r="BB115" s="31"/>
      <c r="BC115" s="31"/>
      <c r="BD115" s="4"/>
      <c r="BE115" s="39"/>
      <c r="BF115" s="30"/>
      <c r="BG115" s="31"/>
      <c r="BH115" s="14"/>
      <c r="BI115" s="4"/>
      <c r="BJ115" s="39"/>
      <c r="BK115" s="30"/>
      <c r="BL115" s="31"/>
      <c r="BM115" s="14"/>
      <c r="BN115" s="4"/>
      <c r="BO115" s="39"/>
      <c r="BP115" s="30"/>
      <c r="BQ115" s="31"/>
      <c r="BR115" s="14"/>
      <c r="BS115" s="4"/>
      <c r="BT115" s="39"/>
      <c r="BU115" s="30"/>
      <c r="BV115" s="31"/>
      <c r="BW115" s="14"/>
      <c r="BX115" s="4"/>
      <c r="BY115" s="39"/>
      <c r="BZ115" s="30"/>
      <c r="CA115" s="31"/>
      <c r="CB115" s="14"/>
      <c r="CC115" s="4"/>
      <c r="CD115" s="35"/>
      <c r="CE115" s="33"/>
      <c r="CF115" s="31"/>
      <c r="CG115" s="14"/>
      <c r="CH115" s="4"/>
      <c r="CI115" s="39"/>
      <c r="CJ115" s="30"/>
      <c r="CK115" s="31"/>
      <c r="CL115" s="14"/>
      <c r="CM115" s="4"/>
      <c r="CN115" s="39"/>
      <c r="CO115" s="30"/>
      <c r="CP115" s="31"/>
      <c r="CQ115" s="14"/>
      <c r="CR115" s="4"/>
      <c r="CS115" s="39">
        <v>185000</v>
      </c>
      <c r="CT115" s="39">
        <v>0</v>
      </c>
      <c r="CU115" s="39">
        <v>185000</v>
      </c>
      <c r="CV115" s="14">
        <v>6845000</v>
      </c>
      <c r="CW115" s="4"/>
      <c r="CX115" s="39"/>
      <c r="CY115" s="30"/>
      <c r="CZ115" s="31"/>
      <c r="DA115" s="14"/>
      <c r="DB115" s="286"/>
      <c r="DC115" s="43">
        <v>342500</v>
      </c>
      <c r="DD115" s="43">
        <v>0</v>
      </c>
      <c r="DE115" s="14">
        <v>342500</v>
      </c>
      <c r="DF115" s="14">
        <v>12672500</v>
      </c>
      <c r="DG115" s="4"/>
      <c r="DH115" s="39"/>
      <c r="DI115" s="30"/>
      <c r="DJ115" s="31"/>
      <c r="DK115" s="14"/>
      <c r="DL115" s="4"/>
      <c r="DM115" s="39"/>
      <c r="DN115" s="30"/>
      <c r="DO115" s="31"/>
      <c r="DP115" s="14"/>
      <c r="DQ115" s="4"/>
      <c r="DR115" s="39"/>
      <c r="DS115" s="30"/>
      <c r="DT115" s="31"/>
      <c r="DU115" s="14"/>
      <c r="DV115" s="4"/>
      <c r="DW115" s="45">
        <v>376750</v>
      </c>
      <c r="DX115" s="61">
        <v>0</v>
      </c>
      <c r="DY115" s="61">
        <v>376750</v>
      </c>
      <c r="DZ115" s="14">
        <v>13939750</v>
      </c>
      <c r="EA115" s="4"/>
      <c r="EB115" s="39"/>
      <c r="EC115" s="43"/>
      <c r="ED115" s="31"/>
      <c r="EE115" s="14"/>
      <c r="EF115" s="4"/>
      <c r="EG115" s="39"/>
      <c r="EH115" s="30"/>
      <c r="EI115" s="31"/>
      <c r="EJ115" s="14"/>
      <c r="EK115" s="4"/>
      <c r="EL115" s="39"/>
      <c r="EM115" s="30"/>
      <c r="EN115" s="31"/>
      <c r="EO115" s="14"/>
      <c r="EP115" s="4"/>
      <c r="EQ115" s="39"/>
      <c r="ER115" s="30"/>
      <c r="ES115" s="31"/>
      <c r="ET115" s="14"/>
      <c r="EU115" s="4"/>
      <c r="EV115" s="39"/>
      <c r="EW115" s="30"/>
      <c r="EX115" s="31"/>
      <c r="EY115" s="14"/>
      <c r="EZ115" s="286"/>
      <c r="FA115" s="39"/>
      <c r="FB115" s="30"/>
      <c r="FC115" s="31"/>
      <c r="FD115" s="14"/>
      <c r="FE115" s="4"/>
      <c r="FF115" s="39"/>
      <c r="FG115" s="30"/>
      <c r="FH115" s="31"/>
      <c r="FI115" s="14"/>
      <c r="FJ115" s="94"/>
      <c r="FK115" s="87">
        <f t="shared" si="85"/>
        <v>363321.82770687994</v>
      </c>
      <c r="FL115" s="87"/>
      <c r="FM115" s="87"/>
      <c r="FN115" s="87"/>
      <c r="FO115" s="87"/>
      <c r="FP115" s="87"/>
      <c r="FQ115" s="87"/>
      <c r="FR115" s="87"/>
      <c r="FS115" s="87"/>
      <c r="FT115" s="87"/>
      <c r="FU115" s="87"/>
      <c r="FV115" s="87"/>
      <c r="FW115" s="87"/>
      <c r="FX115" s="87"/>
      <c r="FY115" s="87"/>
      <c r="FZ115" s="87"/>
      <c r="GA115" s="87"/>
      <c r="GB115" s="87"/>
      <c r="GC115" s="87"/>
      <c r="GD115" s="87">
        <f t="shared" ref="GD115:GD137" si="123">DE115</f>
        <v>342500</v>
      </c>
      <c r="GE115" s="87"/>
      <c r="GF115" s="87"/>
      <c r="GG115" s="87"/>
      <c r="GH115" s="87">
        <f t="shared" si="86"/>
        <v>376750</v>
      </c>
      <c r="GI115" s="87"/>
      <c r="GJ115" s="87"/>
      <c r="GK115" s="87"/>
      <c r="GL115" s="87"/>
      <c r="GM115" s="87"/>
      <c r="GN115" s="87"/>
      <c r="GO115" s="87"/>
      <c r="GP115" s="95"/>
      <c r="GQ115" s="87">
        <f t="shared" si="87"/>
        <v>363321.82770687994</v>
      </c>
      <c r="GR115" s="96">
        <f t="shared" si="82"/>
        <v>342500</v>
      </c>
      <c r="GS115" s="20" t="str">
        <f t="shared" si="109"/>
        <v>MEDICOX LTDA</v>
      </c>
      <c r="GT115" s="98">
        <f t="shared" si="93"/>
        <v>290657.46216550394</v>
      </c>
      <c r="GU115" s="98">
        <f t="shared" ref="GU115:GU119" si="124">FK115*1.2</f>
        <v>435986.19324825594</v>
      </c>
      <c r="GV115" s="96">
        <f t="shared" si="110"/>
        <v>359625</v>
      </c>
      <c r="GW115" s="87">
        <f t="shared" ref="GW115:GW127" si="125">GR115-GQ115</f>
        <v>-20821.827706879936</v>
      </c>
      <c r="GX115" s="88">
        <f t="shared" ref="GX115:GX127" si="126">GW115/GQ115</f>
        <v>-5.7309597494589644E-2</v>
      </c>
      <c r="GY115" s="96">
        <f t="shared" si="111"/>
        <v>342500</v>
      </c>
      <c r="GZ115" s="96">
        <f t="shared" si="83"/>
        <v>12672500</v>
      </c>
      <c r="HB115" s="84"/>
    </row>
    <row r="116" spans="1:210" s="27" customFormat="1" ht="30" customHeight="1">
      <c r="A116" s="17">
        <v>100</v>
      </c>
      <c r="B116" s="18" t="s">
        <v>296</v>
      </c>
      <c r="C116" s="53" t="s">
        <v>297</v>
      </c>
      <c r="D116" s="55"/>
      <c r="E116" s="51">
        <v>300</v>
      </c>
      <c r="F116" s="19" t="s">
        <v>970</v>
      </c>
      <c r="G116" s="20" t="s">
        <v>981</v>
      </c>
      <c r="H116" s="60"/>
      <c r="I116" s="90" t="s">
        <v>1044</v>
      </c>
      <c r="J116" s="14">
        <v>2193</v>
      </c>
      <c r="K116" s="14"/>
      <c r="L116" s="14"/>
      <c r="M116" s="14">
        <f>(J116*9.28%)+J116</f>
        <v>2396.5104000000001</v>
      </c>
      <c r="N116" s="14">
        <f>M116</f>
        <v>2396.5104000000001</v>
      </c>
      <c r="O116" s="14">
        <f t="shared" si="84"/>
        <v>718953.12</v>
      </c>
      <c r="P116" s="286"/>
      <c r="Q116" s="39">
        <v>2000</v>
      </c>
      <c r="R116" s="30">
        <v>0</v>
      </c>
      <c r="S116" s="31">
        <v>2000</v>
      </c>
      <c r="T116" s="31">
        <v>600000</v>
      </c>
      <c r="U116" s="4"/>
      <c r="V116" s="39"/>
      <c r="W116" s="30"/>
      <c r="X116" s="31"/>
      <c r="Y116" s="31"/>
      <c r="Z116" s="286"/>
      <c r="AA116" s="39">
        <v>1900</v>
      </c>
      <c r="AB116" s="39">
        <v>0</v>
      </c>
      <c r="AC116" s="31">
        <v>1900</v>
      </c>
      <c r="AD116" s="31">
        <v>570000</v>
      </c>
      <c r="AE116" s="4"/>
      <c r="AF116" s="39"/>
      <c r="AG116" s="30"/>
      <c r="AH116" s="31"/>
      <c r="AI116" s="31"/>
      <c r="AJ116" s="4"/>
      <c r="AK116" s="39">
        <v>3240</v>
      </c>
      <c r="AL116" s="39">
        <v>0</v>
      </c>
      <c r="AM116" s="31">
        <v>3240</v>
      </c>
      <c r="AN116" s="31">
        <v>972000</v>
      </c>
      <c r="AO116" s="4"/>
      <c r="AP116" s="39"/>
      <c r="AQ116" s="30"/>
      <c r="AR116" s="31"/>
      <c r="AS116" s="14"/>
      <c r="AT116" s="4"/>
      <c r="AU116" s="39">
        <v>2145</v>
      </c>
      <c r="AV116" s="30">
        <v>0</v>
      </c>
      <c r="AW116" s="31">
        <v>2145</v>
      </c>
      <c r="AX116" s="14">
        <v>643500</v>
      </c>
      <c r="AY116" s="4"/>
      <c r="AZ116" s="39"/>
      <c r="BA116" s="30"/>
      <c r="BB116" s="31"/>
      <c r="BC116" s="31"/>
      <c r="BD116" s="4"/>
      <c r="BE116" s="39"/>
      <c r="BF116" s="30"/>
      <c r="BG116" s="31"/>
      <c r="BH116" s="14"/>
      <c r="BI116" s="4"/>
      <c r="BJ116" s="39"/>
      <c r="BK116" s="30"/>
      <c r="BL116" s="31"/>
      <c r="BM116" s="14"/>
      <c r="BN116" s="4"/>
      <c r="BO116" s="39"/>
      <c r="BP116" s="30"/>
      <c r="BQ116" s="31"/>
      <c r="BR116" s="14"/>
      <c r="BS116" s="4"/>
      <c r="BT116" s="39"/>
      <c r="BU116" s="30"/>
      <c r="BV116" s="31"/>
      <c r="BW116" s="14"/>
      <c r="BX116" s="4"/>
      <c r="BY116" s="39"/>
      <c r="BZ116" s="30"/>
      <c r="CA116" s="31"/>
      <c r="CB116" s="14"/>
      <c r="CC116" s="4"/>
      <c r="CD116" s="35">
        <v>4482</v>
      </c>
      <c r="CE116" s="33"/>
      <c r="CF116" s="31">
        <v>4482</v>
      </c>
      <c r="CG116" s="14">
        <v>1344600</v>
      </c>
      <c r="CH116" s="4"/>
      <c r="CI116" s="39"/>
      <c r="CJ116" s="30"/>
      <c r="CK116" s="31"/>
      <c r="CL116" s="14"/>
      <c r="CM116" s="4"/>
      <c r="CN116" s="39"/>
      <c r="CO116" s="30"/>
      <c r="CP116" s="31"/>
      <c r="CQ116" s="14"/>
      <c r="CR116" s="4"/>
      <c r="CS116" s="39"/>
      <c r="CT116" s="39"/>
      <c r="CU116" s="39"/>
      <c r="CV116" s="14"/>
      <c r="CW116" s="4"/>
      <c r="CX116" s="39"/>
      <c r="CY116" s="30"/>
      <c r="CZ116" s="31"/>
      <c r="DA116" s="14"/>
      <c r="DB116" s="286"/>
      <c r="DC116" s="43">
        <v>2437.5</v>
      </c>
      <c r="DD116" s="43">
        <v>0</v>
      </c>
      <c r="DE116" s="14">
        <v>2437.5</v>
      </c>
      <c r="DF116" s="14">
        <v>731250</v>
      </c>
      <c r="DG116" s="4"/>
      <c r="DH116" s="39"/>
      <c r="DI116" s="30"/>
      <c r="DJ116" s="31"/>
      <c r="DK116" s="14"/>
      <c r="DL116" s="4"/>
      <c r="DM116" s="39"/>
      <c r="DN116" s="30"/>
      <c r="DO116" s="31"/>
      <c r="DP116" s="14"/>
      <c r="DQ116" s="4"/>
      <c r="DR116" s="39"/>
      <c r="DS116" s="30"/>
      <c r="DT116" s="31"/>
      <c r="DU116" s="14"/>
      <c r="DV116" s="4"/>
      <c r="DW116" s="45">
        <v>2675</v>
      </c>
      <c r="DX116" s="61">
        <v>0</v>
      </c>
      <c r="DY116" s="61">
        <v>2675</v>
      </c>
      <c r="DZ116" s="14">
        <v>802500</v>
      </c>
      <c r="EA116" s="4"/>
      <c r="EB116" s="39"/>
      <c r="EC116" s="43"/>
      <c r="ED116" s="31"/>
      <c r="EE116" s="14"/>
      <c r="EF116" s="4"/>
      <c r="EG116" s="39"/>
      <c r="EH116" s="30"/>
      <c r="EI116" s="31"/>
      <c r="EJ116" s="14"/>
      <c r="EK116" s="4"/>
      <c r="EL116" s="39">
        <v>4537</v>
      </c>
      <c r="EM116" s="30">
        <v>0</v>
      </c>
      <c r="EN116" s="31">
        <v>4537</v>
      </c>
      <c r="EO116" s="14">
        <v>1361100</v>
      </c>
      <c r="EP116" s="4"/>
      <c r="EQ116" s="39"/>
      <c r="ER116" s="30"/>
      <c r="ES116" s="31"/>
      <c r="ET116" s="14"/>
      <c r="EU116" s="4"/>
      <c r="EV116" s="39"/>
      <c r="EW116" s="30"/>
      <c r="EX116" s="31"/>
      <c r="EY116" s="14"/>
      <c r="EZ116" s="286"/>
      <c r="FA116" s="39"/>
      <c r="FB116" s="30"/>
      <c r="FC116" s="31"/>
      <c r="FD116" s="14"/>
      <c r="FE116" s="4"/>
      <c r="FF116" s="39"/>
      <c r="FG116" s="30"/>
      <c r="FH116" s="31"/>
      <c r="FI116" s="14"/>
      <c r="FJ116" s="94"/>
      <c r="FK116" s="87">
        <f t="shared" si="85"/>
        <v>2396.5104000000001</v>
      </c>
      <c r="FL116" s="87">
        <f t="shared" ref="FL116:FL120" si="127">S116</f>
        <v>2000</v>
      </c>
      <c r="FM116" s="87"/>
      <c r="FN116" s="87">
        <f t="shared" ref="FN116:FN144" si="128">AC116</f>
        <v>1900</v>
      </c>
      <c r="FO116" s="87"/>
      <c r="FP116" s="87"/>
      <c r="FQ116" s="87"/>
      <c r="FR116" s="87">
        <f t="shared" ref="FR116:FR120" si="129">AW116</f>
        <v>2145</v>
      </c>
      <c r="FS116" s="87"/>
      <c r="FT116" s="87"/>
      <c r="FU116" s="87"/>
      <c r="FV116" s="87"/>
      <c r="FW116" s="87"/>
      <c r="FX116" s="87"/>
      <c r="FY116" s="87"/>
      <c r="FZ116" s="87"/>
      <c r="GA116" s="87"/>
      <c r="GB116" s="87"/>
      <c r="GC116" s="87"/>
      <c r="GD116" s="87">
        <f t="shared" si="123"/>
        <v>2437.5</v>
      </c>
      <c r="GE116" s="87"/>
      <c r="GF116" s="87"/>
      <c r="GG116" s="87"/>
      <c r="GH116" s="87">
        <f t="shared" si="86"/>
        <v>2675</v>
      </c>
      <c r="GI116" s="87"/>
      <c r="GJ116" s="87"/>
      <c r="GK116" s="87"/>
      <c r="GL116" s="87"/>
      <c r="GM116" s="87"/>
      <c r="GN116" s="87"/>
      <c r="GO116" s="87"/>
      <c r="GP116" s="95"/>
      <c r="GQ116" s="87">
        <f t="shared" si="87"/>
        <v>2396.5104000000001</v>
      </c>
      <c r="GR116" s="96">
        <f t="shared" si="82"/>
        <v>1900</v>
      </c>
      <c r="GS116" s="20" t="str">
        <f t="shared" si="109"/>
        <v>ARPA MEDICAL S.A.S.</v>
      </c>
      <c r="GT116" s="98">
        <f t="shared" si="93"/>
        <v>1917.2083200000002</v>
      </c>
      <c r="GU116" s="98">
        <f t="shared" si="124"/>
        <v>2875.8124800000001</v>
      </c>
      <c r="GV116" s="96">
        <f t="shared" si="110"/>
        <v>2231.5</v>
      </c>
      <c r="GW116" s="87">
        <f>GV116-GR116</f>
        <v>331.5</v>
      </c>
      <c r="GX116" s="88">
        <f t="shared" si="126"/>
        <v>0.13832612618747658</v>
      </c>
      <c r="GY116" s="96">
        <f t="shared" si="111"/>
        <v>1900</v>
      </c>
      <c r="GZ116" s="96">
        <f t="shared" si="83"/>
        <v>570000</v>
      </c>
      <c r="HB116" s="84" t="s">
        <v>1072</v>
      </c>
    </row>
    <row r="117" spans="1:210" s="27" customFormat="1" ht="30" customHeight="1">
      <c r="A117" s="17">
        <v>101</v>
      </c>
      <c r="B117" s="18" t="s">
        <v>298</v>
      </c>
      <c r="C117" s="53" t="s">
        <v>299</v>
      </c>
      <c r="D117" s="55"/>
      <c r="E117" s="51">
        <v>2300</v>
      </c>
      <c r="F117" s="19" t="s">
        <v>970</v>
      </c>
      <c r="G117" s="20" t="s">
        <v>981</v>
      </c>
      <c r="H117" s="60"/>
      <c r="I117" s="90" t="s">
        <v>1039</v>
      </c>
      <c r="J117" s="14">
        <v>2193</v>
      </c>
      <c r="K117" s="14"/>
      <c r="L117" s="14">
        <f>(J117*13.12%)+J117</f>
        <v>2480.7215999999999</v>
      </c>
      <c r="M117" s="14">
        <f>(L117*9.28%)+L117</f>
        <v>2710.9325644799997</v>
      </c>
      <c r="N117" s="14">
        <f>M117</f>
        <v>2710.9325644799997</v>
      </c>
      <c r="O117" s="14">
        <f t="shared" si="84"/>
        <v>6235144.8983039996</v>
      </c>
      <c r="P117" s="286"/>
      <c r="Q117" s="39">
        <v>2000</v>
      </c>
      <c r="R117" s="30">
        <v>0</v>
      </c>
      <c r="S117" s="31">
        <v>2000</v>
      </c>
      <c r="T117" s="31">
        <v>4600000</v>
      </c>
      <c r="U117" s="4"/>
      <c r="V117" s="39"/>
      <c r="W117" s="30"/>
      <c r="X117" s="31"/>
      <c r="Y117" s="31"/>
      <c r="Z117" s="286"/>
      <c r="AA117" s="39">
        <v>1900</v>
      </c>
      <c r="AB117" s="39">
        <v>0</v>
      </c>
      <c r="AC117" s="31">
        <v>1900</v>
      </c>
      <c r="AD117" s="31">
        <v>4370000</v>
      </c>
      <c r="AE117" s="4"/>
      <c r="AF117" s="39"/>
      <c r="AG117" s="30"/>
      <c r="AH117" s="31"/>
      <c r="AI117" s="31"/>
      <c r="AJ117" s="4"/>
      <c r="AK117" s="39">
        <v>3240</v>
      </c>
      <c r="AL117" s="39">
        <v>0</v>
      </c>
      <c r="AM117" s="31">
        <v>3240</v>
      </c>
      <c r="AN117" s="31">
        <v>7452000</v>
      </c>
      <c r="AO117" s="4"/>
      <c r="AP117" s="39">
        <v>3449.9999999999995</v>
      </c>
      <c r="AQ117" s="30">
        <v>0</v>
      </c>
      <c r="AR117" s="31">
        <v>3449.9999999999995</v>
      </c>
      <c r="AS117" s="14">
        <v>7934999.9999999991</v>
      </c>
      <c r="AT117" s="4"/>
      <c r="AU117" s="39">
        <v>2145</v>
      </c>
      <c r="AV117" s="30">
        <v>0</v>
      </c>
      <c r="AW117" s="31">
        <v>2145</v>
      </c>
      <c r="AX117" s="14">
        <v>4933500</v>
      </c>
      <c r="AY117" s="4"/>
      <c r="AZ117" s="39"/>
      <c r="BA117" s="30"/>
      <c r="BB117" s="31"/>
      <c r="BC117" s="31"/>
      <c r="BD117" s="4"/>
      <c r="BE117" s="39"/>
      <c r="BF117" s="30"/>
      <c r="BG117" s="31"/>
      <c r="BH117" s="14"/>
      <c r="BI117" s="4"/>
      <c r="BJ117" s="39"/>
      <c r="BK117" s="30"/>
      <c r="BL117" s="31"/>
      <c r="BM117" s="14"/>
      <c r="BN117" s="4"/>
      <c r="BO117" s="39"/>
      <c r="BP117" s="30"/>
      <c r="BQ117" s="31"/>
      <c r="BR117" s="14"/>
      <c r="BS117" s="4"/>
      <c r="BT117" s="39"/>
      <c r="BU117" s="30"/>
      <c r="BV117" s="31"/>
      <c r="BW117" s="14"/>
      <c r="BX117" s="4"/>
      <c r="BY117" s="39"/>
      <c r="BZ117" s="30"/>
      <c r="CA117" s="31"/>
      <c r="CB117" s="14"/>
      <c r="CC117" s="4"/>
      <c r="CD117" s="35">
        <v>4092</v>
      </c>
      <c r="CE117" s="33"/>
      <c r="CF117" s="31">
        <v>4092</v>
      </c>
      <c r="CG117" s="14">
        <v>9411600</v>
      </c>
      <c r="CH117" s="4"/>
      <c r="CI117" s="39"/>
      <c r="CJ117" s="30"/>
      <c r="CK117" s="31"/>
      <c r="CL117" s="14"/>
      <c r="CM117" s="4"/>
      <c r="CN117" s="39"/>
      <c r="CO117" s="30"/>
      <c r="CP117" s="31"/>
      <c r="CQ117" s="14"/>
      <c r="CR117" s="4"/>
      <c r="CS117" s="39"/>
      <c r="CT117" s="39"/>
      <c r="CU117" s="39"/>
      <c r="CV117" s="14"/>
      <c r="CW117" s="4"/>
      <c r="CX117" s="39"/>
      <c r="CY117" s="30"/>
      <c r="CZ117" s="31"/>
      <c r="DA117" s="14"/>
      <c r="DB117" s="286"/>
      <c r="DC117" s="43">
        <v>2437.5</v>
      </c>
      <c r="DD117" s="43">
        <v>0</v>
      </c>
      <c r="DE117" s="14">
        <v>2437.5</v>
      </c>
      <c r="DF117" s="14">
        <v>5606250</v>
      </c>
      <c r="DG117" s="4"/>
      <c r="DH117" s="39"/>
      <c r="DI117" s="30"/>
      <c r="DJ117" s="31"/>
      <c r="DK117" s="14"/>
      <c r="DL117" s="4"/>
      <c r="DM117" s="39"/>
      <c r="DN117" s="30"/>
      <c r="DO117" s="31"/>
      <c r="DP117" s="14"/>
      <c r="DQ117" s="4"/>
      <c r="DR117" s="39"/>
      <c r="DS117" s="30"/>
      <c r="DT117" s="31"/>
      <c r="DU117" s="14"/>
      <c r="DV117" s="4"/>
      <c r="DW117" s="45">
        <v>2675</v>
      </c>
      <c r="DX117" s="61">
        <v>0</v>
      </c>
      <c r="DY117" s="61">
        <v>2675</v>
      </c>
      <c r="DZ117" s="14">
        <v>6152500</v>
      </c>
      <c r="EA117" s="4"/>
      <c r="EB117" s="39"/>
      <c r="EC117" s="43"/>
      <c r="ED117" s="31"/>
      <c r="EE117" s="14"/>
      <c r="EF117" s="4"/>
      <c r="EG117" s="39"/>
      <c r="EH117" s="30"/>
      <c r="EI117" s="31"/>
      <c r="EJ117" s="14"/>
      <c r="EK117" s="4"/>
      <c r="EL117" s="39">
        <v>4007</v>
      </c>
      <c r="EM117" s="30"/>
      <c r="EN117" s="31">
        <v>4007</v>
      </c>
      <c r="EO117" s="14">
        <v>9216100</v>
      </c>
      <c r="EP117" s="4"/>
      <c r="EQ117" s="39"/>
      <c r="ER117" s="30"/>
      <c r="ES117" s="31"/>
      <c r="ET117" s="14"/>
      <c r="EU117" s="4"/>
      <c r="EV117" s="39"/>
      <c r="EW117" s="30"/>
      <c r="EX117" s="31"/>
      <c r="EY117" s="14"/>
      <c r="EZ117" s="286"/>
      <c r="FA117" s="39"/>
      <c r="FB117" s="30"/>
      <c r="FC117" s="31"/>
      <c r="FD117" s="14"/>
      <c r="FE117" s="4"/>
      <c r="FF117" s="39"/>
      <c r="FG117" s="30"/>
      <c r="FH117" s="31"/>
      <c r="FI117" s="14"/>
      <c r="FJ117" s="94"/>
      <c r="FK117" s="87">
        <f t="shared" si="85"/>
        <v>2710.9325644799997</v>
      </c>
      <c r="FL117" s="87">
        <f t="shared" si="127"/>
        <v>2000</v>
      </c>
      <c r="FM117" s="87"/>
      <c r="FN117" s="87">
        <f t="shared" si="128"/>
        <v>1900</v>
      </c>
      <c r="FO117" s="87"/>
      <c r="FP117" s="87"/>
      <c r="FQ117" s="87"/>
      <c r="FR117" s="87">
        <f t="shared" si="129"/>
        <v>2145</v>
      </c>
      <c r="FS117" s="87"/>
      <c r="FT117" s="87"/>
      <c r="FU117" s="87"/>
      <c r="FV117" s="87"/>
      <c r="FW117" s="87"/>
      <c r="FX117" s="87"/>
      <c r="FY117" s="87"/>
      <c r="FZ117" s="87"/>
      <c r="GA117" s="87"/>
      <c r="GB117" s="87"/>
      <c r="GC117" s="87"/>
      <c r="GD117" s="87">
        <f t="shared" si="123"/>
        <v>2437.5</v>
      </c>
      <c r="GE117" s="87"/>
      <c r="GF117" s="87"/>
      <c r="GG117" s="87"/>
      <c r="GH117" s="87">
        <f t="shared" si="86"/>
        <v>2675</v>
      </c>
      <c r="GI117" s="87"/>
      <c r="GJ117" s="87"/>
      <c r="GK117" s="87"/>
      <c r="GL117" s="87"/>
      <c r="GM117" s="87"/>
      <c r="GN117" s="87"/>
      <c r="GO117" s="87"/>
      <c r="GP117" s="95"/>
      <c r="GQ117" s="87">
        <f t="shared" si="87"/>
        <v>2710.9325644799997</v>
      </c>
      <c r="GR117" s="96">
        <f t="shared" si="82"/>
        <v>1900</v>
      </c>
      <c r="GS117" s="20" t="str">
        <f t="shared" si="109"/>
        <v>ARPA MEDICAL S.A.S.</v>
      </c>
      <c r="GT117" s="98">
        <f t="shared" si="93"/>
        <v>2168.7460515839998</v>
      </c>
      <c r="GU117" s="98">
        <f t="shared" si="124"/>
        <v>3253.1190773759995</v>
      </c>
      <c r="GV117" s="96">
        <f t="shared" si="110"/>
        <v>2231.5</v>
      </c>
      <c r="GW117" s="87">
        <f>GV117-GR117</f>
        <v>331.5</v>
      </c>
      <c r="GX117" s="88">
        <f t="shared" si="126"/>
        <v>0.12228264337648215</v>
      </c>
      <c r="GY117" s="96">
        <f t="shared" si="111"/>
        <v>1900</v>
      </c>
      <c r="GZ117" s="96">
        <f t="shared" si="83"/>
        <v>4370000</v>
      </c>
      <c r="HB117" s="84" t="s">
        <v>1072</v>
      </c>
    </row>
    <row r="118" spans="1:210" s="27" customFormat="1" ht="30" customHeight="1">
      <c r="A118" s="17">
        <v>102</v>
      </c>
      <c r="B118" s="18" t="s">
        <v>300</v>
      </c>
      <c r="C118" s="53" t="s">
        <v>301</v>
      </c>
      <c r="D118" s="55"/>
      <c r="E118" s="51">
        <v>2650</v>
      </c>
      <c r="F118" s="19" t="s">
        <v>970</v>
      </c>
      <c r="G118" s="20" t="s">
        <v>981</v>
      </c>
      <c r="H118" s="60"/>
      <c r="I118" s="90" t="s">
        <v>1044</v>
      </c>
      <c r="J118" s="14">
        <v>2193</v>
      </c>
      <c r="K118" s="14"/>
      <c r="L118" s="14"/>
      <c r="M118" s="14">
        <f t="shared" ref="M118:M121" si="130">(J118*9.28%)+J118</f>
        <v>2396.5104000000001</v>
      </c>
      <c r="N118" s="14">
        <f t="shared" ref="N118:N123" si="131">M118</f>
        <v>2396.5104000000001</v>
      </c>
      <c r="O118" s="14">
        <f t="shared" si="84"/>
        <v>6350752.5600000005</v>
      </c>
      <c r="P118" s="286"/>
      <c r="Q118" s="39">
        <v>2000</v>
      </c>
      <c r="R118" s="30">
        <v>0</v>
      </c>
      <c r="S118" s="31">
        <v>2000</v>
      </c>
      <c r="T118" s="31">
        <v>5300000</v>
      </c>
      <c r="U118" s="4"/>
      <c r="V118" s="39"/>
      <c r="W118" s="30"/>
      <c r="X118" s="31"/>
      <c r="Y118" s="31"/>
      <c r="Z118" s="286"/>
      <c r="AA118" s="39">
        <v>1900</v>
      </c>
      <c r="AB118" s="39">
        <v>0</v>
      </c>
      <c r="AC118" s="31">
        <v>1900</v>
      </c>
      <c r="AD118" s="31">
        <v>5035000</v>
      </c>
      <c r="AE118" s="4"/>
      <c r="AF118" s="39"/>
      <c r="AG118" s="30"/>
      <c r="AH118" s="31"/>
      <c r="AI118" s="31"/>
      <c r="AJ118" s="4"/>
      <c r="AK118" s="39">
        <v>3240</v>
      </c>
      <c r="AL118" s="39">
        <v>0</v>
      </c>
      <c r="AM118" s="31">
        <v>3240</v>
      </c>
      <c r="AN118" s="31">
        <v>8586000</v>
      </c>
      <c r="AO118" s="4"/>
      <c r="AP118" s="39">
        <v>3162.4999999999995</v>
      </c>
      <c r="AQ118" s="30">
        <v>0</v>
      </c>
      <c r="AR118" s="31">
        <v>3162.4999999999995</v>
      </c>
      <c r="AS118" s="14">
        <v>8380624.9999999991</v>
      </c>
      <c r="AT118" s="4"/>
      <c r="AU118" s="39">
        <v>2145</v>
      </c>
      <c r="AV118" s="30">
        <v>0</v>
      </c>
      <c r="AW118" s="31">
        <v>2145</v>
      </c>
      <c r="AX118" s="14">
        <v>5684250</v>
      </c>
      <c r="AY118" s="4"/>
      <c r="AZ118" s="39"/>
      <c r="BA118" s="30"/>
      <c r="BB118" s="31"/>
      <c r="BC118" s="31"/>
      <c r="BD118" s="4"/>
      <c r="BE118" s="39"/>
      <c r="BF118" s="30"/>
      <c r="BG118" s="31"/>
      <c r="BH118" s="14"/>
      <c r="BI118" s="4"/>
      <c r="BJ118" s="39"/>
      <c r="BK118" s="30"/>
      <c r="BL118" s="31"/>
      <c r="BM118" s="14"/>
      <c r="BN118" s="4"/>
      <c r="BO118" s="39"/>
      <c r="BP118" s="30"/>
      <c r="BQ118" s="31"/>
      <c r="BR118" s="14"/>
      <c r="BS118" s="4"/>
      <c r="BT118" s="39"/>
      <c r="BU118" s="30"/>
      <c r="BV118" s="31"/>
      <c r="BW118" s="14"/>
      <c r="BX118" s="4"/>
      <c r="BY118" s="39"/>
      <c r="BZ118" s="30"/>
      <c r="CA118" s="31"/>
      <c r="CB118" s="14"/>
      <c r="CC118" s="4"/>
      <c r="CD118" s="35">
        <v>4092</v>
      </c>
      <c r="CE118" s="33"/>
      <c r="CF118" s="31">
        <v>4092</v>
      </c>
      <c r="CG118" s="14">
        <v>10843800</v>
      </c>
      <c r="CH118" s="4"/>
      <c r="CI118" s="39"/>
      <c r="CJ118" s="30"/>
      <c r="CK118" s="31"/>
      <c r="CL118" s="14"/>
      <c r="CM118" s="4"/>
      <c r="CN118" s="39"/>
      <c r="CO118" s="30"/>
      <c r="CP118" s="31"/>
      <c r="CQ118" s="14"/>
      <c r="CR118" s="4"/>
      <c r="CS118" s="39"/>
      <c r="CT118" s="39"/>
      <c r="CU118" s="39"/>
      <c r="CV118" s="14"/>
      <c r="CW118" s="4"/>
      <c r="CX118" s="39"/>
      <c r="CY118" s="30"/>
      <c r="CZ118" s="31"/>
      <c r="DA118" s="14"/>
      <c r="DB118" s="286"/>
      <c r="DC118" s="43">
        <v>2437.5</v>
      </c>
      <c r="DD118" s="43">
        <v>0</v>
      </c>
      <c r="DE118" s="14">
        <v>2437.5</v>
      </c>
      <c r="DF118" s="14">
        <v>6459375</v>
      </c>
      <c r="DG118" s="4"/>
      <c r="DH118" s="39"/>
      <c r="DI118" s="30"/>
      <c r="DJ118" s="31"/>
      <c r="DK118" s="14"/>
      <c r="DL118" s="4"/>
      <c r="DM118" s="39"/>
      <c r="DN118" s="30"/>
      <c r="DO118" s="31"/>
      <c r="DP118" s="14"/>
      <c r="DQ118" s="4"/>
      <c r="DR118" s="39"/>
      <c r="DS118" s="30"/>
      <c r="DT118" s="31"/>
      <c r="DU118" s="14"/>
      <c r="DV118" s="4"/>
      <c r="DW118" s="45">
        <v>2675</v>
      </c>
      <c r="DX118" s="61">
        <v>0</v>
      </c>
      <c r="DY118" s="61">
        <v>2675</v>
      </c>
      <c r="DZ118" s="14">
        <v>7088750</v>
      </c>
      <c r="EA118" s="4"/>
      <c r="EB118" s="39"/>
      <c r="EC118" s="43"/>
      <c r="ED118" s="31"/>
      <c r="EE118" s="14"/>
      <c r="EF118" s="4"/>
      <c r="EG118" s="39"/>
      <c r="EH118" s="30"/>
      <c r="EI118" s="31"/>
      <c r="EJ118" s="14"/>
      <c r="EK118" s="4"/>
      <c r="EL118" s="39">
        <v>3816</v>
      </c>
      <c r="EM118" s="30"/>
      <c r="EN118" s="31">
        <v>3816</v>
      </c>
      <c r="EO118" s="14">
        <v>10112400</v>
      </c>
      <c r="EP118" s="4"/>
      <c r="EQ118" s="39"/>
      <c r="ER118" s="30"/>
      <c r="ES118" s="31"/>
      <c r="ET118" s="14"/>
      <c r="EU118" s="4"/>
      <c r="EV118" s="39"/>
      <c r="EW118" s="30"/>
      <c r="EX118" s="31"/>
      <c r="EY118" s="14"/>
      <c r="EZ118" s="286"/>
      <c r="FA118" s="39"/>
      <c r="FB118" s="30"/>
      <c r="FC118" s="31"/>
      <c r="FD118" s="14"/>
      <c r="FE118" s="4"/>
      <c r="FF118" s="39"/>
      <c r="FG118" s="30"/>
      <c r="FH118" s="31"/>
      <c r="FI118" s="14"/>
      <c r="FJ118" s="94"/>
      <c r="FK118" s="87">
        <f t="shared" si="85"/>
        <v>2396.5104000000001</v>
      </c>
      <c r="FL118" s="87">
        <f t="shared" si="127"/>
        <v>2000</v>
      </c>
      <c r="FM118" s="87"/>
      <c r="FN118" s="87">
        <f t="shared" si="128"/>
        <v>1900</v>
      </c>
      <c r="FO118" s="87"/>
      <c r="FP118" s="87"/>
      <c r="FQ118" s="87"/>
      <c r="FR118" s="87">
        <f t="shared" si="129"/>
        <v>2145</v>
      </c>
      <c r="FS118" s="87"/>
      <c r="FT118" s="87"/>
      <c r="FU118" s="87"/>
      <c r="FV118" s="87"/>
      <c r="FW118" s="87"/>
      <c r="FX118" s="87"/>
      <c r="FY118" s="87"/>
      <c r="FZ118" s="87"/>
      <c r="GA118" s="87"/>
      <c r="GB118" s="87"/>
      <c r="GC118" s="87"/>
      <c r="GD118" s="87">
        <f t="shared" si="123"/>
        <v>2437.5</v>
      </c>
      <c r="GE118" s="87"/>
      <c r="GF118" s="87"/>
      <c r="GG118" s="87"/>
      <c r="GH118" s="87">
        <f t="shared" si="86"/>
        <v>2675</v>
      </c>
      <c r="GI118" s="87"/>
      <c r="GJ118" s="87"/>
      <c r="GK118" s="87"/>
      <c r="GL118" s="87"/>
      <c r="GM118" s="87"/>
      <c r="GN118" s="87"/>
      <c r="GO118" s="87"/>
      <c r="GP118" s="95"/>
      <c r="GQ118" s="87">
        <f t="shared" si="87"/>
        <v>2396.5104000000001</v>
      </c>
      <c r="GR118" s="96">
        <f t="shared" si="82"/>
        <v>1900</v>
      </c>
      <c r="GS118" s="20" t="str">
        <f t="shared" si="109"/>
        <v>ARPA MEDICAL S.A.S.</v>
      </c>
      <c r="GT118" s="98">
        <f t="shared" si="93"/>
        <v>1917.2083200000002</v>
      </c>
      <c r="GU118" s="98">
        <f t="shared" si="124"/>
        <v>2875.8124800000001</v>
      </c>
      <c r="GV118" s="96">
        <f t="shared" si="110"/>
        <v>2231.5</v>
      </c>
      <c r="GW118" s="87">
        <f>GV118-GR118</f>
        <v>331.5</v>
      </c>
      <c r="GX118" s="88">
        <f t="shared" si="126"/>
        <v>0.13832612618747658</v>
      </c>
      <c r="GY118" s="96">
        <f t="shared" si="111"/>
        <v>1900</v>
      </c>
      <c r="GZ118" s="96">
        <f t="shared" si="83"/>
        <v>5035000</v>
      </c>
      <c r="HB118" s="84" t="s">
        <v>1072</v>
      </c>
    </row>
    <row r="119" spans="1:210" s="27" customFormat="1" ht="30" customHeight="1">
      <c r="A119" s="17">
        <v>103</v>
      </c>
      <c r="B119" s="18" t="s">
        <v>302</v>
      </c>
      <c r="C119" s="53" t="s">
        <v>303</v>
      </c>
      <c r="D119" s="55"/>
      <c r="E119" s="51">
        <v>2000</v>
      </c>
      <c r="F119" s="19" t="s">
        <v>970</v>
      </c>
      <c r="G119" s="20" t="s">
        <v>981</v>
      </c>
      <c r="H119" s="60"/>
      <c r="I119" s="90" t="s">
        <v>1044</v>
      </c>
      <c r="J119" s="14">
        <v>2193</v>
      </c>
      <c r="K119" s="14"/>
      <c r="L119" s="14"/>
      <c r="M119" s="14">
        <f t="shared" si="130"/>
        <v>2396.5104000000001</v>
      </c>
      <c r="N119" s="14">
        <f t="shared" si="131"/>
        <v>2396.5104000000001</v>
      </c>
      <c r="O119" s="14">
        <f t="shared" si="84"/>
        <v>4793020.8</v>
      </c>
      <c r="P119" s="286"/>
      <c r="Q119" s="39">
        <v>2000</v>
      </c>
      <c r="R119" s="30">
        <v>0</v>
      </c>
      <c r="S119" s="31">
        <v>2000</v>
      </c>
      <c r="T119" s="31">
        <v>4000000</v>
      </c>
      <c r="U119" s="4"/>
      <c r="V119" s="39"/>
      <c r="W119" s="30"/>
      <c r="X119" s="31"/>
      <c r="Y119" s="31"/>
      <c r="Z119" s="286"/>
      <c r="AA119" s="39">
        <v>1900</v>
      </c>
      <c r="AB119" s="39">
        <v>0</v>
      </c>
      <c r="AC119" s="31">
        <v>1900</v>
      </c>
      <c r="AD119" s="31">
        <v>3800000</v>
      </c>
      <c r="AE119" s="4"/>
      <c r="AF119" s="39"/>
      <c r="AG119" s="30"/>
      <c r="AH119" s="31"/>
      <c r="AI119" s="31"/>
      <c r="AJ119" s="4"/>
      <c r="AK119" s="39">
        <v>3240</v>
      </c>
      <c r="AL119" s="39">
        <v>0</v>
      </c>
      <c r="AM119" s="31">
        <v>3240</v>
      </c>
      <c r="AN119" s="31">
        <v>6480000</v>
      </c>
      <c r="AO119" s="4"/>
      <c r="AP119" s="39">
        <v>3162.4999999999995</v>
      </c>
      <c r="AQ119" s="30">
        <v>0</v>
      </c>
      <c r="AR119" s="31">
        <v>3162.4999999999995</v>
      </c>
      <c r="AS119" s="14">
        <v>6324999.9999999991</v>
      </c>
      <c r="AT119" s="4"/>
      <c r="AU119" s="39">
        <v>2190</v>
      </c>
      <c r="AV119" s="30">
        <v>0</v>
      </c>
      <c r="AW119" s="31">
        <v>2190</v>
      </c>
      <c r="AX119" s="14">
        <v>4380000</v>
      </c>
      <c r="AY119" s="4"/>
      <c r="AZ119" s="39"/>
      <c r="BA119" s="30"/>
      <c r="BB119" s="31"/>
      <c r="BC119" s="31"/>
      <c r="BD119" s="4"/>
      <c r="BE119" s="39"/>
      <c r="BF119" s="30"/>
      <c r="BG119" s="31"/>
      <c r="BH119" s="14"/>
      <c r="BI119" s="4"/>
      <c r="BJ119" s="39"/>
      <c r="BK119" s="30"/>
      <c r="BL119" s="31"/>
      <c r="BM119" s="14"/>
      <c r="BN119" s="4"/>
      <c r="BO119" s="39"/>
      <c r="BP119" s="30"/>
      <c r="BQ119" s="31"/>
      <c r="BR119" s="14"/>
      <c r="BS119" s="4"/>
      <c r="BT119" s="39"/>
      <c r="BU119" s="30"/>
      <c r="BV119" s="31"/>
      <c r="BW119" s="14"/>
      <c r="BX119" s="4"/>
      <c r="BY119" s="39"/>
      <c r="BZ119" s="30"/>
      <c r="CA119" s="31"/>
      <c r="CB119" s="14"/>
      <c r="CC119" s="4"/>
      <c r="CD119" s="35">
        <v>4501</v>
      </c>
      <c r="CE119" s="33"/>
      <c r="CF119" s="31">
        <v>4501</v>
      </c>
      <c r="CG119" s="14">
        <v>9002000</v>
      </c>
      <c r="CH119" s="4"/>
      <c r="CI119" s="39"/>
      <c r="CJ119" s="30"/>
      <c r="CK119" s="31"/>
      <c r="CL119" s="14"/>
      <c r="CM119" s="4"/>
      <c r="CN119" s="39"/>
      <c r="CO119" s="30"/>
      <c r="CP119" s="31"/>
      <c r="CQ119" s="14"/>
      <c r="CR119" s="4"/>
      <c r="CS119" s="39"/>
      <c r="CT119" s="39"/>
      <c r="CU119" s="39"/>
      <c r="CV119" s="14"/>
      <c r="CW119" s="4"/>
      <c r="CX119" s="39"/>
      <c r="CY119" s="30"/>
      <c r="CZ119" s="31"/>
      <c r="DA119" s="14"/>
      <c r="DB119" s="286"/>
      <c r="DC119" s="43">
        <v>2437.5</v>
      </c>
      <c r="DD119" s="43">
        <v>0</v>
      </c>
      <c r="DE119" s="14">
        <v>2437.5</v>
      </c>
      <c r="DF119" s="14">
        <v>4875000</v>
      </c>
      <c r="DG119" s="4"/>
      <c r="DH119" s="39"/>
      <c r="DI119" s="30"/>
      <c r="DJ119" s="31"/>
      <c r="DK119" s="14"/>
      <c r="DL119" s="4"/>
      <c r="DM119" s="39"/>
      <c r="DN119" s="30"/>
      <c r="DO119" s="31"/>
      <c r="DP119" s="14"/>
      <c r="DQ119" s="4"/>
      <c r="DR119" s="39"/>
      <c r="DS119" s="30"/>
      <c r="DT119" s="31"/>
      <c r="DU119" s="14"/>
      <c r="DV119" s="4"/>
      <c r="DW119" s="45">
        <v>2675</v>
      </c>
      <c r="DX119" s="61">
        <v>0</v>
      </c>
      <c r="DY119" s="61">
        <v>2675</v>
      </c>
      <c r="DZ119" s="14">
        <v>5350000</v>
      </c>
      <c r="EA119" s="4"/>
      <c r="EB119" s="39"/>
      <c r="EC119" s="43"/>
      <c r="ED119" s="31"/>
      <c r="EE119" s="14"/>
      <c r="EF119" s="4"/>
      <c r="EG119" s="39"/>
      <c r="EH119" s="30"/>
      <c r="EI119" s="31"/>
      <c r="EJ119" s="14"/>
      <c r="EK119" s="4"/>
      <c r="EL119" s="39">
        <v>3999</v>
      </c>
      <c r="EM119" s="30"/>
      <c r="EN119" s="31">
        <v>3999</v>
      </c>
      <c r="EO119" s="14">
        <v>7998000</v>
      </c>
      <c r="EP119" s="4"/>
      <c r="EQ119" s="39"/>
      <c r="ER119" s="30"/>
      <c r="ES119" s="31"/>
      <c r="ET119" s="14"/>
      <c r="EU119" s="4"/>
      <c r="EV119" s="39"/>
      <c r="EW119" s="30"/>
      <c r="EX119" s="31"/>
      <c r="EY119" s="14"/>
      <c r="EZ119" s="286"/>
      <c r="FA119" s="39"/>
      <c r="FB119" s="30"/>
      <c r="FC119" s="31"/>
      <c r="FD119" s="14"/>
      <c r="FE119" s="4"/>
      <c r="FF119" s="39"/>
      <c r="FG119" s="30"/>
      <c r="FH119" s="31"/>
      <c r="FI119" s="14"/>
      <c r="FJ119" s="94"/>
      <c r="FK119" s="87">
        <f t="shared" si="85"/>
        <v>2396.5104000000001</v>
      </c>
      <c r="FL119" s="87">
        <f t="shared" si="127"/>
        <v>2000</v>
      </c>
      <c r="FM119" s="87"/>
      <c r="FN119" s="87">
        <f t="shared" si="128"/>
        <v>1900</v>
      </c>
      <c r="FO119" s="87"/>
      <c r="FP119" s="87"/>
      <c r="FQ119" s="87"/>
      <c r="FR119" s="87">
        <f t="shared" si="129"/>
        <v>2190</v>
      </c>
      <c r="FS119" s="87"/>
      <c r="FT119" s="87"/>
      <c r="FU119" s="87"/>
      <c r="FV119" s="87"/>
      <c r="FW119" s="87"/>
      <c r="FX119" s="87"/>
      <c r="FY119" s="87"/>
      <c r="FZ119" s="87"/>
      <c r="GA119" s="87"/>
      <c r="GB119" s="87"/>
      <c r="GC119" s="87"/>
      <c r="GD119" s="87">
        <f t="shared" si="123"/>
        <v>2437.5</v>
      </c>
      <c r="GE119" s="87"/>
      <c r="GF119" s="87"/>
      <c r="GG119" s="87"/>
      <c r="GH119" s="87">
        <f t="shared" si="86"/>
        <v>2675</v>
      </c>
      <c r="GI119" s="87"/>
      <c r="GJ119" s="87"/>
      <c r="GK119" s="87"/>
      <c r="GL119" s="87"/>
      <c r="GM119" s="87"/>
      <c r="GN119" s="87"/>
      <c r="GO119" s="87"/>
      <c r="GP119" s="95"/>
      <c r="GQ119" s="87">
        <f t="shared" si="87"/>
        <v>2396.5104000000001</v>
      </c>
      <c r="GR119" s="96">
        <f t="shared" si="82"/>
        <v>1900</v>
      </c>
      <c r="GS119" s="20" t="str">
        <f t="shared" si="109"/>
        <v>ARPA MEDICAL S.A.S.</v>
      </c>
      <c r="GT119" s="98">
        <f t="shared" si="93"/>
        <v>1917.2083200000002</v>
      </c>
      <c r="GU119" s="98">
        <f t="shared" si="124"/>
        <v>2875.8124800000001</v>
      </c>
      <c r="GV119" s="96">
        <f>AVERAGE(FL119:GO119)</f>
        <v>2240.5</v>
      </c>
      <c r="GW119" s="87">
        <f>GV119-GR119</f>
        <v>340.5</v>
      </c>
      <c r="GX119" s="88">
        <f t="shared" si="126"/>
        <v>0.14208158662695558</v>
      </c>
      <c r="GY119" s="96">
        <f t="shared" si="111"/>
        <v>1900</v>
      </c>
      <c r="GZ119" s="96">
        <f t="shared" si="83"/>
        <v>3800000</v>
      </c>
      <c r="HB119" s="84" t="s">
        <v>1072</v>
      </c>
    </row>
    <row r="120" spans="1:210" s="27" customFormat="1" ht="30" customHeight="1">
      <c r="A120" s="17">
        <v>104</v>
      </c>
      <c r="B120" s="18" t="s">
        <v>304</v>
      </c>
      <c r="C120" s="53" t="s">
        <v>305</v>
      </c>
      <c r="D120" s="55"/>
      <c r="E120" s="51">
        <v>5400</v>
      </c>
      <c r="F120" s="19" t="s">
        <v>970</v>
      </c>
      <c r="G120" s="20" t="s">
        <v>981</v>
      </c>
      <c r="H120" s="60"/>
      <c r="I120" s="90" t="s">
        <v>1044</v>
      </c>
      <c r="J120" s="14">
        <v>2193</v>
      </c>
      <c r="K120" s="14"/>
      <c r="L120" s="14"/>
      <c r="M120" s="14">
        <f t="shared" si="130"/>
        <v>2396.5104000000001</v>
      </c>
      <c r="N120" s="14">
        <f t="shared" si="131"/>
        <v>2396.5104000000001</v>
      </c>
      <c r="O120" s="14">
        <f t="shared" si="84"/>
        <v>12941156.16</v>
      </c>
      <c r="P120" s="286"/>
      <c r="Q120" s="39">
        <v>2000</v>
      </c>
      <c r="R120" s="30">
        <v>0</v>
      </c>
      <c r="S120" s="31">
        <v>2000</v>
      </c>
      <c r="T120" s="31">
        <v>10800000</v>
      </c>
      <c r="U120" s="4"/>
      <c r="V120" s="39"/>
      <c r="W120" s="30"/>
      <c r="X120" s="31"/>
      <c r="Y120" s="31"/>
      <c r="Z120" s="286"/>
      <c r="AA120" s="39">
        <v>2030</v>
      </c>
      <c r="AB120" s="39">
        <v>0</v>
      </c>
      <c r="AC120" s="31">
        <v>2030</v>
      </c>
      <c r="AD120" s="31">
        <v>10962000</v>
      </c>
      <c r="AE120" s="4"/>
      <c r="AF120" s="39"/>
      <c r="AG120" s="30"/>
      <c r="AH120" s="31"/>
      <c r="AI120" s="31"/>
      <c r="AJ120" s="4"/>
      <c r="AK120" s="39">
        <v>3240</v>
      </c>
      <c r="AL120" s="39">
        <v>0</v>
      </c>
      <c r="AM120" s="31">
        <v>3240</v>
      </c>
      <c r="AN120" s="31">
        <v>17496000</v>
      </c>
      <c r="AO120" s="4"/>
      <c r="AP120" s="39">
        <v>3162.4999999999995</v>
      </c>
      <c r="AQ120" s="30">
        <v>0</v>
      </c>
      <c r="AR120" s="31">
        <v>3162.4999999999995</v>
      </c>
      <c r="AS120" s="14">
        <v>17077499.999999996</v>
      </c>
      <c r="AT120" s="4"/>
      <c r="AU120" s="39">
        <v>2145</v>
      </c>
      <c r="AV120" s="30">
        <v>0</v>
      </c>
      <c r="AW120" s="31">
        <v>2145</v>
      </c>
      <c r="AX120" s="14">
        <v>11583000</v>
      </c>
      <c r="AY120" s="4"/>
      <c r="AZ120" s="39"/>
      <c r="BA120" s="30"/>
      <c r="BB120" s="31"/>
      <c r="BC120" s="31"/>
      <c r="BD120" s="4"/>
      <c r="BE120" s="39"/>
      <c r="BF120" s="30"/>
      <c r="BG120" s="31"/>
      <c r="BH120" s="14"/>
      <c r="BI120" s="4"/>
      <c r="BJ120" s="39"/>
      <c r="BK120" s="30"/>
      <c r="BL120" s="31"/>
      <c r="BM120" s="14"/>
      <c r="BN120" s="4"/>
      <c r="BO120" s="39"/>
      <c r="BP120" s="30"/>
      <c r="BQ120" s="31"/>
      <c r="BR120" s="14"/>
      <c r="BS120" s="4"/>
      <c r="BT120" s="39"/>
      <c r="BU120" s="30"/>
      <c r="BV120" s="31"/>
      <c r="BW120" s="14"/>
      <c r="BX120" s="4"/>
      <c r="BY120" s="39"/>
      <c r="BZ120" s="30"/>
      <c r="CA120" s="31"/>
      <c r="CB120" s="14"/>
      <c r="CC120" s="4"/>
      <c r="CD120" s="35">
        <v>4092</v>
      </c>
      <c r="CE120" s="33"/>
      <c r="CF120" s="31">
        <v>4092</v>
      </c>
      <c r="CG120" s="14">
        <v>22096800</v>
      </c>
      <c r="CH120" s="4"/>
      <c r="CI120" s="39"/>
      <c r="CJ120" s="30"/>
      <c r="CK120" s="31"/>
      <c r="CL120" s="14"/>
      <c r="CM120" s="4"/>
      <c r="CN120" s="39"/>
      <c r="CO120" s="30"/>
      <c r="CP120" s="31"/>
      <c r="CQ120" s="14"/>
      <c r="CR120" s="4"/>
      <c r="CS120" s="39"/>
      <c r="CT120" s="39"/>
      <c r="CU120" s="39"/>
      <c r="CV120" s="14"/>
      <c r="CW120" s="4"/>
      <c r="CX120" s="39"/>
      <c r="CY120" s="30"/>
      <c r="CZ120" s="31"/>
      <c r="DA120" s="14"/>
      <c r="DB120" s="286"/>
      <c r="DC120" s="43">
        <v>2437.5</v>
      </c>
      <c r="DD120" s="43">
        <v>0</v>
      </c>
      <c r="DE120" s="14">
        <v>2437.5</v>
      </c>
      <c r="DF120" s="14">
        <v>13162500</v>
      </c>
      <c r="DG120" s="4"/>
      <c r="DH120" s="39"/>
      <c r="DI120" s="30"/>
      <c r="DJ120" s="31"/>
      <c r="DK120" s="14"/>
      <c r="DL120" s="4"/>
      <c r="DM120" s="39"/>
      <c r="DN120" s="30"/>
      <c r="DO120" s="31"/>
      <c r="DP120" s="14"/>
      <c r="DQ120" s="4"/>
      <c r="DR120" s="39"/>
      <c r="DS120" s="30"/>
      <c r="DT120" s="31"/>
      <c r="DU120" s="14"/>
      <c r="DV120" s="4"/>
      <c r="DW120" s="45">
        <v>2675</v>
      </c>
      <c r="DX120" s="61">
        <v>0</v>
      </c>
      <c r="DY120" s="61">
        <v>2675</v>
      </c>
      <c r="DZ120" s="14">
        <v>14445000</v>
      </c>
      <c r="EA120" s="4"/>
      <c r="EB120" s="39"/>
      <c r="EC120" s="43"/>
      <c r="ED120" s="31"/>
      <c r="EE120" s="14"/>
      <c r="EF120" s="4"/>
      <c r="EG120" s="39"/>
      <c r="EH120" s="30"/>
      <c r="EI120" s="31"/>
      <c r="EJ120" s="14"/>
      <c r="EK120" s="4"/>
      <c r="EL120" s="39">
        <v>3888</v>
      </c>
      <c r="EM120" s="30"/>
      <c r="EN120" s="31">
        <v>3888</v>
      </c>
      <c r="EO120" s="14">
        <v>20995200</v>
      </c>
      <c r="EP120" s="4"/>
      <c r="EQ120" s="39"/>
      <c r="ER120" s="30"/>
      <c r="ES120" s="31"/>
      <c r="ET120" s="14"/>
      <c r="EU120" s="4"/>
      <c r="EV120" s="39"/>
      <c r="EW120" s="30"/>
      <c r="EX120" s="31"/>
      <c r="EY120" s="14"/>
      <c r="EZ120" s="286"/>
      <c r="FA120" s="39"/>
      <c r="FB120" s="30"/>
      <c r="FC120" s="31"/>
      <c r="FD120" s="14"/>
      <c r="FE120" s="4"/>
      <c r="FF120" s="39"/>
      <c r="FG120" s="30"/>
      <c r="FH120" s="31"/>
      <c r="FI120" s="14"/>
      <c r="FJ120" s="94"/>
      <c r="FK120" s="87">
        <f t="shared" si="85"/>
        <v>2396.5104000000001</v>
      </c>
      <c r="FL120" s="87">
        <f t="shared" si="127"/>
        <v>2000</v>
      </c>
      <c r="FM120" s="87"/>
      <c r="FN120" s="87">
        <f t="shared" si="128"/>
        <v>2030</v>
      </c>
      <c r="FO120" s="87"/>
      <c r="FP120" s="87">
        <f t="shared" ref="FP120:FP135" si="132">AM120</f>
        <v>3240</v>
      </c>
      <c r="FQ120" s="87">
        <f t="shared" ref="FQ120" si="133">AR120</f>
        <v>3162.4999999999995</v>
      </c>
      <c r="FR120" s="87">
        <f t="shared" si="129"/>
        <v>2145</v>
      </c>
      <c r="FS120" s="87"/>
      <c r="FT120" s="87"/>
      <c r="FU120" s="87"/>
      <c r="FV120" s="87"/>
      <c r="FW120" s="87"/>
      <c r="FX120" s="87"/>
      <c r="FY120" s="87">
        <f t="shared" ref="FY120:FY144" si="134">CF120</f>
        <v>4092</v>
      </c>
      <c r="FZ120" s="87"/>
      <c r="GA120" s="87"/>
      <c r="GB120" s="87"/>
      <c r="GC120" s="87"/>
      <c r="GD120" s="87">
        <f t="shared" si="123"/>
        <v>2437.5</v>
      </c>
      <c r="GE120" s="87"/>
      <c r="GF120" s="87"/>
      <c r="GG120" s="87"/>
      <c r="GH120" s="87">
        <f t="shared" si="86"/>
        <v>2675</v>
      </c>
      <c r="GI120" s="87"/>
      <c r="GJ120" s="87"/>
      <c r="GK120" s="87">
        <f t="shared" ref="GK120" si="135">EN120</f>
        <v>3888</v>
      </c>
      <c r="GL120" s="87"/>
      <c r="GM120" s="87"/>
      <c r="GN120" s="87"/>
      <c r="GO120" s="87"/>
      <c r="GP120" s="95"/>
      <c r="GQ120" s="87">
        <f t="shared" si="87"/>
        <v>2396.5104000000001</v>
      </c>
      <c r="GR120" s="96">
        <f t="shared" si="82"/>
        <v>2000</v>
      </c>
      <c r="GS120" s="20" t="str">
        <f t="shared" si="109"/>
        <v>ALFA TRADING S.A.S.</v>
      </c>
      <c r="GT120" s="96">
        <f t="shared" si="93"/>
        <v>1917.2083200000002</v>
      </c>
      <c r="GU120" s="96">
        <f t="shared" si="96"/>
        <v>2400</v>
      </c>
      <c r="GV120" s="96">
        <f t="shared" si="110"/>
        <v>2852.2222222222222</v>
      </c>
      <c r="GW120" s="87">
        <f t="shared" si="125"/>
        <v>-396.51040000000012</v>
      </c>
      <c r="GX120" s="88">
        <f t="shared" si="126"/>
        <v>-0.16545323567133283</v>
      </c>
      <c r="GY120" s="96">
        <f t="shared" si="111"/>
        <v>2000</v>
      </c>
      <c r="GZ120" s="96">
        <f t="shared" si="83"/>
        <v>10800000</v>
      </c>
    </row>
    <row r="121" spans="1:210" s="27" customFormat="1" ht="30" customHeight="1">
      <c r="A121" s="17">
        <v>105</v>
      </c>
      <c r="B121" s="18" t="s">
        <v>306</v>
      </c>
      <c r="C121" s="53" t="s">
        <v>307</v>
      </c>
      <c r="D121" s="55"/>
      <c r="E121" s="51">
        <v>1</v>
      </c>
      <c r="F121" s="19" t="s">
        <v>970</v>
      </c>
      <c r="G121" s="20" t="s">
        <v>981</v>
      </c>
      <c r="H121" s="60"/>
      <c r="I121" s="90" t="s">
        <v>1045</v>
      </c>
      <c r="J121" s="14">
        <v>328000</v>
      </c>
      <c r="K121" s="14"/>
      <c r="L121" s="14"/>
      <c r="M121" s="14">
        <f t="shared" si="130"/>
        <v>358438.40000000002</v>
      </c>
      <c r="N121" s="14">
        <f t="shared" si="131"/>
        <v>358438.40000000002</v>
      </c>
      <c r="O121" s="14">
        <f t="shared" si="84"/>
        <v>358438.40000000002</v>
      </c>
      <c r="P121" s="286"/>
      <c r="Q121" s="39"/>
      <c r="R121" s="30"/>
      <c r="S121" s="31"/>
      <c r="T121" s="31"/>
      <c r="U121" s="4"/>
      <c r="V121" s="39"/>
      <c r="W121" s="30"/>
      <c r="X121" s="31"/>
      <c r="Y121" s="31"/>
      <c r="Z121" s="286"/>
      <c r="AA121" s="39"/>
      <c r="AB121" s="39"/>
      <c r="AC121" s="31"/>
      <c r="AD121" s="31"/>
      <c r="AE121" s="4"/>
      <c r="AF121" s="39"/>
      <c r="AG121" s="30"/>
      <c r="AH121" s="31"/>
      <c r="AI121" s="31"/>
      <c r="AJ121" s="4"/>
      <c r="AK121" s="39"/>
      <c r="AL121" s="39"/>
      <c r="AM121" s="31"/>
      <c r="AN121" s="31"/>
      <c r="AO121" s="4"/>
      <c r="AP121" s="39"/>
      <c r="AQ121" s="30"/>
      <c r="AR121" s="31"/>
      <c r="AS121" s="14"/>
      <c r="AT121" s="4"/>
      <c r="AU121" s="39"/>
      <c r="AV121" s="14"/>
      <c r="AW121" s="31"/>
      <c r="AX121" s="14"/>
      <c r="AY121" s="4"/>
      <c r="AZ121" s="39"/>
      <c r="BA121" s="30"/>
      <c r="BB121" s="31"/>
      <c r="BC121" s="31"/>
      <c r="BD121" s="4"/>
      <c r="BE121" s="39"/>
      <c r="BF121" s="30"/>
      <c r="BG121" s="31"/>
      <c r="BH121" s="14"/>
      <c r="BI121" s="4"/>
      <c r="BJ121" s="39">
        <v>370000</v>
      </c>
      <c r="BK121" s="30">
        <v>0</v>
      </c>
      <c r="BL121" s="31">
        <v>370000</v>
      </c>
      <c r="BM121" s="14">
        <v>370000</v>
      </c>
      <c r="BN121" s="4"/>
      <c r="BO121" s="39"/>
      <c r="BP121" s="30"/>
      <c r="BQ121" s="31"/>
      <c r="BR121" s="14"/>
      <c r="BS121" s="4"/>
      <c r="BT121" s="39"/>
      <c r="BU121" s="30"/>
      <c r="BV121" s="31"/>
      <c r="BW121" s="14"/>
      <c r="BX121" s="4"/>
      <c r="BY121" s="39"/>
      <c r="BZ121" s="30"/>
      <c r="CA121" s="31"/>
      <c r="CB121" s="14"/>
      <c r="CC121" s="4"/>
      <c r="CD121" s="35"/>
      <c r="CE121" s="33"/>
      <c r="CF121" s="31"/>
      <c r="CG121" s="14"/>
      <c r="CH121" s="4"/>
      <c r="CI121" s="39"/>
      <c r="CJ121" s="30"/>
      <c r="CK121" s="31"/>
      <c r="CL121" s="14"/>
      <c r="CM121" s="4"/>
      <c r="CN121" s="39"/>
      <c r="CO121" s="30"/>
      <c r="CP121" s="31"/>
      <c r="CQ121" s="14"/>
      <c r="CR121" s="4"/>
      <c r="CS121" s="39"/>
      <c r="CT121" s="39"/>
      <c r="CU121" s="39"/>
      <c r="CV121" s="14"/>
      <c r="CW121" s="4"/>
      <c r="CX121" s="39"/>
      <c r="CY121" s="30"/>
      <c r="CZ121" s="31"/>
      <c r="DA121" s="14"/>
      <c r="DB121" s="286"/>
      <c r="DC121" s="43"/>
      <c r="DD121" s="43"/>
      <c r="DE121" s="14"/>
      <c r="DF121" s="14"/>
      <c r="DG121" s="4"/>
      <c r="DH121" s="39"/>
      <c r="DI121" s="30"/>
      <c r="DJ121" s="31"/>
      <c r="DK121" s="14"/>
      <c r="DL121" s="4"/>
      <c r="DM121" s="39"/>
      <c r="DN121" s="30"/>
      <c r="DO121" s="31"/>
      <c r="DP121" s="14"/>
      <c r="DQ121" s="4"/>
      <c r="DR121" s="39"/>
      <c r="DS121" s="30"/>
      <c r="DT121" s="31"/>
      <c r="DU121" s="14"/>
      <c r="DV121" s="4"/>
      <c r="DW121" s="46"/>
      <c r="DX121" s="61"/>
      <c r="DY121" s="61"/>
      <c r="DZ121" s="14"/>
      <c r="EA121" s="4"/>
      <c r="EB121" s="39"/>
      <c r="EC121" s="43"/>
      <c r="ED121" s="31"/>
      <c r="EE121" s="14"/>
      <c r="EF121" s="4"/>
      <c r="EG121" s="39"/>
      <c r="EH121" s="30"/>
      <c r="EI121" s="31"/>
      <c r="EJ121" s="14"/>
      <c r="EK121" s="4"/>
      <c r="EL121" s="39"/>
      <c r="EM121" s="30"/>
      <c r="EN121" s="31"/>
      <c r="EO121" s="14"/>
      <c r="EP121" s="4"/>
      <c r="EQ121" s="39"/>
      <c r="ER121" s="30"/>
      <c r="ES121" s="31"/>
      <c r="ET121" s="14"/>
      <c r="EU121" s="4"/>
      <c r="EV121" s="39"/>
      <c r="EW121" s="30"/>
      <c r="EX121" s="31"/>
      <c r="EY121" s="14"/>
      <c r="EZ121" s="286"/>
      <c r="FA121" s="39"/>
      <c r="FB121" s="30"/>
      <c r="FC121" s="31"/>
      <c r="FD121" s="14"/>
      <c r="FE121" s="4"/>
      <c r="FF121" s="39"/>
      <c r="FG121" s="30"/>
      <c r="FH121" s="31"/>
      <c r="FI121" s="14"/>
      <c r="FJ121" s="94"/>
      <c r="FK121" s="87">
        <f t="shared" si="85"/>
        <v>358438.40000000002</v>
      </c>
      <c r="FL121" s="87"/>
      <c r="FM121" s="87"/>
      <c r="FN121" s="87"/>
      <c r="FO121" s="87"/>
      <c r="FP121" s="87"/>
      <c r="FQ121" s="87"/>
      <c r="FR121" s="87"/>
      <c r="FS121" s="87"/>
      <c r="FT121" s="87"/>
      <c r="FU121" s="87">
        <f t="shared" si="118"/>
        <v>370000</v>
      </c>
      <c r="FV121" s="87"/>
      <c r="FW121" s="87"/>
      <c r="FX121" s="87"/>
      <c r="FY121" s="87"/>
      <c r="FZ121" s="87"/>
      <c r="GA121" s="87"/>
      <c r="GB121" s="87"/>
      <c r="GC121" s="87"/>
      <c r="GD121" s="87"/>
      <c r="GE121" s="87"/>
      <c r="GF121" s="87"/>
      <c r="GG121" s="87"/>
      <c r="GH121" s="87"/>
      <c r="GI121" s="87"/>
      <c r="GJ121" s="87"/>
      <c r="GK121" s="87"/>
      <c r="GL121" s="87"/>
      <c r="GM121" s="87"/>
      <c r="GN121" s="87"/>
      <c r="GO121" s="87"/>
      <c r="GP121" s="95"/>
      <c r="GQ121" s="87">
        <f t="shared" si="87"/>
        <v>358438.40000000002</v>
      </c>
      <c r="GR121" s="96">
        <f t="shared" si="82"/>
        <v>370000</v>
      </c>
      <c r="GS121" s="20" t="str">
        <f t="shared" si="109"/>
        <v>COLOMBIAN MEDICARE SAS</v>
      </c>
      <c r="GT121" s="96">
        <f t="shared" si="93"/>
        <v>286750.72000000003</v>
      </c>
      <c r="GU121" s="96">
        <f t="shared" si="96"/>
        <v>444000</v>
      </c>
      <c r="GV121" s="96">
        <f t="shared" si="110"/>
        <v>370000</v>
      </c>
      <c r="GW121" s="87">
        <f t="shared" si="125"/>
        <v>11561.599999999977</v>
      </c>
      <c r="GX121" s="88">
        <f t="shared" si="126"/>
        <v>3.2255472627932658E-2</v>
      </c>
      <c r="GY121" s="96">
        <f t="shared" si="111"/>
        <v>370000</v>
      </c>
      <c r="GZ121" s="96">
        <f t="shared" si="83"/>
        <v>370000</v>
      </c>
    </row>
    <row r="122" spans="1:210" s="27" customFormat="1" ht="30" customHeight="1">
      <c r="A122" s="17">
        <v>106</v>
      </c>
      <c r="B122" s="18" t="s">
        <v>308</v>
      </c>
      <c r="C122" s="53" t="s">
        <v>309</v>
      </c>
      <c r="D122" s="55"/>
      <c r="E122" s="51">
        <v>7</v>
      </c>
      <c r="F122" s="19" t="s">
        <v>970</v>
      </c>
      <c r="G122" s="20" t="s">
        <v>981</v>
      </c>
      <c r="H122" s="60"/>
      <c r="I122" s="90" t="s">
        <v>1043</v>
      </c>
      <c r="J122" s="14">
        <v>656000</v>
      </c>
      <c r="K122" s="14"/>
      <c r="L122" s="14">
        <f t="shared" ref="L122:L123" si="136">(J122*13.12%)+J122</f>
        <v>742067.19999999995</v>
      </c>
      <c r="M122" s="14">
        <f t="shared" ref="M122:M123" si="137">(L122*9.28%)+L122</f>
        <v>810931.0361599999</v>
      </c>
      <c r="N122" s="14">
        <f t="shared" si="131"/>
        <v>810931.0361599999</v>
      </c>
      <c r="O122" s="14">
        <f t="shared" si="84"/>
        <v>5676517.2531199995</v>
      </c>
      <c r="P122" s="286"/>
      <c r="Q122" s="39"/>
      <c r="R122" s="30"/>
      <c r="S122" s="31"/>
      <c r="T122" s="31"/>
      <c r="U122" s="4"/>
      <c r="V122" s="39"/>
      <c r="W122" s="30"/>
      <c r="X122" s="31"/>
      <c r="Y122" s="31"/>
      <c r="Z122" s="286"/>
      <c r="AA122" s="39"/>
      <c r="AB122" s="39"/>
      <c r="AC122" s="31"/>
      <c r="AD122" s="31"/>
      <c r="AE122" s="4"/>
      <c r="AF122" s="39"/>
      <c r="AG122" s="30"/>
      <c r="AH122" s="31"/>
      <c r="AI122" s="31"/>
      <c r="AJ122" s="4"/>
      <c r="AK122" s="39"/>
      <c r="AL122" s="39"/>
      <c r="AM122" s="31"/>
      <c r="AN122" s="31"/>
      <c r="AO122" s="4"/>
      <c r="AP122" s="39"/>
      <c r="AQ122" s="30"/>
      <c r="AR122" s="31"/>
      <c r="AS122" s="14"/>
      <c r="AT122" s="4"/>
      <c r="AU122" s="39"/>
      <c r="AV122" s="14"/>
      <c r="AW122" s="31"/>
      <c r="AX122" s="14"/>
      <c r="AY122" s="4"/>
      <c r="AZ122" s="39"/>
      <c r="BA122" s="30"/>
      <c r="BB122" s="31"/>
      <c r="BC122" s="31"/>
      <c r="BD122" s="4"/>
      <c r="BE122" s="39"/>
      <c r="BF122" s="30"/>
      <c r="BG122" s="31"/>
      <c r="BH122" s="14"/>
      <c r="BI122" s="4"/>
      <c r="BJ122" s="39">
        <v>731000</v>
      </c>
      <c r="BK122" s="30">
        <v>0</v>
      </c>
      <c r="BL122" s="31">
        <v>731000</v>
      </c>
      <c r="BM122" s="14">
        <v>5117000</v>
      </c>
      <c r="BN122" s="4"/>
      <c r="BO122" s="39"/>
      <c r="BP122" s="30"/>
      <c r="BQ122" s="31"/>
      <c r="BR122" s="14"/>
      <c r="BS122" s="4"/>
      <c r="BT122" s="39"/>
      <c r="BU122" s="30"/>
      <c r="BV122" s="31"/>
      <c r="BW122" s="14"/>
      <c r="BX122" s="4"/>
      <c r="BY122" s="39"/>
      <c r="BZ122" s="30"/>
      <c r="CA122" s="31"/>
      <c r="CB122" s="14"/>
      <c r="CC122" s="4"/>
      <c r="CD122" s="35"/>
      <c r="CE122" s="33"/>
      <c r="CF122" s="31"/>
      <c r="CG122" s="14"/>
      <c r="CH122" s="4"/>
      <c r="CI122" s="39"/>
      <c r="CJ122" s="30"/>
      <c r="CK122" s="31"/>
      <c r="CL122" s="14"/>
      <c r="CM122" s="4"/>
      <c r="CN122" s="39"/>
      <c r="CO122" s="30"/>
      <c r="CP122" s="31"/>
      <c r="CQ122" s="14"/>
      <c r="CR122" s="4"/>
      <c r="CS122" s="39"/>
      <c r="CT122" s="39"/>
      <c r="CU122" s="39"/>
      <c r="CV122" s="14"/>
      <c r="CW122" s="4"/>
      <c r="CX122" s="39"/>
      <c r="CY122" s="30"/>
      <c r="CZ122" s="31"/>
      <c r="DA122" s="14"/>
      <c r="DB122" s="286"/>
      <c r="DC122" s="43"/>
      <c r="DD122" s="43"/>
      <c r="DE122" s="14"/>
      <c r="DF122" s="14"/>
      <c r="DG122" s="4"/>
      <c r="DH122" s="39"/>
      <c r="DI122" s="30"/>
      <c r="DJ122" s="31"/>
      <c r="DK122" s="14"/>
      <c r="DL122" s="4"/>
      <c r="DM122" s="39"/>
      <c r="DN122" s="30"/>
      <c r="DO122" s="31"/>
      <c r="DP122" s="14"/>
      <c r="DQ122" s="4"/>
      <c r="DR122" s="39"/>
      <c r="DS122" s="30"/>
      <c r="DT122" s="31"/>
      <c r="DU122" s="14"/>
      <c r="DV122" s="4"/>
      <c r="DW122" s="46"/>
      <c r="DX122" s="61"/>
      <c r="DY122" s="61"/>
      <c r="DZ122" s="14"/>
      <c r="EA122" s="4"/>
      <c r="EB122" s="39"/>
      <c r="EC122" s="43"/>
      <c r="ED122" s="31"/>
      <c r="EE122" s="14"/>
      <c r="EF122" s="4"/>
      <c r="EG122" s="39"/>
      <c r="EH122" s="30"/>
      <c r="EI122" s="31"/>
      <c r="EJ122" s="14"/>
      <c r="EK122" s="4"/>
      <c r="EL122" s="39"/>
      <c r="EM122" s="30"/>
      <c r="EN122" s="31"/>
      <c r="EO122" s="14"/>
      <c r="EP122" s="4"/>
      <c r="EQ122" s="39"/>
      <c r="ER122" s="30"/>
      <c r="ES122" s="31"/>
      <c r="ET122" s="14"/>
      <c r="EU122" s="4"/>
      <c r="EV122" s="39"/>
      <c r="EW122" s="30"/>
      <c r="EX122" s="31"/>
      <c r="EY122" s="14"/>
      <c r="EZ122" s="286"/>
      <c r="FA122" s="39">
        <v>810000</v>
      </c>
      <c r="FB122" s="30">
        <v>0</v>
      </c>
      <c r="FC122" s="31">
        <v>810000</v>
      </c>
      <c r="FD122" s="14">
        <v>5670000</v>
      </c>
      <c r="FE122" s="4"/>
      <c r="FF122" s="39"/>
      <c r="FG122" s="30"/>
      <c r="FH122" s="31"/>
      <c r="FI122" s="14"/>
      <c r="FJ122" s="94"/>
      <c r="FK122" s="87">
        <f t="shared" si="85"/>
        <v>810931.0361599999</v>
      </c>
      <c r="FL122" s="87"/>
      <c r="FM122" s="87"/>
      <c r="FN122" s="87"/>
      <c r="FO122" s="87"/>
      <c r="FP122" s="87"/>
      <c r="FQ122" s="87"/>
      <c r="FR122" s="87"/>
      <c r="FS122" s="87"/>
      <c r="FT122" s="87"/>
      <c r="FU122" s="87">
        <f t="shared" si="118"/>
        <v>731000</v>
      </c>
      <c r="FV122" s="87"/>
      <c r="FW122" s="87"/>
      <c r="FX122" s="87"/>
      <c r="FY122" s="87"/>
      <c r="FZ122" s="87"/>
      <c r="GA122" s="87"/>
      <c r="GB122" s="87"/>
      <c r="GC122" s="87"/>
      <c r="GD122" s="87"/>
      <c r="GE122" s="87"/>
      <c r="GF122" s="87"/>
      <c r="GG122" s="87"/>
      <c r="GH122" s="87"/>
      <c r="GI122" s="87"/>
      <c r="GJ122" s="87"/>
      <c r="GK122" s="87"/>
      <c r="GL122" s="87"/>
      <c r="GM122" s="87"/>
      <c r="GN122" s="87">
        <f t="shared" ref="GN122:GN137" si="138">FC122</f>
        <v>810000</v>
      </c>
      <c r="GO122" s="87"/>
      <c r="GP122" s="95"/>
      <c r="GQ122" s="87">
        <f t="shared" si="87"/>
        <v>810931.0361599999</v>
      </c>
      <c r="GR122" s="96">
        <f t="shared" si="82"/>
        <v>731000</v>
      </c>
      <c r="GS122" s="20" t="str">
        <f t="shared" si="109"/>
        <v>COLOMBIAN MEDICARE SAS</v>
      </c>
      <c r="GT122" s="96">
        <f t="shared" si="93"/>
        <v>648744.82892799994</v>
      </c>
      <c r="GU122" s="96">
        <f t="shared" si="96"/>
        <v>877200</v>
      </c>
      <c r="GV122" s="96">
        <f t="shared" si="110"/>
        <v>770500</v>
      </c>
      <c r="GW122" s="87">
        <f t="shared" si="125"/>
        <v>-79931.036159999901</v>
      </c>
      <c r="GX122" s="88">
        <f t="shared" si="126"/>
        <v>-9.8566995953807829E-2</v>
      </c>
      <c r="GY122" s="96">
        <f t="shared" si="111"/>
        <v>731000</v>
      </c>
      <c r="GZ122" s="96">
        <f t="shared" si="83"/>
        <v>5117000</v>
      </c>
    </row>
    <row r="123" spans="1:210" s="27" customFormat="1" ht="30" customHeight="1">
      <c r="A123" s="17">
        <v>107</v>
      </c>
      <c r="B123" s="18" t="s">
        <v>310</v>
      </c>
      <c r="C123" s="53" t="s">
        <v>311</v>
      </c>
      <c r="D123" s="55"/>
      <c r="E123" s="51">
        <v>15</v>
      </c>
      <c r="F123" s="19" t="s">
        <v>970</v>
      </c>
      <c r="G123" s="20" t="s">
        <v>981</v>
      </c>
      <c r="H123" s="60"/>
      <c r="I123" s="90" t="s">
        <v>1034</v>
      </c>
      <c r="J123" s="14">
        <v>656000</v>
      </c>
      <c r="K123" s="14"/>
      <c r="L123" s="14">
        <f t="shared" si="136"/>
        <v>742067.19999999995</v>
      </c>
      <c r="M123" s="14">
        <f t="shared" si="137"/>
        <v>810931.0361599999</v>
      </c>
      <c r="N123" s="14">
        <f t="shared" si="131"/>
        <v>810931.0361599999</v>
      </c>
      <c r="O123" s="14">
        <f t="shared" si="84"/>
        <v>12163965.542399999</v>
      </c>
      <c r="P123" s="286"/>
      <c r="Q123" s="39"/>
      <c r="R123" s="30"/>
      <c r="S123" s="31"/>
      <c r="T123" s="31"/>
      <c r="U123" s="4"/>
      <c r="V123" s="39"/>
      <c r="W123" s="30"/>
      <c r="X123" s="31"/>
      <c r="Y123" s="31"/>
      <c r="Z123" s="286"/>
      <c r="AA123" s="39"/>
      <c r="AB123" s="39"/>
      <c r="AC123" s="31"/>
      <c r="AD123" s="31"/>
      <c r="AE123" s="4"/>
      <c r="AF123" s="39"/>
      <c r="AG123" s="30"/>
      <c r="AH123" s="31"/>
      <c r="AI123" s="31"/>
      <c r="AJ123" s="4"/>
      <c r="AK123" s="39"/>
      <c r="AL123" s="39"/>
      <c r="AM123" s="31"/>
      <c r="AN123" s="31"/>
      <c r="AO123" s="4"/>
      <c r="AP123" s="39"/>
      <c r="AQ123" s="30"/>
      <c r="AR123" s="31"/>
      <c r="AS123" s="14"/>
      <c r="AT123" s="4"/>
      <c r="AU123" s="39"/>
      <c r="AV123" s="14"/>
      <c r="AW123" s="31"/>
      <c r="AX123" s="14"/>
      <c r="AY123" s="4"/>
      <c r="AZ123" s="39"/>
      <c r="BA123" s="30"/>
      <c r="BB123" s="31"/>
      <c r="BC123" s="31"/>
      <c r="BD123" s="4"/>
      <c r="BE123" s="39"/>
      <c r="BF123" s="30"/>
      <c r="BG123" s="31"/>
      <c r="BH123" s="14"/>
      <c r="BI123" s="4"/>
      <c r="BJ123" s="39">
        <v>731000</v>
      </c>
      <c r="BK123" s="30">
        <v>0</v>
      </c>
      <c r="BL123" s="31">
        <v>731000</v>
      </c>
      <c r="BM123" s="14">
        <v>10965000</v>
      </c>
      <c r="BN123" s="4"/>
      <c r="BO123" s="39"/>
      <c r="BP123" s="30"/>
      <c r="BQ123" s="31"/>
      <c r="BR123" s="14"/>
      <c r="BS123" s="4"/>
      <c r="BT123" s="39"/>
      <c r="BU123" s="30"/>
      <c r="BV123" s="31"/>
      <c r="BW123" s="14"/>
      <c r="BX123" s="4"/>
      <c r="BY123" s="39"/>
      <c r="BZ123" s="30"/>
      <c r="CA123" s="31"/>
      <c r="CB123" s="14"/>
      <c r="CC123" s="4"/>
      <c r="CD123" s="35"/>
      <c r="CE123" s="33"/>
      <c r="CF123" s="31"/>
      <c r="CG123" s="14"/>
      <c r="CH123" s="4"/>
      <c r="CI123" s="39"/>
      <c r="CJ123" s="30"/>
      <c r="CK123" s="31"/>
      <c r="CL123" s="14"/>
      <c r="CM123" s="4"/>
      <c r="CN123" s="39"/>
      <c r="CO123" s="30"/>
      <c r="CP123" s="31"/>
      <c r="CQ123" s="14"/>
      <c r="CR123" s="4"/>
      <c r="CS123" s="39"/>
      <c r="CT123" s="39"/>
      <c r="CU123" s="39"/>
      <c r="CV123" s="14"/>
      <c r="CW123" s="4"/>
      <c r="CX123" s="39"/>
      <c r="CY123" s="30"/>
      <c r="CZ123" s="31"/>
      <c r="DA123" s="14"/>
      <c r="DB123" s="286"/>
      <c r="DC123" s="14">
        <v>800000</v>
      </c>
      <c r="DD123" s="14">
        <v>0</v>
      </c>
      <c r="DE123" s="14">
        <v>800000</v>
      </c>
      <c r="DF123" s="14">
        <v>12000000</v>
      </c>
      <c r="DG123" s="4"/>
      <c r="DH123" s="39"/>
      <c r="DI123" s="30"/>
      <c r="DJ123" s="31"/>
      <c r="DK123" s="14"/>
      <c r="DL123" s="4"/>
      <c r="DM123" s="39"/>
      <c r="DN123" s="30"/>
      <c r="DO123" s="31"/>
      <c r="DP123" s="14"/>
      <c r="DQ123" s="4"/>
      <c r="DR123" s="39"/>
      <c r="DS123" s="30"/>
      <c r="DT123" s="31"/>
      <c r="DU123" s="14"/>
      <c r="DV123" s="4"/>
      <c r="DW123" s="46"/>
      <c r="DX123" s="61"/>
      <c r="DY123" s="61"/>
      <c r="DZ123" s="14"/>
      <c r="EA123" s="4"/>
      <c r="EB123" s="39"/>
      <c r="EC123" s="43"/>
      <c r="ED123" s="31"/>
      <c r="EE123" s="14"/>
      <c r="EF123" s="4"/>
      <c r="EG123" s="39"/>
      <c r="EH123" s="30"/>
      <c r="EI123" s="31"/>
      <c r="EJ123" s="14"/>
      <c r="EK123" s="4"/>
      <c r="EL123" s="39"/>
      <c r="EM123" s="30"/>
      <c r="EN123" s="31"/>
      <c r="EO123" s="14"/>
      <c r="EP123" s="4"/>
      <c r="EQ123" s="39"/>
      <c r="ER123" s="30"/>
      <c r="ES123" s="31"/>
      <c r="ET123" s="14"/>
      <c r="EU123" s="4"/>
      <c r="EV123" s="39"/>
      <c r="EW123" s="30"/>
      <c r="EX123" s="31"/>
      <c r="EY123" s="14"/>
      <c r="EZ123" s="286"/>
      <c r="FA123" s="39">
        <v>810000</v>
      </c>
      <c r="FB123" s="30">
        <v>0</v>
      </c>
      <c r="FC123" s="31">
        <v>810000</v>
      </c>
      <c r="FD123" s="14">
        <v>12150000</v>
      </c>
      <c r="FE123" s="4"/>
      <c r="FF123" s="39"/>
      <c r="FG123" s="30"/>
      <c r="FH123" s="31"/>
      <c r="FI123" s="14"/>
      <c r="FJ123" s="94"/>
      <c r="FK123" s="87">
        <f t="shared" si="85"/>
        <v>810931.0361599999</v>
      </c>
      <c r="FL123" s="87"/>
      <c r="FM123" s="87"/>
      <c r="FN123" s="87"/>
      <c r="FO123" s="87"/>
      <c r="FP123" s="87"/>
      <c r="FQ123" s="87"/>
      <c r="FR123" s="87"/>
      <c r="FS123" s="87"/>
      <c r="FT123" s="87"/>
      <c r="FU123" s="87">
        <f t="shared" si="118"/>
        <v>731000</v>
      </c>
      <c r="FV123" s="87"/>
      <c r="FW123" s="87"/>
      <c r="FX123" s="87"/>
      <c r="FY123" s="87"/>
      <c r="FZ123" s="87"/>
      <c r="GA123" s="87"/>
      <c r="GB123" s="87"/>
      <c r="GC123" s="87"/>
      <c r="GD123" s="87">
        <f t="shared" si="123"/>
        <v>800000</v>
      </c>
      <c r="GE123" s="87"/>
      <c r="GF123" s="87"/>
      <c r="GG123" s="87"/>
      <c r="GH123" s="87"/>
      <c r="GI123" s="87"/>
      <c r="GJ123" s="87"/>
      <c r="GK123" s="87"/>
      <c r="GL123" s="87"/>
      <c r="GM123" s="87"/>
      <c r="GN123" s="87">
        <f t="shared" si="138"/>
        <v>810000</v>
      </c>
      <c r="GO123" s="87"/>
      <c r="GP123" s="95"/>
      <c r="GQ123" s="87">
        <f t="shared" si="87"/>
        <v>810931.0361599999</v>
      </c>
      <c r="GR123" s="96">
        <f t="shared" si="82"/>
        <v>731000</v>
      </c>
      <c r="GS123" s="20" t="str">
        <f t="shared" si="109"/>
        <v>COLOMBIAN MEDICARE SAS</v>
      </c>
      <c r="GT123" s="96">
        <f t="shared" si="93"/>
        <v>648744.82892799994</v>
      </c>
      <c r="GU123" s="96">
        <f t="shared" si="96"/>
        <v>877200</v>
      </c>
      <c r="GV123" s="96">
        <f t="shared" si="110"/>
        <v>780333.33333333337</v>
      </c>
      <c r="GW123" s="87">
        <f t="shared" si="125"/>
        <v>-79931.036159999901</v>
      </c>
      <c r="GX123" s="88">
        <f t="shared" si="126"/>
        <v>-9.8566995953807829E-2</v>
      </c>
      <c r="GY123" s="96">
        <f t="shared" si="111"/>
        <v>731000</v>
      </c>
      <c r="GZ123" s="96">
        <f t="shared" si="83"/>
        <v>10965000</v>
      </c>
    </row>
    <row r="124" spans="1:210" s="27" customFormat="1" ht="30" customHeight="1">
      <c r="A124" s="17">
        <v>108</v>
      </c>
      <c r="B124" s="18" t="s">
        <v>312</v>
      </c>
      <c r="C124" s="53" t="s">
        <v>313</v>
      </c>
      <c r="D124" s="55"/>
      <c r="E124" s="51">
        <v>10</v>
      </c>
      <c r="F124" s="19" t="s">
        <v>970</v>
      </c>
      <c r="G124" s="20" t="s">
        <v>981</v>
      </c>
      <c r="H124" s="60"/>
      <c r="I124" s="90" t="s">
        <v>1027</v>
      </c>
      <c r="J124" s="14">
        <v>402220</v>
      </c>
      <c r="K124" s="14"/>
      <c r="L124" s="14"/>
      <c r="M124" s="14"/>
      <c r="N124" s="14">
        <f>J124</f>
        <v>402220</v>
      </c>
      <c r="O124" s="14">
        <f t="shared" si="84"/>
        <v>4022200</v>
      </c>
      <c r="P124" s="286"/>
      <c r="Q124" s="39"/>
      <c r="R124" s="30"/>
      <c r="S124" s="31"/>
      <c r="T124" s="31"/>
      <c r="U124" s="4"/>
      <c r="V124" s="39"/>
      <c r="W124" s="30"/>
      <c r="X124" s="31"/>
      <c r="Y124" s="31"/>
      <c r="Z124" s="286"/>
      <c r="AA124" s="39"/>
      <c r="AB124" s="39"/>
      <c r="AC124" s="31"/>
      <c r="AD124" s="31"/>
      <c r="AE124" s="4"/>
      <c r="AF124" s="39"/>
      <c r="AG124" s="30"/>
      <c r="AH124" s="31"/>
      <c r="AI124" s="31"/>
      <c r="AJ124" s="4"/>
      <c r="AK124" s="39"/>
      <c r="AL124" s="39"/>
      <c r="AM124" s="31"/>
      <c r="AN124" s="31"/>
      <c r="AO124" s="4"/>
      <c r="AP124" s="39"/>
      <c r="AQ124" s="30"/>
      <c r="AR124" s="31"/>
      <c r="AS124" s="14"/>
      <c r="AT124" s="4"/>
      <c r="AU124" s="39"/>
      <c r="AV124" s="14"/>
      <c r="AW124" s="31"/>
      <c r="AX124" s="14"/>
      <c r="AY124" s="4"/>
      <c r="AZ124" s="39"/>
      <c r="BA124" s="30"/>
      <c r="BB124" s="31"/>
      <c r="BC124" s="31"/>
      <c r="BD124" s="4"/>
      <c r="BE124" s="39"/>
      <c r="BF124" s="30"/>
      <c r="BG124" s="31"/>
      <c r="BH124" s="14"/>
      <c r="BI124" s="4"/>
      <c r="BJ124" s="39">
        <v>348000</v>
      </c>
      <c r="BK124" s="30">
        <v>0</v>
      </c>
      <c r="BL124" s="31">
        <v>348000</v>
      </c>
      <c r="BM124" s="14">
        <v>3480000</v>
      </c>
      <c r="BN124" s="4"/>
      <c r="BO124" s="39"/>
      <c r="BP124" s="30"/>
      <c r="BQ124" s="31"/>
      <c r="BR124" s="14"/>
      <c r="BS124" s="4"/>
      <c r="BT124" s="39"/>
      <c r="BU124" s="30"/>
      <c r="BV124" s="31"/>
      <c r="BW124" s="14"/>
      <c r="BX124" s="4"/>
      <c r="BY124" s="39"/>
      <c r="BZ124" s="30"/>
      <c r="CA124" s="31"/>
      <c r="CB124" s="14"/>
      <c r="CC124" s="4"/>
      <c r="CD124" s="35"/>
      <c r="CE124" s="33"/>
      <c r="CF124" s="31"/>
      <c r="CG124" s="14"/>
      <c r="CH124" s="4"/>
      <c r="CI124" s="39"/>
      <c r="CJ124" s="30"/>
      <c r="CK124" s="31"/>
      <c r="CL124" s="14"/>
      <c r="CM124" s="4"/>
      <c r="CN124" s="39"/>
      <c r="CO124" s="30"/>
      <c r="CP124" s="31"/>
      <c r="CQ124" s="14"/>
      <c r="CR124" s="4"/>
      <c r="CS124" s="39"/>
      <c r="CT124" s="39"/>
      <c r="CU124" s="39"/>
      <c r="CV124" s="14"/>
      <c r="CW124" s="4"/>
      <c r="CX124" s="39"/>
      <c r="CY124" s="30"/>
      <c r="CZ124" s="31"/>
      <c r="DA124" s="14"/>
      <c r="DB124" s="286"/>
      <c r="DC124" s="14"/>
      <c r="DD124" s="14"/>
      <c r="DE124" s="14"/>
      <c r="DF124" s="14"/>
      <c r="DG124" s="4"/>
      <c r="DH124" s="39"/>
      <c r="DI124" s="30"/>
      <c r="DJ124" s="31"/>
      <c r="DK124" s="14"/>
      <c r="DL124" s="4"/>
      <c r="DM124" s="39"/>
      <c r="DN124" s="30"/>
      <c r="DO124" s="31"/>
      <c r="DP124" s="14"/>
      <c r="DQ124" s="4"/>
      <c r="DR124" s="39"/>
      <c r="DS124" s="30"/>
      <c r="DT124" s="31"/>
      <c r="DU124" s="14"/>
      <c r="DV124" s="4"/>
      <c r="DW124" s="46"/>
      <c r="DX124" s="61"/>
      <c r="DY124" s="61"/>
      <c r="DZ124" s="14"/>
      <c r="EA124" s="4"/>
      <c r="EB124" s="39"/>
      <c r="EC124" s="43"/>
      <c r="ED124" s="31"/>
      <c r="EE124" s="14"/>
      <c r="EF124" s="4"/>
      <c r="EG124" s="39"/>
      <c r="EH124" s="30"/>
      <c r="EI124" s="31"/>
      <c r="EJ124" s="14"/>
      <c r="EK124" s="4"/>
      <c r="EL124" s="39"/>
      <c r="EM124" s="30"/>
      <c r="EN124" s="31"/>
      <c r="EO124" s="14"/>
      <c r="EP124" s="4"/>
      <c r="EQ124" s="39"/>
      <c r="ER124" s="30"/>
      <c r="ES124" s="31"/>
      <c r="ET124" s="14"/>
      <c r="EU124" s="4"/>
      <c r="EV124" s="39"/>
      <c r="EW124" s="30"/>
      <c r="EX124" s="31"/>
      <c r="EY124" s="14"/>
      <c r="EZ124" s="286"/>
      <c r="FA124" s="39">
        <v>378000</v>
      </c>
      <c r="FB124" s="30">
        <v>0</v>
      </c>
      <c r="FC124" s="31">
        <v>378000</v>
      </c>
      <c r="FD124" s="14">
        <v>3780000</v>
      </c>
      <c r="FE124" s="4"/>
      <c r="FF124" s="39"/>
      <c r="FG124" s="30"/>
      <c r="FH124" s="31"/>
      <c r="FI124" s="14"/>
      <c r="FJ124" s="94"/>
      <c r="FK124" s="87">
        <f t="shared" si="85"/>
        <v>402220</v>
      </c>
      <c r="FL124" s="87"/>
      <c r="FM124" s="87"/>
      <c r="FN124" s="87"/>
      <c r="FO124" s="87"/>
      <c r="FP124" s="87"/>
      <c r="FQ124" s="87"/>
      <c r="FR124" s="87"/>
      <c r="FS124" s="87"/>
      <c r="FT124" s="87"/>
      <c r="FU124" s="87">
        <f t="shared" si="118"/>
        <v>348000</v>
      </c>
      <c r="FV124" s="87"/>
      <c r="FW124" s="87"/>
      <c r="FX124" s="87"/>
      <c r="FY124" s="87"/>
      <c r="FZ124" s="87"/>
      <c r="GA124" s="87"/>
      <c r="GB124" s="87"/>
      <c r="GC124" s="87"/>
      <c r="GD124" s="87"/>
      <c r="GE124" s="87"/>
      <c r="GF124" s="87"/>
      <c r="GG124" s="87"/>
      <c r="GH124" s="87"/>
      <c r="GI124" s="87"/>
      <c r="GJ124" s="87"/>
      <c r="GK124" s="87"/>
      <c r="GL124" s="87"/>
      <c r="GM124" s="87"/>
      <c r="GN124" s="87">
        <f t="shared" si="138"/>
        <v>378000</v>
      </c>
      <c r="GO124" s="87"/>
      <c r="GP124" s="95"/>
      <c r="GQ124" s="87">
        <f t="shared" si="87"/>
        <v>402220</v>
      </c>
      <c r="GR124" s="96">
        <f t="shared" si="82"/>
        <v>348000</v>
      </c>
      <c r="GS124" s="20" t="str">
        <f t="shared" si="109"/>
        <v>COLOMBIAN MEDICARE SAS</v>
      </c>
      <c r="GT124" s="96">
        <f t="shared" si="93"/>
        <v>321776</v>
      </c>
      <c r="GU124" s="96">
        <f t="shared" si="96"/>
        <v>417600</v>
      </c>
      <c r="GV124" s="96">
        <f t="shared" si="110"/>
        <v>363000</v>
      </c>
      <c r="GW124" s="87">
        <f t="shared" si="125"/>
        <v>-54220</v>
      </c>
      <c r="GX124" s="88">
        <f t="shared" si="126"/>
        <v>-0.13480184973397644</v>
      </c>
      <c r="GY124" s="96">
        <f t="shared" si="111"/>
        <v>348000</v>
      </c>
      <c r="GZ124" s="96">
        <f t="shared" si="83"/>
        <v>3480000</v>
      </c>
    </row>
    <row r="125" spans="1:210" s="27" customFormat="1" ht="30" customHeight="1">
      <c r="A125" s="17">
        <v>109</v>
      </c>
      <c r="B125" s="18" t="s">
        <v>314</v>
      </c>
      <c r="C125" s="53" t="s">
        <v>315</v>
      </c>
      <c r="D125" s="55"/>
      <c r="E125" s="51">
        <v>17</v>
      </c>
      <c r="F125" s="19" t="s">
        <v>970</v>
      </c>
      <c r="G125" s="20" t="s">
        <v>981</v>
      </c>
      <c r="H125" s="60"/>
      <c r="I125" s="90" t="s">
        <v>1024</v>
      </c>
      <c r="J125" s="14">
        <v>308000</v>
      </c>
      <c r="K125" s="14"/>
      <c r="L125" s="14"/>
      <c r="M125" s="14">
        <f>(J125*9.28%)+J125</f>
        <v>336582.40000000002</v>
      </c>
      <c r="N125" s="14">
        <f>M125</f>
        <v>336582.40000000002</v>
      </c>
      <c r="O125" s="14">
        <f t="shared" si="84"/>
        <v>5721900.8000000007</v>
      </c>
      <c r="P125" s="286"/>
      <c r="Q125" s="39"/>
      <c r="R125" s="30"/>
      <c r="S125" s="31"/>
      <c r="T125" s="31"/>
      <c r="U125" s="4"/>
      <c r="V125" s="39"/>
      <c r="W125" s="30"/>
      <c r="X125" s="31"/>
      <c r="Y125" s="31"/>
      <c r="Z125" s="286"/>
      <c r="AA125" s="39"/>
      <c r="AB125" s="39"/>
      <c r="AC125" s="31"/>
      <c r="AD125" s="31"/>
      <c r="AE125" s="4"/>
      <c r="AF125" s="39"/>
      <c r="AG125" s="30"/>
      <c r="AH125" s="31"/>
      <c r="AI125" s="31"/>
      <c r="AJ125" s="4"/>
      <c r="AK125" s="39"/>
      <c r="AL125" s="39"/>
      <c r="AM125" s="31"/>
      <c r="AN125" s="31"/>
      <c r="AO125" s="4"/>
      <c r="AP125" s="39"/>
      <c r="AQ125" s="30"/>
      <c r="AR125" s="31"/>
      <c r="AS125" s="14"/>
      <c r="AT125" s="4"/>
      <c r="AU125" s="39"/>
      <c r="AV125" s="14"/>
      <c r="AW125" s="31"/>
      <c r="AX125" s="14"/>
      <c r="AY125" s="4"/>
      <c r="AZ125" s="39"/>
      <c r="BA125" s="30"/>
      <c r="BB125" s="31"/>
      <c r="BC125" s="31"/>
      <c r="BD125" s="4"/>
      <c r="BE125" s="39"/>
      <c r="BF125" s="30"/>
      <c r="BG125" s="31"/>
      <c r="BH125" s="14"/>
      <c r="BI125" s="4"/>
      <c r="BJ125" s="39">
        <v>348000</v>
      </c>
      <c r="BK125" s="30"/>
      <c r="BL125" s="31">
        <v>348000</v>
      </c>
      <c r="BM125" s="14">
        <v>5916000</v>
      </c>
      <c r="BN125" s="4"/>
      <c r="BO125" s="39"/>
      <c r="BP125" s="30"/>
      <c r="BQ125" s="31"/>
      <c r="BR125" s="14"/>
      <c r="BS125" s="4"/>
      <c r="BT125" s="39"/>
      <c r="BU125" s="30"/>
      <c r="BV125" s="31"/>
      <c r="BW125" s="14"/>
      <c r="BX125" s="4"/>
      <c r="BY125" s="39"/>
      <c r="BZ125" s="30"/>
      <c r="CA125" s="31"/>
      <c r="CB125" s="14"/>
      <c r="CC125" s="4"/>
      <c r="CD125" s="35"/>
      <c r="CE125" s="33"/>
      <c r="CF125" s="31"/>
      <c r="CG125" s="14"/>
      <c r="CH125" s="4"/>
      <c r="CI125" s="39"/>
      <c r="CJ125" s="30"/>
      <c r="CK125" s="31"/>
      <c r="CL125" s="14"/>
      <c r="CM125" s="4"/>
      <c r="CN125" s="39"/>
      <c r="CO125" s="30"/>
      <c r="CP125" s="31"/>
      <c r="CQ125" s="14"/>
      <c r="CR125" s="4"/>
      <c r="CS125" s="39"/>
      <c r="CT125" s="39"/>
      <c r="CU125" s="39"/>
      <c r="CV125" s="14"/>
      <c r="CW125" s="4"/>
      <c r="CX125" s="39"/>
      <c r="CY125" s="30"/>
      <c r="CZ125" s="31"/>
      <c r="DA125" s="14"/>
      <c r="DB125" s="286"/>
      <c r="DC125" s="14"/>
      <c r="DD125" s="14"/>
      <c r="DE125" s="14"/>
      <c r="DF125" s="14"/>
      <c r="DG125" s="4"/>
      <c r="DH125" s="39"/>
      <c r="DI125" s="30"/>
      <c r="DJ125" s="31"/>
      <c r="DK125" s="14"/>
      <c r="DL125" s="4"/>
      <c r="DM125" s="39"/>
      <c r="DN125" s="30"/>
      <c r="DO125" s="31"/>
      <c r="DP125" s="14"/>
      <c r="DQ125" s="4"/>
      <c r="DR125" s="39"/>
      <c r="DS125" s="30"/>
      <c r="DT125" s="31"/>
      <c r="DU125" s="14"/>
      <c r="DV125" s="4"/>
      <c r="DW125" s="46"/>
      <c r="DX125" s="61"/>
      <c r="DY125" s="61"/>
      <c r="DZ125" s="14"/>
      <c r="EA125" s="4"/>
      <c r="EB125" s="39"/>
      <c r="EC125" s="43"/>
      <c r="ED125" s="31"/>
      <c r="EE125" s="14"/>
      <c r="EF125" s="4"/>
      <c r="EG125" s="39"/>
      <c r="EH125" s="30"/>
      <c r="EI125" s="31"/>
      <c r="EJ125" s="14"/>
      <c r="EK125" s="4"/>
      <c r="EL125" s="39"/>
      <c r="EM125" s="30"/>
      <c r="EN125" s="31"/>
      <c r="EO125" s="14"/>
      <c r="EP125" s="4"/>
      <c r="EQ125" s="39"/>
      <c r="ER125" s="30"/>
      <c r="ES125" s="31"/>
      <c r="ET125" s="14"/>
      <c r="EU125" s="4"/>
      <c r="EV125" s="39"/>
      <c r="EW125" s="30"/>
      <c r="EX125" s="31"/>
      <c r="EY125" s="14"/>
      <c r="EZ125" s="286"/>
      <c r="FA125" s="39"/>
      <c r="FB125" s="30"/>
      <c r="FC125" s="31"/>
      <c r="FD125" s="14"/>
      <c r="FE125" s="4"/>
      <c r="FF125" s="39"/>
      <c r="FG125" s="30"/>
      <c r="FH125" s="31"/>
      <c r="FI125" s="14"/>
      <c r="FJ125" s="94"/>
      <c r="FK125" s="87">
        <f t="shared" si="85"/>
        <v>336582.40000000002</v>
      </c>
      <c r="FL125" s="87"/>
      <c r="FM125" s="87"/>
      <c r="FN125" s="87"/>
      <c r="FO125" s="87"/>
      <c r="FP125" s="87"/>
      <c r="FQ125" s="87"/>
      <c r="FR125" s="87"/>
      <c r="FS125" s="87"/>
      <c r="FT125" s="87"/>
      <c r="FU125" s="87">
        <f t="shared" si="118"/>
        <v>348000</v>
      </c>
      <c r="FV125" s="87"/>
      <c r="FW125" s="87"/>
      <c r="FX125" s="87"/>
      <c r="FY125" s="87"/>
      <c r="FZ125" s="87"/>
      <c r="GA125" s="87"/>
      <c r="GB125" s="87"/>
      <c r="GC125" s="87"/>
      <c r="GD125" s="87"/>
      <c r="GE125" s="87"/>
      <c r="GF125" s="87"/>
      <c r="GG125" s="87"/>
      <c r="GH125" s="87"/>
      <c r="GI125" s="87"/>
      <c r="GJ125" s="87"/>
      <c r="GK125" s="87"/>
      <c r="GL125" s="87"/>
      <c r="GM125" s="87"/>
      <c r="GN125" s="87"/>
      <c r="GO125" s="87"/>
      <c r="GP125" s="95"/>
      <c r="GQ125" s="87">
        <f t="shared" si="87"/>
        <v>336582.40000000002</v>
      </c>
      <c r="GR125" s="96">
        <f t="shared" si="82"/>
        <v>348000</v>
      </c>
      <c r="GS125" s="20" t="str">
        <f t="shared" si="109"/>
        <v>COLOMBIAN MEDICARE SAS</v>
      </c>
      <c r="GT125" s="96">
        <f t="shared" si="93"/>
        <v>269265.92000000004</v>
      </c>
      <c r="GU125" s="96">
        <f t="shared" si="96"/>
        <v>417600</v>
      </c>
      <c r="GV125" s="96">
        <f t="shared" si="110"/>
        <v>348000</v>
      </c>
      <c r="GW125" s="87">
        <f t="shared" si="125"/>
        <v>11417.599999999977</v>
      </c>
      <c r="GX125" s="88">
        <f t="shared" si="126"/>
        <v>3.3922153980719065E-2</v>
      </c>
      <c r="GY125" s="96">
        <f t="shared" si="111"/>
        <v>348000</v>
      </c>
      <c r="GZ125" s="96">
        <f t="shared" si="83"/>
        <v>5916000</v>
      </c>
    </row>
    <row r="126" spans="1:210" s="27" customFormat="1" ht="30" customHeight="1">
      <c r="A126" s="17">
        <v>110</v>
      </c>
      <c r="B126" s="18" t="s">
        <v>316</v>
      </c>
      <c r="C126" s="53" t="s">
        <v>317</v>
      </c>
      <c r="D126" s="55"/>
      <c r="E126" s="51">
        <v>1</v>
      </c>
      <c r="F126" s="19" t="s">
        <v>970</v>
      </c>
      <c r="G126" s="20" t="s">
        <v>981</v>
      </c>
      <c r="H126" s="60"/>
      <c r="I126" s="90" t="s">
        <v>1032</v>
      </c>
      <c r="J126" s="14">
        <v>308000</v>
      </c>
      <c r="K126" s="14"/>
      <c r="L126" s="14">
        <f t="shared" ref="L126:L127" si="139">(J126*13.12%)+J126</f>
        <v>348409.59999999998</v>
      </c>
      <c r="M126" s="14">
        <f t="shared" ref="M126:M127" si="140">(L126*9.28%)+L126</f>
        <v>380742.01087999996</v>
      </c>
      <c r="N126" s="14">
        <f t="shared" ref="N126:N127" si="141">M126</f>
        <v>380742.01087999996</v>
      </c>
      <c r="O126" s="14">
        <f t="shared" si="84"/>
        <v>380742.01087999996</v>
      </c>
      <c r="P126" s="286"/>
      <c r="Q126" s="39"/>
      <c r="R126" s="30"/>
      <c r="S126" s="31"/>
      <c r="T126" s="31"/>
      <c r="U126" s="4"/>
      <c r="V126" s="39"/>
      <c r="W126" s="30"/>
      <c r="X126" s="31"/>
      <c r="Y126" s="31"/>
      <c r="Z126" s="286"/>
      <c r="AA126" s="39"/>
      <c r="AB126" s="39"/>
      <c r="AC126" s="31"/>
      <c r="AD126" s="31"/>
      <c r="AE126" s="4"/>
      <c r="AF126" s="39"/>
      <c r="AG126" s="30"/>
      <c r="AH126" s="31"/>
      <c r="AI126" s="31"/>
      <c r="AJ126" s="4"/>
      <c r="AK126" s="39"/>
      <c r="AL126" s="39"/>
      <c r="AM126" s="31"/>
      <c r="AN126" s="31"/>
      <c r="AO126" s="4"/>
      <c r="AP126" s="39"/>
      <c r="AQ126" s="30"/>
      <c r="AR126" s="31"/>
      <c r="AS126" s="14"/>
      <c r="AT126" s="4"/>
      <c r="AU126" s="39"/>
      <c r="AV126" s="14"/>
      <c r="AW126" s="31"/>
      <c r="AX126" s="14"/>
      <c r="AY126" s="4"/>
      <c r="AZ126" s="39"/>
      <c r="BA126" s="30"/>
      <c r="BB126" s="31"/>
      <c r="BC126" s="31"/>
      <c r="BD126" s="4"/>
      <c r="BE126" s="39"/>
      <c r="BF126" s="30"/>
      <c r="BG126" s="31"/>
      <c r="BH126" s="14"/>
      <c r="BI126" s="4"/>
      <c r="BJ126" s="39">
        <v>348000</v>
      </c>
      <c r="BK126" s="30"/>
      <c r="BL126" s="31">
        <v>348000</v>
      </c>
      <c r="BM126" s="14">
        <v>348000</v>
      </c>
      <c r="BN126" s="4"/>
      <c r="BO126" s="39"/>
      <c r="BP126" s="30"/>
      <c r="BQ126" s="31"/>
      <c r="BR126" s="14"/>
      <c r="BS126" s="4"/>
      <c r="BT126" s="39"/>
      <c r="BU126" s="30"/>
      <c r="BV126" s="31"/>
      <c r="BW126" s="14"/>
      <c r="BX126" s="4"/>
      <c r="BY126" s="39"/>
      <c r="BZ126" s="30"/>
      <c r="CA126" s="31"/>
      <c r="CB126" s="14"/>
      <c r="CC126" s="4"/>
      <c r="CD126" s="35"/>
      <c r="CE126" s="33"/>
      <c r="CF126" s="31"/>
      <c r="CG126" s="14"/>
      <c r="CH126" s="4"/>
      <c r="CI126" s="39"/>
      <c r="CJ126" s="30"/>
      <c r="CK126" s="31"/>
      <c r="CL126" s="14"/>
      <c r="CM126" s="4"/>
      <c r="CN126" s="39"/>
      <c r="CO126" s="30"/>
      <c r="CP126" s="31"/>
      <c r="CQ126" s="14"/>
      <c r="CR126" s="4"/>
      <c r="CS126" s="39"/>
      <c r="CT126" s="39"/>
      <c r="CU126" s="39"/>
      <c r="CV126" s="14"/>
      <c r="CW126" s="4"/>
      <c r="CX126" s="39"/>
      <c r="CY126" s="30"/>
      <c r="CZ126" s="31"/>
      <c r="DA126" s="14"/>
      <c r="DB126" s="286"/>
      <c r="DC126" s="14">
        <v>309021.25</v>
      </c>
      <c r="DD126" s="14">
        <v>0</v>
      </c>
      <c r="DE126" s="14">
        <v>309021.25</v>
      </c>
      <c r="DF126" s="14">
        <v>309021.25</v>
      </c>
      <c r="DG126" s="4"/>
      <c r="DH126" s="39"/>
      <c r="DI126" s="30"/>
      <c r="DJ126" s="31"/>
      <c r="DK126" s="14"/>
      <c r="DL126" s="4"/>
      <c r="DM126" s="39"/>
      <c r="DN126" s="30"/>
      <c r="DO126" s="31"/>
      <c r="DP126" s="14"/>
      <c r="DQ126" s="4"/>
      <c r="DR126" s="39"/>
      <c r="DS126" s="30"/>
      <c r="DT126" s="31"/>
      <c r="DU126" s="14"/>
      <c r="DV126" s="4"/>
      <c r="DW126" s="46"/>
      <c r="DX126" s="61"/>
      <c r="DY126" s="61"/>
      <c r="DZ126" s="14"/>
      <c r="EA126" s="4"/>
      <c r="EB126" s="39"/>
      <c r="EC126" s="43"/>
      <c r="ED126" s="31"/>
      <c r="EE126" s="14"/>
      <c r="EF126" s="4"/>
      <c r="EG126" s="39"/>
      <c r="EH126" s="30"/>
      <c r="EI126" s="31"/>
      <c r="EJ126" s="14"/>
      <c r="EK126" s="4"/>
      <c r="EL126" s="39"/>
      <c r="EM126" s="30"/>
      <c r="EN126" s="31"/>
      <c r="EO126" s="14"/>
      <c r="EP126" s="4"/>
      <c r="EQ126" s="39"/>
      <c r="ER126" s="30"/>
      <c r="ES126" s="31"/>
      <c r="ET126" s="14"/>
      <c r="EU126" s="4"/>
      <c r="EV126" s="39"/>
      <c r="EW126" s="30"/>
      <c r="EX126" s="31"/>
      <c r="EY126" s="14"/>
      <c r="EZ126" s="286"/>
      <c r="FA126" s="39">
        <v>799200</v>
      </c>
      <c r="FB126" s="30">
        <v>0</v>
      </c>
      <c r="FC126" s="31">
        <v>799200</v>
      </c>
      <c r="FD126" s="14">
        <v>799200</v>
      </c>
      <c r="FE126" s="4"/>
      <c r="FF126" s="39"/>
      <c r="FG126" s="30"/>
      <c r="FH126" s="31"/>
      <c r="FI126" s="14"/>
      <c r="FJ126" s="94"/>
      <c r="FK126" s="87">
        <f t="shared" si="85"/>
        <v>380742.01087999996</v>
      </c>
      <c r="FL126" s="87"/>
      <c r="FM126" s="87"/>
      <c r="FN126" s="87"/>
      <c r="FO126" s="87"/>
      <c r="FP126" s="87"/>
      <c r="FQ126" s="87"/>
      <c r="FR126" s="87"/>
      <c r="FS126" s="87"/>
      <c r="FT126" s="87"/>
      <c r="FU126" s="87">
        <f t="shared" si="118"/>
        <v>348000</v>
      </c>
      <c r="FV126" s="87"/>
      <c r="FW126" s="87"/>
      <c r="FX126" s="87"/>
      <c r="FY126" s="87"/>
      <c r="FZ126" s="87"/>
      <c r="GA126" s="87"/>
      <c r="GB126" s="87"/>
      <c r="GC126" s="87"/>
      <c r="GD126" s="87">
        <f t="shared" si="123"/>
        <v>309021.25</v>
      </c>
      <c r="GE126" s="87"/>
      <c r="GF126" s="87"/>
      <c r="GG126" s="87"/>
      <c r="GH126" s="87"/>
      <c r="GI126" s="87"/>
      <c r="GJ126" s="87"/>
      <c r="GK126" s="87"/>
      <c r="GL126" s="87"/>
      <c r="GM126" s="87"/>
      <c r="GN126" s="87">
        <f t="shared" si="138"/>
        <v>799200</v>
      </c>
      <c r="GO126" s="87"/>
      <c r="GP126" s="95"/>
      <c r="GQ126" s="87">
        <f t="shared" si="87"/>
        <v>380742.01087999996</v>
      </c>
      <c r="GR126" s="96">
        <f t="shared" si="82"/>
        <v>309021.25</v>
      </c>
      <c r="GS126" s="20" t="str">
        <f t="shared" si="109"/>
        <v>MEDICOX LTDA</v>
      </c>
      <c r="GT126" s="96">
        <f t="shared" si="93"/>
        <v>304593.60870399995</v>
      </c>
      <c r="GU126" s="96">
        <f t="shared" si="96"/>
        <v>370825.5</v>
      </c>
      <c r="GV126" s="96">
        <f t="shared" si="110"/>
        <v>485407.08333333331</v>
      </c>
      <c r="GW126" s="87">
        <f t="shared" si="125"/>
        <v>-71720.760879999958</v>
      </c>
      <c r="GX126" s="88">
        <f t="shared" si="126"/>
        <v>-0.18837101982582238</v>
      </c>
      <c r="GY126" s="96">
        <f t="shared" si="111"/>
        <v>309021.25</v>
      </c>
      <c r="GZ126" s="96">
        <f t="shared" si="83"/>
        <v>309021.25</v>
      </c>
    </row>
    <row r="127" spans="1:210" s="27" customFormat="1" ht="30" customHeight="1">
      <c r="A127" s="17">
        <v>111</v>
      </c>
      <c r="B127" s="18" t="s">
        <v>318</v>
      </c>
      <c r="C127" s="53" t="s">
        <v>319</v>
      </c>
      <c r="D127" s="55"/>
      <c r="E127" s="51">
        <v>10</v>
      </c>
      <c r="F127" s="19" t="s">
        <v>970</v>
      </c>
      <c r="G127" s="20" t="s">
        <v>981</v>
      </c>
      <c r="H127" s="60"/>
      <c r="I127" s="90" t="s">
        <v>1039</v>
      </c>
      <c r="J127" s="14">
        <v>276000</v>
      </c>
      <c r="K127" s="14"/>
      <c r="L127" s="14">
        <f t="shared" si="139"/>
        <v>312211.20000000001</v>
      </c>
      <c r="M127" s="14">
        <f t="shared" si="140"/>
        <v>341184.39936000004</v>
      </c>
      <c r="N127" s="14">
        <f t="shared" si="141"/>
        <v>341184.39936000004</v>
      </c>
      <c r="O127" s="14">
        <f t="shared" si="84"/>
        <v>3411843.9936000006</v>
      </c>
      <c r="P127" s="286"/>
      <c r="Q127" s="39"/>
      <c r="R127" s="30"/>
      <c r="S127" s="31"/>
      <c r="T127" s="31"/>
      <c r="U127" s="4"/>
      <c r="V127" s="39"/>
      <c r="W127" s="30"/>
      <c r="X127" s="31"/>
      <c r="Y127" s="31"/>
      <c r="Z127" s="286"/>
      <c r="AA127" s="39"/>
      <c r="AB127" s="39"/>
      <c r="AC127" s="31"/>
      <c r="AD127" s="31"/>
      <c r="AE127" s="4"/>
      <c r="AF127" s="39"/>
      <c r="AG127" s="30"/>
      <c r="AH127" s="31"/>
      <c r="AI127" s="31"/>
      <c r="AJ127" s="4"/>
      <c r="AK127" s="39"/>
      <c r="AL127" s="39"/>
      <c r="AM127" s="31"/>
      <c r="AN127" s="31"/>
      <c r="AO127" s="4"/>
      <c r="AP127" s="39"/>
      <c r="AQ127" s="30"/>
      <c r="AR127" s="31"/>
      <c r="AS127" s="14"/>
      <c r="AT127" s="4"/>
      <c r="AU127" s="39"/>
      <c r="AV127" s="14"/>
      <c r="AW127" s="31"/>
      <c r="AX127" s="14"/>
      <c r="AY127" s="4"/>
      <c r="AZ127" s="39"/>
      <c r="BA127" s="30"/>
      <c r="BB127" s="31"/>
      <c r="BC127" s="31"/>
      <c r="BD127" s="4"/>
      <c r="BE127" s="39"/>
      <c r="BF127" s="30"/>
      <c r="BG127" s="31"/>
      <c r="BH127" s="14"/>
      <c r="BI127" s="4"/>
      <c r="BJ127" s="39">
        <v>280000</v>
      </c>
      <c r="BK127" s="30"/>
      <c r="BL127" s="31">
        <v>280000</v>
      </c>
      <c r="BM127" s="14">
        <v>2800000</v>
      </c>
      <c r="BN127" s="4"/>
      <c r="BO127" s="39"/>
      <c r="BP127" s="30"/>
      <c r="BQ127" s="31"/>
      <c r="BR127" s="14"/>
      <c r="BS127" s="4"/>
      <c r="BT127" s="39"/>
      <c r="BU127" s="30"/>
      <c r="BV127" s="31"/>
      <c r="BW127" s="14"/>
      <c r="BX127" s="4"/>
      <c r="BY127" s="39"/>
      <c r="BZ127" s="30"/>
      <c r="CA127" s="31"/>
      <c r="CB127" s="14"/>
      <c r="CC127" s="4"/>
      <c r="CD127" s="35"/>
      <c r="CE127" s="33"/>
      <c r="CF127" s="31"/>
      <c r="CG127" s="14"/>
      <c r="CH127" s="4"/>
      <c r="CI127" s="39"/>
      <c r="CJ127" s="30"/>
      <c r="CK127" s="31"/>
      <c r="CL127" s="14"/>
      <c r="CM127" s="4"/>
      <c r="CN127" s="39"/>
      <c r="CO127" s="30"/>
      <c r="CP127" s="31"/>
      <c r="CQ127" s="14"/>
      <c r="CR127" s="4"/>
      <c r="CS127" s="39"/>
      <c r="CT127" s="39"/>
      <c r="CU127" s="39"/>
      <c r="CV127" s="14"/>
      <c r="CW127" s="4"/>
      <c r="CX127" s="39"/>
      <c r="CY127" s="30"/>
      <c r="CZ127" s="31"/>
      <c r="DA127" s="14"/>
      <c r="DB127" s="286"/>
      <c r="DC127" s="14">
        <v>454766.25</v>
      </c>
      <c r="DD127" s="14">
        <v>0</v>
      </c>
      <c r="DE127" s="14">
        <v>454766.25</v>
      </c>
      <c r="DF127" s="14">
        <v>4547662.5</v>
      </c>
      <c r="DG127" s="4"/>
      <c r="DH127" s="39"/>
      <c r="DI127" s="30"/>
      <c r="DJ127" s="31"/>
      <c r="DK127" s="14"/>
      <c r="DL127" s="4"/>
      <c r="DM127" s="39"/>
      <c r="DN127" s="30"/>
      <c r="DO127" s="31"/>
      <c r="DP127" s="14"/>
      <c r="DQ127" s="4"/>
      <c r="DR127" s="39"/>
      <c r="DS127" s="30"/>
      <c r="DT127" s="31"/>
      <c r="DU127" s="14"/>
      <c r="DV127" s="4"/>
      <c r="DW127" s="46"/>
      <c r="DX127" s="61"/>
      <c r="DY127" s="61"/>
      <c r="DZ127" s="14"/>
      <c r="EA127" s="4"/>
      <c r="EB127" s="39"/>
      <c r="EC127" s="43"/>
      <c r="ED127" s="31"/>
      <c r="EE127" s="14"/>
      <c r="EF127" s="4"/>
      <c r="EG127" s="39"/>
      <c r="EH127" s="30"/>
      <c r="EI127" s="31"/>
      <c r="EJ127" s="14"/>
      <c r="EK127" s="4"/>
      <c r="EL127" s="39"/>
      <c r="EM127" s="30"/>
      <c r="EN127" s="31"/>
      <c r="EO127" s="14"/>
      <c r="EP127" s="4"/>
      <c r="EQ127" s="39"/>
      <c r="ER127" s="30"/>
      <c r="ES127" s="31"/>
      <c r="ET127" s="14"/>
      <c r="EU127" s="4"/>
      <c r="EV127" s="39"/>
      <c r="EW127" s="30"/>
      <c r="EX127" s="31"/>
      <c r="EY127" s="14"/>
      <c r="EZ127" s="286"/>
      <c r="FA127" s="39">
        <v>119000</v>
      </c>
      <c r="FB127" s="30">
        <v>0</v>
      </c>
      <c r="FC127" s="31">
        <v>119000</v>
      </c>
      <c r="FD127" s="14">
        <v>1190000</v>
      </c>
      <c r="FE127" s="4"/>
      <c r="FF127" s="39"/>
      <c r="FG127" s="30"/>
      <c r="FH127" s="31"/>
      <c r="FI127" s="14"/>
      <c r="FJ127" s="94"/>
      <c r="FK127" s="87">
        <f t="shared" si="85"/>
        <v>341184.39936000004</v>
      </c>
      <c r="FL127" s="87"/>
      <c r="FM127" s="87"/>
      <c r="FN127" s="87"/>
      <c r="FO127" s="87"/>
      <c r="FP127" s="87"/>
      <c r="FQ127" s="87"/>
      <c r="FR127" s="87"/>
      <c r="FS127" s="87"/>
      <c r="FT127" s="87"/>
      <c r="FU127" s="87">
        <f t="shared" si="118"/>
        <v>280000</v>
      </c>
      <c r="FV127" s="87"/>
      <c r="FW127" s="87"/>
      <c r="FX127" s="87"/>
      <c r="FY127" s="87"/>
      <c r="FZ127" s="87"/>
      <c r="GA127" s="87"/>
      <c r="GB127" s="87"/>
      <c r="GC127" s="87"/>
      <c r="GD127" s="87">
        <f t="shared" si="123"/>
        <v>454766.25</v>
      </c>
      <c r="GE127" s="87"/>
      <c r="GF127" s="87"/>
      <c r="GG127" s="87"/>
      <c r="GH127" s="87"/>
      <c r="GI127" s="87"/>
      <c r="GJ127" s="87"/>
      <c r="GK127" s="87"/>
      <c r="GL127" s="87"/>
      <c r="GM127" s="87"/>
      <c r="GN127" s="87"/>
      <c r="GO127" s="87"/>
      <c r="GP127" s="95"/>
      <c r="GQ127" s="87">
        <f t="shared" si="87"/>
        <v>341184.39936000004</v>
      </c>
      <c r="GR127" s="96">
        <f t="shared" si="82"/>
        <v>280000</v>
      </c>
      <c r="GS127" s="20" t="str">
        <f t="shared" si="109"/>
        <v>COLOMBIAN MEDICARE SAS</v>
      </c>
      <c r="GT127" s="98">
        <f t="shared" si="93"/>
        <v>272947.51948800002</v>
      </c>
      <c r="GU127" s="98">
        <f>FK127*1.2</f>
        <v>409421.27923200006</v>
      </c>
      <c r="GV127" s="96">
        <f t="shared" si="110"/>
        <v>367383.125</v>
      </c>
      <c r="GW127" s="87">
        <f t="shared" si="125"/>
        <v>-61184.399360000039</v>
      </c>
      <c r="GX127" s="88">
        <f t="shared" si="126"/>
        <v>-0.17932941680443437</v>
      </c>
      <c r="GY127" s="96">
        <f t="shared" si="111"/>
        <v>280000</v>
      </c>
      <c r="GZ127" s="96">
        <f t="shared" si="83"/>
        <v>2800000</v>
      </c>
      <c r="HB127" s="84"/>
    </row>
    <row r="128" spans="1:210" s="27" customFormat="1" ht="30" customHeight="1">
      <c r="A128" s="17">
        <v>112</v>
      </c>
      <c r="B128" s="18" t="s">
        <v>320</v>
      </c>
      <c r="C128" s="53" t="s">
        <v>321</v>
      </c>
      <c r="D128" s="55"/>
      <c r="E128" s="51">
        <v>1</v>
      </c>
      <c r="F128" s="19" t="s">
        <v>970</v>
      </c>
      <c r="G128" s="20" t="s">
        <v>981</v>
      </c>
      <c r="H128" s="60"/>
      <c r="I128" s="90" t="s">
        <v>1024</v>
      </c>
      <c r="J128" s="14">
        <v>6823</v>
      </c>
      <c r="K128" s="14"/>
      <c r="L128" s="14"/>
      <c r="M128" s="14">
        <f>(J128*9.28%)+J128</f>
        <v>7456.1743999999999</v>
      </c>
      <c r="N128" s="14">
        <f>M128</f>
        <v>7456.1743999999999</v>
      </c>
      <c r="O128" s="14">
        <f t="shared" si="84"/>
        <v>7456.1743999999999</v>
      </c>
      <c r="P128" s="286"/>
      <c r="Q128" s="39"/>
      <c r="R128" s="30"/>
      <c r="S128" s="31"/>
      <c r="T128" s="31"/>
      <c r="U128" s="4"/>
      <c r="V128" s="39"/>
      <c r="W128" s="30"/>
      <c r="X128" s="31"/>
      <c r="Y128" s="31"/>
      <c r="Z128" s="286"/>
      <c r="AA128" s="39"/>
      <c r="AB128" s="39"/>
      <c r="AC128" s="31"/>
      <c r="AD128" s="31"/>
      <c r="AE128" s="4"/>
      <c r="AF128" s="39"/>
      <c r="AG128" s="30"/>
      <c r="AH128" s="31"/>
      <c r="AI128" s="31"/>
      <c r="AJ128" s="4"/>
      <c r="AK128" s="39"/>
      <c r="AL128" s="39"/>
      <c r="AM128" s="31"/>
      <c r="AN128" s="31"/>
      <c r="AO128" s="4"/>
      <c r="AP128" s="39"/>
      <c r="AQ128" s="30"/>
      <c r="AR128" s="31"/>
      <c r="AS128" s="14"/>
      <c r="AT128" s="4"/>
      <c r="AU128" s="39"/>
      <c r="AV128" s="14"/>
      <c r="AW128" s="31"/>
      <c r="AX128" s="14"/>
      <c r="AY128" s="4"/>
      <c r="AZ128" s="39"/>
      <c r="BA128" s="30"/>
      <c r="BB128" s="31"/>
      <c r="BC128" s="31"/>
      <c r="BD128" s="4"/>
      <c r="BE128" s="39"/>
      <c r="BF128" s="30"/>
      <c r="BG128" s="31"/>
      <c r="BH128" s="14"/>
      <c r="BI128" s="4"/>
      <c r="BJ128" s="39"/>
      <c r="BK128" s="30"/>
      <c r="BL128" s="31"/>
      <c r="BM128" s="14"/>
      <c r="BN128" s="4"/>
      <c r="BO128" s="39"/>
      <c r="BP128" s="30"/>
      <c r="BQ128" s="31"/>
      <c r="BR128" s="14"/>
      <c r="BS128" s="4"/>
      <c r="BT128" s="39"/>
      <c r="BU128" s="30"/>
      <c r="BV128" s="31"/>
      <c r="BW128" s="14"/>
      <c r="BX128" s="4"/>
      <c r="BY128" s="39"/>
      <c r="BZ128" s="30"/>
      <c r="CA128" s="31"/>
      <c r="CB128" s="14"/>
      <c r="CC128" s="4"/>
      <c r="CD128" s="35"/>
      <c r="CE128" s="33"/>
      <c r="CF128" s="31"/>
      <c r="CG128" s="14"/>
      <c r="CH128" s="4"/>
      <c r="CI128" s="39"/>
      <c r="CJ128" s="30"/>
      <c r="CK128" s="31"/>
      <c r="CL128" s="14"/>
      <c r="CM128" s="4"/>
      <c r="CN128" s="39"/>
      <c r="CO128" s="30"/>
      <c r="CP128" s="31"/>
      <c r="CQ128" s="14"/>
      <c r="CR128" s="4"/>
      <c r="CS128" s="39">
        <v>90000</v>
      </c>
      <c r="CT128" s="39">
        <v>0</v>
      </c>
      <c r="CU128" s="39">
        <v>90000</v>
      </c>
      <c r="CV128" s="14">
        <v>90000</v>
      </c>
      <c r="CW128" s="4"/>
      <c r="CX128" s="39"/>
      <c r="CY128" s="30"/>
      <c r="CZ128" s="31"/>
      <c r="DA128" s="14"/>
      <c r="DB128" s="286"/>
      <c r="DC128" s="43"/>
      <c r="DD128" s="43"/>
      <c r="DE128" s="14"/>
      <c r="DF128" s="14"/>
      <c r="DG128" s="4"/>
      <c r="DH128" s="39"/>
      <c r="DI128" s="30"/>
      <c r="DJ128" s="31"/>
      <c r="DK128" s="14"/>
      <c r="DL128" s="4"/>
      <c r="DM128" s="39"/>
      <c r="DN128" s="30"/>
      <c r="DO128" s="31"/>
      <c r="DP128" s="14"/>
      <c r="DQ128" s="4"/>
      <c r="DR128" s="39"/>
      <c r="DS128" s="30"/>
      <c r="DT128" s="31"/>
      <c r="DU128" s="14"/>
      <c r="DV128" s="4"/>
      <c r="DW128" s="46"/>
      <c r="DX128" s="61"/>
      <c r="DY128" s="61"/>
      <c r="DZ128" s="14"/>
      <c r="EA128" s="4"/>
      <c r="EB128" s="39"/>
      <c r="EC128" s="43"/>
      <c r="ED128" s="31"/>
      <c r="EE128" s="14"/>
      <c r="EF128" s="4"/>
      <c r="EG128" s="39"/>
      <c r="EH128" s="30"/>
      <c r="EI128" s="31"/>
      <c r="EJ128" s="14"/>
      <c r="EK128" s="4"/>
      <c r="EL128" s="39"/>
      <c r="EM128" s="30"/>
      <c r="EN128" s="31"/>
      <c r="EO128" s="14"/>
      <c r="EP128" s="4"/>
      <c r="EQ128" s="39"/>
      <c r="ER128" s="30"/>
      <c r="ES128" s="31"/>
      <c r="ET128" s="14"/>
      <c r="EU128" s="4"/>
      <c r="EV128" s="39"/>
      <c r="EW128" s="30"/>
      <c r="EX128" s="31"/>
      <c r="EY128" s="14"/>
      <c r="EZ128" s="286"/>
      <c r="FA128" s="39"/>
      <c r="FB128" s="30"/>
      <c r="FC128" s="31"/>
      <c r="FD128" s="14"/>
      <c r="FE128" s="4"/>
      <c r="FF128" s="39"/>
      <c r="FG128" s="30"/>
      <c r="FH128" s="31"/>
      <c r="FI128" s="14"/>
      <c r="FJ128" s="94"/>
      <c r="FK128" s="87">
        <f t="shared" si="85"/>
        <v>7456.1743999999999</v>
      </c>
      <c r="FL128" s="87"/>
      <c r="FM128" s="87"/>
      <c r="FN128" s="87"/>
      <c r="FO128" s="87"/>
      <c r="FP128" s="87"/>
      <c r="FQ128" s="87"/>
      <c r="FR128" s="87"/>
      <c r="FS128" s="87"/>
      <c r="FT128" s="87"/>
      <c r="FU128" s="87"/>
      <c r="FV128" s="87"/>
      <c r="FW128" s="87"/>
      <c r="FX128" s="87"/>
      <c r="FY128" s="87"/>
      <c r="FZ128" s="87"/>
      <c r="GA128" s="87"/>
      <c r="GB128" s="87">
        <f t="shared" si="106"/>
        <v>90000</v>
      </c>
      <c r="GC128" s="87"/>
      <c r="GD128" s="87"/>
      <c r="GE128" s="87"/>
      <c r="GF128" s="87"/>
      <c r="GG128" s="87"/>
      <c r="GH128" s="87"/>
      <c r="GI128" s="87"/>
      <c r="GJ128" s="87"/>
      <c r="GK128" s="87"/>
      <c r="GL128" s="87"/>
      <c r="GM128" s="87"/>
      <c r="GN128" s="87"/>
      <c r="GO128" s="87"/>
      <c r="GP128" s="95"/>
      <c r="GQ128" s="87">
        <f t="shared" si="87"/>
        <v>7456.1743999999999</v>
      </c>
      <c r="GR128" s="96">
        <f t="shared" si="82"/>
        <v>90000</v>
      </c>
      <c r="GS128" s="20" t="str">
        <f t="shared" si="109"/>
        <v>LM INSTRUMENTS S.A.</v>
      </c>
      <c r="GT128" s="96">
        <f t="shared" si="93"/>
        <v>5964.9395199999999</v>
      </c>
      <c r="GU128" s="96">
        <f t="shared" si="96"/>
        <v>108000</v>
      </c>
      <c r="GV128" s="96">
        <f t="shared" si="110"/>
        <v>90000</v>
      </c>
      <c r="GW128" s="87">
        <f>GV128-GR128</f>
        <v>0</v>
      </c>
      <c r="GX128" s="88">
        <f>GW128/GR128</f>
        <v>0</v>
      </c>
      <c r="GY128" s="96">
        <f t="shared" si="111"/>
        <v>90000</v>
      </c>
      <c r="GZ128" s="96">
        <f t="shared" si="83"/>
        <v>90000</v>
      </c>
    </row>
    <row r="129" spans="1:210" s="27" customFormat="1" ht="30" customHeight="1">
      <c r="A129" s="17">
        <v>113</v>
      </c>
      <c r="B129" s="18" t="s">
        <v>322</v>
      </c>
      <c r="C129" s="53" t="s">
        <v>323</v>
      </c>
      <c r="D129" s="55" t="s">
        <v>925</v>
      </c>
      <c r="E129" s="51">
        <v>10</v>
      </c>
      <c r="F129" s="19" t="s">
        <v>970</v>
      </c>
      <c r="G129" s="20" t="s">
        <v>981</v>
      </c>
      <c r="H129" s="60"/>
      <c r="I129" s="90" t="s">
        <v>1046</v>
      </c>
      <c r="J129" s="14">
        <v>81900</v>
      </c>
      <c r="K129" s="14"/>
      <c r="L129" s="14">
        <f t="shared" ref="L129:L130" si="142">(J129*13.12%)+J129</f>
        <v>92645.28</v>
      </c>
      <c r="M129" s="14">
        <f t="shared" ref="M129:M130" si="143">(L129*9.28%)+L129</f>
        <v>101242.761984</v>
      </c>
      <c r="N129" s="14">
        <f t="shared" ref="N129:N130" si="144">M129</f>
        <v>101242.761984</v>
      </c>
      <c r="O129" s="14">
        <f t="shared" si="84"/>
        <v>1012427.6198399999</v>
      </c>
      <c r="P129" s="286"/>
      <c r="Q129" s="39"/>
      <c r="R129" s="30"/>
      <c r="S129" s="31"/>
      <c r="T129" s="31"/>
      <c r="U129" s="4"/>
      <c r="V129" s="39"/>
      <c r="W129" s="30"/>
      <c r="X129" s="31"/>
      <c r="Y129" s="31"/>
      <c r="Z129" s="286"/>
      <c r="AA129" s="39"/>
      <c r="AB129" s="39"/>
      <c r="AC129" s="31"/>
      <c r="AD129" s="31"/>
      <c r="AE129" s="4"/>
      <c r="AF129" s="39"/>
      <c r="AG129" s="30"/>
      <c r="AH129" s="31"/>
      <c r="AI129" s="31"/>
      <c r="AJ129" s="4"/>
      <c r="AK129" s="39">
        <v>170610</v>
      </c>
      <c r="AL129" s="30"/>
      <c r="AM129" s="31">
        <v>170610</v>
      </c>
      <c r="AN129" s="31">
        <v>1706100</v>
      </c>
      <c r="AO129" s="4"/>
      <c r="AP129" s="39"/>
      <c r="AQ129" s="30"/>
      <c r="AR129" s="31"/>
      <c r="AS129" s="14"/>
      <c r="AT129" s="4"/>
      <c r="AU129" s="39"/>
      <c r="AV129" s="14"/>
      <c r="AW129" s="31"/>
      <c r="AX129" s="14"/>
      <c r="AY129" s="4"/>
      <c r="AZ129" s="39"/>
      <c r="BA129" s="30"/>
      <c r="BB129" s="31"/>
      <c r="BC129" s="31"/>
      <c r="BD129" s="4"/>
      <c r="BE129" s="39"/>
      <c r="BF129" s="30"/>
      <c r="BG129" s="31"/>
      <c r="BH129" s="14"/>
      <c r="BI129" s="4"/>
      <c r="BJ129" s="39"/>
      <c r="BK129" s="30"/>
      <c r="BL129" s="31"/>
      <c r="BM129" s="14"/>
      <c r="BN129" s="4"/>
      <c r="BO129" s="39"/>
      <c r="BP129" s="30"/>
      <c r="BQ129" s="31"/>
      <c r="BR129" s="14"/>
      <c r="BS129" s="4"/>
      <c r="BT129" s="39"/>
      <c r="BU129" s="30"/>
      <c r="BV129" s="31"/>
      <c r="BW129" s="14"/>
      <c r="BX129" s="4"/>
      <c r="BY129" s="39"/>
      <c r="BZ129" s="30"/>
      <c r="CA129" s="31"/>
      <c r="CB129" s="14"/>
      <c r="CC129" s="4"/>
      <c r="CD129" s="35"/>
      <c r="CE129" s="33"/>
      <c r="CF129" s="31"/>
      <c r="CG129" s="14"/>
      <c r="CH129" s="4"/>
      <c r="CI129" s="39"/>
      <c r="CJ129" s="30"/>
      <c r="CK129" s="31"/>
      <c r="CL129" s="14"/>
      <c r="CM129" s="4"/>
      <c r="CN129" s="39"/>
      <c r="CO129" s="30"/>
      <c r="CP129" s="31"/>
      <c r="CQ129" s="14"/>
      <c r="CR129" s="4"/>
      <c r="CS129" s="39"/>
      <c r="CT129" s="39"/>
      <c r="CU129" s="39"/>
      <c r="CV129" s="14"/>
      <c r="CW129" s="4"/>
      <c r="CX129" s="39"/>
      <c r="CY129" s="30"/>
      <c r="CZ129" s="31"/>
      <c r="DA129" s="14"/>
      <c r="DB129" s="286"/>
      <c r="DC129" s="43"/>
      <c r="DD129" s="43"/>
      <c r="DE129" s="14"/>
      <c r="DF129" s="14"/>
      <c r="DG129" s="4"/>
      <c r="DH129" s="39"/>
      <c r="DI129" s="30"/>
      <c r="DJ129" s="31"/>
      <c r="DK129" s="14"/>
      <c r="DL129" s="4"/>
      <c r="DM129" s="39"/>
      <c r="DN129" s="30"/>
      <c r="DO129" s="31"/>
      <c r="DP129" s="14"/>
      <c r="DQ129" s="4"/>
      <c r="DR129" s="39"/>
      <c r="DS129" s="30"/>
      <c r="DT129" s="31"/>
      <c r="DU129" s="14"/>
      <c r="DV129" s="4"/>
      <c r="DW129" s="45">
        <v>181300</v>
      </c>
      <c r="DX129" s="61">
        <v>0</v>
      </c>
      <c r="DY129" s="61">
        <v>181300</v>
      </c>
      <c r="DZ129" s="14">
        <v>1813000</v>
      </c>
      <c r="EA129" s="4"/>
      <c r="EB129" s="39"/>
      <c r="EC129" s="43"/>
      <c r="ED129" s="31"/>
      <c r="EE129" s="14"/>
      <c r="EF129" s="4"/>
      <c r="EG129" s="39"/>
      <c r="EH129" s="30"/>
      <c r="EI129" s="31"/>
      <c r="EJ129" s="14"/>
      <c r="EK129" s="4"/>
      <c r="EL129" s="39"/>
      <c r="EM129" s="30"/>
      <c r="EN129" s="31"/>
      <c r="EO129" s="14"/>
      <c r="EP129" s="4"/>
      <c r="EQ129" s="39"/>
      <c r="ER129" s="30"/>
      <c r="ES129" s="31"/>
      <c r="ET129" s="14"/>
      <c r="EU129" s="4"/>
      <c r="EV129" s="39"/>
      <c r="EW129" s="30"/>
      <c r="EX129" s="31"/>
      <c r="EY129" s="14"/>
      <c r="EZ129" s="286"/>
      <c r="FA129" s="39">
        <v>71500</v>
      </c>
      <c r="FB129" s="30">
        <v>0</v>
      </c>
      <c r="FC129" s="31">
        <v>71500</v>
      </c>
      <c r="FD129" s="14">
        <v>715000</v>
      </c>
      <c r="FE129" s="4"/>
      <c r="FF129" s="39"/>
      <c r="FG129" s="30"/>
      <c r="FH129" s="31"/>
      <c r="FI129" s="14"/>
      <c r="FJ129" s="94"/>
      <c r="FK129" s="87">
        <f t="shared" si="85"/>
        <v>101242.761984</v>
      </c>
      <c r="FL129" s="87"/>
      <c r="FM129" s="87"/>
      <c r="FN129" s="87"/>
      <c r="FO129" s="87"/>
      <c r="FP129" s="87">
        <f t="shared" si="132"/>
        <v>170610</v>
      </c>
      <c r="FQ129" s="87"/>
      <c r="FR129" s="87"/>
      <c r="FS129" s="87"/>
      <c r="FT129" s="87"/>
      <c r="FU129" s="87"/>
      <c r="FV129" s="87"/>
      <c r="FW129" s="87"/>
      <c r="FX129" s="87"/>
      <c r="FY129" s="87"/>
      <c r="FZ129" s="87"/>
      <c r="GA129" s="87"/>
      <c r="GB129" s="87"/>
      <c r="GC129" s="87"/>
      <c r="GD129" s="87"/>
      <c r="GE129" s="87"/>
      <c r="GF129" s="87"/>
      <c r="GG129" s="87"/>
      <c r="GH129" s="87">
        <f t="shared" si="86"/>
        <v>181300</v>
      </c>
      <c r="GI129" s="87"/>
      <c r="GJ129" s="87"/>
      <c r="GK129" s="87"/>
      <c r="GL129" s="87"/>
      <c r="GM129" s="87"/>
      <c r="GN129" s="87"/>
      <c r="GO129" s="87"/>
      <c r="GP129" s="95"/>
      <c r="GQ129" s="87">
        <f t="shared" si="87"/>
        <v>101242.761984</v>
      </c>
      <c r="GR129" s="96">
        <f t="shared" si="82"/>
        <v>170610</v>
      </c>
      <c r="GS129" s="20" t="str">
        <f t="shared" si="109"/>
        <v>B BRAUN MEDICAL S.A</v>
      </c>
      <c r="GT129" s="98">
        <f t="shared" si="93"/>
        <v>80994.209587200006</v>
      </c>
      <c r="GU129" s="98">
        <f>FK129*1.2</f>
        <v>121491.31438079999</v>
      </c>
      <c r="GV129" s="96">
        <f t="shared" si="110"/>
        <v>175955</v>
      </c>
      <c r="GW129" s="87">
        <f>GV129-GR129</f>
        <v>5345</v>
      </c>
      <c r="GX129" s="88">
        <f>GW129/GR129</f>
        <v>3.1328761502842743E-2</v>
      </c>
      <c r="GY129" s="96">
        <f t="shared" si="111"/>
        <v>170610</v>
      </c>
      <c r="GZ129" s="96">
        <f t="shared" si="83"/>
        <v>1706100</v>
      </c>
      <c r="HB129" s="84"/>
    </row>
    <row r="130" spans="1:210" s="27" customFormat="1" ht="30" customHeight="1">
      <c r="A130" s="17">
        <v>114</v>
      </c>
      <c r="B130" s="18" t="s">
        <v>324</v>
      </c>
      <c r="C130" s="53" t="s">
        <v>325</v>
      </c>
      <c r="D130" s="55" t="s">
        <v>925</v>
      </c>
      <c r="E130" s="51">
        <v>4</v>
      </c>
      <c r="F130" s="19" t="s">
        <v>970</v>
      </c>
      <c r="G130" s="20" t="s">
        <v>981</v>
      </c>
      <c r="H130" s="60"/>
      <c r="I130" s="90" t="s">
        <v>1030</v>
      </c>
      <c r="J130" s="14">
        <v>140976</v>
      </c>
      <c r="K130" s="14"/>
      <c r="L130" s="14">
        <f t="shared" si="142"/>
        <v>159472.05119999999</v>
      </c>
      <c r="M130" s="14">
        <f t="shared" si="143"/>
        <v>174271.05755135999</v>
      </c>
      <c r="N130" s="14">
        <f t="shared" si="144"/>
        <v>174271.05755135999</v>
      </c>
      <c r="O130" s="14">
        <f t="shared" si="84"/>
        <v>697084.23020543996</v>
      </c>
      <c r="P130" s="286"/>
      <c r="Q130" s="39"/>
      <c r="R130" s="30"/>
      <c r="S130" s="31"/>
      <c r="T130" s="31"/>
      <c r="U130" s="4"/>
      <c r="V130" s="39"/>
      <c r="W130" s="30"/>
      <c r="X130" s="31"/>
      <c r="Y130" s="31"/>
      <c r="Z130" s="286"/>
      <c r="AA130" s="39"/>
      <c r="AB130" s="39"/>
      <c r="AC130" s="31"/>
      <c r="AD130" s="31"/>
      <c r="AE130" s="4"/>
      <c r="AF130" s="39"/>
      <c r="AG130" s="30"/>
      <c r="AH130" s="31"/>
      <c r="AI130" s="31"/>
      <c r="AJ130" s="4"/>
      <c r="AK130" s="39">
        <v>147650</v>
      </c>
      <c r="AL130" s="30"/>
      <c r="AM130" s="31">
        <v>147650</v>
      </c>
      <c r="AN130" s="31">
        <v>590600</v>
      </c>
      <c r="AO130" s="4"/>
      <c r="AP130" s="39"/>
      <c r="AQ130" s="30"/>
      <c r="AR130" s="31"/>
      <c r="AS130" s="14"/>
      <c r="AT130" s="4"/>
      <c r="AU130" s="39"/>
      <c r="AV130" s="14"/>
      <c r="AW130" s="31"/>
      <c r="AX130" s="14"/>
      <c r="AY130" s="4"/>
      <c r="AZ130" s="39"/>
      <c r="BA130" s="30"/>
      <c r="BB130" s="31"/>
      <c r="BC130" s="31"/>
      <c r="BD130" s="4"/>
      <c r="BE130" s="39"/>
      <c r="BF130" s="30"/>
      <c r="BG130" s="31"/>
      <c r="BH130" s="14"/>
      <c r="BI130" s="4"/>
      <c r="BJ130" s="39"/>
      <c r="BK130" s="30"/>
      <c r="BL130" s="31"/>
      <c r="BM130" s="14"/>
      <c r="BN130" s="4"/>
      <c r="BO130" s="39"/>
      <c r="BP130" s="30"/>
      <c r="BQ130" s="31"/>
      <c r="BR130" s="14"/>
      <c r="BS130" s="4"/>
      <c r="BT130" s="39"/>
      <c r="BU130" s="30"/>
      <c r="BV130" s="31"/>
      <c r="BW130" s="14"/>
      <c r="BX130" s="4"/>
      <c r="BY130" s="39"/>
      <c r="BZ130" s="30"/>
      <c r="CA130" s="31"/>
      <c r="CB130" s="14"/>
      <c r="CC130" s="4"/>
      <c r="CD130" s="35"/>
      <c r="CE130" s="33"/>
      <c r="CF130" s="31"/>
      <c r="CG130" s="14"/>
      <c r="CH130" s="4"/>
      <c r="CI130" s="39"/>
      <c r="CJ130" s="30"/>
      <c r="CK130" s="31"/>
      <c r="CL130" s="14"/>
      <c r="CM130" s="4"/>
      <c r="CN130" s="39"/>
      <c r="CO130" s="30"/>
      <c r="CP130" s="31"/>
      <c r="CQ130" s="14"/>
      <c r="CR130" s="4"/>
      <c r="CS130" s="39"/>
      <c r="CT130" s="39"/>
      <c r="CU130" s="39"/>
      <c r="CV130" s="14"/>
      <c r="CW130" s="4"/>
      <c r="CX130" s="39"/>
      <c r="CY130" s="30"/>
      <c r="CZ130" s="31"/>
      <c r="DA130" s="14"/>
      <c r="DB130" s="286"/>
      <c r="DC130" s="14"/>
      <c r="DD130" s="14"/>
      <c r="DE130" s="14"/>
      <c r="DF130" s="14"/>
      <c r="DG130" s="4"/>
      <c r="DH130" s="39"/>
      <c r="DI130" s="30"/>
      <c r="DJ130" s="31"/>
      <c r="DK130" s="14"/>
      <c r="DL130" s="4"/>
      <c r="DM130" s="39"/>
      <c r="DN130" s="30"/>
      <c r="DO130" s="31"/>
      <c r="DP130" s="14"/>
      <c r="DQ130" s="4"/>
      <c r="DR130" s="39"/>
      <c r="DS130" s="30"/>
      <c r="DT130" s="31"/>
      <c r="DU130" s="14"/>
      <c r="DV130" s="4"/>
      <c r="DW130" s="46"/>
      <c r="DX130" s="61"/>
      <c r="DY130" s="61"/>
      <c r="DZ130" s="14"/>
      <c r="EA130" s="4"/>
      <c r="EB130" s="39"/>
      <c r="EC130" s="43"/>
      <c r="ED130" s="31"/>
      <c r="EE130" s="14"/>
      <c r="EF130" s="4"/>
      <c r="EG130" s="39"/>
      <c r="EH130" s="30"/>
      <c r="EI130" s="31"/>
      <c r="EJ130" s="14"/>
      <c r="EK130" s="4"/>
      <c r="EL130" s="39"/>
      <c r="EM130" s="30"/>
      <c r="EN130" s="31"/>
      <c r="EO130" s="14"/>
      <c r="EP130" s="4"/>
      <c r="EQ130" s="39"/>
      <c r="ER130" s="30"/>
      <c r="ES130" s="31"/>
      <c r="ET130" s="14"/>
      <c r="EU130" s="4"/>
      <c r="EV130" s="39"/>
      <c r="EW130" s="30"/>
      <c r="EX130" s="31"/>
      <c r="EY130" s="14"/>
      <c r="EZ130" s="286"/>
      <c r="FA130" s="39"/>
      <c r="FB130" s="30"/>
      <c r="FC130" s="31"/>
      <c r="FD130" s="14"/>
      <c r="FE130" s="4"/>
      <c r="FF130" s="39"/>
      <c r="FG130" s="30"/>
      <c r="FH130" s="31"/>
      <c r="FI130" s="14"/>
      <c r="FJ130" s="94"/>
      <c r="FK130" s="87">
        <f t="shared" si="85"/>
        <v>174271.05755135999</v>
      </c>
      <c r="FL130" s="87"/>
      <c r="FM130" s="87"/>
      <c r="FN130" s="87"/>
      <c r="FO130" s="87"/>
      <c r="FP130" s="87">
        <f t="shared" si="132"/>
        <v>147650</v>
      </c>
      <c r="FQ130" s="87"/>
      <c r="FR130" s="87"/>
      <c r="FS130" s="87"/>
      <c r="FT130" s="87"/>
      <c r="FU130" s="87"/>
      <c r="FV130" s="87"/>
      <c r="FW130" s="87"/>
      <c r="FX130" s="87"/>
      <c r="FY130" s="87"/>
      <c r="FZ130" s="87"/>
      <c r="GA130" s="87"/>
      <c r="GB130" s="87"/>
      <c r="GC130" s="87"/>
      <c r="GD130" s="87"/>
      <c r="GE130" s="87"/>
      <c r="GF130" s="87"/>
      <c r="GG130" s="87"/>
      <c r="GH130" s="87"/>
      <c r="GI130" s="87"/>
      <c r="GJ130" s="87"/>
      <c r="GK130" s="87"/>
      <c r="GL130" s="87"/>
      <c r="GM130" s="87"/>
      <c r="GN130" s="87"/>
      <c r="GO130" s="87"/>
      <c r="GP130" s="95"/>
      <c r="GQ130" s="87">
        <f t="shared" si="87"/>
        <v>174271.05755135999</v>
      </c>
      <c r="GR130" s="96">
        <f t="shared" si="82"/>
        <v>147650</v>
      </c>
      <c r="GS130" s="20" t="str">
        <f t="shared" si="109"/>
        <v>B BRAUN MEDICAL S.A</v>
      </c>
      <c r="GT130" s="96">
        <f t="shared" si="93"/>
        <v>139416.84604108799</v>
      </c>
      <c r="GU130" s="96">
        <f t="shared" si="96"/>
        <v>177180</v>
      </c>
      <c r="GV130" s="96">
        <f t="shared" si="110"/>
        <v>147650</v>
      </c>
      <c r="GW130" s="87">
        <f>GR130-GQ130</f>
        <v>-26621.057551359991</v>
      </c>
      <c r="GX130" s="88">
        <f t="shared" ref="GX130:GX137" si="145">GW130/GQ130</f>
        <v>-0.15275661905887278</v>
      </c>
      <c r="GY130" s="96">
        <f t="shared" si="111"/>
        <v>147650</v>
      </c>
      <c r="GZ130" s="96">
        <f t="shared" si="83"/>
        <v>590600</v>
      </c>
    </row>
    <row r="131" spans="1:210" s="27" customFormat="1" ht="30" customHeight="1">
      <c r="A131" s="17">
        <v>115</v>
      </c>
      <c r="B131" s="18" t="s">
        <v>326</v>
      </c>
      <c r="C131" s="53" t="s">
        <v>327</v>
      </c>
      <c r="D131" s="55" t="s">
        <v>925</v>
      </c>
      <c r="E131" s="51">
        <v>7</v>
      </c>
      <c r="F131" s="19" t="s">
        <v>970</v>
      </c>
      <c r="G131" s="20" t="s">
        <v>981</v>
      </c>
      <c r="H131" s="60"/>
      <c r="I131" s="90" t="s">
        <v>1047</v>
      </c>
      <c r="J131" s="14">
        <v>6902</v>
      </c>
      <c r="K131" s="14"/>
      <c r="L131" s="14"/>
      <c r="M131" s="14">
        <f>(J131*9.28%)+J131</f>
        <v>7542.5056000000004</v>
      </c>
      <c r="N131" s="14">
        <f>M131</f>
        <v>7542.5056000000004</v>
      </c>
      <c r="O131" s="14">
        <f t="shared" si="84"/>
        <v>52797.539199999999</v>
      </c>
      <c r="P131" s="286"/>
      <c r="Q131" s="39"/>
      <c r="R131" s="30"/>
      <c r="S131" s="31"/>
      <c r="T131" s="31"/>
      <c r="U131" s="4"/>
      <c r="V131" s="39"/>
      <c r="W131" s="30"/>
      <c r="X131" s="31"/>
      <c r="Y131" s="31"/>
      <c r="Z131" s="286"/>
      <c r="AA131" s="39"/>
      <c r="AB131" s="39"/>
      <c r="AC131" s="31"/>
      <c r="AD131" s="31"/>
      <c r="AE131" s="4"/>
      <c r="AF131" s="39"/>
      <c r="AG131" s="30"/>
      <c r="AH131" s="31"/>
      <c r="AI131" s="31"/>
      <c r="AJ131" s="4"/>
      <c r="AK131" s="39"/>
      <c r="AL131" s="39"/>
      <c r="AM131" s="31"/>
      <c r="AN131" s="31"/>
      <c r="AO131" s="4"/>
      <c r="AP131" s="39"/>
      <c r="AQ131" s="30"/>
      <c r="AR131" s="31"/>
      <c r="AS131" s="14"/>
      <c r="AT131" s="4"/>
      <c r="AU131" s="39"/>
      <c r="AV131" s="14"/>
      <c r="AW131" s="31"/>
      <c r="AX131" s="14"/>
      <c r="AY131" s="4"/>
      <c r="AZ131" s="39"/>
      <c r="BA131" s="30"/>
      <c r="BB131" s="31"/>
      <c r="BC131" s="31"/>
      <c r="BD131" s="4"/>
      <c r="BE131" s="39"/>
      <c r="BF131" s="30"/>
      <c r="BG131" s="31"/>
      <c r="BH131" s="14"/>
      <c r="BI131" s="4"/>
      <c r="BJ131" s="39"/>
      <c r="BK131" s="30"/>
      <c r="BL131" s="31"/>
      <c r="BM131" s="14"/>
      <c r="BN131" s="4"/>
      <c r="BO131" s="39"/>
      <c r="BP131" s="30"/>
      <c r="BQ131" s="31"/>
      <c r="BR131" s="14"/>
      <c r="BS131" s="4"/>
      <c r="BT131" s="39"/>
      <c r="BU131" s="30"/>
      <c r="BV131" s="31"/>
      <c r="BW131" s="14"/>
      <c r="BX131" s="4"/>
      <c r="BY131" s="39"/>
      <c r="BZ131" s="30"/>
      <c r="CA131" s="31"/>
      <c r="CB131" s="14"/>
      <c r="CC131" s="4"/>
      <c r="CD131" s="35"/>
      <c r="CE131" s="33"/>
      <c r="CF131" s="31"/>
      <c r="CG131" s="14"/>
      <c r="CH131" s="4"/>
      <c r="CI131" s="39"/>
      <c r="CJ131" s="30"/>
      <c r="CK131" s="31"/>
      <c r="CL131" s="14"/>
      <c r="CM131" s="4"/>
      <c r="CN131" s="39"/>
      <c r="CO131" s="30"/>
      <c r="CP131" s="31"/>
      <c r="CQ131" s="14"/>
      <c r="CR131" s="4"/>
      <c r="CS131" s="39"/>
      <c r="CT131" s="39"/>
      <c r="CU131" s="39"/>
      <c r="CV131" s="14"/>
      <c r="CW131" s="4"/>
      <c r="CX131" s="39"/>
      <c r="CY131" s="30"/>
      <c r="CZ131" s="31"/>
      <c r="DA131" s="14"/>
      <c r="DB131" s="286"/>
      <c r="DC131" s="14"/>
      <c r="DD131" s="14"/>
      <c r="DE131" s="14"/>
      <c r="DF131" s="14"/>
      <c r="DG131" s="4"/>
      <c r="DH131" s="39"/>
      <c r="DI131" s="30"/>
      <c r="DJ131" s="31"/>
      <c r="DK131" s="14"/>
      <c r="DL131" s="4"/>
      <c r="DM131" s="39"/>
      <c r="DN131" s="30"/>
      <c r="DO131" s="31"/>
      <c r="DP131" s="14"/>
      <c r="DQ131" s="4"/>
      <c r="DR131" s="39"/>
      <c r="DS131" s="30"/>
      <c r="DT131" s="31"/>
      <c r="DU131" s="14"/>
      <c r="DV131" s="4"/>
      <c r="DW131" s="46"/>
      <c r="DX131" s="61"/>
      <c r="DY131" s="61"/>
      <c r="DZ131" s="14"/>
      <c r="EA131" s="4"/>
      <c r="EB131" s="39"/>
      <c r="EC131" s="43"/>
      <c r="ED131" s="31"/>
      <c r="EE131" s="14"/>
      <c r="EF131" s="4"/>
      <c r="EG131" s="39"/>
      <c r="EH131" s="30"/>
      <c r="EI131" s="31"/>
      <c r="EJ131" s="14"/>
      <c r="EK131" s="4"/>
      <c r="EL131" s="39"/>
      <c r="EM131" s="30"/>
      <c r="EN131" s="31"/>
      <c r="EO131" s="14"/>
      <c r="EP131" s="4"/>
      <c r="EQ131" s="39"/>
      <c r="ER131" s="30"/>
      <c r="ES131" s="31"/>
      <c r="ET131" s="14"/>
      <c r="EU131" s="4"/>
      <c r="EV131" s="39"/>
      <c r="EW131" s="30"/>
      <c r="EX131" s="31"/>
      <c r="EY131" s="14"/>
      <c r="EZ131" s="286"/>
      <c r="FA131" s="39"/>
      <c r="FB131" s="30"/>
      <c r="FC131" s="31"/>
      <c r="FD131" s="14"/>
      <c r="FE131" s="4"/>
      <c r="FF131" s="39"/>
      <c r="FG131" s="30"/>
      <c r="FH131" s="31"/>
      <c r="FI131" s="14"/>
      <c r="FJ131" s="94"/>
      <c r="FK131" s="87">
        <f t="shared" si="85"/>
        <v>7542.5056000000004</v>
      </c>
      <c r="FL131" s="87"/>
      <c r="FM131" s="87"/>
      <c r="FN131" s="87"/>
      <c r="FO131" s="87"/>
      <c r="FP131" s="87"/>
      <c r="FQ131" s="87"/>
      <c r="FR131" s="87"/>
      <c r="FS131" s="87"/>
      <c r="FT131" s="87"/>
      <c r="FU131" s="87"/>
      <c r="FV131" s="87"/>
      <c r="FW131" s="87"/>
      <c r="FX131" s="87"/>
      <c r="FY131" s="87"/>
      <c r="FZ131" s="87"/>
      <c r="GA131" s="87"/>
      <c r="GB131" s="87"/>
      <c r="GC131" s="87"/>
      <c r="GD131" s="87"/>
      <c r="GE131" s="87"/>
      <c r="GF131" s="87"/>
      <c r="GG131" s="87"/>
      <c r="GH131" s="87"/>
      <c r="GI131" s="87"/>
      <c r="GJ131" s="87"/>
      <c r="GK131" s="87"/>
      <c r="GL131" s="87"/>
      <c r="GM131" s="87"/>
      <c r="GN131" s="87"/>
      <c r="GO131" s="87"/>
      <c r="GP131" s="95"/>
      <c r="GQ131" s="87">
        <f t="shared" si="87"/>
        <v>7542.5056000000004</v>
      </c>
      <c r="GR131" s="96">
        <f t="shared" si="82"/>
        <v>0</v>
      </c>
      <c r="GS131" s="20" t="s">
        <v>1021</v>
      </c>
      <c r="GT131" s="96">
        <f t="shared" si="93"/>
        <v>6034.0044800000005</v>
      </c>
      <c r="GU131" s="96">
        <f t="shared" si="96"/>
        <v>0</v>
      </c>
      <c r="GV131" s="96">
        <v>0</v>
      </c>
      <c r="GW131" s="87">
        <v>0</v>
      </c>
      <c r="GX131" s="88">
        <f t="shared" si="145"/>
        <v>0</v>
      </c>
      <c r="GY131" s="96">
        <f>GQ131</f>
        <v>7542.5056000000004</v>
      </c>
      <c r="GZ131" s="96">
        <f t="shared" si="83"/>
        <v>52797.539199999999</v>
      </c>
    </row>
    <row r="132" spans="1:210" s="27" customFormat="1" ht="30" customHeight="1">
      <c r="A132" s="17">
        <v>116</v>
      </c>
      <c r="B132" s="18" t="s">
        <v>328</v>
      </c>
      <c r="C132" s="53" t="s">
        <v>329</v>
      </c>
      <c r="D132" s="55" t="s">
        <v>926</v>
      </c>
      <c r="E132" s="51">
        <v>53</v>
      </c>
      <c r="F132" s="19" t="s">
        <v>970</v>
      </c>
      <c r="G132" s="20" t="s">
        <v>981</v>
      </c>
      <c r="H132" s="60"/>
      <c r="I132" s="90" t="s">
        <v>1046</v>
      </c>
      <c r="J132" s="14">
        <v>65000</v>
      </c>
      <c r="K132" s="14"/>
      <c r="L132" s="14">
        <f t="shared" ref="L132:L136" si="146">(J132*13.12%)+J132</f>
        <v>73528</v>
      </c>
      <c r="M132" s="14">
        <f t="shared" ref="M132:M136" si="147">(L132*9.28%)+L132</f>
        <v>80351.398400000005</v>
      </c>
      <c r="N132" s="14">
        <f t="shared" ref="N132:N136" si="148">M132</f>
        <v>80351.398400000005</v>
      </c>
      <c r="O132" s="14">
        <f t="shared" si="84"/>
        <v>4258624.1151999999</v>
      </c>
      <c r="P132" s="286"/>
      <c r="Q132" s="39"/>
      <c r="R132" s="30"/>
      <c r="S132" s="31"/>
      <c r="T132" s="31"/>
      <c r="U132" s="4"/>
      <c r="V132" s="39"/>
      <c r="W132" s="30"/>
      <c r="X132" s="31"/>
      <c r="Y132" s="31"/>
      <c r="Z132" s="286"/>
      <c r="AA132" s="39"/>
      <c r="AB132" s="39"/>
      <c r="AC132" s="31"/>
      <c r="AD132" s="31"/>
      <c r="AE132" s="4"/>
      <c r="AF132" s="39"/>
      <c r="AG132" s="30"/>
      <c r="AH132" s="31"/>
      <c r="AI132" s="31"/>
      <c r="AJ132" s="4"/>
      <c r="AK132" s="39">
        <v>206120</v>
      </c>
      <c r="AL132" s="30"/>
      <c r="AM132" s="31">
        <v>206120</v>
      </c>
      <c r="AN132" s="31">
        <v>10924360</v>
      </c>
      <c r="AO132" s="4"/>
      <c r="AP132" s="39"/>
      <c r="AQ132" s="30"/>
      <c r="AR132" s="31"/>
      <c r="AS132" s="14"/>
      <c r="AT132" s="4"/>
      <c r="AU132" s="39"/>
      <c r="AV132" s="14"/>
      <c r="AW132" s="31"/>
      <c r="AX132" s="14"/>
      <c r="AY132" s="4"/>
      <c r="AZ132" s="39"/>
      <c r="BA132" s="30"/>
      <c r="BB132" s="31"/>
      <c r="BC132" s="31"/>
      <c r="BD132" s="4"/>
      <c r="BE132" s="39"/>
      <c r="BF132" s="30"/>
      <c r="BG132" s="31"/>
      <c r="BH132" s="14"/>
      <c r="BI132" s="4"/>
      <c r="BJ132" s="39"/>
      <c r="BK132" s="30"/>
      <c r="BL132" s="31"/>
      <c r="BM132" s="14"/>
      <c r="BN132" s="4"/>
      <c r="BO132" s="39"/>
      <c r="BP132" s="30"/>
      <c r="BQ132" s="31"/>
      <c r="BR132" s="14"/>
      <c r="BS132" s="4"/>
      <c r="BT132" s="39"/>
      <c r="BU132" s="30"/>
      <c r="BV132" s="31"/>
      <c r="BW132" s="14"/>
      <c r="BX132" s="4"/>
      <c r="BY132" s="39"/>
      <c r="BZ132" s="30"/>
      <c r="CA132" s="31"/>
      <c r="CB132" s="14"/>
      <c r="CC132" s="4"/>
      <c r="CD132" s="35"/>
      <c r="CE132" s="33"/>
      <c r="CF132" s="31"/>
      <c r="CG132" s="14"/>
      <c r="CH132" s="4"/>
      <c r="CI132" s="39"/>
      <c r="CJ132" s="30"/>
      <c r="CK132" s="31"/>
      <c r="CL132" s="14"/>
      <c r="CM132" s="4"/>
      <c r="CN132" s="39"/>
      <c r="CO132" s="30"/>
      <c r="CP132" s="31"/>
      <c r="CQ132" s="14"/>
      <c r="CR132" s="4"/>
      <c r="CS132" s="39">
        <v>130755</v>
      </c>
      <c r="CT132" s="39">
        <v>0</v>
      </c>
      <c r="CU132" s="39">
        <v>130755</v>
      </c>
      <c r="CV132" s="14">
        <v>6930015</v>
      </c>
      <c r="CW132" s="4"/>
      <c r="CX132" s="39"/>
      <c r="CY132" s="30"/>
      <c r="CZ132" s="31"/>
      <c r="DA132" s="14"/>
      <c r="DB132" s="286"/>
      <c r="DC132" s="14"/>
      <c r="DD132" s="14"/>
      <c r="DE132" s="14"/>
      <c r="DF132" s="14"/>
      <c r="DG132" s="4"/>
      <c r="DH132" s="39"/>
      <c r="DI132" s="30"/>
      <c r="DJ132" s="31"/>
      <c r="DK132" s="14"/>
      <c r="DL132" s="4"/>
      <c r="DM132" s="39"/>
      <c r="DN132" s="30"/>
      <c r="DO132" s="31"/>
      <c r="DP132" s="14"/>
      <c r="DQ132" s="4"/>
      <c r="DR132" s="39"/>
      <c r="DS132" s="30"/>
      <c r="DT132" s="31"/>
      <c r="DU132" s="14"/>
      <c r="DV132" s="4"/>
      <c r="DW132" s="45">
        <v>166400</v>
      </c>
      <c r="DX132" s="61">
        <v>0</v>
      </c>
      <c r="DY132" s="61">
        <v>166400</v>
      </c>
      <c r="DZ132" s="14">
        <v>8819200</v>
      </c>
      <c r="EA132" s="4"/>
      <c r="EB132" s="39"/>
      <c r="EC132" s="43"/>
      <c r="ED132" s="31"/>
      <c r="EE132" s="14"/>
      <c r="EF132" s="4"/>
      <c r="EG132" s="39"/>
      <c r="EH132" s="30"/>
      <c r="EI132" s="31"/>
      <c r="EJ132" s="14"/>
      <c r="EK132" s="4"/>
      <c r="EL132" s="39"/>
      <c r="EM132" s="30"/>
      <c r="EN132" s="31"/>
      <c r="EO132" s="14"/>
      <c r="EP132" s="4"/>
      <c r="EQ132" s="39"/>
      <c r="ER132" s="30"/>
      <c r="ES132" s="31"/>
      <c r="ET132" s="14"/>
      <c r="EU132" s="4"/>
      <c r="EV132" s="39"/>
      <c r="EW132" s="30"/>
      <c r="EX132" s="31"/>
      <c r="EY132" s="14"/>
      <c r="EZ132" s="286"/>
      <c r="FA132" s="39">
        <v>69000</v>
      </c>
      <c r="FB132" s="30">
        <v>0</v>
      </c>
      <c r="FC132" s="31">
        <v>69000</v>
      </c>
      <c r="FD132" s="14">
        <v>3657000</v>
      </c>
      <c r="FE132" s="4"/>
      <c r="FF132" s="39"/>
      <c r="FG132" s="30"/>
      <c r="FH132" s="31"/>
      <c r="FI132" s="14"/>
      <c r="FJ132" s="94"/>
      <c r="FK132" s="87">
        <f t="shared" si="85"/>
        <v>80351.398400000005</v>
      </c>
      <c r="FL132" s="87"/>
      <c r="FM132" s="87"/>
      <c r="FN132" s="87"/>
      <c r="FO132" s="87"/>
      <c r="FP132" s="87">
        <f t="shared" si="132"/>
        <v>206120</v>
      </c>
      <c r="FQ132" s="87"/>
      <c r="FR132" s="87"/>
      <c r="FS132" s="87"/>
      <c r="FT132" s="87"/>
      <c r="FU132" s="87"/>
      <c r="FV132" s="87"/>
      <c r="FW132" s="87"/>
      <c r="FX132" s="87"/>
      <c r="FY132" s="87"/>
      <c r="FZ132" s="87"/>
      <c r="GA132" s="87"/>
      <c r="GB132" s="87">
        <f t="shared" si="106"/>
        <v>130755</v>
      </c>
      <c r="GC132" s="87"/>
      <c r="GD132" s="87"/>
      <c r="GE132" s="87"/>
      <c r="GF132" s="87"/>
      <c r="GG132" s="87"/>
      <c r="GH132" s="87">
        <f t="shared" si="86"/>
        <v>166400</v>
      </c>
      <c r="GI132" s="87"/>
      <c r="GJ132" s="87"/>
      <c r="GK132" s="87"/>
      <c r="GL132" s="87"/>
      <c r="GM132" s="87"/>
      <c r="GN132" s="87">
        <f t="shared" si="138"/>
        <v>69000</v>
      </c>
      <c r="GO132" s="87"/>
      <c r="GP132" s="95"/>
      <c r="GQ132" s="87">
        <f t="shared" si="87"/>
        <v>80351.398400000005</v>
      </c>
      <c r="GR132" s="96">
        <f t="shared" si="82"/>
        <v>69000</v>
      </c>
      <c r="GS132" s="20" t="str">
        <f t="shared" ref="GS132:GS156" si="149">INDEX($FL$15:$GO$15,1,MATCH(GR132,FL132:GO132,0))</f>
        <v>TELEFLEX MEDICAL COLOMBIA S.A.S.</v>
      </c>
      <c r="GT132" s="96">
        <f t="shared" si="93"/>
        <v>64281.118720000006</v>
      </c>
      <c r="GU132" s="96">
        <f t="shared" si="96"/>
        <v>82800</v>
      </c>
      <c r="GV132" s="96">
        <f t="shared" ref="GV132:GV156" si="150">AVERAGE(FL132:GO132)</f>
        <v>143068.75</v>
      </c>
      <c r="GW132" s="87">
        <f t="shared" ref="GW132:GW137" si="151">GR132-GQ132</f>
        <v>-11351.398400000005</v>
      </c>
      <c r="GX132" s="88">
        <f t="shared" si="145"/>
        <v>-0.14127194580349711</v>
      </c>
      <c r="GY132" s="96">
        <f t="shared" ref="GY132:GY156" si="152">GR132</f>
        <v>69000</v>
      </c>
      <c r="GZ132" s="96">
        <f t="shared" si="83"/>
        <v>3657000</v>
      </c>
    </row>
    <row r="133" spans="1:210" s="27" customFormat="1" ht="30" customHeight="1">
      <c r="A133" s="17">
        <v>117</v>
      </c>
      <c r="B133" s="18" t="s">
        <v>330</v>
      </c>
      <c r="C133" s="53" t="s">
        <v>331</v>
      </c>
      <c r="D133" s="55" t="s">
        <v>925</v>
      </c>
      <c r="E133" s="51">
        <v>20</v>
      </c>
      <c r="F133" s="19" t="s">
        <v>970</v>
      </c>
      <c r="G133" s="20" t="s">
        <v>981</v>
      </c>
      <c r="H133" s="60"/>
      <c r="I133" s="90" t="s">
        <v>1039</v>
      </c>
      <c r="J133" s="14">
        <v>170707</v>
      </c>
      <c r="K133" s="14"/>
      <c r="L133" s="14">
        <f t="shared" si="146"/>
        <v>193103.75839999999</v>
      </c>
      <c r="M133" s="14">
        <f t="shared" si="147"/>
        <v>211023.78717952</v>
      </c>
      <c r="N133" s="14">
        <f t="shared" si="148"/>
        <v>211023.78717952</v>
      </c>
      <c r="O133" s="14">
        <f t="shared" si="84"/>
        <v>4220475.7435903996</v>
      </c>
      <c r="P133" s="286"/>
      <c r="Q133" s="39"/>
      <c r="R133" s="30"/>
      <c r="S133" s="31"/>
      <c r="T133" s="31"/>
      <c r="U133" s="4"/>
      <c r="V133" s="39"/>
      <c r="W133" s="30"/>
      <c r="X133" s="31"/>
      <c r="Y133" s="31"/>
      <c r="Z133" s="286"/>
      <c r="AA133" s="39"/>
      <c r="AB133" s="39"/>
      <c r="AC133" s="31"/>
      <c r="AD133" s="31"/>
      <c r="AE133" s="4"/>
      <c r="AF133" s="39"/>
      <c r="AG133" s="30"/>
      <c r="AH133" s="31"/>
      <c r="AI133" s="31"/>
      <c r="AJ133" s="4"/>
      <c r="AK133" s="39">
        <v>242060</v>
      </c>
      <c r="AL133" s="30"/>
      <c r="AM133" s="31">
        <v>242060</v>
      </c>
      <c r="AN133" s="31">
        <v>4841200</v>
      </c>
      <c r="AO133" s="4"/>
      <c r="AP133" s="39"/>
      <c r="AQ133" s="30"/>
      <c r="AR133" s="31"/>
      <c r="AS133" s="14"/>
      <c r="AT133" s="4"/>
      <c r="AU133" s="39"/>
      <c r="AV133" s="14"/>
      <c r="AW133" s="31"/>
      <c r="AX133" s="14"/>
      <c r="AY133" s="4"/>
      <c r="AZ133" s="39"/>
      <c r="BA133" s="30"/>
      <c r="BB133" s="31"/>
      <c r="BC133" s="31"/>
      <c r="BD133" s="4"/>
      <c r="BE133" s="39"/>
      <c r="BF133" s="30"/>
      <c r="BG133" s="31"/>
      <c r="BH133" s="14"/>
      <c r="BI133" s="4"/>
      <c r="BJ133" s="39"/>
      <c r="BK133" s="30"/>
      <c r="BL133" s="31"/>
      <c r="BM133" s="14"/>
      <c r="BN133" s="4"/>
      <c r="BO133" s="39"/>
      <c r="BP133" s="30"/>
      <c r="BQ133" s="31"/>
      <c r="BR133" s="14"/>
      <c r="BS133" s="4"/>
      <c r="BT133" s="39"/>
      <c r="BU133" s="30"/>
      <c r="BV133" s="31"/>
      <c r="BW133" s="14"/>
      <c r="BX133" s="4"/>
      <c r="BY133" s="39"/>
      <c r="BZ133" s="30"/>
      <c r="CA133" s="31"/>
      <c r="CB133" s="14"/>
      <c r="CC133" s="4"/>
      <c r="CD133" s="35"/>
      <c r="CE133" s="33"/>
      <c r="CF133" s="31"/>
      <c r="CG133" s="14"/>
      <c r="CH133" s="4"/>
      <c r="CI133" s="39"/>
      <c r="CJ133" s="30"/>
      <c r="CK133" s="31"/>
      <c r="CL133" s="14"/>
      <c r="CM133" s="4"/>
      <c r="CN133" s="39"/>
      <c r="CO133" s="30"/>
      <c r="CP133" s="31"/>
      <c r="CQ133" s="14"/>
      <c r="CR133" s="4"/>
      <c r="CS133" s="39"/>
      <c r="CT133" s="39"/>
      <c r="CU133" s="39"/>
      <c r="CV133" s="14"/>
      <c r="CW133" s="4"/>
      <c r="CX133" s="39"/>
      <c r="CY133" s="30"/>
      <c r="CZ133" s="31"/>
      <c r="DA133" s="14"/>
      <c r="DB133" s="286"/>
      <c r="DC133" s="14"/>
      <c r="DD133" s="14"/>
      <c r="DE133" s="14"/>
      <c r="DF133" s="14"/>
      <c r="DG133" s="4"/>
      <c r="DH133" s="39"/>
      <c r="DI133" s="30"/>
      <c r="DJ133" s="31"/>
      <c r="DK133" s="14"/>
      <c r="DL133" s="4"/>
      <c r="DM133" s="39"/>
      <c r="DN133" s="30"/>
      <c r="DO133" s="31"/>
      <c r="DP133" s="14"/>
      <c r="DQ133" s="4"/>
      <c r="DR133" s="39"/>
      <c r="DS133" s="30"/>
      <c r="DT133" s="31"/>
      <c r="DU133" s="14"/>
      <c r="DV133" s="4"/>
      <c r="DW133" s="45">
        <v>271875</v>
      </c>
      <c r="DX133" s="61">
        <v>0</v>
      </c>
      <c r="DY133" s="61">
        <v>271875</v>
      </c>
      <c r="DZ133" s="14">
        <v>5437500</v>
      </c>
      <c r="EA133" s="4"/>
      <c r="EB133" s="39"/>
      <c r="EC133" s="43"/>
      <c r="ED133" s="31"/>
      <c r="EE133" s="14"/>
      <c r="EF133" s="4"/>
      <c r="EG133" s="39"/>
      <c r="EH133" s="30"/>
      <c r="EI133" s="31"/>
      <c r="EJ133" s="14"/>
      <c r="EK133" s="4"/>
      <c r="EL133" s="39"/>
      <c r="EM133" s="30"/>
      <c r="EN133" s="31"/>
      <c r="EO133" s="14"/>
      <c r="EP133" s="4"/>
      <c r="EQ133" s="39"/>
      <c r="ER133" s="30"/>
      <c r="ES133" s="31"/>
      <c r="ET133" s="14"/>
      <c r="EU133" s="4"/>
      <c r="EV133" s="39"/>
      <c r="EW133" s="30"/>
      <c r="EX133" s="31"/>
      <c r="EY133" s="14"/>
      <c r="EZ133" s="286"/>
      <c r="FA133" s="39"/>
      <c r="FB133" s="30"/>
      <c r="FC133" s="31"/>
      <c r="FD133" s="14"/>
      <c r="FE133" s="4"/>
      <c r="FF133" s="39"/>
      <c r="FG133" s="30"/>
      <c r="FH133" s="31"/>
      <c r="FI133" s="14"/>
      <c r="FJ133" s="94"/>
      <c r="FK133" s="87">
        <f t="shared" si="85"/>
        <v>211023.78717952</v>
      </c>
      <c r="FL133" s="87"/>
      <c r="FM133" s="87"/>
      <c r="FN133" s="87"/>
      <c r="FO133" s="87"/>
      <c r="FP133" s="87">
        <f t="shared" si="132"/>
        <v>242060</v>
      </c>
      <c r="FQ133" s="87"/>
      <c r="FR133" s="87"/>
      <c r="FS133" s="87"/>
      <c r="FT133" s="87"/>
      <c r="FU133" s="87"/>
      <c r="FV133" s="87"/>
      <c r="FW133" s="87"/>
      <c r="FX133" s="87"/>
      <c r="FY133" s="87"/>
      <c r="FZ133" s="87"/>
      <c r="GA133" s="87"/>
      <c r="GB133" s="87"/>
      <c r="GC133" s="87"/>
      <c r="GD133" s="87"/>
      <c r="GE133" s="87"/>
      <c r="GF133" s="87"/>
      <c r="GG133" s="87"/>
      <c r="GH133" s="87">
        <f t="shared" si="86"/>
        <v>271875</v>
      </c>
      <c r="GI133" s="87"/>
      <c r="GJ133" s="87"/>
      <c r="GK133" s="87"/>
      <c r="GL133" s="87"/>
      <c r="GM133" s="87"/>
      <c r="GN133" s="87"/>
      <c r="GO133" s="87"/>
      <c r="GP133" s="95"/>
      <c r="GQ133" s="87">
        <f t="shared" si="87"/>
        <v>211023.78717952</v>
      </c>
      <c r="GR133" s="96">
        <f t="shared" si="82"/>
        <v>242060</v>
      </c>
      <c r="GS133" s="20" t="str">
        <f t="shared" si="149"/>
        <v>B BRAUN MEDICAL S.A</v>
      </c>
      <c r="GT133" s="96">
        <f t="shared" si="93"/>
        <v>168819.029743616</v>
      </c>
      <c r="GU133" s="96">
        <f t="shared" si="96"/>
        <v>290472</v>
      </c>
      <c r="GV133" s="96">
        <f t="shared" si="150"/>
        <v>256967.5</v>
      </c>
      <c r="GW133" s="87">
        <f t="shared" si="151"/>
        <v>31036.212820479996</v>
      </c>
      <c r="GX133" s="88">
        <f t="shared" si="145"/>
        <v>0.14707447551435129</v>
      </c>
      <c r="GY133" s="96">
        <f t="shared" si="152"/>
        <v>242060</v>
      </c>
      <c r="GZ133" s="96">
        <f t="shared" si="83"/>
        <v>4841200</v>
      </c>
    </row>
    <row r="134" spans="1:210" s="27" customFormat="1" ht="30" customHeight="1">
      <c r="A134" s="17">
        <v>118</v>
      </c>
      <c r="B134" s="18" t="s">
        <v>332</v>
      </c>
      <c r="C134" s="53" t="s">
        <v>333</v>
      </c>
      <c r="D134" s="55" t="s">
        <v>925</v>
      </c>
      <c r="E134" s="51">
        <v>155</v>
      </c>
      <c r="F134" s="19" t="s">
        <v>970</v>
      </c>
      <c r="G134" s="20" t="s">
        <v>981</v>
      </c>
      <c r="H134" s="60"/>
      <c r="I134" s="90" t="s">
        <v>1026</v>
      </c>
      <c r="J134" s="14">
        <v>65000</v>
      </c>
      <c r="K134" s="14"/>
      <c r="L134" s="14">
        <f t="shared" si="146"/>
        <v>73528</v>
      </c>
      <c r="M134" s="14">
        <f t="shared" si="147"/>
        <v>80351.398400000005</v>
      </c>
      <c r="N134" s="14">
        <f t="shared" si="148"/>
        <v>80351.398400000005</v>
      </c>
      <c r="O134" s="14">
        <f t="shared" si="84"/>
        <v>12454466.752</v>
      </c>
      <c r="P134" s="286"/>
      <c r="Q134" s="39"/>
      <c r="R134" s="30"/>
      <c r="S134" s="31"/>
      <c r="T134" s="31"/>
      <c r="U134" s="4"/>
      <c r="V134" s="39"/>
      <c r="W134" s="30"/>
      <c r="X134" s="31"/>
      <c r="Y134" s="31"/>
      <c r="Z134" s="286"/>
      <c r="AA134" s="39"/>
      <c r="AB134" s="39"/>
      <c r="AC134" s="31"/>
      <c r="AD134" s="31"/>
      <c r="AE134" s="4"/>
      <c r="AF134" s="39"/>
      <c r="AG134" s="30"/>
      <c r="AH134" s="31"/>
      <c r="AI134" s="31"/>
      <c r="AJ134" s="4"/>
      <c r="AK134" s="39">
        <v>221880</v>
      </c>
      <c r="AL134" s="30"/>
      <c r="AM134" s="31">
        <v>221880</v>
      </c>
      <c r="AN134" s="31">
        <v>34391400</v>
      </c>
      <c r="AO134" s="4"/>
      <c r="AP134" s="39"/>
      <c r="AQ134" s="30"/>
      <c r="AR134" s="31"/>
      <c r="AS134" s="14"/>
      <c r="AT134" s="4"/>
      <c r="AU134" s="39"/>
      <c r="AV134" s="14"/>
      <c r="AW134" s="31"/>
      <c r="AX134" s="14"/>
      <c r="AY134" s="4"/>
      <c r="AZ134" s="39"/>
      <c r="BA134" s="30"/>
      <c r="BB134" s="31"/>
      <c r="BC134" s="31"/>
      <c r="BD134" s="4"/>
      <c r="BE134" s="39"/>
      <c r="BF134" s="30"/>
      <c r="BG134" s="31"/>
      <c r="BH134" s="14"/>
      <c r="BI134" s="4"/>
      <c r="BJ134" s="39"/>
      <c r="BK134" s="30"/>
      <c r="BL134" s="31"/>
      <c r="BM134" s="14"/>
      <c r="BN134" s="4"/>
      <c r="BO134" s="39"/>
      <c r="BP134" s="30"/>
      <c r="BQ134" s="31"/>
      <c r="BR134" s="14"/>
      <c r="BS134" s="4"/>
      <c r="BT134" s="39"/>
      <c r="BU134" s="30"/>
      <c r="BV134" s="31"/>
      <c r="BW134" s="14"/>
      <c r="BX134" s="4"/>
      <c r="BY134" s="39"/>
      <c r="BZ134" s="30"/>
      <c r="CA134" s="31"/>
      <c r="CB134" s="14"/>
      <c r="CC134" s="4"/>
      <c r="CD134" s="35"/>
      <c r="CE134" s="33"/>
      <c r="CF134" s="31"/>
      <c r="CG134" s="14"/>
      <c r="CH134" s="4"/>
      <c r="CI134" s="39"/>
      <c r="CJ134" s="30"/>
      <c r="CK134" s="31"/>
      <c r="CL134" s="14"/>
      <c r="CM134" s="4"/>
      <c r="CN134" s="39"/>
      <c r="CO134" s="30"/>
      <c r="CP134" s="31"/>
      <c r="CQ134" s="14"/>
      <c r="CR134" s="4"/>
      <c r="CS134" s="39">
        <v>142403.34</v>
      </c>
      <c r="CT134" s="39">
        <v>0</v>
      </c>
      <c r="CU134" s="39">
        <v>142403.34</v>
      </c>
      <c r="CV134" s="14">
        <v>22072517.699999999</v>
      </c>
      <c r="CW134" s="4"/>
      <c r="CX134" s="39"/>
      <c r="CY134" s="30"/>
      <c r="CZ134" s="31"/>
      <c r="DA134" s="14"/>
      <c r="DB134" s="286"/>
      <c r="DC134" s="14"/>
      <c r="DD134" s="14"/>
      <c r="DE134" s="14"/>
      <c r="DF134" s="14"/>
      <c r="DG134" s="4"/>
      <c r="DH134" s="39"/>
      <c r="DI134" s="30"/>
      <c r="DJ134" s="31"/>
      <c r="DK134" s="14"/>
      <c r="DL134" s="4"/>
      <c r="DM134" s="39"/>
      <c r="DN134" s="30"/>
      <c r="DO134" s="31"/>
      <c r="DP134" s="14"/>
      <c r="DQ134" s="4"/>
      <c r="DR134" s="39"/>
      <c r="DS134" s="30"/>
      <c r="DT134" s="31"/>
      <c r="DU134" s="14"/>
      <c r="DV134" s="4"/>
      <c r="DW134" s="45">
        <v>123588</v>
      </c>
      <c r="DX134" s="61">
        <v>0</v>
      </c>
      <c r="DY134" s="61">
        <v>123588</v>
      </c>
      <c r="DZ134" s="14">
        <v>19156140</v>
      </c>
      <c r="EA134" s="4"/>
      <c r="EB134" s="39"/>
      <c r="EC134" s="43"/>
      <c r="ED134" s="31"/>
      <c r="EE134" s="14"/>
      <c r="EF134" s="4"/>
      <c r="EG134" s="39"/>
      <c r="EH134" s="30"/>
      <c r="EI134" s="31"/>
      <c r="EJ134" s="14"/>
      <c r="EK134" s="4"/>
      <c r="EL134" s="39"/>
      <c r="EM134" s="30"/>
      <c r="EN134" s="31"/>
      <c r="EO134" s="14"/>
      <c r="EP134" s="4"/>
      <c r="EQ134" s="39"/>
      <c r="ER134" s="30"/>
      <c r="ES134" s="31"/>
      <c r="ET134" s="14"/>
      <c r="EU134" s="4"/>
      <c r="EV134" s="39"/>
      <c r="EW134" s="30"/>
      <c r="EX134" s="31"/>
      <c r="EY134" s="14"/>
      <c r="EZ134" s="286"/>
      <c r="FA134" s="39">
        <v>72500</v>
      </c>
      <c r="FB134" s="30">
        <v>0</v>
      </c>
      <c r="FC134" s="31">
        <v>72500</v>
      </c>
      <c r="FD134" s="14">
        <v>11237500</v>
      </c>
      <c r="FE134" s="4"/>
      <c r="FF134" s="39"/>
      <c r="FG134" s="30"/>
      <c r="FH134" s="31"/>
      <c r="FI134" s="14"/>
      <c r="FJ134" s="94"/>
      <c r="FK134" s="87">
        <f t="shared" si="85"/>
        <v>80351.398400000005</v>
      </c>
      <c r="FL134" s="87"/>
      <c r="FM134" s="87"/>
      <c r="FN134" s="87"/>
      <c r="FO134" s="87"/>
      <c r="FP134" s="87">
        <f t="shared" si="132"/>
        <v>221880</v>
      </c>
      <c r="FQ134" s="87"/>
      <c r="FR134" s="87"/>
      <c r="FS134" s="87"/>
      <c r="FT134" s="87"/>
      <c r="FU134" s="87"/>
      <c r="FV134" s="87"/>
      <c r="FW134" s="87"/>
      <c r="FX134" s="87"/>
      <c r="FY134" s="87"/>
      <c r="FZ134" s="87"/>
      <c r="GA134" s="87"/>
      <c r="GB134" s="87">
        <f t="shared" si="106"/>
        <v>142403.34</v>
      </c>
      <c r="GC134" s="87"/>
      <c r="GD134" s="87"/>
      <c r="GE134" s="87"/>
      <c r="GF134" s="87"/>
      <c r="GG134" s="87"/>
      <c r="GH134" s="87">
        <f t="shared" si="86"/>
        <v>123588</v>
      </c>
      <c r="GI134" s="87"/>
      <c r="GJ134" s="87"/>
      <c r="GK134" s="87"/>
      <c r="GL134" s="87"/>
      <c r="GM134" s="87"/>
      <c r="GN134" s="87">
        <f t="shared" si="138"/>
        <v>72500</v>
      </c>
      <c r="GO134" s="87"/>
      <c r="GP134" s="95"/>
      <c r="GQ134" s="87">
        <f t="shared" si="87"/>
        <v>80351.398400000005</v>
      </c>
      <c r="GR134" s="96">
        <f t="shared" si="82"/>
        <v>72500</v>
      </c>
      <c r="GS134" s="20" t="str">
        <f t="shared" si="149"/>
        <v>TELEFLEX MEDICAL COLOMBIA S.A.S.</v>
      </c>
      <c r="GT134" s="96">
        <f t="shared" si="93"/>
        <v>64281.118720000006</v>
      </c>
      <c r="GU134" s="96">
        <f t="shared" si="96"/>
        <v>87000</v>
      </c>
      <c r="GV134" s="96">
        <f t="shared" si="150"/>
        <v>140092.83499999999</v>
      </c>
      <c r="GW134" s="87">
        <f t="shared" si="151"/>
        <v>-7851.3984000000055</v>
      </c>
      <c r="GX134" s="88">
        <f t="shared" si="145"/>
        <v>-9.7713276387732473E-2</v>
      </c>
      <c r="GY134" s="96">
        <f t="shared" si="152"/>
        <v>72500</v>
      </c>
      <c r="GZ134" s="96">
        <f t="shared" si="83"/>
        <v>11237500</v>
      </c>
    </row>
    <row r="135" spans="1:210" s="27" customFormat="1" ht="30" customHeight="1">
      <c r="A135" s="17">
        <v>119</v>
      </c>
      <c r="B135" s="18" t="s">
        <v>334</v>
      </c>
      <c r="C135" s="53" t="s">
        <v>335</v>
      </c>
      <c r="D135" s="55" t="s">
        <v>925</v>
      </c>
      <c r="E135" s="51">
        <v>13</v>
      </c>
      <c r="F135" s="19" t="s">
        <v>970</v>
      </c>
      <c r="G135" s="20" t="s">
        <v>981</v>
      </c>
      <c r="H135" s="60"/>
      <c r="I135" s="90" t="s">
        <v>1046</v>
      </c>
      <c r="J135" s="14">
        <v>109000</v>
      </c>
      <c r="K135" s="14"/>
      <c r="L135" s="14">
        <f t="shared" si="146"/>
        <v>123300.8</v>
      </c>
      <c r="M135" s="14">
        <f t="shared" si="147"/>
        <v>134743.11424</v>
      </c>
      <c r="N135" s="14">
        <f t="shared" si="148"/>
        <v>134743.11424</v>
      </c>
      <c r="O135" s="14">
        <f t="shared" si="84"/>
        <v>1751660.4851199999</v>
      </c>
      <c r="P135" s="286"/>
      <c r="Q135" s="39"/>
      <c r="R135" s="30"/>
      <c r="S135" s="31"/>
      <c r="T135" s="31"/>
      <c r="U135" s="4"/>
      <c r="V135" s="39"/>
      <c r="W135" s="30"/>
      <c r="X135" s="31"/>
      <c r="Y135" s="31"/>
      <c r="Z135" s="286"/>
      <c r="AA135" s="39"/>
      <c r="AB135" s="39"/>
      <c r="AC135" s="31"/>
      <c r="AD135" s="31"/>
      <c r="AE135" s="4"/>
      <c r="AF135" s="39"/>
      <c r="AG135" s="30"/>
      <c r="AH135" s="31"/>
      <c r="AI135" s="31"/>
      <c r="AJ135" s="4"/>
      <c r="AK135" s="39">
        <v>200200</v>
      </c>
      <c r="AL135" s="30"/>
      <c r="AM135" s="31">
        <v>200200</v>
      </c>
      <c r="AN135" s="31">
        <v>2602600</v>
      </c>
      <c r="AO135" s="4"/>
      <c r="AP135" s="39"/>
      <c r="AQ135" s="30"/>
      <c r="AR135" s="31"/>
      <c r="AS135" s="14"/>
      <c r="AT135" s="4"/>
      <c r="AU135" s="39"/>
      <c r="AV135" s="14"/>
      <c r="AW135" s="31"/>
      <c r="AX135" s="14"/>
      <c r="AY135" s="4"/>
      <c r="AZ135" s="39"/>
      <c r="BA135" s="30"/>
      <c r="BB135" s="31"/>
      <c r="BC135" s="31"/>
      <c r="BD135" s="4"/>
      <c r="BE135" s="39"/>
      <c r="BF135" s="30"/>
      <c r="BG135" s="31"/>
      <c r="BH135" s="14"/>
      <c r="BI135" s="4"/>
      <c r="BJ135" s="39"/>
      <c r="BK135" s="30"/>
      <c r="BL135" s="31"/>
      <c r="BM135" s="14"/>
      <c r="BN135" s="4"/>
      <c r="BO135" s="39"/>
      <c r="BP135" s="30"/>
      <c r="BQ135" s="31"/>
      <c r="BR135" s="14"/>
      <c r="BS135" s="4"/>
      <c r="BT135" s="39"/>
      <c r="BU135" s="30"/>
      <c r="BV135" s="31"/>
      <c r="BW135" s="14"/>
      <c r="BX135" s="4"/>
      <c r="BY135" s="39"/>
      <c r="BZ135" s="30"/>
      <c r="CA135" s="31"/>
      <c r="CB135" s="14"/>
      <c r="CC135" s="4"/>
      <c r="CD135" s="35"/>
      <c r="CE135" s="33"/>
      <c r="CF135" s="31"/>
      <c r="CG135" s="14"/>
      <c r="CH135" s="4"/>
      <c r="CI135" s="39"/>
      <c r="CJ135" s="30"/>
      <c r="CK135" s="31"/>
      <c r="CL135" s="14"/>
      <c r="CM135" s="4"/>
      <c r="CN135" s="39"/>
      <c r="CO135" s="30"/>
      <c r="CP135" s="31"/>
      <c r="CQ135" s="14"/>
      <c r="CR135" s="4"/>
      <c r="CS135" s="39"/>
      <c r="CT135" s="39"/>
      <c r="CU135" s="39"/>
      <c r="CV135" s="14"/>
      <c r="CW135" s="4"/>
      <c r="CX135" s="39"/>
      <c r="CY135" s="30"/>
      <c r="CZ135" s="31"/>
      <c r="DA135" s="14"/>
      <c r="DB135" s="286"/>
      <c r="DC135" s="43">
        <v>42750</v>
      </c>
      <c r="DD135" s="43">
        <v>0</v>
      </c>
      <c r="DE135" s="14">
        <v>42750</v>
      </c>
      <c r="DF135" s="14">
        <v>555750</v>
      </c>
      <c r="DG135" s="4"/>
      <c r="DH135" s="39"/>
      <c r="DI135" s="30"/>
      <c r="DJ135" s="31"/>
      <c r="DK135" s="14"/>
      <c r="DL135" s="4"/>
      <c r="DM135" s="39"/>
      <c r="DN135" s="30"/>
      <c r="DO135" s="31"/>
      <c r="DP135" s="14"/>
      <c r="DQ135" s="4"/>
      <c r="DR135" s="39"/>
      <c r="DS135" s="30"/>
      <c r="DT135" s="31"/>
      <c r="DU135" s="14"/>
      <c r="DV135" s="4"/>
      <c r="DW135" s="45">
        <v>246000</v>
      </c>
      <c r="DX135" s="61">
        <v>0</v>
      </c>
      <c r="DY135" s="61">
        <v>246000</v>
      </c>
      <c r="DZ135" s="14">
        <v>3198000</v>
      </c>
      <c r="EA135" s="4"/>
      <c r="EB135" s="39"/>
      <c r="EC135" s="43"/>
      <c r="ED135" s="31"/>
      <c r="EE135" s="14"/>
      <c r="EF135" s="4"/>
      <c r="EG135" s="39"/>
      <c r="EH135" s="30"/>
      <c r="EI135" s="31"/>
      <c r="EJ135" s="14"/>
      <c r="EK135" s="4"/>
      <c r="EL135" s="39"/>
      <c r="EM135" s="30"/>
      <c r="EN135" s="31"/>
      <c r="EO135" s="14"/>
      <c r="EP135" s="4"/>
      <c r="EQ135" s="39"/>
      <c r="ER135" s="30"/>
      <c r="ES135" s="31"/>
      <c r="ET135" s="14"/>
      <c r="EU135" s="4"/>
      <c r="EV135" s="39"/>
      <c r="EW135" s="30"/>
      <c r="EX135" s="31"/>
      <c r="EY135" s="14"/>
      <c r="EZ135" s="286"/>
      <c r="FA135" s="39">
        <v>105000</v>
      </c>
      <c r="FB135" s="30">
        <v>0</v>
      </c>
      <c r="FC135" s="31">
        <v>105000</v>
      </c>
      <c r="FD135" s="14">
        <v>1365000</v>
      </c>
      <c r="FE135" s="4"/>
      <c r="FF135" s="39"/>
      <c r="FG135" s="30"/>
      <c r="FH135" s="31"/>
      <c r="FI135" s="14"/>
      <c r="FJ135" s="94"/>
      <c r="FK135" s="87">
        <f t="shared" si="85"/>
        <v>134743.11424</v>
      </c>
      <c r="FL135" s="87"/>
      <c r="FM135" s="87"/>
      <c r="FN135" s="87"/>
      <c r="FO135" s="87"/>
      <c r="FP135" s="87">
        <f t="shared" si="132"/>
        <v>200200</v>
      </c>
      <c r="FQ135" s="87"/>
      <c r="FR135" s="87"/>
      <c r="FS135" s="87"/>
      <c r="FT135" s="87"/>
      <c r="FU135" s="87"/>
      <c r="FV135" s="87"/>
      <c r="FW135" s="87"/>
      <c r="FX135" s="87"/>
      <c r="FY135" s="87"/>
      <c r="FZ135" s="87"/>
      <c r="GA135" s="87"/>
      <c r="GB135" s="87"/>
      <c r="GC135" s="87"/>
      <c r="GD135" s="87"/>
      <c r="GE135" s="87"/>
      <c r="GF135" s="87"/>
      <c r="GG135" s="87"/>
      <c r="GH135" s="87">
        <f t="shared" si="86"/>
        <v>246000</v>
      </c>
      <c r="GI135" s="87"/>
      <c r="GJ135" s="87"/>
      <c r="GK135" s="87"/>
      <c r="GL135" s="87"/>
      <c r="GM135" s="87"/>
      <c r="GN135" s="87"/>
      <c r="GO135" s="87"/>
      <c r="GP135" s="95"/>
      <c r="GQ135" s="87">
        <f t="shared" si="87"/>
        <v>134743.11424</v>
      </c>
      <c r="GR135" s="96">
        <f t="shared" si="82"/>
        <v>200200</v>
      </c>
      <c r="GS135" s="20" t="str">
        <f t="shared" si="149"/>
        <v>B BRAUN MEDICAL S.A</v>
      </c>
      <c r="GT135" s="98">
        <f t="shared" si="93"/>
        <v>107794.491392</v>
      </c>
      <c r="GU135" s="98">
        <f t="shared" ref="GU135:GU136" si="153">FK135*1.2</f>
        <v>161691.73708799999</v>
      </c>
      <c r="GV135" s="96">
        <f t="shared" si="150"/>
        <v>223100</v>
      </c>
      <c r="GW135" s="87">
        <f>GV135-GR135</f>
        <v>22900</v>
      </c>
      <c r="GX135" s="88">
        <f>GW135/GR135</f>
        <v>0.11438561438561438</v>
      </c>
      <c r="GY135" s="96">
        <f t="shared" si="152"/>
        <v>200200</v>
      </c>
      <c r="GZ135" s="96">
        <f t="shared" si="83"/>
        <v>2602600</v>
      </c>
      <c r="HB135" s="84" t="s">
        <v>1073</v>
      </c>
    </row>
    <row r="136" spans="1:210" s="27" customFormat="1" ht="30" customHeight="1">
      <c r="A136" s="17">
        <v>120</v>
      </c>
      <c r="B136" s="18" t="s">
        <v>336</v>
      </c>
      <c r="C136" s="53" t="s">
        <v>337</v>
      </c>
      <c r="D136" s="55" t="s">
        <v>925</v>
      </c>
      <c r="E136" s="51">
        <v>5</v>
      </c>
      <c r="F136" s="19" t="s">
        <v>970</v>
      </c>
      <c r="G136" s="20" t="s">
        <v>981</v>
      </c>
      <c r="H136" s="60"/>
      <c r="I136" s="90" t="s">
        <v>1032</v>
      </c>
      <c r="J136" s="14">
        <v>297000</v>
      </c>
      <c r="K136" s="14"/>
      <c r="L136" s="14">
        <f t="shared" si="146"/>
        <v>335966.4</v>
      </c>
      <c r="M136" s="14">
        <f t="shared" si="147"/>
        <v>367144.08192000003</v>
      </c>
      <c r="N136" s="14">
        <f t="shared" si="148"/>
        <v>367144.08192000003</v>
      </c>
      <c r="O136" s="14">
        <f t="shared" si="84"/>
        <v>1835720.4096000001</v>
      </c>
      <c r="P136" s="286"/>
      <c r="Q136" s="39"/>
      <c r="R136" s="30"/>
      <c r="S136" s="31"/>
      <c r="T136" s="31"/>
      <c r="U136" s="4"/>
      <c r="V136" s="39"/>
      <c r="W136" s="30"/>
      <c r="X136" s="31"/>
      <c r="Y136" s="31"/>
      <c r="Z136" s="286"/>
      <c r="AA136" s="39"/>
      <c r="AB136" s="39"/>
      <c r="AC136" s="31"/>
      <c r="AD136" s="31"/>
      <c r="AE136" s="4"/>
      <c r="AF136" s="39"/>
      <c r="AG136" s="30"/>
      <c r="AH136" s="31"/>
      <c r="AI136" s="31"/>
      <c r="AJ136" s="4"/>
      <c r="AK136" s="39"/>
      <c r="AL136" s="39"/>
      <c r="AM136" s="31"/>
      <c r="AN136" s="31"/>
      <c r="AO136" s="4"/>
      <c r="AP136" s="39"/>
      <c r="AQ136" s="30"/>
      <c r="AR136" s="31"/>
      <c r="AS136" s="14"/>
      <c r="AT136" s="4"/>
      <c r="AU136" s="39"/>
      <c r="AV136" s="14"/>
      <c r="AW136" s="31"/>
      <c r="AX136" s="14"/>
      <c r="AY136" s="4"/>
      <c r="AZ136" s="39"/>
      <c r="BA136" s="30"/>
      <c r="BB136" s="31"/>
      <c r="BC136" s="31"/>
      <c r="BD136" s="4"/>
      <c r="BE136" s="39"/>
      <c r="BF136" s="30"/>
      <c r="BG136" s="31"/>
      <c r="BH136" s="14"/>
      <c r="BI136" s="4"/>
      <c r="BJ136" s="39"/>
      <c r="BK136" s="30"/>
      <c r="BL136" s="31"/>
      <c r="BM136" s="14"/>
      <c r="BN136" s="4"/>
      <c r="BO136" s="39"/>
      <c r="BP136" s="30"/>
      <c r="BQ136" s="31"/>
      <c r="BR136" s="14"/>
      <c r="BS136" s="4"/>
      <c r="BT136" s="39"/>
      <c r="BU136" s="30"/>
      <c r="BV136" s="31"/>
      <c r="BW136" s="14"/>
      <c r="BX136" s="4"/>
      <c r="BY136" s="39"/>
      <c r="BZ136" s="30"/>
      <c r="CA136" s="31"/>
      <c r="CB136" s="14"/>
      <c r="CC136" s="4"/>
      <c r="CD136" s="35"/>
      <c r="CE136" s="33"/>
      <c r="CF136" s="31"/>
      <c r="CG136" s="14"/>
      <c r="CH136" s="4"/>
      <c r="CI136" s="39"/>
      <c r="CJ136" s="30"/>
      <c r="CK136" s="31"/>
      <c r="CL136" s="14"/>
      <c r="CM136" s="4"/>
      <c r="CN136" s="39"/>
      <c r="CO136" s="30"/>
      <c r="CP136" s="31"/>
      <c r="CQ136" s="14"/>
      <c r="CR136" s="4"/>
      <c r="CS136" s="39"/>
      <c r="CT136" s="39"/>
      <c r="CU136" s="39"/>
      <c r="CV136" s="14"/>
      <c r="CW136" s="4"/>
      <c r="CX136" s="39"/>
      <c r="CY136" s="30"/>
      <c r="CZ136" s="31"/>
      <c r="DA136" s="14"/>
      <c r="DB136" s="286"/>
      <c r="DC136" s="14">
        <v>437500</v>
      </c>
      <c r="DD136" s="14">
        <v>0</v>
      </c>
      <c r="DE136" s="14">
        <v>437500</v>
      </c>
      <c r="DF136" s="14">
        <v>2187500</v>
      </c>
      <c r="DG136" s="4"/>
      <c r="DH136" s="39"/>
      <c r="DI136" s="30"/>
      <c r="DJ136" s="31"/>
      <c r="DK136" s="14"/>
      <c r="DL136" s="4"/>
      <c r="DM136" s="39"/>
      <c r="DN136" s="30"/>
      <c r="DO136" s="31"/>
      <c r="DP136" s="14"/>
      <c r="DQ136" s="4"/>
      <c r="DR136" s="39"/>
      <c r="DS136" s="30"/>
      <c r="DT136" s="31"/>
      <c r="DU136" s="14"/>
      <c r="DV136" s="4"/>
      <c r="DW136" s="46"/>
      <c r="DX136" s="61"/>
      <c r="DY136" s="61"/>
      <c r="DZ136" s="14"/>
      <c r="EA136" s="4"/>
      <c r="EB136" s="39"/>
      <c r="EC136" s="43"/>
      <c r="ED136" s="31"/>
      <c r="EE136" s="14"/>
      <c r="EF136" s="4"/>
      <c r="EG136" s="39"/>
      <c r="EH136" s="30"/>
      <c r="EI136" s="31"/>
      <c r="EJ136" s="14"/>
      <c r="EK136" s="4"/>
      <c r="EL136" s="39"/>
      <c r="EM136" s="30"/>
      <c r="EN136" s="31"/>
      <c r="EO136" s="14"/>
      <c r="EP136" s="4"/>
      <c r="EQ136" s="39"/>
      <c r="ER136" s="30"/>
      <c r="ES136" s="31"/>
      <c r="ET136" s="14"/>
      <c r="EU136" s="4"/>
      <c r="EV136" s="39"/>
      <c r="EW136" s="30"/>
      <c r="EX136" s="31"/>
      <c r="EY136" s="14"/>
      <c r="EZ136" s="286"/>
      <c r="FA136" s="39">
        <v>237000</v>
      </c>
      <c r="FB136" s="30">
        <v>0</v>
      </c>
      <c r="FC136" s="31">
        <v>237000</v>
      </c>
      <c r="FD136" s="14">
        <v>1185000</v>
      </c>
      <c r="FE136" s="4"/>
      <c r="FF136" s="39"/>
      <c r="FG136" s="30"/>
      <c r="FH136" s="31"/>
      <c r="FI136" s="14"/>
      <c r="FJ136" s="94"/>
      <c r="FK136" s="87">
        <f t="shared" si="85"/>
        <v>367144.08192000003</v>
      </c>
      <c r="FL136" s="87"/>
      <c r="FM136" s="87"/>
      <c r="FN136" s="87"/>
      <c r="FO136" s="87"/>
      <c r="FP136" s="87"/>
      <c r="FQ136" s="87"/>
      <c r="FR136" s="87"/>
      <c r="FS136" s="87"/>
      <c r="FT136" s="87"/>
      <c r="FU136" s="87"/>
      <c r="FV136" s="87"/>
      <c r="FW136" s="87"/>
      <c r="FX136" s="87"/>
      <c r="FY136" s="87"/>
      <c r="FZ136" s="87"/>
      <c r="GA136" s="87"/>
      <c r="GB136" s="87"/>
      <c r="GC136" s="87"/>
      <c r="GD136" s="87">
        <f t="shared" si="123"/>
        <v>437500</v>
      </c>
      <c r="GE136" s="87"/>
      <c r="GF136" s="87"/>
      <c r="GG136" s="87"/>
      <c r="GH136" s="87"/>
      <c r="GI136" s="87"/>
      <c r="GJ136" s="87"/>
      <c r="GK136" s="87"/>
      <c r="GL136" s="87"/>
      <c r="GM136" s="87"/>
      <c r="GN136" s="87">
        <f t="shared" si="138"/>
        <v>237000</v>
      </c>
      <c r="GO136" s="87"/>
      <c r="GP136" s="95"/>
      <c r="GQ136" s="87">
        <f t="shared" si="87"/>
        <v>367144.08192000003</v>
      </c>
      <c r="GR136" s="96">
        <f t="shared" si="82"/>
        <v>237000</v>
      </c>
      <c r="GS136" s="20" t="str">
        <f t="shared" si="149"/>
        <v>TELEFLEX MEDICAL COLOMBIA S.A.S.</v>
      </c>
      <c r="GT136" s="98">
        <f t="shared" si="93"/>
        <v>293715.26553600002</v>
      </c>
      <c r="GU136" s="98">
        <f t="shared" si="153"/>
        <v>440572.89830400003</v>
      </c>
      <c r="GV136" s="96">
        <f t="shared" si="150"/>
        <v>337250</v>
      </c>
      <c r="GW136" s="87">
        <f>GQ136-GV136</f>
        <v>29894.081920000026</v>
      </c>
      <c r="GX136" s="88">
        <f t="shared" si="145"/>
        <v>8.142329780631978E-2</v>
      </c>
      <c r="GY136" s="96">
        <f t="shared" si="152"/>
        <v>237000</v>
      </c>
      <c r="GZ136" s="96">
        <f t="shared" si="83"/>
        <v>1185000</v>
      </c>
      <c r="HB136" s="84"/>
    </row>
    <row r="137" spans="1:210" s="27" customFormat="1" ht="30" customHeight="1">
      <c r="A137" s="17">
        <v>121</v>
      </c>
      <c r="B137" s="18" t="s">
        <v>338</v>
      </c>
      <c r="C137" s="53" t="s">
        <v>339</v>
      </c>
      <c r="D137" s="55" t="s">
        <v>925</v>
      </c>
      <c r="E137" s="51">
        <v>17</v>
      </c>
      <c r="F137" s="19" t="s">
        <v>970</v>
      </c>
      <c r="G137" s="20" t="s">
        <v>981</v>
      </c>
      <c r="H137" s="60"/>
      <c r="I137" s="90" t="s">
        <v>1031</v>
      </c>
      <c r="J137" s="14">
        <v>266250</v>
      </c>
      <c r="K137" s="14"/>
      <c r="L137" s="14"/>
      <c r="M137" s="14">
        <f>(J137*9.28%)+J137</f>
        <v>290958</v>
      </c>
      <c r="N137" s="14">
        <f>M137</f>
        <v>290958</v>
      </c>
      <c r="O137" s="14">
        <f t="shared" si="84"/>
        <v>4946286</v>
      </c>
      <c r="P137" s="286"/>
      <c r="Q137" s="39"/>
      <c r="R137" s="30"/>
      <c r="S137" s="31"/>
      <c r="T137" s="31"/>
      <c r="U137" s="4"/>
      <c r="V137" s="39"/>
      <c r="W137" s="30"/>
      <c r="X137" s="31"/>
      <c r="Y137" s="31"/>
      <c r="Z137" s="286"/>
      <c r="AA137" s="39"/>
      <c r="AB137" s="39"/>
      <c r="AC137" s="31"/>
      <c r="AD137" s="31"/>
      <c r="AE137" s="4"/>
      <c r="AF137" s="39"/>
      <c r="AG137" s="30"/>
      <c r="AH137" s="31"/>
      <c r="AI137" s="31"/>
      <c r="AJ137" s="4"/>
      <c r="AK137" s="39"/>
      <c r="AL137" s="39"/>
      <c r="AM137" s="31"/>
      <c r="AN137" s="31"/>
      <c r="AO137" s="4"/>
      <c r="AP137" s="39"/>
      <c r="AQ137" s="30"/>
      <c r="AR137" s="31"/>
      <c r="AS137" s="14"/>
      <c r="AT137" s="4"/>
      <c r="AU137" s="39"/>
      <c r="AV137" s="14"/>
      <c r="AW137" s="31"/>
      <c r="AX137" s="14"/>
      <c r="AY137" s="4"/>
      <c r="AZ137" s="39"/>
      <c r="BA137" s="30"/>
      <c r="BB137" s="31"/>
      <c r="BC137" s="31"/>
      <c r="BD137" s="4"/>
      <c r="BE137" s="39"/>
      <c r="BF137" s="30"/>
      <c r="BG137" s="31"/>
      <c r="BH137" s="14"/>
      <c r="BI137" s="4"/>
      <c r="BJ137" s="39"/>
      <c r="BK137" s="30"/>
      <c r="BL137" s="31"/>
      <c r="BM137" s="14"/>
      <c r="BN137" s="4"/>
      <c r="BO137" s="39"/>
      <c r="BP137" s="30"/>
      <c r="BQ137" s="31"/>
      <c r="BR137" s="14"/>
      <c r="BS137" s="4"/>
      <c r="BT137" s="39"/>
      <c r="BU137" s="30"/>
      <c r="BV137" s="31"/>
      <c r="BW137" s="14"/>
      <c r="BX137" s="4"/>
      <c r="BY137" s="39"/>
      <c r="BZ137" s="30"/>
      <c r="CA137" s="31"/>
      <c r="CB137" s="14"/>
      <c r="CC137" s="4"/>
      <c r="CD137" s="35"/>
      <c r="CE137" s="33"/>
      <c r="CF137" s="31"/>
      <c r="CG137" s="14"/>
      <c r="CH137" s="4"/>
      <c r="CI137" s="39"/>
      <c r="CJ137" s="30"/>
      <c r="CK137" s="31"/>
      <c r="CL137" s="14"/>
      <c r="CM137" s="4"/>
      <c r="CN137" s="39"/>
      <c r="CO137" s="30"/>
      <c r="CP137" s="31"/>
      <c r="CQ137" s="14"/>
      <c r="CR137" s="4"/>
      <c r="CS137" s="39"/>
      <c r="CT137" s="39"/>
      <c r="CU137" s="39"/>
      <c r="CV137" s="14"/>
      <c r="CW137" s="4"/>
      <c r="CX137" s="39"/>
      <c r="CY137" s="30"/>
      <c r="CZ137" s="31"/>
      <c r="DA137" s="14"/>
      <c r="DB137" s="286"/>
      <c r="DC137" s="14">
        <v>512000</v>
      </c>
      <c r="DD137" s="14">
        <v>0</v>
      </c>
      <c r="DE137" s="14">
        <v>512000</v>
      </c>
      <c r="DF137" s="14">
        <v>8704000</v>
      </c>
      <c r="DG137" s="4"/>
      <c r="DH137" s="39"/>
      <c r="DI137" s="30"/>
      <c r="DJ137" s="31"/>
      <c r="DK137" s="14"/>
      <c r="DL137" s="4"/>
      <c r="DM137" s="39"/>
      <c r="DN137" s="30"/>
      <c r="DO137" s="31"/>
      <c r="DP137" s="14"/>
      <c r="DQ137" s="4"/>
      <c r="DR137" s="39"/>
      <c r="DS137" s="30"/>
      <c r="DT137" s="31"/>
      <c r="DU137" s="14"/>
      <c r="DV137" s="4"/>
      <c r="DW137" s="46"/>
      <c r="DX137" s="61"/>
      <c r="DY137" s="61"/>
      <c r="DZ137" s="14"/>
      <c r="EA137" s="4"/>
      <c r="EB137" s="39"/>
      <c r="EC137" s="43"/>
      <c r="ED137" s="31"/>
      <c r="EE137" s="14"/>
      <c r="EF137" s="4"/>
      <c r="EG137" s="39"/>
      <c r="EH137" s="30"/>
      <c r="EI137" s="31"/>
      <c r="EJ137" s="14"/>
      <c r="EK137" s="4"/>
      <c r="EL137" s="39"/>
      <c r="EM137" s="30"/>
      <c r="EN137" s="31"/>
      <c r="EO137" s="14"/>
      <c r="EP137" s="4"/>
      <c r="EQ137" s="39"/>
      <c r="ER137" s="30"/>
      <c r="ES137" s="31"/>
      <c r="ET137" s="14"/>
      <c r="EU137" s="4"/>
      <c r="EV137" s="39"/>
      <c r="EW137" s="30"/>
      <c r="EX137" s="31"/>
      <c r="EY137" s="14"/>
      <c r="EZ137" s="286"/>
      <c r="FA137" s="39">
        <v>237000</v>
      </c>
      <c r="FB137" s="30">
        <v>0</v>
      </c>
      <c r="FC137" s="31">
        <v>237000</v>
      </c>
      <c r="FD137" s="14">
        <v>4029000</v>
      </c>
      <c r="FE137" s="4"/>
      <c r="FF137" s="39"/>
      <c r="FG137" s="30"/>
      <c r="FH137" s="31"/>
      <c r="FI137" s="14"/>
      <c r="FJ137" s="94"/>
      <c r="FK137" s="87">
        <f t="shared" si="85"/>
        <v>290958</v>
      </c>
      <c r="FL137" s="87"/>
      <c r="FM137" s="87"/>
      <c r="FN137" s="87"/>
      <c r="FO137" s="87"/>
      <c r="FP137" s="87"/>
      <c r="FQ137" s="87"/>
      <c r="FR137" s="87"/>
      <c r="FS137" s="87"/>
      <c r="FT137" s="87"/>
      <c r="FU137" s="87"/>
      <c r="FV137" s="87"/>
      <c r="FW137" s="87"/>
      <c r="FX137" s="87"/>
      <c r="FY137" s="87"/>
      <c r="FZ137" s="87"/>
      <c r="GA137" s="87"/>
      <c r="GB137" s="87"/>
      <c r="GC137" s="87"/>
      <c r="GD137" s="87">
        <f t="shared" si="123"/>
        <v>512000</v>
      </c>
      <c r="GE137" s="87"/>
      <c r="GF137" s="87"/>
      <c r="GG137" s="87"/>
      <c r="GH137" s="87"/>
      <c r="GI137" s="87"/>
      <c r="GJ137" s="87"/>
      <c r="GK137" s="87"/>
      <c r="GL137" s="87"/>
      <c r="GM137" s="87"/>
      <c r="GN137" s="87">
        <f t="shared" si="138"/>
        <v>237000</v>
      </c>
      <c r="GO137" s="87"/>
      <c r="GP137" s="95"/>
      <c r="GQ137" s="87">
        <f t="shared" si="87"/>
        <v>290958</v>
      </c>
      <c r="GR137" s="96">
        <f t="shared" si="82"/>
        <v>237000</v>
      </c>
      <c r="GS137" s="20" t="str">
        <f t="shared" si="149"/>
        <v>TELEFLEX MEDICAL COLOMBIA S.A.S.</v>
      </c>
      <c r="GT137" s="96">
        <f t="shared" si="93"/>
        <v>232766.40000000002</v>
      </c>
      <c r="GU137" s="96">
        <f t="shared" si="96"/>
        <v>284400</v>
      </c>
      <c r="GV137" s="96">
        <f t="shared" si="150"/>
        <v>374500</v>
      </c>
      <c r="GW137" s="87">
        <f t="shared" si="151"/>
        <v>-53958</v>
      </c>
      <c r="GX137" s="88">
        <f t="shared" si="145"/>
        <v>-0.18544944631183882</v>
      </c>
      <c r="GY137" s="96">
        <f t="shared" si="152"/>
        <v>237000</v>
      </c>
      <c r="GZ137" s="96">
        <f t="shared" si="83"/>
        <v>4029000</v>
      </c>
    </row>
    <row r="138" spans="1:210" s="27" customFormat="1" ht="30" customHeight="1">
      <c r="A138" s="17">
        <v>122</v>
      </c>
      <c r="B138" s="18" t="s">
        <v>340</v>
      </c>
      <c r="C138" s="53" t="s">
        <v>341</v>
      </c>
      <c r="D138" s="55"/>
      <c r="E138" s="51">
        <v>12</v>
      </c>
      <c r="F138" s="19" t="s">
        <v>970</v>
      </c>
      <c r="G138" s="20" t="s">
        <v>981</v>
      </c>
      <c r="H138" s="60"/>
      <c r="I138" s="90" t="s">
        <v>1027</v>
      </c>
      <c r="J138" s="14">
        <v>5700</v>
      </c>
      <c r="K138" s="14"/>
      <c r="L138" s="14"/>
      <c r="M138" s="14"/>
      <c r="N138" s="14">
        <f>J138</f>
        <v>5700</v>
      </c>
      <c r="O138" s="14">
        <f t="shared" si="84"/>
        <v>68400</v>
      </c>
      <c r="P138" s="286"/>
      <c r="Q138" s="39"/>
      <c r="R138" s="30"/>
      <c r="S138" s="31"/>
      <c r="T138" s="31"/>
      <c r="U138" s="4"/>
      <c r="V138" s="39"/>
      <c r="W138" s="30"/>
      <c r="X138" s="31"/>
      <c r="Y138" s="31"/>
      <c r="Z138" s="286"/>
      <c r="AA138" s="39">
        <v>10230</v>
      </c>
      <c r="AB138" s="39">
        <v>0</v>
      </c>
      <c r="AC138" s="31">
        <v>10230</v>
      </c>
      <c r="AD138" s="31">
        <v>122760</v>
      </c>
      <c r="AE138" s="4"/>
      <c r="AF138" s="39"/>
      <c r="AG138" s="30"/>
      <c r="AH138" s="31"/>
      <c r="AI138" s="31"/>
      <c r="AJ138" s="4"/>
      <c r="AK138" s="39"/>
      <c r="AL138" s="39"/>
      <c r="AM138" s="31"/>
      <c r="AN138" s="31"/>
      <c r="AO138" s="4"/>
      <c r="AP138" s="39"/>
      <c r="AQ138" s="30"/>
      <c r="AR138" s="31"/>
      <c r="AS138" s="14"/>
      <c r="AT138" s="4"/>
      <c r="AU138" s="39"/>
      <c r="AV138" s="14"/>
      <c r="AW138" s="31"/>
      <c r="AX138" s="14"/>
      <c r="AY138" s="4"/>
      <c r="AZ138" s="39"/>
      <c r="BA138" s="30"/>
      <c r="BB138" s="31"/>
      <c r="BC138" s="31"/>
      <c r="BD138" s="4"/>
      <c r="BE138" s="39"/>
      <c r="BF138" s="30"/>
      <c r="BG138" s="31"/>
      <c r="BH138" s="14"/>
      <c r="BI138" s="4"/>
      <c r="BJ138" s="39"/>
      <c r="BK138" s="30"/>
      <c r="BL138" s="31"/>
      <c r="BM138" s="14"/>
      <c r="BN138" s="4"/>
      <c r="BO138" s="39"/>
      <c r="BP138" s="30"/>
      <c r="BQ138" s="31"/>
      <c r="BR138" s="14"/>
      <c r="BS138" s="4"/>
      <c r="BT138" s="39"/>
      <c r="BU138" s="30"/>
      <c r="BV138" s="31"/>
      <c r="BW138" s="14"/>
      <c r="BX138" s="4"/>
      <c r="BY138" s="39"/>
      <c r="BZ138" s="30"/>
      <c r="CA138" s="31"/>
      <c r="CB138" s="14"/>
      <c r="CC138" s="4"/>
      <c r="CD138" s="35">
        <v>7664</v>
      </c>
      <c r="CE138" s="33"/>
      <c r="CF138" s="31">
        <v>7664</v>
      </c>
      <c r="CG138" s="14">
        <v>91968</v>
      </c>
      <c r="CH138" s="4"/>
      <c r="CI138" s="39">
        <v>8400</v>
      </c>
      <c r="CJ138" s="34">
        <v>0</v>
      </c>
      <c r="CK138" s="31">
        <v>8400</v>
      </c>
      <c r="CL138" s="14">
        <v>100800</v>
      </c>
      <c r="CM138" s="4"/>
      <c r="CN138" s="39"/>
      <c r="CO138" s="30"/>
      <c r="CP138" s="31"/>
      <c r="CQ138" s="14"/>
      <c r="CR138" s="4"/>
      <c r="CS138" s="39"/>
      <c r="CT138" s="39"/>
      <c r="CU138" s="39"/>
      <c r="CV138" s="14"/>
      <c r="CW138" s="4"/>
      <c r="CX138" s="39"/>
      <c r="CY138" s="30"/>
      <c r="CZ138" s="31"/>
      <c r="DA138" s="14"/>
      <c r="DB138" s="286"/>
      <c r="DC138" s="14"/>
      <c r="DD138" s="14"/>
      <c r="DE138" s="14"/>
      <c r="DF138" s="14"/>
      <c r="DG138" s="4"/>
      <c r="DH138" s="39"/>
      <c r="DI138" s="30"/>
      <c r="DJ138" s="31"/>
      <c r="DK138" s="14"/>
      <c r="DL138" s="4"/>
      <c r="DM138" s="39"/>
      <c r="DN138" s="30"/>
      <c r="DO138" s="31"/>
      <c r="DP138" s="14"/>
      <c r="DQ138" s="4"/>
      <c r="DR138" s="39"/>
      <c r="DS138" s="30"/>
      <c r="DT138" s="31"/>
      <c r="DU138" s="14"/>
      <c r="DV138" s="4"/>
      <c r="DW138" s="45">
        <v>11625</v>
      </c>
      <c r="DX138" s="61">
        <v>0</v>
      </c>
      <c r="DY138" s="61">
        <v>11625</v>
      </c>
      <c r="DZ138" s="14">
        <v>139500</v>
      </c>
      <c r="EA138" s="4"/>
      <c r="EB138" s="39"/>
      <c r="EC138" s="43"/>
      <c r="ED138" s="31"/>
      <c r="EE138" s="14"/>
      <c r="EF138" s="4"/>
      <c r="EG138" s="39"/>
      <c r="EH138" s="30"/>
      <c r="EI138" s="31"/>
      <c r="EJ138" s="14"/>
      <c r="EK138" s="4"/>
      <c r="EL138" s="39"/>
      <c r="EM138" s="30"/>
      <c r="EN138" s="31"/>
      <c r="EO138" s="14"/>
      <c r="EP138" s="4"/>
      <c r="EQ138" s="39"/>
      <c r="ER138" s="30"/>
      <c r="ES138" s="31"/>
      <c r="ET138" s="14"/>
      <c r="EU138" s="4"/>
      <c r="EV138" s="39"/>
      <c r="EW138" s="30"/>
      <c r="EX138" s="31"/>
      <c r="EY138" s="14"/>
      <c r="EZ138" s="286"/>
      <c r="FA138" s="39"/>
      <c r="FB138" s="30"/>
      <c r="FC138" s="31"/>
      <c r="FD138" s="14"/>
      <c r="FE138" s="4"/>
      <c r="FF138" s="39"/>
      <c r="FG138" s="30"/>
      <c r="FH138" s="31"/>
      <c r="FI138" s="14"/>
      <c r="FJ138" s="94"/>
      <c r="FK138" s="87">
        <f t="shared" si="85"/>
        <v>5700</v>
      </c>
      <c r="FL138" s="87"/>
      <c r="FM138" s="87"/>
      <c r="FN138" s="87">
        <f t="shared" si="128"/>
        <v>10230</v>
      </c>
      <c r="FO138" s="87"/>
      <c r="FP138" s="87"/>
      <c r="FQ138" s="87"/>
      <c r="FR138" s="87"/>
      <c r="FS138" s="87"/>
      <c r="FT138" s="87"/>
      <c r="FU138" s="87"/>
      <c r="FV138" s="87"/>
      <c r="FW138" s="87"/>
      <c r="FX138" s="87"/>
      <c r="FY138" s="87">
        <f t="shared" si="134"/>
        <v>7664</v>
      </c>
      <c r="FZ138" s="87">
        <f t="shared" ref="FZ138:FZ144" si="154">CK138</f>
        <v>8400</v>
      </c>
      <c r="GA138" s="87"/>
      <c r="GB138" s="87"/>
      <c r="GC138" s="87"/>
      <c r="GD138" s="87"/>
      <c r="GE138" s="87"/>
      <c r="GF138" s="87"/>
      <c r="GG138" s="87"/>
      <c r="GH138" s="87"/>
      <c r="GI138" s="87"/>
      <c r="GJ138" s="87"/>
      <c r="GK138" s="87"/>
      <c r="GL138" s="87"/>
      <c r="GM138" s="87"/>
      <c r="GN138" s="87"/>
      <c r="GO138" s="87"/>
      <c r="GP138" s="95"/>
      <c r="GQ138" s="87">
        <f t="shared" si="87"/>
        <v>5700</v>
      </c>
      <c r="GR138" s="96">
        <f t="shared" si="82"/>
        <v>7664</v>
      </c>
      <c r="GS138" s="20" t="str">
        <f t="shared" si="149"/>
        <v>IMCOLMEDICA S.A</v>
      </c>
      <c r="GT138" s="98">
        <f>GV138*0.8</f>
        <v>7011.7333333333336</v>
      </c>
      <c r="GU138" s="98">
        <f>GV138*1.2</f>
        <v>10517.599999999999</v>
      </c>
      <c r="GV138" s="96">
        <f t="shared" si="150"/>
        <v>8764.6666666666661</v>
      </c>
      <c r="GW138" s="87">
        <f>GV138-GR138</f>
        <v>1100.6666666666661</v>
      </c>
      <c r="GX138" s="88">
        <f>GW138/GR138</f>
        <v>0.14361517049408482</v>
      </c>
      <c r="GY138" s="96">
        <f t="shared" si="152"/>
        <v>7664</v>
      </c>
      <c r="GZ138" s="96">
        <f t="shared" si="83"/>
        <v>91968</v>
      </c>
      <c r="HB138" s="84" t="s">
        <v>1073</v>
      </c>
    </row>
    <row r="139" spans="1:210" s="27" customFormat="1" ht="30" customHeight="1">
      <c r="A139" s="17">
        <v>123</v>
      </c>
      <c r="B139" s="18" t="s">
        <v>342</v>
      </c>
      <c r="C139" s="53" t="s">
        <v>343</v>
      </c>
      <c r="D139" s="55"/>
      <c r="E139" s="51">
        <v>36</v>
      </c>
      <c r="F139" s="19" t="s">
        <v>970</v>
      </c>
      <c r="G139" s="20" t="s">
        <v>981</v>
      </c>
      <c r="H139" s="60"/>
      <c r="I139" s="90" t="s">
        <v>1048</v>
      </c>
      <c r="J139" s="14">
        <v>5700</v>
      </c>
      <c r="K139" s="14"/>
      <c r="L139" s="14">
        <f t="shared" ref="L139:L141" si="155">(J139*13.12%)+J139</f>
        <v>6447.84</v>
      </c>
      <c r="M139" s="14">
        <f t="shared" ref="M139:M141" si="156">(L139*9.28%)+L139</f>
        <v>7046.199552</v>
      </c>
      <c r="N139" s="14">
        <f t="shared" ref="N139:N141" si="157">M139</f>
        <v>7046.199552</v>
      </c>
      <c r="O139" s="14">
        <f t="shared" si="84"/>
        <v>253663.18387199999</v>
      </c>
      <c r="P139" s="286"/>
      <c r="Q139" s="39"/>
      <c r="R139" s="30"/>
      <c r="S139" s="31"/>
      <c r="T139" s="31"/>
      <c r="U139" s="4"/>
      <c r="V139" s="39"/>
      <c r="W139" s="30"/>
      <c r="X139" s="31"/>
      <c r="Y139" s="31"/>
      <c r="Z139" s="286"/>
      <c r="AA139" s="39">
        <v>10230</v>
      </c>
      <c r="AB139" s="39">
        <v>0</v>
      </c>
      <c r="AC139" s="31">
        <v>10230</v>
      </c>
      <c r="AD139" s="31">
        <v>368280</v>
      </c>
      <c r="AE139" s="4"/>
      <c r="AF139" s="39"/>
      <c r="AG139" s="30"/>
      <c r="AH139" s="31"/>
      <c r="AI139" s="31"/>
      <c r="AJ139" s="4"/>
      <c r="AK139" s="39"/>
      <c r="AL139" s="39"/>
      <c r="AM139" s="31"/>
      <c r="AN139" s="31"/>
      <c r="AO139" s="4"/>
      <c r="AP139" s="39"/>
      <c r="AQ139" s="30"/>
      <c r="AR139" s="31"/>
      <c r="AS139" s="14"/>
      <c r="AT139" s="4"/>
      <c r="AU139" s="39"/>
      <c r="AV139" s="14"/>
      <c r="AW139" s="31"/>
      <c r="AX139" s="14"/>
      <c r="AY139" s="4"/>
      <c r="AZ139" s="39"/>
      <c r="BA139" s="30"/>
      <c r="BB139" s="31"/>
      <c r="BC139" s="31"/>
      <c r="BD139" s="4"/>
      <c r="BE139" s="39"/>
      <c r="BF139" s="30"/>
      <c r="BG139" s="31"/>
      <c r="BH139" s="14"/>
      <c r="BI139" s="4"/>
      <c r="BJ139" s="39"/>
      <c r="BK139" s="30"/>
      <c r="BL139" s="31"/>
      <c r="BM139" s="14"/>
      <c r="BN139" s="4"/>
      <c r="BO139" s="39"/>
      <c r="BP139" s="30"/>
      <c r="BQ139" s="31"/>
      <c r="BR139" s="14"/>
      <c r="BS139" s="4"/>
      <c r="BT139" s="39"/>
      <c r="BU139" s="30"/>
      <c r="BV139" s="31"/>
      <c r="BW139" s="14"/>
      <c r="BX139" s="4"/>
      <c r="BY139" s="39"/>
      <c r="BZ139" s="30"/>
      <c r="CA139" s="31"/>
      <c r="CB139" s="14"/>
      <c r="CC139" s="4"/>
      <c r="CD139" s="35">
        <v>8843</v>
      </c>
      <c r="CE139" s="33"/>
      <c r="CF139" s="31">
        <v>8843</v>
      </c>
      <c r="CG139" s="14">
        <v>318348</v>
      </c>
      <c r="CH139" s="4"/>
      <c r="CI139" s="39">
        <v>8400</v>
      </c>
      <c r="CJ139" s="34">
        <v>0</v>
      </c>
      <c r="CK139" s="31">
        <v>8400</v>
      </c>
      <c r="CL139" s="14">
        <v>302400</v>
      </c>
      <c r="CM139" s="4"/>
      <c r="CN139" s="39"/>
      <c r="CO139" s="30"/>
      <c r="CP139" s="31"/>
      <c r="CQ139" s="14"/>
      <c r="CR139" s="4"/>
      <c r="CS139" s="39"/>
      <c r="CT139" s="39"/>
      <c r="CU139" s="39"/>
      <c r="CV139" s="14"/>
      <c r="CW139" s="4"/>
      <c r="CX139" s="39"/>
      <c r="CY139" s="30"/>
      <c r="CZ139" s="31"/>
      <c r="DA139" s="14"/>
      <c r="DB139" s="286"/>
      <c r="DC139" s="43"/>
      <c r="DD139" s="43"/>
      <c r="DE139" s="14"/>
      <c r="DF139" s="14"/>
      <c r="DG139" s="4"/>
      <c r="DH139" s="39"/>
      <c r="DI139" s="30"/>
      <c r="DJ139" s="31"/>
      <c r="DK139" s="14"/>
      <c r="DL139" s="4"/>
      <c r="DM139" s="39"/>
      <c r="DN139" s="30"/>
      <c r="DO139" s="31"/>
      <c r="DP139" s="14"/>
      <c r="DQ139" s="4"/>
      <c r="DR139" s="39"/>
      <c r="DS139" s="30"/>
      <c r="DT139" s="31"/>
      <c r="DU139" s="14"/>
      <c r="DV139" s="4"/>
      <c r="DW139" s="45">
        <v>12658</v>
      </c>
      <c r="DX139" s="61">
        <v>0</v>
      </c>
      <c r="DY139" s="61">
        <v>12658</v>
      </c>
      <c r="DZ139" s="14">
        <v>455688</v>
      </c>
      <c r="EA139" s="4"/>
      <c r="EB139" s="39"/>
      <c r="EC139" s="43"/>
      <c r="ED139" s="31"/>
      <c r="EE139" s="14"/>
      <c r="EF139" s="4"/>
      <c r="EG139" s="39"/>
      <c r="EH139" s="30"/>
      <c r="EI139" s="31"/>
      <c r="EJ139" s="14"/>
      <c r="EK139" s="4"/>
      <c r="EL139" s="39"/>
      <c r="EM139" s="30"/>
      <c r="EN139" s="31"/>
      <c r="EO139" s="14"/>
      <c r="EP139" s="4"/>
      <c r="EQ139" s="39"/>
      <c r="ER139" s="30"/>
      <c r="ES139" s="31"/>
      <c r="ET139" s="14"/>
      <c r="EU139" s="4"/>
      <c r="EV139" s="39"/>
      <c r="EW139" s="30"/>
      <c r="EX139" s="31"/>
      <c r="EY139" s="14"/>
      <c r="EZ139" s="286"/>
      <c r="FA139" s="39"/>
      <c r="FB139" s="30"/>
      <c r="FC139" s="31"/>
      <c r="FD139" s="14"/>
      <c r="FE139" s="4"/>
      <c r="FF139" s="39"/>
      <c r="FG139" s="30"/>
      <c r="FH139" s="31"/>
      <c r="FI139" s="14"/>
      <c r="FJ139" s="94"/>
      <c r="FK139" s="87">
        <f t="shared" si="85"/>
        <v>7046.199552</v>
      </c>
      <c r="FL139" s="87"/>
      <c r="FM139" s="87"/>
      <c r="FN139" s="87">
        <f t="shared" si="128"/>
        <v>10230</v>
      </c>
      <c r="FO139" s="87"/>
      <c r="FP139" s="87"/>
      <c r="FQ139" s="87"/>
      <c r="FR139" s="87"/>
      <c r="FS139" s="87"/>
      <c r="FT139" s="87"/>
      <c r="FU139" s="87"/>
      <c r="FV139" s="87"/>
      <c r="FW139" s="87"/>
      <c r="FX139" s="87"/>
      <c r="FY139" s="87">
        <f t="shared" si="134"/>
        <v>8843</v>
      </c>
      <c r="FZ139" s="87">
        <f t="shared" si="154"/>
        <v>8400</v>
      </c>
      <c r="GA139" s="87"/>
      <c r="GB139" s="87"/>
      <c r="GC139" s="87"/>
      <c r="GD139" s="87"/>
      <c r="GE139" s="87"/>
      <c r="GF139" s="87"/>
      <c r="GG139" s="87"/>
      <c r="GH139" s="87">
        <f t="shared" si="86"/>
        <v>12658</v>
      </c>
      <c r="GI139" s="87"/>
      <c r="GJ139" s="87"/>
      <c r="GK139" s="87"/>
      <c r="GL139" s="87"/>
      <c r="GM139" s="87"/>
      <c r="GN139" s="87"/>
      <c r="GO139" s="87"/>
      <c r="GP139" s="95"/>
      <c r="GQ139" s="87">
        <f t="shared" si="87"/>
        <v>7046.199552</v>
      </c>
      <c r="GR139" s="96">
        <f t="shared" si="82"/>
        <v>8400</v>
      </c>
      <c r="GS139" s="20" t="str">
        <f t="shared" si="149"/>
        <v>JOHNSON &amp; JOHNSON MEDTECH COLOMBIA S.A.S</v>
      </c>
      <c r="GT139" s="96">
        <f t="shared" si="93"/>
        <v>5636.9596416000004</v>
      </c>
      <c r="GU139" s="96">
        <f t="shared" si="96"/>
        <v>10080</v>
      </c>
      <c r="GV139" s="96">
        <f t="shared" si="150"/>
        <v>10032.75</v>
      </c>
      <c r="GW139" s="87">
        <f>GR139-GQ139</f>
        <v>1353.800448</v>
      </c>
      <c r="GX139" s="88">
        <f>GW139/GQ139</f>
        <v>0.1921320050630323</v>
      </c>
      <c r="GY139" s="96">
        <f t="shared" si="152"/>
        <v>8400</v>
      </c>
      <c r="GZ139" s="96">
        <f t="shared" si="83"/>
        <v>302400</v>
      </c>
    </row>
    <row r="140" spans="1:210" s="27" customFormat="1" ht="30" customHeight="1">
      <c r="A140" s="17">
        <v>124</v>
      </c>
      <c r="B140" s="18" t="s">
        <v>344</v>
      </c>
      <c r="C140" s="53" t="s">
        <v>345</v>
      </c>
      <c r="D140" s="55"/>
      <c r="E140" s="51">
        <v>156</v>
      </c>
      <c r="F140" s="19" t="s">
        <v>970</v>
      </c>
      <c r="G140" s="20" t="s">
        <v>981</v>
      </c>
      <c r="H140" s="60"/>
      <c r="I140" s="90" t="s">
        <v>1032</v>
      </c>
      <c r="J140" s="14">
        <v>5700</v>
      </c>
      <c r="K140" s="14"/>
      <c r="L140" s="14">
        <f t="shared" si="155"/>
        <v>6447.84</v>
      </c>
      <c r="M140" s="14">
        <f t="shared" si="156"/>
        <v>7046.199552</v>
      </c>
      <c r="N140" s="14">
        <f t="shared" si="157"/>
        <v>7046.199552</v>
      </c>
      <c r="O140" s="14">
        <f t="shared" si="84"/>
        <v>1099207.130112</v>
      </c>
      <c r="P140" s="286"/>
      <c r="Q140" s="39"/>
      <c r="R140" s="30"/>
      <c r="S140" s="31"/>
      <c r="T140" s="31"/>
      <c r="U140" s="4"/>
      <c r="V140" s="39"/>
      <c r="W140" s="30"/>
      <c r="X140" s="31"/>
      <c r="Y140" s="31"/>
      <c r="Z140" s="286"/>
      <c r="AA140" s="39">
        <v>10230</v>
      </c>
      <c r="AB140" s="39">
        <v>0</v>
      </c>
      <c r="AC140" s="31">
        <v>10230</v>
      </c>
      <c r="AD140" s="31">
        <v>1595880</v>
      </c>
      <c r="AE140" s="4"/>
      <c r="AF140" s="39"/>
      <c r="AG140" s="30"/>
      <c r="AH140" s="31"/>
      <c r="AI140" s="31"/>
      <c r="AJ140" s="4"/>
      <c r="AK140" s="39"/>
      <c r="AL140" s="39"/>
      <c r="AM140" s="31"/>
      <c r="AN140" s="31"/>
      <c r="AO140" s="4"/>
      <c r="AP140" s="39"/>
      <c r="AQ140" s="30"/>
      <c r="AR140" s="31"/>
      <c r="AS140" s="14"/>
      <c r="AT140" s="4"/>
      <c r="AU140" s="39"/>
      <c r="AV140" s="14"/>
      <c r="AW140" s="31"/>
      <c r="AX140" s="14"/>
      <c r="AY140" s="4"/>
      <c r="AZ140" s="39"/>
      <c r="BA140" s="30"/>
      <c r="BB140" s="31"/>
      <c r="BC140" s="31"/>
      <c r="BD140" s="4"/>
      <c r="BE140" s="39"/>
      <c r="BF140" s="30"/>
      <c r="BG140" s="31"/>
      <c r="BH140" s="14"/>
      <c r="BI140" s="4"/>
      <c r="BJ140" s="39"/>
      <c r="BK140" s="30"/>
      <c r="BL140" s="31"/>
      <c r="BM140" s="14"/>
      <c r="BN140" s="4"/>
      <c r="BO140" s="39"/>
      <c r="BP140" s="30"/>
      <c r="BQ140" s="31"/>
      <c r="BR140" s="14"/>
      <c r="BS140" s="4"/>
      <c r="BT140" s="39"/>
      <c r="BU140" s="30"/>
      <c r="BV140" s="31"/>
      <c r="BW140" s="14"/>
      <c r="BX140" s="4"/>
      <c r="BY140" s="39"/>
      <c r="BZ140" s="30"/>
      <c r="CA140" s="31"/>
      <c r="CB140" s="14"/>
      <c r="CC140" s="4"/>
      <c r="CD140" s="35">
        <v>8135</v>
      </c>
      <c r="CE140" s="33"/>
      <c r="CF140" s="31">
        <v>8135</v>
      </c>
      <c r="CG140" s="14">
        <v>1269060</v>
      </c>
      <c r="CH140" s="4"/>
      <c r="CI140" s="39">
        <v>8400</v>
      </c>
      <c r="CJ140" s="34">
        <v>0</v>
      </c>
      <c r="CK140" s="31">
        <v>8400</v>
      </c>
      <c r="CL140" s="14">
        <v>1310400</v>
      </c>
      <c r="CM140" s="4"/>
      <c r="CN140" s="39"/>
      <c r="CO140" s="30"/>
      <c r="CP140" s="31"/>
      <c r="CQ140" s="14"/>
      <c r="CR140" s="4"/>
      <c r="CS140" s="39"/>
      <c r="CT140" s="39"/>
      <c r="CU140" s="39"/>
      <c r="CV140" s="14"/>
      <c r="CW140" s="4"/>
      <c r="CX140" s="39"/>
      <c r="CY140" s="30"/>
      <c r="CZ140" s="31"/>
      <c r="DA140" s="14"/>
      <c r="DB140" s="286"/>
      <c r="DC140" s="43"/>
      <c r="DD140" s="43"/>
      <c r="DE140" s="14"/>
      <c r="DF140" s="14"/>
      <c r="DG140" s="4"/>
      <c r="DH140" s="39"/>
      <c r="DI140" s="30"/>
      <c r="DJ140" s="31"/>
      <c r="DK140" s="14"/>
      <c r="DL140" s="4"/>
      <c r="DM140" s="39"/>
      <c r="DN140" s="30"/>
      <c r="DO140" s="31"/>
      <c r="DP140" s="14"/>
      <c r="DQ140" s="4"/>
      <c r="DR140" s="39"/>
      <c r="DS140" s="30"/>
      <c r="DT140" s="31"/>
      <c r="DU140" s="14"/>
      <c r="DV140" s="4"/>
      <c r="DW140" s="45">
        <v>11625</v>
      </c>
      <c r="DX140" s="61">
        <v>0</v>
      </c>
      <c r="DY140" s="61">
        <v>11625</v>
      </c>
      <c r="DZ140" s="14">
        <v>1813500</v>
      </c>
      <c r="EA140" s="4"/>
      <c r="EB140" s="39"/>
      <c r="EC140" s="43"/>
      <c r="ED140" s="31"/>
      <c r="EE140" s="14"/>
      <c r="EF140" s="4"/>
      <c r="EG140" s="39"/>
      <c r="EH140" s="30"/>
      <c r="EI140" s="31"/>
      <c r="EJ140" s="14"/>
      <c r="EK140" s="4"/>
      <c r="EL140" s="39"/>
      <c r="EM140" s="30"/>
      <c r="EN140" s="31"/>
      <c r="EO140" s="14"/>
      <c r="EP140" s="4"/>
      <c r="EQ140" s="39"/>
      <c r="ER140" s="30"/>
      <c r="ES140" s="31"/>
      <c r="ET140" s="14"/>
      <c r="EU140" s="4"/>
      <c r="EV140" s="39"/>
      <c r="EW140" s="30"/>
      <c r="EX140" s="31"/>
      <c r="EY140" s="14"/>
      <c r="EZ140" s="286"/>
      <c r="FA140" s="39"/>
      <c r="FB140" s="30"/>
      <c r="FC140" s="31"/>
      <c r="FD140" s="14"/>
      <c r="FE140" s="4"/>
      <c r="FF140" s="39"/>
      <c r="FG140" s="30"/>
      <c r="FH140" s="31"/>
      <c r="FI140" s="14"/>
      <c r="FJ140" s="94"/>
      <c r="FK140" s="87">
        <f t="shared" si="85"/>
        <v>7046.199552</v>
      </c>
      <c r="FL140" s="87"/>
      <c r="FM140" s="87"/>
      <c r="FN140" s="87">
        <f t="shared" si="128"/>
        <v>10230</v>
      </c>
      <c r="FO140" s="87"/>
      <c r="FP140" s="87"/>
      <c r="FQ140" s="87"/>
      <c r="FR140" s="87"/>
      <c r="FS140" s="87"/>
      <c r="FT140" s="87"/>
      <c r="FU140" s="87"/>
      <c r="FV140" s="87"/>
      <c r="FW140" s="87"/>
      <c r="FX140" s="87"/>
      <c r="FY140" s="87">
        <f t="shared" si="134"/>
        <v>8135</v>
      </c>
      <c r="FZ140" s="87">
        <f t="shared" si="154"/>
        <v>8400</v>
      </c>
      <c r="GA140" s="87"/>
      <c r="GB140" s="87"/>
      <c r="GC140" s="87"/>
      <c r="GD140" s="87"/>
      <c r="GE140" s="87"/>
      <c r="GF140" s="87"/>
      <c r="GG140" s="87"/>
      <c r="GH140" s="87">
        <f t="shared" si="86"/>
        <v>11625</v>
      </c>
      <c r="GI140" s="87"/>
      <c r="GJ140" s="87"/>
      <c r="GK140" s="87"/>
      <c r="GL140" s="87"/>
      <c r="GM140" s="87"/>
      <c r="GN140" s="87"/>
      <c r="GO140" s="87"/>
      <c r="GP140" s="95"/>
      <c r="GQ140" s="87">
        <f t="shared" si="87"/>
        <v>7046.199552</v>
      </c>
      <c r="GR140" s="96">
        <f t="shared" si="82"/>
        <v>8135</v>
      </c>
      <c r="GS140" s="20" t="str">
        <f t="shared" si="149"/>
        <v>IMCOLMEDICA S.A</v>
      </c>
      <c r="GT140" s="96">
        <f t="shared" si="93"/>
        <v>5636.9596416000004</v>
      </c>
      <c r="GU140" s="96">
        <f t="shared" si="96"/>
        <v>9762</v>
      </c>
      <c r="GV140" s="96">
        <f t="shared" si="150"/>
        <v>9597.5</v>
      </c>
      <c r="GW140" s="87">
        <f>GR140-GQ140</f>
        <v>1088.800448</v>
      </c>
      <c r="GX140" s="88">
        <f>GW140/GQ140</f>
        <v>0.1545230787128295</v>
      </c>
      <c r="GY140" s="96">
        <f t="shared" si="152"/>
        <v>8135</v>
      </c>
      <c r="GZ140" s="96">
        <f t="shared" si="83"/>
        <v>1269060</v>
      </c>
    </row>
    <row r="141" spans="1:210" s="27" customFormat="1" ht="30" customHeight="1">
      <c r="A141" s="17">
        <v>125</v>
      </c>
      <c r="B141" s="18" t="s">
        <v>346</v>
      </c>
      <c r="C141" s="53" t="s">
        <v>347</v>
      </c>
      <c r="D141" s="55"/>
      <c r="E141" s="51">
        <v>36</v>
      </c>
      <c r="F141" s="19" t="s">
        <v>970</v>
      </c>
      <c r="G141" s="20" t="s">
        <v>981</v>
      </c>
      <c r="H141" s="60"/>
      <c r="I141" s="90" t="s">
        <v>1032</v>
      </c>
      <c r="J141" s="14">
        <v>5000</v>
      </c>
      <c r="K141" s="14"/>
      <c r="L141" s="14">
        <f t="shared" si="155"/>
        <v>5656</v>
      </c>
      <c r="M141" s="14">
        <f t="shared" si="156"/>
        <v>6180.8768</v>
      </c>
      <c r="N141" s="14">
        <f t="shared" si="157"/>
        <v>6180.8768</v>
      </c>
      <c r="O141" s="14">
        <f t="shared" si="84"/>
        <v>222511.56479999999</v>
      </c>
      <c r="P141" s="286"/>
      <c r="Q141" s="39"/>
      <c r="R141" s="30"/>
      <c r="S141" s="31"/>
      <c r="T141" s="31"/>
      <c r="U141" s="4"/>
      <c r="V141" s="39"/>
      <c r="W141" s="30"/>
      <c r="X141" s="31"/>
      <c r="Y141" s="31"/>
      <c r="Z141" s="286"/>
      <c r="AA141" s="39">
        <v>10230</v>
      </c>
      <c r="AB141" s="39">
        <v>0</v>
      </c>
      <c r="AC141" s="31">
        <v>10230</v>
      </c>
      <c r="AD141" s="31">
        <v>368280</v>
      </c>
      <c r="AE141" s="4"/>
      <c r="AF141" s="39"/>
      <c r="AG141" s="30"/>
      <c r="AH141" s="31"/>
      <c r="AI141" s="31"/>
      <c r="AJ141" s="4"/>
      <c r="AK141" s="39"/>
      <c r="AL141" s="39"/>
      <c r="AM141" s="31"/>
      <c r="AN141" s="31"/>
      <c r="AO141" s="4"/>
      <c r="AP141" s="39"/>
      <c r="AQ141" s="30"/>
      <c r="AR141" s="31"/>
      <c r="AS141" s="14"/>
      <c r="AT141" s="4"/>
      <c r="AU141" s="39"/>
      <c r="AV141" s="14"/>
      <c r="AW141" s="31"/>
      <c r="AX141" s="14"/>
      <c r="AY141" s="4"/>
      <c r="AZ141" s="39"/>
      <c r="BA141" s="30"/>
      <c r="BB141" s="31"/>
      <c r="BC141" s="31"/>
      <c r="BD141" s="4"/>
      <c r="BE141" s="39"/>
      <c r="BF141" s="30"/>
      <c r="BG141" s="31"/>
      <c r="BH141" s="14"/>
      <c r="BI141" s="4"/>
      <c r="BJ141" s="39"/>
      <c r="BK141" s="30"/>
      <c r="BL141" s="31"/>
      <c r="BM141" s="14"/>
      <c r="BN141" s="4"/>
      <c r="BO141" s="39"/>
      <c r="BP141" s="30"/>
      <c r="BQ141" s="31"/>
      <c r="BR141" s="14"/>
      <c r="BS141" s="4"/>
      <c r="BT141" s="39"/>
      <c r="BU141" s="30"/>
      <c r="BV141" s="31"/>
      <c r="BW141" s="14"/>
      <c r="BX141" s="4"/>
      <c r="BY141" s="39"/>
      <c r="BZ141" s="30"/>
      <c r="CA141" s="31"/>
      <c r="CB141" s="14"/>
      <c r="CC141" s="4"/>
      <c r="CD141" s="35">
        <v>7958</v>
      </c>
      <c r="CE141" s="33"/>
      <c r="CF141" s="31">
        <v>7958</v>
      </c>
      <c r="CG141" s="14">
        <v>286488</v>
      </c>
      <c r="CH141" s="4"/>
      <c r="CI141" s="39">
        <v>8400</v>
      </c>
      <c r="CJ141" s="34">
        <v>0</v>
      </c>
      <c r="CK141" s="31">
        <v>8400</v>
      </c>
      <c r="CL141" s="14">
        <v>302400</v>
      </c>
      <c r="CM141" s="4"/>
      <c r="CN141" s="39"/>
      <c r="CO141" s="30"/>
      <c r="CP141" s="31"/>
      <c r="CQ141" s="14"/>
      <c r="CR141" s="4"/>
      <c r="CS141" s="39"/>
      <c r="CT141" s="39"/>
      <c r="CU141" s="39"/>
      <c r="CV141" s="14"/>
      <c r="CW141" s="4"/>
      <c r="CX141" s="39"/>
      <c r="CY141" s="30"/>
      <c r="CZ141" s="31"/>
      <c r="DA141" s="14"/>
      <c r="DB141" s="286"/>
      <c r="DC141" s="43"/>
      <c r="DD141" s="43"/>
      <c r="DE141" s="14"/>
      <c r="DF141" s="14"/>
      <c r="DG141" s="4"/>
      <c r="DH141" s="39"/>
      <c r="DI141" s="30"/>
      <c r="DJ141" s="31"/>
      <c r="DK141" s="14"/>
      <c r="DL141" s="4"/>
      <c r="DM141" s="39"/>
      <c r="DN141" s="30"/>
      <c r="DO141" s="31"/>
      <c r="DP141" s="14"/>
      <c r="DQ141" s="4"/>
      <c r="DR141" s="39"/>
      <c r="DS141" s="30"/>
      <c r="DT141" s="31"/>
      <c r="DU141" s="14"/>
      <c r="DV141" s="4"/>
      <c r="DW141" s="45">
        <v>11625</v>
      </c>
      <c r="DX141" s="61">
        <v>0</v>
      </c>
      <c r="DY141" s="61">
        <v>11625</v>
      </c>
      <c r="DZ141" s="14">
        <v>418500</v>
      </c>
      <c r="EA141" s="4"/>
      <c r="EB141" s="39"/>
      <c r="EC141" s="43"/>
      <c r="ED141" s="31"/>
      <c r="EE141" s="14"/>
      <c r="EF141" s="4"/>
      <c r="EG141" s="39"/>
      <c r="EH141" s="30"/>
      <c r="EI141" s="31"/>
      <c r="EJ141" s="14"/>
      <c r="EK141" s="4"/>
      <c r="EL141" s="39"/>
      <c r="EM141" s="30"/>
      <c r="EN141" s="31"/>
      <c r="EO141" s="14"/>
      <c r="EP141" s="4"/>
      <c r="EQ141" s="39"/>
      <c r="ER141" s="30"/>
      <c r="ES141" s="31"/>
      <c r="ET141" s="14"/>
      <c r="EU141" s="4"/>
      <c r="EV141" s="39"/>
      <c r="EW141" s="30"/>
      <c r="EX141" s="31"/>
      <c r="EY141" s="14"/>
      <c r="EZ141" s="286"/>
      <c r="FA141" s="39"/>
      <c r="FB141" s="30"/>
      <c r="FC141" s="31"/>
      <c r="FD141" s="14"/>
      <c r="FE141" s="4"/>
      <c r="FF141" s="39"/>
      <c r="FG141" s="30"/>
      <c r="FH141" s="31"/>
      <c r="FI141" s="14"/>
      <c r="FJ141" s="94"/>
      <c r="FK141" s="87">
        <f t="shared" si="85"/>
        <v>6180.8768</v>
      </c>
      <c r="FL141" s="87"/>
      <c r="FM141" s="87"/>
      <c r="FN141" s="87">
        <f t="shared" si="128"/>
        <v>10230</v>
      </c>
      <c r="FO141" s="87"/>
      <c r="FP141" s="87"/>
      <c r="FQ141" s="87"/>
      <c r="FR141" s="87"/>
      <c r="FS141" s="87"/>
      <c r="FT141" s="87"/>
      <c r="FU141" s="87"/>
      <c r="FV141" s="87"/>
      <c r="FW141" s="87"/>
      <c r="FX141" s="87"/>
      <c r="FY141" s="87">
        <f t="shared" si="134"/>
        <v>7958</v>
      </c>
      <c r="FZ141" s="87">
        <f t="shared" si="154"/>
        <v>8400</v>
      </c>
      <c r="GA141" s="87"/>
      <c r="GB141" s="87"/>
      <c r="GC141" s="87"/>
      <c r="GD141" s="87"/>
      <c r="GE141" s="87"/>
      <c r="GF141" s="87"/>
      <c r="GG141" s="87"/>
      <c r="GH141" s="87"/>
      <c r="GI141" s="87"/>
      <c r="GJ141" s="87"/>
      <c r="GK141" s="87"/>
      <c r="GL141" s="87"/>
      <c r="GM141" s="87"/>
      <c r="GN141" s="87"/>
      <c r="GO141" s="87"/>
      <c r="GP141" s="95"/>
      <c r="GQ141" s="87">
        <f t="shared" si="87"/>
        <v>6180.8768</v>
      </c>
      <c r="GR141" s="96">
        <f t="shared" si="82"/>
        <v>7958</v>
      </c>
      <c r="GS141" s="20" t="str">
        <f t="shared" si="149"/>
        <v>IMCOLMEDICA S.A</v>
      </c>
      <c r="GT141" s="98">
        <f>GV141*0.8</f>
        <v>7090.1333333333332</v>
      </c>
      <c r="GU141" s="98">
        <f>GV141*1.2</f>
        <v>10635.199999999999</v>
      </c>
      <c r="GV141" s="96">
        <f t="shared" si="150"/>
        <v>8862.6666666666661</v>
      </c>
      <c r="GW141" s="87">
        <f>GV141-GR141</f>
        <v>904.66666666666606</v>
      </c>
      <c r="GX141" s="88">
        <f>GW141/GR141</f>
        <v>0.11368015414258181</v>
      </c>
      <c r="GY141" s="96">
        <f t="shared" si="152"/>
        <v>7958</v>
      </c>
      <c r="GZ141" s="96">
        <f t="shared" si="83"/>
        <v>286488</v>
      </c>
      <c r="HB141" s="84" t="s">
        <v>1073</v>
      </c>
    </row>
    <row r="142" spans="1:210" s="27" customFormat="1" ht="30" customHeight="1">
      <c r="A142" s="17">
        <v>126</v>
      </c>
      <c r="B142" s="18" t="s">
        <v>348</v>
      </c>
      <c r="C142" s="53" t="s">
        <v>349</v>
      </c>
      <c r="D142" s="55"/>
      <c r="E142" s="51">
        <v>12</v>
      </c>
      <c r="F142" s="19" t="s">
        <v>970</v>
      </c>
      <c r="G142" s="20" t="s">
        <v>981</v>
      </c>
      <c r="H142" s="60"/>
      <c r="I142" s="90" t="s">
        <v>1027</v>
      </c>
      <c r="J142" s="14">
        <v>5000</v>
      </c>
      <c r="K142" s="14"/>
      <c r="L142" s="14"/>
      <c r="M142" s="14"/>
      <c r="N142" s="14">
        <f>J142</f>
        <v>5000</v>
      </c>
      <c r="O142" s="14">
        <f t="shared" si="84"/>
        <v>60000</v>
      </c>
      <c r="P142" s="286"/>
      <c r="Q142" s="39"/>
      <c r="R142" s="30"/>
      <c r="S142" s="31"/>
      <c r="T142" s="31"/>
      <c r="U142" s="4"/>
      <c r="V142" s="39"/>
      <c r="W142" s="30"/>
      <c r="X142" s="31"/>
      <c r="Y142" s="31"/>
      <c r="Z142" s="286"/>
      <c r="AA142" s="39">
        <v>10230</v>
      </c>
      <c r="AB142" s="39">
        <v>0</v>
      </c>
      <c r="AC142" s="31">
        <v>10230</v>
      </c>
      <c r="AD142" s="31">
        <v>122760</v>
      </c>
      <c r="AE142" s="4"/>
      <c r="AF142" s="39"/>
      <c r="AG142" s="30"/>
      <c r="AH142" s="31"/>
      <c r="AI142" s="31"/>
      <c r="AJ142" s="4"/>
      <c r="AK142" s="39"/>
      <c r="AL142" s="39"/>
      <c r="AM142" s="31"/>
      <c r="AN142" s="31"/>
      <c r="AO142" s="4"/>
      <c r="AP142" s="39"/>
      <c r="AQ142" s="30"/>
      <c r="AR142" s="31"/>
      <c r="AS142" s="14"/>
      <c r="AT142" s="4"/>
      <c r="AU142" s="39"/>
      <c r="AV142" s="14"/>
      <c r="AW142" s="31"/>
      <c r="AX142" s="14"/>
      <c r="AY142" s="4"/>
      <c r="AZ142" s="39"/>
      <c r="BA142" s="30"/>
      <c r="BB142" s="31"/>
      <c r="BC142" s="31"/>
      <c r="BD142" s="4"/>
      <c r="BE142" s="39"/>
      <c r="BF142" s="30"/>
      <c r="BG142" s="31"/>
      <c r="BH142" s="14"/>
      <c r="BI142" s="4"/>
      <c r="BJ142" s="39"/>
      <c r="BK142" s="30"/>
      <c r="BL142" s="31"/>
      <c r="BM142" s="14"/>
      <c r="BN142" s="4"/>
      <c r="BO142" s="39"/>
      <c r="BP142" s="30"/>
      <c r="BQ142" s="31"/>
      <c r="BR142" s="14"/>
      <c r="BS142" s="4"/>
      <c r="BT142" s="39"/>
      <c r="BU142" s="30"/>
      <c r="BV142" s="31"/>
      <c r="BW142" s="14"/>
      <c r="BX142" s="4"/>
      <c r="BY142" s="39"/>
      <c r="BZ142" s="30"/>
      <c r="CA142" s="31"/>
      <c r="CB142" s="14"/>
      <c r="CC142" s="4"/>
      <c r="CD142" s="35">
        <v>8960</v>
      </c>
      <c r="CE142" s="33"/>
      <c r="CF142" s="31">
        <v>8960</v>
      </c>
      <c r="CG142" s="14">
        <v>107520</v>
      </c>
      <c r="CH142" s="4"/>
      <c r="CI142" s="39">
        <v>8400</v>
      </c>
      <c r="CJ142" s="34">
        <v>0</v>
      </c>
      <c r="CK142" s="31">
        <v>8400</v>
      </c>
      <c r="CL142" s="14">
        <v>100800</v>
      </c>
      <c r="CM142" s="4"/>
      <c r="CN142" s="39"/>
      <c r="CO142" s="30"/>
      <c r="CP142" s="31"/>
      <c r="CQ142" s="14"/>
      <c r="CR142" s="4"/>
      <c r="CS142" s="39"/>
      <c r="CT142" s="39"/>
      <c r="CU142" s="39"/>
      <c r="CV142" s="14"/>
      <c r="CW142" s="4"/>
      <c r="CX142" s="39"/>
      <c r="CY142" s="30"/>
      <c r="CZ142" s="31"/>
      <c r="DA142" s="14"/>
      <c r="DB142" s="286"/>
      <c r="DC142" s="43"/>
      <c r="DD142" s="43"/>
      <c r="DE142" s="14"/>
      <c r="DF142" s="14"/>
      <c r="DG142" s="4"/>
      <c r="DH142" s="39"/>
      <c r="DI142" s="30"/>
      <c r="DJ142" s="31"/>
      <c r="DK142" s="14"/>
      <c r="DL142" s="4"/>
      <c r="DM142" s="39"/>
      <c r="DN142" s="30"/>
      <c r="DO142" s="31"/>
      <c r="DP142" s="14"/>
      <c r="DQ142" s="4"/>
      <c r="DR142" s="39"/>
      <c r="DS142" s="30"/>
      <c r="DT142" s="31"/>
      <c r="DU142" s="14"/>
      <c r="DV142" s="4"/>
      <c r="DW142" s="45">
        <v>12658</v>
      </c>
      <c r="DX142" s="61">
        <v>0</v>
      </c>
      <c r="DY142" s="61">
        <v>12658</v>
      </c>
      <c r="DZ142" s="14">
        <v>151896</v>
      </c>
      <c r="EA142" s="4"/>
      <c r="EB142" s="39"/>
      <c r="EC142" s="43"/>
      <c r="ED142" s="31"/>
      <c r="EE142" s="14"/>
      <c r="EF142" s="4"/>
      <c r="EG142" s="39"/>
      <c r="EH142" s="30"/>
      <c r="EI142" s="31"/>
      <c r="EJ142" s="14"/>
      <c r="EK142" s="4"/>
      <c r="EL142" s="39"/>
      <c r="EM142" s="30"/>
      <c r="EN142" s="31"/>
      <c r="EO142" s="14"/>
      <c r="EP142" s="4"/>
      <c r="EQ142" s="39"/>
      <c r="ER142" s="30"/>
      <c r="ES142" s="31"/>
      <c r="ET142" s="14"/>
      <c r="EU142" s="4"/>
      <c r="EV142" s="39"/>
      <c r="EW142" s="30"/>
      <c r="EX142" s="31"/>
      <c r="EY142" s="14"/>
      <c r="EZ142" s="286"/>
      <c r="FA142" s="39"/>
      <c r="FB142" s="30"/>
      <c r="FC142" s="31"/>
      <c r="FD142" s="14"/>
      <c r="FE142" s="4"/>
      <c r="FF142" s="39"/>
      <c r="FG142" s="30"/>
      <c r="FH142" s="31"/>
      <c r="FI142" s="14"/>
      <c r="FJ142" s="94"/>
      <c r="FK142" s="87">
        <f t="shared" si="85"/>
        <v>5000</v>
      </c>
      <c r="FL142" s="87"/>
      <c r="FM142" s="87"/>
      <c r="FN142" s="87">
        <f t="shared" si="128"/>
        <v>10230</v>
      </c>
      <c r="FO142" s="87"/>
      <c r="FP142" s="87"/>
      <c r="FQ142" s="87"/>
      <c r="FR142" s="87"/>
      <c r="FS142" s="87"/>
      <c r="FT142" s="87"/>
      <c r="FU142" s="87"/>
      <c r="FV142" s="87"/>
      <c r="FW142" s="87"/>
      <c r="FX142" s="87"/>
      <c r="FY142" s="87">
        <f t="shared" si="134"/>
        <v>8960</v>
      </c>
      <c r="FZ142" s="87">
        <f t="shared" si="154"/>
        <v>8400</v>
      </c>
      <c r="GA142" s="87"/>
      <c r="GB142" s="87"/>
      <c r="GC142" s="87"/>
      <c r="GD142" s="87"/>
      <c r="GE142" s="87"/>
      <c r="GF142" s="87"/>
      <c r="GG142" s="87"/>
      <c r="GH142" s="87">
        <f t="shared" si="86"/>
        <v>12658</v>
      </c>
      <c r="GI142" s="87"/>
      <c r="GJ142" s="87"/>
      <c r="GK142" s="87"/>
      <c r="GL142" s="87"/>
      <c r="GM142" s="87"/>
      <c r="GN142" s="87"/>
      <c r="GO142" s="87"/>
      <c r="GP142" s="95"/>
      <c r="GQ142" s="87">
        <f t="shared" si="87"/>
        <v>5000</v>
      </c>
      <c r="GR142" s="96">
        <f t="shared" si="82"/>
        <v>8400</v>
      </c>
      <c r="GS142" s="20" t="str">
        <f t="shared" si="149"/>
        <v>JOHNSON &amp; JOHNSON MEDTECH COLOMBIA S.A.S</v>
      </c>
      <c r="GT142" s="96">
        <f t="shared" si="93"/>
        <v>4000</v>
      </c>
      <c r="GU142" s="96">
        <f t="shared" si="96"/>
        <v>10080</v>
      </c>
      <c r="GV142" s="96">
        <f t="shared" si="150"/>
        <v>10062</v>
      </c>
      <c r="GW142" s="87">
        <f>GV142-GR142</f>
        <v>1662</v>
      </c>
      <c r="GX142" s="88">
        <f>GW142/GR142</f>
        <v>0.19785714285714287</v>
      </c>
      <c r="GY142" s="96">
        <f t="shared" si="152"/>
        <v>8400</v>
      </c>
      <c r="GZ142" s="96">
        <f t="shared" si="83"/>
        <v>100800</v>
      </c>
    </row>
    <row r="143" spans="1:210" s="27" customFormat="1" ht="30" customHeight="1">
      <c r="A143" s="17">
        <v>127</v>
      </c>
      <c r="B143" s="18" t="s">
        <v>350</v>
      </c>
      <c r="C143" s="53" t="s">
        <v>351</v>
      </c>
      <c r="D143" s="55"/>
      <c r="E143" s="51">
        <v>12</v>
      </c>
      <c r="F143" s="19" t="s">
        <v>970</v>
      </c>
      <c r="G143" s="20" t="s">
        <v>981</v>
      </c>
      <c r="H143" s="60"/>
      <c r="I143" s="90" t="s">
        <v>1026</v>
      </c>
      <c r="J143" s="14">
        <v>4700</v>
      </c>
      <c r="K143" s="14"/>
      <c r="L143" s="14">
        <f t="shared" ref="L143:L144" si="158">(J143*13.12%)+J143</f>
        <v>5316.6399999999994</v>
      </c>
      <c r="M143" s="14">
        <f t="shared" ref="M143:M144" si="159">(L143*9.28%)+L143</f>
        <v>5810.0241919999989</v>
      </c>
      <c r="N143" s="14">
        <f t="shared" ref="N143:N144" si="160">M143</f>
        <v>5810.0241919999989</v>
      </c>
      <c r="O143" s="14">
        <f t="shared" si="84"/>
        <v>69720.290303999995</v>
      </c>
      <c r="P143" s="286"/>
      <c r="Q143" s="39"/>
      <c r="R143" s="30"/>
      <c r="S143" s="31"/>
      <c r="T143" s="31"/>
      <c r="U143" s="4"/>
      <c r="V143" s="39"/>
      <c r="W143" s="30"/>
      <c r="X143" s="31"/>
      <c r="Y143" s="31"/>
      <c r="Z143" s="286"/>
      <c r="AA143" s="39">
        <v>10230</v>
      </c>
      <c r="AB143" s="39">
        <v>0</v>
      </c>
      <c r="AC143" s="31">
        <v>10230</v>
      </c>
      <c r="AD143" s="31">
        <v>122760</v>
      </c>
      <c r="AE143" s="4"/>
      <c r="AF143" s="39"/>
      <c r="AG143" s="30"/>
      <c r="AH143" s="31"/>
      <c r="AI143" s="31"/>
      <c r="AJ143" s="4"/>
      <c r="AK143" s="39"/>
      <c r="AL143" s="39"/>
      <c r="AM143" s="31"/>
      <c r="AN143" s="31"/>
      <c r="AO143" s="4"/>
      <c r="AP143" s="39"/>
      <c r="AQ143" s="30"/>
      <c r="AR143" s="31"/>
      <c r="AS143" s="14"/>
      <c r="AT143" s="4"/>
      <c r="AU143" s="39"/>
      <c r="AV143" s="14"/>
      <c r="AW143" s="31"/>
      <c r="AX143" s="14"/>
      <c r="AY143" s="4"/>
      <c r="AZ143" s="39"/>
      <c r="BA143" s="30"/>
      <c r="BB143" s="31"/>
      <c r="BC143" s="31"/>
      <c r="BD143" s="4"/>
      <c r="BE143" s="39"/>
      <c r="BF143" s="30"/>
      <c r="BG143" s="31"/>
      <c r="BH143" s="14"/>
      <c r="BI143" s="4"/>
      <c r="BJ143" s="39"/>
      <c r="BK143" s="30"/>
      <c r="BL143" s="31"/>
      <c r="BM143" s="14"/>
      <c r="BN143" s="4"/>
      <c r="BO143" s="39"/>
      <c r="BP143" s="30"/>
      <c r="BQ143" s="31"/>
      <c r="BR143" s="14"/>
      <c r="BS143" s="4"/>
      <c r="BT143" s="39"/>
      <c r="BU143" s="30"/>
      <c r="BV143" s="31"/>
      <c r="BW143" s="14"/>
      <c r="BX143" s="4"/>
      <c r="BY143" s="39"/>
      <c r="BZ143" s="30"/>
      <c r="CA143" s="31"/>
      <c r="CB143" s="14"/>
      <c r="CC143" s="4"/>
      <c r="CD143" s="35"/>
      <c r="CE143" s="33"/>
      <c r="CF143" s="31"/>
      <c r="CG143" s="14"/>
      <c r="CH143" s="4"/>
      <c r="CI143" s="39">
        <v>8400</v>
      </c>
      <c r="CJ143" s="34">
        <v>0</v>
      </c>
      <c r="CK143" s="31">
        <v>8400</v>
      </c>
      <c r="CL143" s="14">
        <v>100800</v>
      </c>
      <c r="CM143" s="4"/>
      <c r="CN143" s="39"/>
      <c r="CO143" s="30"/>
      <c r="CP143" s="31"/>
      <c r="CQ143" s="14"/>
      <c r="CR143" s="4"/>
      <c r="CS143" s="39"/>
      <c r="CT143" s="39"/>
      <c r="CU143" s="39"/>
      <c r="CV143" s="14"/>
      <c r="CW143" s="4"/>
      <c r="CX143" s="39"/>
      <c r="CY143" s="30"/>
      <c r="CZ143" s="31"/>
      <c r="DA143" s="14"/>
      <c r="DB143" s="286"/>
      <c r="DC143" s="43"/>
      <c r="DD143" s="43"/>
      <c r="DE143" s="14"/>
      <c r="DF143" s="14"/>
      <c r="DG143" s="4"/>
      <c r="DH143" s="39"/>
      <c r="DI143" s="30"/>
      <c r="DJ143" s="31"/>
      <c r="DK143" s="14"/>
      <c r="DL143" s="4"/>
      <c r="DM143" s="39"/>
      <c r="DN143" s="30"/>
      <c r="DO143" s="31"/>
      <c r="DP143" s="14"/>
      <c r="DQ143" s="4"/>
      <c r="DR143" s="39"/>
      <c r="DS143" s="30"/>
      <c r="DT143" s="31"/>
      <c r="DU143" s="14"/>
      <c r="DV143" s="4"/>
      <c r="DW143" s="46"/>
      <c r="DX143" s="61"/>
      <c r="DY143" s="61"/>
      <c r="DZ143" s="14"/>
      <c r="EA143" s="4"/>
      <c r="EB143" s="39"/>
      <c r="EC143" s="43"/>
      <c r="ED143" s="31"/>
      <c r="EE143" s="14"/>
      <c r="EF143" s="4"/>
      <c r="EG143" s="39"/>
      <c r="EH143" s="30"/>
      <c r="EI143" s="31"/>
      <c r="EJ143" s="14"/>
      <c r="EK143" s="4"/>
      <c r="EL143" s="39"/>
      <c r="EM143" s="30"/>
      <c r="EN143" s="31"/>
      <c r="EO143" s="14"/>
      <c r="EP143" s="4"/>
      <c r="EQ143" s="39"/>
      <c r="ER143" s="30"/>
      <c r="ES143" s="31"/>
      <c r="ET143" s="14"/>
      <c r="EU143" s="4"/>
      <c r="EV143" s="39"/>
      <c r="EW143" s="30"/>
      <c r="EX143" s="31"/>
      <c r="EY143" s="14"/>
      <c r="EZ143" s="286"/>
      <c r="FA143" s="39"/>
      <c r="FB143" s="30"/>
      <c r="FC143" s="31"/>
      <c r="FD143" s="14"/>
      <c r="FE143" s="4"/>
      <c r="FF143" s="39"/>
      <c r="FG143" s="30"/>
      <c r="FH143" s="31"/>
      <c r="FI143" s="14"/>
      <c r="FJ143" s="94"/>
      <c r="FK143" s="87">
        <f t="shared" si="85"/>
        <v>5810.0241919999989</v>
      </c>
      <c r="FL143" s="87"/>
      <c r="FM143" s="87"/>
      <c r="FN143" s="87">
        <f t="shared" si="128"/>
        <v>10230</v>
      </c>
      <c r="FO143" s="87"/>
      <c r="FP143" s="87"/>
      <c r="FQ143" s="87"/>
      <c r="FR143" s="87"/>
      <c r="FS143" s="87"/>
      <c r="FT143" s="87"/>
      <c r="FU143" s="87"/>
      <c r="FV143" s="87"/>
      <c r="FW143" s="87"/>
      <c r="FX143" s="87"/>
      <c r="FY143" s="87"/>
      <c r="FZ143" s="87">
        <f t="shared" si="154"/>
        <v>8400</v>
      </c>
      <c r="GA143" s="87"/>
      <c r="GB143" s="87"/>
      <c r="GC143" s="87"/>
      <c r="GD143" s="87"/>
      <c r="GE143" s="87"/>
      <c r="GF143" s="87"/>
      <c r="GG143" s="87"/>
      <c r="GH143" s="87"/>
      <c r="GI143" s="87"/>
      <c r="GJ143" s="87"/>
      <c r="GK143" s="87"/>
      <c r="GL143" s="87"/>
      <c r="GM143" s="87"/>
      <c r="GN143" s="87"/>
      <c r="GO143" s="87"/>
      <c r="GP143" s="95"/>
      <c r="GQ143" s="87">
        <f t="shared" si="87"/>
        <v>5810.0241919999989</v>
      </c>
      <c r="GR143" s="96">
        <f t="shared" si="82"/>
        <v>8400</v>
      </c>
      <c r="GS143" s="20" t="str">
        <f t="shared" si="149"/>
        <v>JOHNSON &amp; JOHNSON MEDTECH COLOMBIA S.A.S</v>
      </c>
      <c r="GT143" s="96">
        <f t="shared" si="93"/>
        <v>4648.0193535999997</v>
      </c>
      <c r="GU143" s="96">
        <f t="shared" si="96"/>
        <v>10080</v>
      </c>
      <c r="GV143" s="96">
        <f t="shared" si="150"/>
        <v>9315</v>
      </c>
      <c r="GW143" s="87">
        <f>GV143-GR143</f>
        <v>915</v>
      </c>
      <c r="GX143" s="88">
        <f>GW143/GR143</f>
        <v>0.10892857142857143</v>
      </c>
      <c r="GY143" s="96">
        <f t="shared" si="152"/>
        <v>8400</v>
      </c>
      <c r="GZ143" s="96">
        <f t="shared" si="83"/>
        <v>100800</v>
      </c>
    </row>
    <row r="144" spans="1:210" s="27" customFormat="1" ht="30" customHeight="1">
      <c r="A144" s="17">
        <v>128</v>
      </c>
      <c r="B144" s="18" t="s">
        <v>352</v>
      </c>
      <c r="C144" s="53" t="s">
        <v>353</v>
      </c>
      <c r="D144" s="55"/>
      <c r="E144" s="51">
        <v>12</v>
      </c>
      <c r="F144" s="19" t="s">
        <v>970</v>
      </c>
      <c r="G144" s="20" t="s">
        <v>981</v>
      </c>
      <c r="H144" s="60"/>
      <c r="I144" s="90" t="s">
        <v>1048</v>
      </c>
      <c r="J144" s="14">
        <v>4700</v>
      </c>
      <c r="K144" s="14"/>
      <c r="L144" s="14">
        <f t="shared" si="158"/>
        <v>5316.6399999999994</v>
      </c>
      <c r="M144" s="14">
        <f t="shared" si="159"/>
        <v>5810.0241919999989</v>
      </c>
      <c r="N144" s="14">
        <f t="shared" si="160"/>
        <v>5810.0241919999989</v>
      </c>
      <c r="O144" s="14">
        <f t="shared" si="84"/>
        <v>69720.290303999995</v>
      </c>
      <c r="P144" s="286"/>
      <c r="Q144" s="39"/>
      <c r="R144" s="30"/>
      <c r="S144" s="31"/>
      <c r="T144" s="31"/>
      <c r="U144" s="4"/>
      <c r="V144" s="39"/>
      <c r="W144" s="30"/>
      <c r="X144" s="31"/>
      <c r="Y144" s="31"/>
      <c r="Z144" s="286"/>
      <c r="AA144" s="39">
        <v>10230</v>
      </c>
      <c r="AB144" s="39">
        <v>0</v>
      </c>
      <c r="AC144" s="31">
        <v>10230</v>
      </c>
      <c r="AD144" s="31">
        <v>122760</v>
      </c>
      <c r="AE144" s="4"/>
      <c r="AF144" s="39"/>
      <c r="AG144" s="30"/>
      <c r="AH144" s="31"/>
      <c r="AI144" s="31"/>
      <c r="AJ144" s="4"/>
      <c r="AK144" s="39"/>
      <c r="AL144" s="39"/>
      <c r="AM144" s="31"/>
      <c r="AN144" s="31"/>
      <c r="AO144" s="4"/>
      <c r="AP144" s="39"/>
      <c r="AQ144" s="30"/>
      <c r="AR144" s="31"/>
      <c r="AS144" s="14"/>
      <c r="AT144" s="4"/>
      <c r="AU144" s="39"/>
      <c r="AV144" s="14"/>
      <c r="AW144" s="31"/>
      <c r="AX144" s="14"/>
      <c r="AY144" s="4"/>
      <c r="AZ144" s="39"/>
      <c r="BA144" s="30"/>
      <c r="BB144" s="31"/>
      <c r="BC144" s="31"/>
      <c r="BD144" s="4"/>
      <c r="BE144" s="39"/>
      <c r="BF144" s="30"/>
      <c r="BG144" s="31"/>
      <c r="BH144" s="14"/>
      <c r="BI144" s="4"/>
      <c r="BJ144" s="39"/>
      <c r="BK144" s="30"/>
      <c r="BL144" s="31"/>
      <c r="BM144" s="14"/>
      <c r="BN144" s="4"/>
      <c r="BO144" s="39"/>
      <c r="BP144" s="30"/>
      <c r="BQ144" s="31"/>
      <c r="BR144" s="14"/>
      <c r="BS144" s="4"/>
      <c r="BT144" s="39"/>
      <c r="BU144" s="30"/>
      <c r="BV144" s="31"/>
      <c r="BW144" s="14"/>
      <c r="BX144" s="4"/>
      <c r="BY144" s="39"/>
      <c r="BZ144" s="30"/>
      <c r="CA144" s="31"/>
      <c r="CB144" s="14"/>
      <c r="CC144" s="4"/>
      <c r="CD144" s="35">
        <v>7664</v>
      </c>
      <c r="CE144" s="33"/>
      <c r="CF144" s="31">
        <v>7664</v>
      </c>
      <c r="CG144" s="14">
        <v>91968</v>
      </c>
      <c r="CH144" s="4"/>
      <c r="CI144" s="39">
        <v>8400</v>
      </c>
      <c r="CJ144" s="34">
        <v>0</v>
      </c>
      <c r="CK144" s="31">
        <v>8400</v>
      </c>
      <c r="CL144" s="14">
        <v>100800</v>
      </c>
      <c r="CM144" s="4"/>
      <c r="CN144" s="39"/>
      <c r="CO144" s="30"/>
      <c r="CP144" s="31"/>
      <c r="CQ144" s="14"/>
      <c r="CR144" s="4"/>
      <c r="CS144" s="39"/>
      <c r="CT144" s="39"/>
      <c r="CU144" s="39"/>
      <c r="CV144" s="14"/>
      <c r="CW144" s="4"/>
      <c r="CX144" s="39"/>
      <c r="CY144" s="30"/>
      <c r="CZ144" s="31"/>
      <c r="DA144" s="14"/>
      <c r="DB144" s="286"/>
      <c r="DC144" s="43"/>
      <c r="DD144" s="43"/>
      <c r="DE144" s="14"/>
      <c r="DF144" s="14"/>
      <c r="DG144" s="4"/>
      <c r="DH144" s="39"/>
      <c r="DI144" s="30"/>
      <c r="DJ144" s="31"/>
      <c r="DK144" s="14"/>
      <c r="DL144" s="4"/>
      <c r="DM144" s="39"/>
      <c r="DN144" s="30"/>
      <c r="DO144" s="31"/>
      <c r="DP144" s="14"/>
      <c r="DQ144" s="4"/>
      <c r="DR144" s="39"/>
      <c r="DS144" s="30"/>
      <c r="DT144" s="31"/>
      <c r="DU144" s="14"/>
      <c r="DV144" s="4"/>
      <c r="DW144" s="45">
        <v>11796</v>
      </c>
      <c r="DX144" s="61">
        <v>0</v>
      </c>
      <c r="DY144" s="61">
        <v>11796</v>
      </c>
      <c r="DZ144" s="14">
        <v>141552</v>
      </c>
      <c r="EA144" s="4"/>
      <c r="EB144" s="39"/>
      <c r="EC144" s="43"/>
      <c r="ED144" s="31"/>
      <c r="EE144" s="14"/>
      <c r="EF144" s="4"/>
      <c r="EG144" s="39"/>
      <c r="EH144" s="30"/>
      <c r="EI144" s="31"/>
      <c r="EJ144" s="14"/>
      <c r="EK144" s="4"/>
      <c r="EL144" s="39"/>
      <c r="EM144" s="30"/>
      <c r="EN144" s="31"/>
      <c r="EO144" s="14"/>
      <c r="EP144" s="4"/>
      <c r="EQ144" s="39"/>
      <c r="ER144" s="30"/>
      <c r="ES144" s="31"/>
      <c r="ET144" s="14"/>
      <c r="EU144" s="4"/>
      <c r="EV144" s="39"/>
      <c r="EW144" s="30"/>
      <c r="EX144" s="31"/>
      <c r="EY144" s="14"/>
      <c r="EZ144" s="286"/>
      <c r="FA144" s="39"/>
      <c r="FB144" s="30"/>
      <c r="FC144" s="31"/>
      <c r="FD144" s="14"/>
      <c r="FE144" s="4"/>
      <c r="FF144" s="39"/>
      <c r="FG144" s="30"/>
      <c r="FH144" s="31"/>
      <c r="FI144" s="14"/>
      <c r="FJ144" s="94"/>
      <c r="FK144" s="87">
        <f t="shared" si="85"/>
        <v>5810.0241919999989</v>
      </c>
      <c r="FL144" s="87"/>
      <c r="FM144" s="87"/>
      <c r="FN144" s="87">
        <f t="shared" si="128"/>
        <v>10230</v>
      </c>
      <c r="FO144" s="87"/>
      <c r="FP144" s="87"/>
      <c r="FQ144" s="87"/>
      <c r="FR144" s="87"/>
      <c r="FS144" s="87"/>
      <c r="FT144" s="87"/>
      <c r="FU144" s="87"/>
      <c r="FV144" s="87"/>
      <c r="FW144" s="87"/>
      <c r="FX144" s="87"/>
      <c r="FY144" s="87">
        <f t="shared" si="134"/>
        <v>7664</v>
      </c>
      <c r="FZ144" s="87">
        <f t="shared" si="154"/>
        <v>8400</v>
      </c>
      <c r="GA144" s="87"/>
      <c r="GB144" s="87"/>
      <c r="GC144" s="87"/>
      <c r="GD144" s="87"/>
      <c r="GE144" s="87"/>
      <c r="GF144" s="87"/>
      <c r="GG144" s="87"/>
      <c r="GH144" s="87"/>
      <c r="GI144" s="87"/>
      <c r="GJ144" s="87"/>
      <c r="GK144" s="87"/>
      <c r="GL144" s="87"/>
      <c r="GM144" s="87"/>
      <c r="GN144" s="87"/>
      <c r="GO144" s="87"/>
      <c r="GP144" s="95"/>
      <c r="GQ144" s="87">
        <f t="shared" si="87"/>
        <v>5810.0241919999989</v>
      </c>
      <c r="GR144" s="96">
        <f t="shared" si="82"/>
        <v>7664</v>
      </c>
      <c r="GS144" s="20" t="str">
        <f t="shared" si="149"/>
        <v>IMCOLMEDICA S.A</v>
      </c>
      <c r="GT144" s="98">
        <f>GV144*0.8</f>
        <v>7011.7333333333336</v>
      </c>
      <c r="GU144" s="98">
        <f>GV144*1.2</f>
        <v>10517.599999999999</v>
      </c>
      <c r="GV144" s="96">
        <f t="shared" si="150"/>
        <v>8764.6666666666661</v>
      </c>
      <c r="GW144" s="87">
        <f>GV144-GR144</f>
        <v>1100.6666666666661</v>
      </c>
      <c r="GX144" s="88">
        <f>GW144/GR144</f>
        <v>0.14361517049408482</v>
      </c>
      <c r="GY144" s="96">
        <f t="shared" si="152"/>
        <v>7664</v>
      </c>
      <c r="GZ144" s="96">
        <f t="shared" si="83"/>
        <v>91968</v>
      </c>
      <c r="HB144" s="84" t="s">
        <v>1073</v>
      </c>
    </row>
    <row r="145" spans="1:210" s="27" customFormat="1" ht="30" customHeight="1">
      <c r="A145" s="17">
        <v>129</v>
      </c>
      <c r="B145" s="18" t="s">
        <v>354</v>
      </c>
      <c r="C145" s="53" t="s">
        <v>355</v>
      </c>
      <c r="D145" s="55"/>
      <c r="E145" s="51">
        <v>1</v>
      </c>
      <c r="F145" s="19" t="s">
        <v>970</v>
      </c>
      <c r="G145" s="20" t="s">
        <v>981</v>
      </c>
      <c r="H145" s="60"/>
      <c r="I145" s="90" t="s">
        <v>1027</v>
      </c>
      <c r="J145" s="14">
        <v>339864</v>
      </c>
      <c r="K145" s="14"/>
      <c r="L145" s="14"/>
      <c r="M145" s="14"/>
      <c r="N145" s="14">
        <f>J145</f>
        <v>339864</v>
      </c>
      <c r="O145" s="14">
        <f t="shared" si="84"/>
        <v>339864</v>
      </c>
      <c r="P145" s="286"/>
      <c r="Q145" s="39"/>
      <c r="R145" s="30"/>
      <c r="S145" s="31"/>
      <c r="T145" s="31"/>
      <c r="U145" s="4"/>
      <c r="V145" s="39"/>
      <c r="W145" s="30"/>
      <c r="X145" s="31"/>
      <c r="Y145" s="31"/>
      <c r="Z145" s="286"/>
      <c r="AA145" s="39"/>
      <c r="AB145" s="39"/>
      <c r="AC145" s="31"/>
      <c r="AD145" s="31"/>
      <c r="AE145" s="4"/>
      <c r="AF145" s="39"/>
      <c r="AG145" s="30"/>
      <c r="AH145" s="31"/>
      <c r="AI145" s="31"/>
      <c r="AJ145" s="4"/>
      <c r="AK145" s="39"/>
      <c r="AL145" s="39"/>
      <c r="AM145" s="31"/>
      <c r="AN145" s="31"/>
      <c r="AO145" s="4"/>
      <c r="AP145" s="39"/>
      <c r="AQ145" s="30"/>
      <c r="AR145" s="31"/>
      <c r="AS145" s="14"/>
      <c r="AT145" s="4"/>
      <c r="AU145" s="39"/>
      <c r="AV145" s="14"/>
      <c r="AW145" s="31"/>
      <c r="AX145" s="14"/>
      <c r="AY145" s="4"/>
      <c r="AZ145" s="39"/>
      <c r="BA145" s="30"/>
      <c r="BB145" s="31"/>
      <c r="BC145" s="31"/>
      <c r="BD145" s="4"/>
      <c r="BE145" s="39"/>
      <c r="BF145" s="30"/>
      <c r="BG145" s="31"/>
      <c r="BH145" s="14"/>
      <c r="BI145" s="4"/>
      <c r="BJ145" s="39"/>
      <c r="BK145" s="30"/>
      <c r="BL145" s="31"/>
      <c r="BM145" s="14"/>
      <c r="BN145" s="4"/>
      <c r="BO145" s="39"/>
      <c r="BP145" s="30"/>
      <c r="BQ145" s="31"/>
      <c r="BR145" s="14"/>
      <c r="BS145" s="4"/>
      <c r="BT145" s="39"/>
      <c r="BU145" s="30"/>
      <c r="BV145" s="31"/>
      <c r="BW145" s="14"/>
      <c r="BX145" s="4"/>
      <c r="BY145" s="39"/>
      <c r="BZ145" s="30"/>
      <c r="CA145" s="31"/>
      <c r="CB145" s="14"/>
      <c r="CC145" s="4"/>
      <c r="CD145" s="35"/>
      <c r="CE145" s="33"/>
      <c r="CF145" s="31"/>
      <c r="CG145" s="14"/>
      <c r="CH145" s="4"/>
      <c r="CI145" s="39"/>
      <c r="CJ145" s="30"/>
      <c r="CK145" s="31"/>
      <c r="CL145" s="14"/>
      <c r="CM145" s="4"/>
      <c r="CN145" s="39">
        <v>8500</v>
      </c>
      <c r="CO145" s="14">
        <v>1615</v>
      </c>
      <c r="CP145" s="31">
        <v>10115</v>
      </c>
      <c r="CQ145" s="14">
        <v>10115</v>
      </c>
      <c r="CR145" s="4"/>
      <c r="CS145" s="39">
        <v>295600</v>
      </c>
      <c r="CT145" s="14">
        <v>56164</v>
      </c>
      <c r="CU145" s="39">
        <v>351764</v>
      </c>
      <c r="CV145" s="14">
        <v>351764</v>
      </c>
      <c r="CW145" s="4"/>
      <c r="CX145" s="39"/>
      <c r="CY145" s="30"/>
      <c r="CZ145" s="31"/>
      <c r="DA145" s="14"/>
      <c r="DB145" s="286"/>
      <c r="DC145" s="43"/>
      <c r="DD145" s="43"/>
      <c r="DE145" s="14"/>
      <c r="DF145" s="14"/>
      <c r="DG145" s="4"/>
      <c r="DH145" s="39"/>
      <c r="DI145" s="30"/>
      <c r="DJ145" s="31"/>
      <c r="DK145" s="14"/>
      <c r="DL145" s="4"/>
      <c r="DM145" s="39"/>
      <c r="DN145" s="30"/>
      <c r="DO145" s="31"/>
      <c r="DP145" s="14"/>
      <c r="DQ145" s="4"/>
      <c r="DR145" s="39"/>
      <c r="DS145" s="30"/>
      <c r="DT145" s="31"/>
      <c r="DU145" s="14"/>
      <c r="DV145" s="4"/>
      <c r="DW145" s="46"/>
      <c r="DX145" s="61"/>
      <c r="DY145" s="61"/>
      <c r="DZ145" s="14"/>
      <c r="EA145" s="4"/>
      <c r="EB145" s="39"/>
      <c r="EC145" s="43"/>
      <c r="ED145" s="31"/>
      <c r="EE145" s="14"/>
      <c r="EF145" s="4"/>
      <c r="EG145" s="39"/>
      <c r="EH145" s="30"/>
      <c r="EI145" s="31"/>
      <c r="EJ145" s="14"/>
      <c r="EK145" s="4"/>
      <c r="EL145" s="39"/>
      <c r="EM145" s="30"/>
      <c r="EN145" s="31"/>
      <c r="EO145" s="14"/>
      <c r="EP145" s="4"/>
      <c r="EQ145" s="39"/>
      <c r="ER145" s="30"/>
      <c r="ES145" s="31"/>
      <c r="ET145" s="14"/>
      <c r="EU145" s="4"/>
      <c r="EV145" s="39"/>
      <c r="EW145" s="30"/>
      <c r="EX145" s="31"/>
      <c r="EY145" s="14"/>
      <c r="EZ145" s="286"/>
      <c r="FA145" s="39"/>
      <c r="FB145" s="30"/>
      <c r="FC145" s="31"/>
      <c r="FD145" s="14"/>
      <c r="FE145" s="4"/>
      <c r="FF145" s="39"/>
      <c r="FG145" s="30"/>
      <c r="FH145" s="31"/>
      <c r="FI145" s="14"/>
      <c r="FJ145" s="94"/>
      <c r="FK145" s="87">
        <f t="shared" si="85"/>
        <v>339864</v>
      </c>
      <c r="FL145" s="87"/>
      <c r="FM145" s="87"/>
      <c r="FN145" s="87"/>
      <c r="FO145" s="87"/>
      <c r="FP145" s="87"/>
      <c r="FQ145" s="87"/>
      <c r="FR145" s="87"/>
      <c r="FS145" s="87"/>
      <c r="FT145" s="87"/>
      <c r="FU145" s="87"/>
      <c r="FV145" s="87"/>
      <c r="FW145" s="87"/>
      <c r="FX145" s="87"/>
      <c r="FY145" s="87"/>
      <c r="FZ145" s="87"/>
      <c r="GA145" s="87"/>
      <c r="GB145" s="87">
        <f t="shared" si="106"/>
        <v>351764</v>
      </c>
      <c r="GC145" s="87"/>
      <c r="GD145" s="87"/>
      <c r="GE145" s="87"/>
      <c r="GF145" s="87"/>
      <c r="GG145" s="87"/>
      <c r="GH145" s="87"/>
      <c r="GI145" s="87"/>
      <c r="GJ145" s="87"/>
      <c r="GK145" s="87"/>
      <c r="GL145" s="87"/>
      <c r="GM145" s="87"/>
      <c r="GN145" s="87"/>
      <c r="GO145" s="87"/>
      <c r="GP145" s="95"/>
      <c r="GQ145" s="87">
        <f t="shared" si="87"/>
        <v>339864</v>
      </c>
      <c r="GR145" s="96">
        <f t="shared" ref="GR145:GR208" si="161">MIN(FL145:GO145)</f>
        <v>351764</v>
      </c>
      <c r="GS145" s="20" t="str">
        <f t="shared" si="149"/>
        <v>LM INSTRUMENTS S.A.</v>
      </c>
      <c r="GT145" s="114">
        <f t="shared" si="93"/>
        <v>271891.20000000001</v>
      </c>
      <c r="GU145" s="114">
        <f t="shared" ref="GU145" si="162">FK145*1.2</f>
        <v>407836.8</v>
      </c>
      <c r="GV145" s="96">
        <f t="shared" si="150"/>
        <v>351764</v>
      </c>
      <c r="GW145" s="87">
        <f>GR145-GQ145</f>
        <v>11900</v>
      </c>
      <c r="GX145" s="88">
        <f>GW145/GQ145</f>
        <v>3.5014005602240897E-2</v>
      </c>
      <c r="GY145" s="96">
        <f t="shared" si="152"/>
        <v>351764</v>
      </c>
      <c r="GZ145" s="96">
        <f t="shared" ref="GZ145:GZ208" si="163">GY145*E145</f>
        <v>351764</v>
      </c>
      <c r="HB145" s="84"/>
    </row>
    <row r="146" spans="1:210" s="27" customFormat="1" ht="30" customHeight="1">
      <c r="A146" s="17">
        <v>130</v>
      </c>
      <c r="B146" s="18" t="s">
        <v>356</v>
      </c>
      <c r="C146" s="53" t="s">
        <v>357</v>
      </c>
      <c r="D146" s="55"/>
      <c r="E146" s="51">
        <v>110</v>
      </c>
      <c r="F146" s="19" t="s">
        <v>970</v>
      </c>
      <c r="G146" s="20" t="s">
        <v>981</v>
      </c>
      <c r="H146" s="60"/>
      <c r="I146" s="90" t="s">
        <v>1024</v>
      </c>
      <c r="J146" s="14">
        <v>15340</v>
      </c>
      <c r="K146" s="14"/>
      <c r="L146" s="14"/>
      <c r="M146" s="14">
        <f t="shared" ref="M146:M147" si="164">(J146*9.28%)+J146</f>
        <v>16763.552</v>
      </c>
      <c r="N146" s="14">
        <f t="shared" ref="N146:N147" si="165">M146</f>
        <v>16763.552</v>
      </c>
      <c r="O146" s="14">
        <f t="shared" ref="O146:O209" si="166">N146*E146</f>
        <v>1843990.72</v>
      </c>
      <c r="P146" s="286"/>
      <c r="Q146" s="39"/>
      <c r="R146" s="30"/>
      <c r="S146" s="31"/>
      <c r="T146" s="31"/>
      <c r="U146" s="4"/>
      <c r="V146" s="39"/>
      <c r="W146" s="30"/>
      <c r="X146" s="31"/>
      <c r="Y146" s="31"/>
      <c r="Z146" s="286"/>
      <c r="AA146" s="39"/>
      <c r="AB146" s="39"/>
      <c r="AC146" s="31"/>
      <c r="AD146" s="31"/>
      <c r="AE146" s="4"/>
      <c r="AF146" s="39"/>
      <c r="AG146" s="30"/>
      <c r="AH146" s="31"/>
      <c r="AI146" s="31"/>
      <c r="AJ146" s="4"/>
      <c r="AK146" s="39"/>
      <c r="AL146" s="39"/>
      <c r="AM146" s="31"/>
      <c r="AN146" s="31"/>
      <c r="AO146" s="4"/>
      <c r="AP146" s="39"/>
      <c r="AQ146" s="30"/>
      <c r="AR146" s="31"/>
      <c r="AS146" s="14"/>
      <c r="AT146" s="4"/>
      <c r="AU146" s="39"/>
      <c r="AV146" s="14"/>
      <c r="AW146" s="31"/>
      <c r="AX146" s="14"/>
      <c r="AY146" s="4"/>
      <c r="AZ146" s="39"/>
      <c r="BA146" s="30"/>
      <c r="BB146" s="31"/>
      <c r="BC146" s="31"/>
      <c r="BD146" s="4"/>
      <c r="BE146" s="39"/>
      <c r="BF146" s="30"/>
      <c r="BG146" s="31"/>
      <c r="BH146" s="14"/>
      <c r="BI146" s="4"/>
      <c r="BJ146" s="39"/>
      <c r="BK146" s="30"/>
      <c r="BL146" s="31"/>
      <c r="BM146" s="14"/>
      <c r="BN146" s="4"/>
      <c r="BO146" s="39"/>
      <c r="BP146" s="30"/>
      <c r="BQ146" s="31"/>
      <c r="BR146" s="14"/>
      <c r="BS146" s="4"/>
      <c r="BT146" s="39"/>
      <c r="BU146" s="30"/>
      <c r="BV146" s="31"/>
      <c r="BW146" s="14"/>
      <c r="BX146" s="4"/>
      <c r="BY146" s="39"/>
      <c r="BZ146" s="30"/>
      <c r="CA146" s="31"/>
      <c r="CB146" s="14"/>
      <c r="CC146" s="4"/>
      <c r="CD146" s="35">
        <v>51222</v>
      </c>
      <c r="CE146" s="33"/>
      <c r="CF146" s="31">
        <v>51222</v>
      </c>
      <c r="CG146" s="14">
        <v>5634420</v>
      </c>
      <c r="CH146" s="4"/>
      <c r="CI146" s="39"/>
      <c r="CJ146" s="30"/>
      <c r="CK146" s="31"/>
      <c r="CL146" s="14"/>
      <c r="CM146" s="4"/>
      <c r="CN146" s="39"/>
      <c r="CO146" s="30"/>
      <c r="CP146" s="31"/>
      <c r="CQ146" s="14"/>
      <c r="CR146" s="4"/>
      <c r="CS146" s="39"/>
      <c r="CT146" s="39"/>
      <c r="CU146" s="39"/>
      <c r="CV146" s="14"/>
      <c r="CW146" s="4"/>
      <c r="CX146" s="39"/>
      <c r="CY146" s="30"/>
      <c r="CZ146" s="31"/>
      <c r="DA146" s="14"/>
      <c r="DB146" s="286"/>
      <c r="DC146" s="43">
        <v>48132.5</v>
      </c>
      <c r="DD146" s="43">
        <v>0</v>
      </c>
      <c r="DE146" s="14">
        <v>48132.5</v>
      </c>
      <c r="DF146" s="14">
        <v>5294575</v>
      </c>
      <c r="DG146" s="4"/>
      <c r="DH146" s="39"/>
      <c r="DI146" s="30"/>
      <c r="DJ146" s="31"/>
      <c r="DK146" s="14"/>
      <c r="DL146" s="4"/>
      <c r="DM146" s="39"/>
      <c r="DN146" s="30"/>
      <c r="DO146" s="31"/>
      <c r="DP146" s="14"/>
      <c r="DQ146" s="4"/>
      <c r="DR146" s="39"/>
      <c r="DS146" s="30"/>
      <c r="DT146" s="31"/>
      <c r="DU146" s="14"/>
      <c r="DV146" s="4"/>
      <c r="DW146" s="45">
        <v>29000</v>
      </c>
      <c r="DX146" s="61">
        <v>0</v>
      </c>
      <c r="DY146" s="61">
        <v>29000</v>
      </c>
      <c r="DZ146" s="14">
        <v>3190000</v>
      </c>
      <c r="EA146" s="4"/>
      <c r="EB146" s="39"/>
      <c r="EC146" s="43"/>
      <c r="ED146" s="31"/>
      <c r="EE146" s="14"/>
      <c r="EF146" s="4"/>
      <c r="EG146" s="39"/>
      <c r="EH146" s="30"/>
      <c r="EI146" s="31"/>
      <c r="EJ146" s="14"/>
      <c r="EK146" s="4"/>
      <c r="EL146" s="39"/>
      <c r="EM146" s="30"/>
      <c r="EN146" s="31"/>
      <c r="EO146" s="14"/>
      <c r="EP146" s="4"/>
      <c r="EQ146" s="39"/>
      <c r="ER146" s="30"/>
      <c r="ES146" s="31"/>
      <c r="ET146" s="14"/>
      <c r="EU146" s="4"/>
      <c r="EV146" s="39"/>
      <c r="EW146" s="30"/>
      <c r="EX146" s="31"/>
      <c r="EY146" s="14"/>
      <c r="EZ146" s="286"/>
      <c r="FA146" s="39"/>
      <c r="FB146" s="30"/>
      <c r="FC146" s="31"/>
      <c r="FD146" s="14"/>
      <c r="FE146" s="4"/>
      <c r="FF146" s="39"/>
      <c r="FG146" s="30"/>
      <c r="FH146" s="31"/>
      <c r="FI146" s="14"/>
      <c r="FJ146" s="94"/>
      <c r="FK146" s="87">
        <f t="shared" ref="FK146:FK209" si="167">N146</f>
        <v>16763.552</v>
      </c>
      <c r="FL146" s="87"/>
      <c r="FM146" s="87"/>
      <c r="FN146" s="87"/>
      <c r="FO146" s="87"/>
      <c r="FP146" s="87"/>
      <c r="FQ146" s="87"/>
      <c r="FR146" s="87"/>
      <c r="FS146" s="87"/>
      <c r="FT146" s="87"/>
      <c r="FU146" s="87"/>
      <c r="FV146" s="87"/>
      <c r="FW146" s="87"/>
      <c r="FX146" s="87"/>
      <c r="FY146" s="87">
        <f t="shared" ref="FY146:FY181" si="168">CF146</f>
        <v>51222</v>
      </c>
      <c r="FZ146" s="87"/>
      <c r="GA146" s="87"/>
      <c r="GB146" s="87"/>
      <c r="GC146" s="87"/>
      <c r="GD146" s="87">
        <f t="shared" ref="GD146:GD209" si="169">DE146</f>
        <v>48132.5</v>
      </c>
      <c r="GE146" s="87"/>
      <c r="GF146" s="87"/>
      <c r="GG146" s="87"/>
      <c r="GH146" s="87">
        <f t="shared" ref="GH146:GH209" si="170">DY146</f>
        <v>29000</v>
      </c>
      <c r="GI146" s="87"/>
      <c r="GJ146" s="87"/>
      <c r="GK146" s="87"/>
      <c r="GL146" s="87"/>
      <c r="GM146" s="87"/>
      <c r="GN146" s="87"/>
      <c r="GO146" s="87"/>
      <c r="GP146" s="95"/>
      <c r="GQ146" s="87">
        <f t="shared" ref="GQ146:GQ209" si="171">FK146</f>
        <v>16763.552</v>
      </c>
      <c r="GR146" s="96">
        <f t="shared" si="161"/>
        <v>29000</v>
      </c>
      <c r="GS146" s="20" t="str">
        <f t="shared" si="149"/>
        <v>RAFAEL ANTONIO SALAMANCA</v>
      </c>
      <c r="GT146" s="118">
        <f>GV146*0.8</f>
        <v>34227.866666666669</v>
      </c>
      <c r="GU146" s="118">
        <f>GV146*1.2</f>
        <v>51341.8</v>
      </c>
      <c r="GV146" s="96">
        <f t="shared" si="150"/>
        <v>42784.833333333336</v>
      </c>
      <c r="GW146" s="87">
        <f>GR146-GQ146</f>
        <v>12236.448</v>
      </c>
      <c r="GX146" s="88">
        <f>GW146/GR146</f>
        <v>0.42194648275862068</v>
      </c>
      <c r="GY146" s="96">
        <f t="shared" si="152"/>
        <v>29000</v>
      </c>
      <c r="GZ146" s="96">
        <f t="shared" si="163"/>
        <v>3190000</v>
      </c>
      <c r="HB146" s="84" t="s">
        <v>1074</v>
      </c>
    </row>
    <row r="147" spans="1:210" s="27" customFormat="1" ht="30" customHeight="1">
      <c r="A147" s="17">
        <v>131</v>
      </c>
      <c r="B147" s="18" t="s">
        <v>358</v>
      </c>
      <c r="C147" s="53" t="s">
        <v>359</v>
      </c>
      <c r="D147" s="55" t="s">
        <v>927</v>
      </c>
      <c r="E147" s="51">
        <v>2</v>
      </c>
      <c r="F147" s="19" t="s">
        <v>970</v>
      </c>
      <c r="G147" s="20" t="s">
        <v>981</v>
      </c>
      <c r="H147" s="60"/>
      <c r="I147" s="90" t="s">
        <v>1045</v>
      </c>
      <c r="J147" s="14">
        <v>173145</v>
      </c>
      <c r="K147" s="14"/>
      <c r="L147" s="14"/>
      <c r="M147" s="14">
        <f t="shared" si="164"/>
        <v>189212.856</v>
      </c>
      <c r="N147" s="14">
        <f t="shared" si="165"/>
        <v>189212.856</v>
      </c>
      <c r="O147" s="14">
        <f t="shared" si="166"/>
        <v>378425.712</v>
      </c>
      <c r="P147" s="286"/>
      <c r="Q147" s="39"/>
      <c r="R147" s="30"/>
      <c r="S147" s="31"/>
      <c r="T147" s="31"/>
      <c r="U147" s="4"/>
      <c r="V147" s="39"/>
      <c r="W147" s="30"/>
      <c r="X147" s="31"/>
      <c r="Y147" s="31"/>
      <c r="Z147" s="286"/>
      <c r="AA147" s="39"/>
      <c r="AB147" s="39"/>
      <c r="AC147" s="31"/>
      <c r="AD147" s="31"/>
      <c r="AE147" s="4"/>
      <c r="AF147" s="39"/>
      <c r="AG147" s="30"/>
      <c r="AH147" s="31"/>
      <c r="AI147" s="31"/>
      <c r="AJ147" s="4"/>
      <c r="AK147" s="39"/>
      <c r="AL147" s="39"/>
      <c r="AM147" s="31"/>
      <c r="AN147" s="31"/>
      <c r="AO147" s="4"/>
      <c r="AP147" s="39"/>
      <c r="AQ147" s="30"/>
      <c r="AR147" s="31"/>
      <c r="AS147" s="14"/>
      <c r="AT147" s="4"/>
      <c r="AU147" s="39"/>
      <c r="AV147" s="14"/>
      <c r="AW147" s="31"/>
      <c r="AX147" s="14"/>
      <c r="AY147" s="4"/>
      <c r="AZ147" s="39"/>
      <c r="BA147" s="30"/>
      <c r="BB147" s="31"/>
      <c r="BC147" s="31"/>
      <c r="BD147" s="4"/>
      <c r="BE147" s="39"/>
      <c r="BF147" s="30"/>
      <c r="BG147" s="31"/>
      <c r="BH147" s="14"/>
      <c r="BI147" s="4"/>
      <c r="BJ147" s="39"/>
      <c r="BK147" s="30"/>
      <c r="BL147" s="31"/>
      <c r="BM147" s="14"/>
      <c r="BN147" s="4"/>
      <c r="BO147" s="39"/>
      <c r="BP147" s="30"/>
      <c r="BQ147" s="31"/>
      <c r="BR147" s="14"/>
      <c r="BS147" s="4"/>
      <c r="BT147" s="39"/>
      <c r="BU147" s="30"/>
      <c r="BV147" s="31"/>
      <c r="BW147" s="14"/>
      <c r="BX147" s="4"/>
      <c r="BY147" s="39"/>
      <c r="BZ147" s="30"/>
      <c r="CA147" s="31"/>
      <c r="CB147" s="14"/>
      <c r="CC147" s="4"/>
      <c r="CD147" s="35"/>
      <c r="CE147" s="33"/>
      <c r="CF147" s="31"/>
      <c r="CG147" s="14"/>
      <c r="CH147" s="4"/>
      <c r="CI147" s="39"/>
      <c r="CJ147" s="30"/>
      <c r="CK147" s="31"/>
      <c r="CL147" s="14"/>
      <c r="CM147" s="4"/>
      <c r="CN147" s="39">
        <v>145500</v>
      </c>
      <c r="CO147" s="14">
        <v>27645</v>
      </c>
      <c r="CP147" s="31">
        <v>173145</v>
      </c>
      <c r="CQ147" s="14">
        <v>346290</v>
      </c>
      <c r="CR147" s="4"/>
      <c r="CS147" s="39"/>
      <c r="CT147" s="39"/>
      <c r="CU147" s="39"/>
      <c r="CV147" s="14"/>
      <c r="CW147" s="4"/>
      <c r="CX147" s="39"/>
      <c r="CY147" s="30"/>
      <c r="CZ147" s="31"/>
      <c r="DA147" s="14"/>
      <c r="DB147" s="286"/>
      <c r="DC147" s="43"/>
      <c r="DD147" s="43"/>
      <c r="DE147" s="14"/>
      <c r="DF147" s="14"/>
      <c r="DG147" s="4"/>
      <c r="DH147" s="39"/>
      <c r="DI147" s="30"/>
      <c r="DJ147" s="31"/>
      <c r="DK147" s="14"/>
      <c r="DL147" s="4"/>
      <c r="DM147" s="39"/>
      <c r="DN147" s="30"/>
      <c r="DO147" s="31"/>
      <c r="DP147" s="14"/>
      <c r="DQ147" s="4"/>
      <c r="DR147" s="39"/>
      <c r="DS147" s="30"/>
      <c r="DT147" s="31"/>
      <c r="DU147" s="14"/>
      <c r="DV147" s="4"/>
      <c r="DW147" s="46"/>
      <c r="DX147" s="61"/>
      <c r="DY147" s="61"/>
      <c r="DZ147" s="14"/>
      <c r="EA147" s="4"/>
      <c r="EB147" s="39"/>
      <c r="EC147" s="43"/>
      <c r="ED147" s="31"/>
      <c r="EE147" s="14"/>
      <c r="EF147" s="4"/>
      <c r="EG147" s="39"/>
      <c r="EH147" s="30"/>
      <c r="EI147" s="31"/>
      <c r="EJ147" s="14"/>
      <c r="EK147" s="4"/>
      <c r="EL147" s="39"/>
      <c r="EM147" s="30"/>
      <c r="EN147" s="31"/>
      <c r="EO147" s="14"/>
      <c r="EP147" s="4"/>
      <c r="EQ147" s="39"/>
      <c r="ER147" s="30"/>
      <c r="ES147" s="31"/>
      <c r="ET147" s="14"/>
      <c r="EU147" s="4"/>
      <c r="EV147" s="39"/>
      <c r="EW147" s="30"/>
      <c r="EX147" s="31"/>
      <c r="EY147" s="14"/>
      <c r="EZ147" s="286"/>
      <c r="FA147" s="39"/>
      <c r="FB147" s="30"/>
      <c r="FC147" s="31"/>
      <c r="FD147" s="14"/>
      <c r="FE147" s="4"/>
      <c r="FF147" s="39"/>
      <c r="FG147" s="30"/>
      <c r="FH147" s="31"/>
      <c r="FI147" s="14"/>
      <c r="FJ147" s="94"/>
      <c r="FK147" s="87">
        <f t="shared" si="167"/>
        <v>189212.856</v>
      </c>
      <c r="FL147" s="87"/>
      <c r="FM147" s="87"/>
      <c r="FN147" s="87"/>
      <c r="FO147" s="87"/>
      <c r="FP147" s="87"/>
      <c r="FQ147" s="87"/>
      <c r="FR147" s="87"/>
      <c r="FS147" s="87"/>
      <c r="FT147" s="87"/>
      <c r="FU147" s="87"/>
      <c r="FV147" s="87"/>
      <c r="FW147" s="87"/>
      <c r="FX147" s="87"/>
      <c r="FY147" s="87"/>
      <c r="FZ147" s="87"/>
      <c r="GA147" s="87">
        <f t="shared" ref="GA147:GA209" si="172">CP147</f>
        <v>173145</v>
      </c>
      <c r="GB147" s="87"/>
      <c r="GC147" s="87"/>
      <c r="GD147" s="87"/>
      <c r="GE147" s="87"/>
      <c r="GF147" s="87"/>
      <c r="GG147" s="87"/>
      <c r="GH147" s="87"/>
      <c r="GI147" s="87"/>
      <c r="GJ147" s="87"/>
      <c r="GK147" s="87"/>
      <c r="GL147" s="87"/>
      <c r="GM147" s="87"/>
      <c r="GN147" s="87"/>
      <c r="GO147" s="87"/>
      <c r="GP147" s="95"/>
      <c r="GQ147" s="87">
        <f t="shared" si="171"/>
        <v>189212.856</v>
      </c>
      <c r="GR147" s="96">
        <f t="shared" si="161"/>
        <v>173145</v>
      </c>
      <c r="GS147" s="20" t="str">
        <f t="shared" si="149"/>
        <v>LABORATORIOS GOTHAPLAST LTDA</v>
      </c>
      <c r="GT147" s="116">
        <f t="shared" ref="GT147:GT210" si="173">FK147*0.8</f>
        <v>151370.28479999999</v>
      </c>
      <c r="GU147" s="116">
        <f t="shared" ref="GU147:GU210" si="174">GR147*1.2</f>
        <v>207774</v>
      </c>
      <c r="GV147" s="96">
        <f t="shared" si="150"/>
        <v>173145</v>
      </c>
      <c r="GW147" s="87">
        <f t="shared" ref="GW147:GW155" si="175">GR147-GQ147</f>
        <v>-16067.856</v>
      </c>
      <c r="GX147" s="88">
        <f t="shared" ref="GX147:GX155" si="176">GW147/GQ147</f>
        <v>-8.4919472913616401E-2</v>
      </c>
      <c r="GY147" s="96">
        <f t="shared" si="152"/>
        <v>173145</v>
      </c>
      <c r="GZ147" s="96">
        <f t="shared" si="163"/>
        <v>346290</v>
      </c>
    </row>
    <row r="148" spans="1:210" s="27" customFormat="1" ht="30" customHeight="1">
      <c r="A148" s="17">
        <v>132</v>
      </c>
      <c r="B148" s="18" t="s">
        <v>360</v>
      </c>
      <c r="C148" s="53" t="s">
        <v>361</v>
      </c>
      <c r="D148" s="55"/>
      <c r="E148" s="51">
        <v>2</v>
      </c>
      <c r="F148" s="19" t="s">
        <v>970</v>
      </c>
      <c r="G148" s="20" t="s">
        <v>981</v>
      </c>
      <c r="H148" s="60"/>
      <c r="I148" s="90" t="s">
        <v>1027</v>
      </c>
      <c r="J148" s="14">
        <v>166600</v>
      </c>
      <c r="K148" s="14"/>
      <c r="L148" s="14"/>
      <c r="M148" s="14"/>
      <c r="N148" s="14">
        <f>J148</f>
        <v>166600</v>
      </c>
      <c r="O148" s="14">
        <f t="shared" si="166"/>
        <v>333200</v>
      </c>
      <c r="P148" s="286"/>
      <c r="Q148" s="39"/>
      <c r="R148" s="30"/>
      <c r="S148" s="31"/>
      <c r="T148" s="31"/>
      <c r="U148" s="4"/>
      <c r="V148" s="39"/>
      <c r="W148" s="30"/>
      <c r="X148" s="31"/>
      <c r="Y148" s="31"/>
      <c r="Z148" s="286"/>
      <c r="AA148" s="39"/>
      <c r="AB148" s="39"/>
      <c r="AC148" s="31"/>
      <c r="AD148" s="31"/>
      <c r="AE148" s="4"/>
      <c r="AF148" s="39"/>
      <c r="AG148" s="30"/>
      <c r="AH148" s="31"/>
      <c r="AI148" s="31"/>
      <c r="AJ148" s="4"/>
      <c r="AK148" s="39"/>
      <c r="AL148" s="39"/>
      <c r="AM148" s="31"/>
      <c r="AN148" s="31"/>
      <c r="AO148" s="4"/>
      <c r="AP148" s="39"/>
      <c r="AQ148" s="30"/>
      <c r="AR148" s="31"/>
      <c r="AS148" s="14"/>
      <c r="AT148" s="4"/>
      <c r="AU148" s="39"/>
      <c r="AV148" s="14"/>
      <c r="AW148" s="31"/>
      <c r="AX148" s="14"/>
      <c r="AY148" s="4"/>
      <c r="AZ148" s="39"/>
      <c r="BA148" s="30"/>
      <c r="BB148" s="31"/>
      <c r="BC148" s="31"/>
      <c r="BD148" s="4"/>
      <c r="BE148" s="39"/>
      <c r="BF148" s="30"/>
      <c r="BG148" s="31"/>
      <c r="BH148" s="14"/>
      <c r="BI148" s="4"/>
      <c r="BJ148" s="39"/>
      <c r="BK148" s="30"/>
      <c r="BL148" s="31"/>
      <c r="BM148" s="14"/>
      <c r="BN148" s="4"/>
      <c r="BO148" s="39"/>
      <c r="BP148" s="30"/>
      <c r="BQ148" s="31"/>
      <c r="BR148" s="14"/>
      <c r="BS148" s="4"/>
      <c r="BT148" s="39"/>
      <c r="BU148" s="30"/>
      <c r="BV148" s="31"/>
      <c r="BW148" s="14"/>
      <c r="BX148" s="4"/>
      <c r="BY148" s="39"/>
      <c r="BZ148" s="30"/>
      <c r="CA148" s="31"/>
      <c r="CB148" s="14"/>
      <c r="CC148" s="4"/>
      <c r="CD148" s="35"/>
      <c r="CE148" s="33"/>
      <c r="CF148" s="31"/>
      <c r="CG148" s="14"/>
      <c r="CH148" s="4"/>
      <c r="CI148" s="39"/>
      <c r="CJ148" s="30"/>
      <c r="CK148" s="31"/>
      <c r="CL148" s="14"/>
      <c r="CM148" s="4"/>
      <c r="CN148" s="39">
        <v>138230</v>
      </c>
      <c r="CO148" s="14">
        <v>26263.7</v>
      </c>
      <c r="CP148" s="31">
        <v>164493.70000000001</v>
      </c>
      <c r="CQ148" s="14">
        <v>328987.40000000002</v>
      </c>
      <c r="CR148" s="4"/>
      <c r="CS148" s="39"/>
      <c r="CT148" s="39"/>
      <c r="CU148" s="39"/>
      <c r="CV148" s="14"/>
      <c r="CW148" s="4"/>
      <c r="CX148" s="39"/>
      <c r="CY148" s="30"/>
      <c r="CZ148" s="31"/>
      <c r="DA148" s="14"/>
      <c r="DB148" s="286"/>
      <c r="DC148" s="14"/>
      <c r="DD148" s="14"/>
      <c r="DE148" s="14"/>
      <c r="DF148" s="14"/>
      <c r="DG148" s="4"/>
      <c r="DH148" s="39"/>
      <c r="DI148" s="30"/>
      <c r="DJ148" s="31"/>
      <c r="DK148" s="14"/>
      <c r="DL148" s="4"/>
      <c r="DM148" s="39"/>
      <c r="DN148" s="30"/>
      <c r="DO148" s="31"/>
      <c r="DP148" s="14"/>
      <c r="DQ148" s="4"/>
      <c r="DR148" s="39"/>
      <c r="DS148" s="30"/>
      <c r="DT148" s="31"/>
      <c r="DU148" s="14"/>
      <c r="DV148" s="4"/>
      <c r="DW148" s="46"/>
      <c r="DX148" s="61"/>
      <c r="DY148" s="61"/>
      <c r="DZ148" s="14"/>
      <c r="EA148" s="4"/>
      <c r="EB148" s="39"/>
      <c r="EC148" s="43"/>
      <c r="ED148" s="31"/>
      <c r="EE148" s="14"/>
      <c r="EF148" s="4"/>
      <c r="EG148" s="39"/>
      <c r="EH148" s="30"/>
      <c r="EI148" s="31"/>
      <c r="EJ148" s="14"/>
      <c r="EK148" s="4"/>
      <c r="EL148" s="39"/>
      <c r="EM148" s="30"/>
      <c r="EN148" s="31"/>
      <c r="EO148" s="14"/>
      <c r="EP148" s="4"/>
      <c r="EQ148" s="39"/>
      <c r="ER148" s="30"/>
      <c r="ES148" s="31"/>
      <c r="ET148" s="14"/>
      <c r="EU148" s="4"/>
      <c r="EV148" s="39"/>
      <c r="EW148" s="30"/>
      <c r="EX148" s="31"/>
      <c r="EY148" s="14"/>
      <c r="EZ148" s="286"/>
      <c r="FA148" s="39"/>
      <c r="FB148" s="30"/>
      <c r="FC148" s="31"/>
      <c r="FD148" s="14"/>
      <c r="FE148" s="4"/>
      <c r="FF148" s="39"/>
      <c r="FG148" s="30"/>
      <c r="FH148" s="31"/>
      <c r="FI148" s="14"/>
      <c r="FJ148" s="94"/>
      <c r="FK148" s="87">
        <f t="shared" si="167"/>
        <v>166600</v>
      </c>
      <c r="FL148" s="87"/>
      <c r="FM148" s="87"/>
      <c r="FN148" s="87"/>
      <c r="FO148" s="87"/>
      <c r="FP148" s="87"/>
      <c r="FQ148" s="87"/>
      <c r="FR148" s="87"/>
      <c r="FS148" s="87"/>
      <c r="FT148" s="87"/>
      <c r="FU148" s="87"/>
      <c r="FV148" s="87"/>
      <c r="FW148" s="87"/>
      <c r="FX148" s="87"/>
      <c r="FY148" s="87"/>
      <c r="FZ148" s="87"/>
      <c r="GA148" s="87">
        <f t="shared" si="172"/>
        <v>164493.70000000001</v>
      </c>
      <c r="GB148" s="87"/>
      <c r="GC148" s="87"/>
      <c r="GD148" s="87"/>
      <c r="GE148" s="87"/>
      <c r="GF148" s="87"/>
      <c r="GG148" s="87"/>
      <c r="GH148" s="87"/>
      <c r="GI148" s="87"/>
      <c r="GJ148" s="87"/>
      <c r="GK148" s="87"/>
      <c r="GL148" s="87"/>
      <c r="GM148" s="87"/>
      <c r="GN148" s="87"/>
      <c r="GO148" s="87"/>
      <c r="GP148" s="95"/>
      <c r="GQ148" s="87">
        <f t="shared" si="171"/>
        <v>166600</v>
      </c>
      <c r="GR148" s="96">
        <f t="shared" si="161"/>
        <v>164493.70000000001</v>
      </c>
      <c r="GS148" s="20" t="str">
        <f t="shared" si="149"/>
        <v>LABORATORIOS GOTHAPLAST LTDA</v>
      </c>
      <c r="GT148" s="96">
        <f t="shared" si="173"/>
        <v>133280</v>
      </c>
      <c r="GU148" s="96">
        <f t="shared" si="174"/>
        <v>197392.44</v>
      </c>
      <c r="GV148" s="96">
        <f t="shared" si="150"/>
        <v>164493.70000000001</v>
      </c>
      <c r="GW148" s="87">
        <f t="shared" si="175"/>
        <v>-2106.2999999999884</v>
      </c>
      <c r="GX148" s="88">
        <f t="shared" si="176"/>
        <v>-1.2642857142857074E-2</v>
      </c>
      <c r="GY148" s="96">
        <f t="shared" si="152"/>
        <v>164493.70000000001</v>
      </c>
      <c r="GZ148" s="96">
        <f t="shared" si="163"/>
        <v>328987.40000000002</v>
      </c>
    </row>
    <row r="149" spans="1:210" s="27" customFormat="1" ht="30" customHeight="1">
      <c r="A149" s="17">
        <v>133</v>
      </c>
      <c r="B149" s="18" t="s">
        <v>362</v>
      </c>
      <c r="C149" s="53" t="s">
        <v>363</v>
      </c>
      <c r="D149" s="55" t="s">
        <v>928</v>
      </c>
      <c r="E149" s="51">
        <v>2</v>
      </c>
      <c r="F149" s="19" t="s">
        <v>970</v>
      </c>
      <c r="G149" s="20" t="s">
        <v>981</v>
      </c>
      <c r="H149" s="60"/>
      <c r="I149" s="90" t="s">
        <v>1045</v>
      </c>
      <c r="J149" s="14">
        <v>30410</v>
      </c>
      <c r="K149" s="14"/>
      <c r="L149" s="14"/>
      <c r="M149" s="14">
        <f>(J149*9.28%)+J149</f>
        <v>33232.048000000003</v>
      </c>
      <c r="N149" s="14">
        <f>M149</f>
        <v>33232.048000000003</v>
      </c>
      <c r="O149" s="14">
        <f t="shared" si="166"/>
        <v>66464.096000000005</v>
      </c>
      <c r="P149" s="286"/>
      <c r="Q149" s="39"/>
      <c r="R149" s="30"/>
      <c r="S149" s="31"/>
      <c r="T149" s="31"/>
      <c r="U149" s="4"/>
      <c r="V149" s="39"/>
      <c r="W149" s="30"/>
      <c r="X149" s="31"/>
      <c r="Y149" s="31"/>
      <c r="Z149" s="286"/>
      <c r="AA149" s="39"/>
      <c r="AB149" s="39"/>
      <c r="AC149" s="31"/>
      <c r="AD149" s="31"/>
      <c r="AE149" s="4"/>
      <c r="AF149" s="39"/>
      <c r="AG149" s="30"/>
      <c r="AH149" s="31"/>
      <c r="AI149" s="31"/>
      <c r="AJ149" s="4"/>
      <c r="AK149" s="39"/>
      <c r="AL149" s="39"/>
      <c r="AM149" s="31"/>
      <c r="AN149" s="31"/>
      <c r="AO149" s="4"/>
      <c r="AP149" s="39"/>
      <c r="AQ149" s="30"/>
      <c r="AR149" s="31"/>
      <c r="AS149" s="14"/>
      <c r="AT149" s="4"/>
      <c r="AU149" s="39"/>
      <c r="AV149" s="14"/>
      <c r="AW149" s="31"/>
      <c r="AX149" s="14"/>
      <c r="AY149" s="4"/>
      <c r="AZ149" s="39"/>
      <c r="BA149" s="30"/>
      <c r="BB149" s="31"/>
      <c r="BC149" s="31"/>
      <c r="BD149" s="4"/>
      <c r="BE149" s="39"/>
      <c r="BF149" s="30"/>
      <c r="BG149" s="31"/>
      <c r="BH149" s="14"/>
      <c r="BI149" s="4"/>
      <c r="BJ149" s="39"/>
      <c r="BK149" s="30"/>
      <c r="BL149" s="31"/>
      <c r="BM149" s="14"/>
      <c r="BN149" s="4"/>
      <c r="BO149" s="39"/>
      <c r="BP149" s="30"/>
      <c r="BQ149" s="31"/>
      <c r="BR149" s="14"/>
      <c r="BS149" s="4"/>
      <c r="BT149" s="39"/>
      <c r="BU149" s="30"/>
      <c r="BV149" s="31"/>
      <c r="BW149" s="14"/>
      <c r="BX149" s="4"/>
      <c r="BY149" s="39"/>
      <c r="BZ149" s="30"/>
      <c r="CA149" s="31"/>
      <c r="CB149" s="14"/>
      <c r="CC149" s="4"/>
      <c r="CD149" s="35"/>
      <c r="CE149" s="33"/>
      <c r="CF149" s="31"/>
      <c r="CG149" s="14"/>
      <c r="CH149" s="4"/>
      <c r="CI149" s="39"/>
      <c r="CJ149" s="30"/>
      <c r="CK149" s="31"/>
      <c r="CL149" s="14"/>
      <c r="CM149" s="4"/>
      <c r="CN149" s="39"/>
      <c r="CO149" s="30"/>
      <c r="CP149" s="31"/>
      <c r="CQ149" s="14"/>
      <c r="CR149" s="4"/>
      <c r="CS149" s="39"/>
      <c r="CT149" s="39"/>
      <c r="CU149" s="39"/>
      <c r="CV149" s="14"/>
      <c r="CW149" s="4"/>
      <c r="CX149" s="39"/>
      <c r="CY149" s="30"/>
      <c r="CZ149" s="31"/>
      <c r="DA149" s="14"/>
      <c r="DB149" s="286"/>
      <c r="DC149" s="14">
        <v>25625</v>
      </c>
      <c r="DD149" s="14">
        <v>4868.75</v>
      </c>
      <c r="DE149" s="14">
        <v>30493.75</v>
      </c>
      <c r="DF149" s="14">
        <v>60987.5</v>
      </c>
      <c r="DG149" s="4"/>
      <c r="DH149" s="39"/>
      <c r="DI149" s="30"/>
      <c r="DJ149" s="31"/>
      <c r="DK149" s="14"/>
      <c r="DL149" s="4"/>
      <c r="DM149" s="39"/>
      <c r="DN149" s="30"/>
      <c r="DO149" s="31"/>
      <c r="DP149" s="14"/>
      <c r="DQ149" s="4"/>
      <c r="DR149" s="39"/>
      <c r="DS149" s="30"/>
      <c r="DT149" s="31"/>
      <c r="DU149" s="14"/>
      <c r="DV149" s="4"/>
      <c r="DW149" s="45">
        <v>87463</v>
      </c>
      <c r="DX149" s="14">
        <v>16617.97</v>
      </c>
      <c r="DY149" s="61">
        <v>104080.97</v>
      </c>
      <c r="DZ149" s="14">
        <v>208161.94</v>
      </c>
      <c r="EA149" s="4"/>
      <c r="EB149" s="39"/>
      <c r="EC149" s="43"/>
      <c r="ED149" s="31"/>
      <c r="EE149" s="14"/>
      <c r="EF149" s="4"/>
      <c r="EG149" s="39"/>
      <c r="EH149" s="30"/>
      <c r="EI149" s="31"/>
      <c r="EJ149" s="14"/>
      <c r="EK149" s="4"/>
      <c r="EL149" s="39"/>
      <c r="EM149" s="30"/>
      <c r="EN149" s="31"/>
      <c r="EO149" s="14"/>
      <c r="EP149" s="4"/>
      <c r="EQ149" s="39"/>
      <c r="ER149" s="30"/>
      <c r="ES149" s="31"/>
      <c r="ET149" s="14"/>
      <c r="EU149" s="4"/>
      <c r="EV149" s="39"/>
      <c r="EW149" s="30"/>
      <c r="EX149" s="31"/>
      <c r="EY149" s="14"/>
      <c r="EZ149" s="286"/>
      <c r="FA149" s="39"/>
      <c r="FB149" s="30"/>
      <c r="FC149" s="31"/>
      <c r="FD149" s="14"/>
      <c r="FE149" s="4"/>
      <c r="FF149" s="39"/>
      <c r="FG149" s="30"/>
      <c r="FH149" s="31"/>
      <c r="FI149" s="14"/>
      <c r="FJ149" s="94"/>
      <c r="FK149" s="87">
        <f t="shared" si="167"/>
        <v>33232.048000000003</v>
      </c>
      <c r="FL149" s="87"/>
      <c r="FM149" s="87"/>
      <c r="FN149" s="87"/>
      <c r="FO149" s="87"/>
      <c r="FP149" s="87"/>
      <c r="FQ149" s="87"/>
      <c r="FR149" s="87"/>
      <c r="FS149" s="87"/>
      <c r="FT149" s="87"/>
      <c r="FU149" s="87"/>
      <c r="FV149" s="87"/>
      <c r="FW149" s="87"/>
      <c r="FX149" s="87"/>
      <c r="FY149" s="87"/>
      <c r="FZ149" s="87"/>
      <c r="GA149" s="87"/>
      <c r="GB149" s="87"/>
      <c r="GC149" s="87"/>
      <c r="GD149" s="87">
        <f t="shared" si="169"/>
        <v>30493.75</v>
      </c>
      <c r="GE149" s="87"/>
      <c r="GF149" s="87"/>
      <c r="GG149" s="87"/>
      <c r="GH149" s="87">
        <f t="shared" si="170"/>
        <v>104080.97</v>
      </c>
      <c r="GI149" s="87"/>
      <c r="GJ149" s="87"/>
      <c r="GK149" s="87"/>
      <c r="GL149" s="87"/>
      <c r="GM149" s="87"/>
      <c r="GN149" s="87"/>
      <c r="GO149" s="87"/>
      <c r="GP149" s="95"/>
      <c r="GQ149" s="87">
        <f t="shared" si="171"/>
        <v>33232.048000000003</v>
      </c>
      <c r="GR149" s="96">
        <f t="shared" si="161"/>
        <v>30493.75</v>
      </c>
      <c r="GS149" s="20" t="str">
        <f t="shared" si="149"/>
        <v>MEDICOX LTDA</v>
      </c>
      <c r="GT149" s="96">
        <f t="shared" si="173"/>
        <v>26585.638400000003</v>
      </c>
      <c r="GU149" s="96">
        <f t="shared" si="174"/>
        <v>36592.5</v>
      </c>
      <c r="GV149" s="96">
        <f t="shared" si="150"/>
        <v>67287.360000000001</v>
      </c>
      <c r="GW149" s="87">
        <f t="shared" si="175"/>
        <v>-2738.2980000000025</v>
      </c>
      <c r="GX149" s="88">
        <f t="shared" si="176"/>
        <v>-8.2399315263386785E-2</v>
      </c>
      <c r="GY149" s="96">
        <f t="shared" si="152"/>
        <v>30493.75</v>
      </c>
      <c r="GZ149" s="96">
        <f t="shared" si="163"/>
        <v>60987.5</v>
      </c>
    </row>
    <row r="150" spans="1:210" s="27" customFormat="1" ht="30" customHeight="1">
      <c r="A150" s="17">
        <v>134</v>
      </c>
      <c r="B150" s="18" t="s">
        <v>364</v>
      </c>
      <c r="C150" s="53" t="s">
        <v>365</v>
      </c>
      <c r="D150" s="55" t="s">
        <v>929</v>
      </c>
      <c r="E150" s="51">
        <v>55</v>
      </c>
      <c r="F150" s="19" t="s">
        <v>970</v>
      </c>
      <c r="G150" s="20" t="s">
        <v>981</v>
      </c>
      <c r="H150" s="60"/>
      <c r="I150" s="90" t="s">
        <v>1026</v>
      </c>
      <c r="J150" s="14">
        <v>201467</v>
      </c>
      <c r="K150" s="14"/>
      <c r="L150" s="14">
        <f t="shared" ref="L150:L151" si="177">(J150*13.12%)+J150</f>
        <v>227899.47039999999</v>
      </c>
      <c r="M150" s="14">
        <f t="shared" ref="M150:M151" si="178">(L150*9.28%)+L150</f>
        <v>249048.54125312</v>
      </c>
      <c r="N150" s="14">
        <f t="shared" ref="N150:N151" si="179">M150</f>
        <v>249048.54125312</v>
      </c>
      <c r="O150" s="14">
        <f t="shared" si="166"/>
        <v>13697669.768921601</v>
      </c>
      <c r="P150" s="286"/>
      <c r="Q150" s="39"/>
      <c r="R150" s="30"/>
      <c r="S150" s="31"/>
      <c r="T150" s="31"/>
      <c r="U150" s="4"/>
      <c r="V150" s="39"/>
      <c r="W150" s="30"/>
      <c r="X150" s="31"/>
      <c r="Y150" s="31"/>
      <c r="Z150" s="286"/>
      <c r="AA150" s="39"/>
      <c r="AB150" s="39"/>
      <c r="AC150" s="31"/>
      <c r="AD150" s="31"/>
      <c r="AE150" s="4"/>
      <c r="AF150" s="39"/>
      <c r="AG150" s="30"/>
      <c r="AH150" s="31"/>
      <c r="AI150" s="31"/>
      <c r="AJ150" s="4"/>
      <c r="AK150" s="39"/>
      <c r="AL150" s="39"/>
      <c r="AM150" s="31"/>
      <c r="AN150" s="31"/>
      <c r="AO150" s="4"/>
      <c r="AP150" s="39"/>
      <c r="AQ150" s="30"/>
      <c r="AR150" s="31"/>
      <c r="AS150" s="14"/>
      <c r="AT150" s="4"/>
      <c r="AU150" s="39"/>
      <c r="AV150" s="14"/>
      <c r="AW150" s="31"/>
      <c r="AX150" s="14"/>
      <c r="AY150" s="4"/>
      <c r="AZ150" s="39"/>
      <c r="BA150" s="30"/>
      <c r="BB150" s="31"/>
      <c r="BC150" s="31"/>
      <c r="BD150" s="4"/>
      <c r="BE150" s="39"/>
      <c r="BF150" s="30"/>
      <c r="BG150" s="31"/>
      <c r="BH150" s="14"/>
      <c r="BI150" s="4"/>
      <c r="BJ150" s="39"/>
      <c r="BK150" s="30"/>
      <c r="BL150" s="31"/>
      <c r="BM150" s="14"/>
      <c r="BN150" s="4"/>
      <c r="BO150" s="39"/>
      <c r="BP150" s="30"/>
      <c r="BQ150" s="31"/>
      <c r="BR150" s="14"/>
      <c r="BS150" s="4"/>
      <c r="BT150" s="39"/>
      <c r="BU150" s="30"/>
      <c r="BV150" s="31"/>
      <c r="BW150" s="14"/>
      <c r="BX150" s="4"/>
      <c r="BY150" s="39"/>
      <c r="BZ150" s="30"/>
      <c r="CA150" s="31"/>
      <c r="CB150" s="14"/>
      <c r="CC150" s="4"/>
      <c r="CD150" s="35"/>
      <c r="CE150" s="33"/>
      <c r="CF150" s="31"/>
      <c r="CG150" s="14"/>
      <c r="CH150" s="4"/>
      <c r="CI150" s="39"/>
      <c r="CJ150" s="30"/>
      <c r="CK150" s="31"/>
      <c r="CL150" s="14"/>
      <c r="CM150" s="4"/>
      <c r="CN150" s="39"/>
      <c r="CO150" s="30"/>
      <c r="CP150" s="31"/>
      <c r="CQ150" s="14"/>
      <c r="CR150" s="4"/>
      <c r="CS150" s="39"/>
      <c r="CT150" s="39"/>
      <c r="CU150" s="39"/>
      <c r="CV150" s="14"/>
      <c r="CW150" s="4"/>
      <c r="CX150" s="39"/>
      <c r="CY150" s="30"/>
      <c r="CZ150" s="31"/>
      <c r="DA150" s="14"/>
      <c r="DB150" s="286"/>
      <c r="DC150" s="14"/>
      <c r="DD150" s="14"/>
      <c r="DE150" s="14"/>
      <c r="DF150" s="14"/>
      <c r="DG150" s="4"/>
      <c r="DH150" s="39"/>
      <c r="DI150" s="30"/>
      <c r="DJ150" s="31"/>
      <c r="DK150" s="14"/>
      <c r="DL150" s="4"/>
      <c r="DM150" s="39"/>
      <c r="DN150" s="30"/>
      <c r="DO150" s="31"/>
      <c r="DP150" s="14"/>
      <c r="DQ150" s="4"/>
      <c r="DR150" s="39"/>
      <c r="DS150" s="30"/>
      <c r="DT150" s="31"/>
      <c r="DU150" s="14"/>
      <c r="DV150" s="4"/>
      <c r="DW150" s="45">
        <v>203150</v>
      </c>
      <c r="DX150" s="14">
        <v>38598.5</v>
      </c>
      <c r="DY150" s="61">
        <v>241748.5</v>
      </c>
      <c r="DZ150" s="14">
        <v>13296167.5</v>
      </c>
      <c r="EA150" s="4"/>
      <c r="EB150" s="39"/>
      <c r="EC150" s="43"/>
      <c r="ED150" s="31"/>
      <c r="EE150" s="14"/>
      <c r="EF150" s="4"/>
      <c r="EG150" s="39"/>
      <c r="EH150" s="30"/>
      <c r="EI150" s="31"/>
      <c r="EJ150" s="14"/>
      <c r="EK150" s="4"/>
      <c r="EL150" s="39"/>
      <c r="EM150" s="30"/>
      <c r="EN150" s="31"/>
      <c r="EO150" s="14"/>
      <c r="EP150" s="4"/>
      <c r="EQ150" s="39"/>
      <c r="ER150" s="30"/>
      <c r="ES150" s="31"/>
      <c r="ET150" s="14"/>
      <c r="EU150" s="4"/>
      <c r="EV150" s="39"/>
      <c r="EW150" s="30"/>
      <c r="EX150" s="31"/>
      <c r="EY150" s="14"/>
      <c r="EZ150" s="286"/>
      <c r="FA150" s="39"/>
      <c r="FB150" s="30"/>
      <c r="FC150" s="31"/>
      <c r="FD150" s="14"/>
      <c r="FE150" s="4"/>
      <c r="FF150" s="39"/>
      <c r="FG150" s="30"/>
      <c r="FH150" s="31"/>
      <c r="FI150" s="14"/>
      <c r="FJ150" s="94"/>
      <c r="FK150" s="87">
        <f t="shared" si="167"/>
        <v>249048.54125312</v>
      </c>
      <c r="FL150" s="87"/>
      <c r="FM150" s="87"/>
      <c r="FN150" s="87"/>
      <c r="FO150" s="87"/>
      <c r="FP150" s="87"/>
      <c r="FQ150" s="87"/>
      <c r="FR150" s="87"/>
      <c r="FS150" s="87"/>
      <c r="FT150" s="87"/>
      <c r="FU150" s="87"/>
      <c r="FV150" s="87"/>
      <c r="FW150" s="87"/>
      <c r="FX150" s="87"/>
      <c r="FY150" s="87"/>
      <c r="FZ150" s="87"/>
      <c r="GA150" s="87"/>
      <c r="GB150" s="87"/>
      <c r="GC150" s="87"/>
      <c r="GD150" s="87"/>
      <c r="GE150" s="87"/>
      <c r="GF150" s="87"/>
      <c r="GG150" s="87"/>
      <c r="GH150" s="87">
        <f t="shared" si="170"/>
        <v>241748.5</v>
      </c>
      <c r="GI150" s="87"/>
      <c r="GJ150" s="87"/>
      <c r="GK150" s="87"/>
      <c r="GL150" s="87"/>
      <c r="GM150" s="87"/>
      <c r="GN150" s="87"/>
      <c r="GO150" s="87"/>
      <c r="GP150" s="95"/>
      <c r="GQ150" s="87">
        <f t="shared" si="171"/>
        <v>249048.54125312</v>
      </c>
      <c r="GR150" s="96">
        <f t="shared" si="161"/>
        <v>241748.5</v>
      </c>
      <c r="GS150" s="20" t="str">
        <f t="shared" si="149"/>
        <v>RAFAEL ANTONIO SALAMANCA</v>
      </c>
      <c r="GT150" s="96">
        <f t="shared" si="173"/>
        <v>199238.83300249602</v>
      </c>
      <c r="GU150" s="96">
        <f t="shared" si="174"/>
        <v>290098.2</v>
      </c>
      <c r="GV150" s="96">
        <f t="shared" si="150"/>
        <v>241748.5</v>
      </c>
      <c r="GW150" s="87">
        <f t="shared" si="175"/>
        <v>-7300.0412531199981</v>
      </c>
      <c r="GX150" s="88">
        <f t="shared" si="176"/>
        <v>-2.9311720584223842E-2</v>
      </c>
      <c r="GY150" s="96">
        <f t="shared" si="152"/>
        <v>241748.5</v>
      </c>
      <c r="GZ150" s="96">
        <f t="shared" si="163"/>
        <v>13296167.5</v>
      </c>
    </row>
    <row r="151" spans="1:210" s="27" customFormat="1" ht="30" customHeight="1">
      <c r="A151" s="17">
        <v>135</v>
      </c>
      <c r="B151" s="18" t="s">
        <v>366</v>
      </c>
      <c r="C151" s="53" t="s">
        <v>367</v>
      </c>
      <c r="D151" s="55" t="s">
        <v>930</v>
      </c>
      <c r="E151" s="51">
        <v>8</v>
      </c>
      <c r="F151" s="19" t="s">
        <v>970</v>
      </c>
      <c r="G151" s="20" t="s">
        <v>981</v>
      </c>
      <c r="H151" s="60"/>
      <c r="I151" s="90" t="s">
        <v>1026</v>
      </c>
      <c r="J151" s="14">
        <v>319515</v>
      </c>
      <c r="K151" s="14"/>
      <c r="L151" s="14">
        <f t="shared" si="177"/>
        <v>361435.36800000002</v>
      </c>
      <c r="M151" s="14">
        <f t="shared" si="178"/>
        <v>394976.57015040005</v>
      </c>
      <c r="N151" s="14">
        <f t="shared" si="179"/>
        <v>394976.57015040005</v>
      </c>
      <c r="O151" s="14">
        <f t="shared" si="166"/>
        <v>3159812.5612032004</v>
      </c>
      <c r="P151" s="286"/>
      <c r="Q151" s="39"/>
      <c r="R151" s="30"/>
      <c r="S151" s="31"/>
      <c r="T151" s="31"/>
      <c r="U151" s="4"/>
      <c r="V151" s="39"/>
      <c r="W151" s="30"/>
      <c r="X151" s="31"/>
      <c r="Y151" s="31"/>
      <c r="Z151" s="286"/>
      <c r="AA151" s="39"/>
      <c r="AB151" s="39"/>
      <c r="AC151" s="31"/>
      <c r="AD151" s="31"/>
      <c r="AE151" s="4"/>
      <c r="AF151" s="39"/>
      <c r="AG151" s="30"/>
      <c r="AH151" s="31"/>
      <c r="AI151" s="31"/>
      <c r="AJ151" s="4"/>
      <c r="AK151" s="39"/>
      <c r="AL151" s="39"/>
      <c r="AM151" s="31"/>
      <c r="AN151" s="31"/>
      <c r="AO151" s="4"/>
      <c r="AP151" s="39"/>
      <c r="AQ151" s="30"/>
      <c r="AR151" s="31"/>
      <c r="AS151" s="14"/>
      <c r="AT151" s="4"/>
      <c r="AU151" s="39"/>
      <c r="AV151" s="14"/>
      <c r="AW151" s="31"/>
      <c r="AX151" s="14"/>
      <c r="AY151" s="4"/>
      <c r="AZ151" s="39"/>
      <c r="BA151" s="30"/>
      <c r="BB151" s="31"/>
      <c r="BC151" s="31"/>
      <c r="BD151" s="4"/>
      <c r="BE151" s="39"/>
      <c r="BF151" s="30"/>
      <c r="BG151" s="31"/>
      <c r="BH151" s="14"/>
      <c r="BI151" s="4"/>
      <c r="BJ151" s="39"/>
      <c r="BK151" s="30"/>
      <c r="BL151" s="31"/>
      <c r="BM151" s="14"/>
      <c r="BN151" s="4"/>
      <c r="BO151" s="39"/>
      <c r="BP151" s="30"/>
      <c r="BQ151" s="31"/>
      <c r="BR151" s="14"/>
      <c r="BS151" s="4"/>
      <c r="BT151" s="39"/>
      <c r="BU151" s="30"/>
      <c r="BV151" s="31"/>
      <c r="BW151" s="14"/>
      <c r="BX151" s="4"/>
      <c r="BY151" s="39"/>
      <c r="BZ151" s="30"/>
      <c r="CA151" s="31"/>
      <c r="CB151" s="14"/>
      <c r="CC151" s="4"/>
      <c r="CD151" s="35"/>
      <c r="CE151" s="33"/>
      <c r="CF151" s="31"/>
      <c r="CG151" s="14"/>
      <c r="CH151" s="4"/>
      <c r="CI151" s="39"/>
      <c r="CJ151" s="30"/>
      <c r="CK151" s="31"/>
      <c r="CL151" s="14"/>
      <c r="CM151" s="4"/>
      <c r="CN151" s="39"/>
      <c r="CO151" s="30"/>
      <c r="CP151" s="31"/>
      <c r="CQ151" s="14"/>
      <c r="CR151" s="4"/>
      <c r="CS151" s="39"/>
      <c r="CT151" s="39"/>
      <c r="CU151" s="39"/>
      <c r="CV151" s="14"/>
      <c r="CW151" s="4"/>
      <c r="CX151" s="39"/>
      <c r="CY151" s="30"/>
      <c r="CZ151" s="31"/>
      <c r="DA151" s="14"/>
      <c r="DB151" s="286"/>
      <c r="DC151" s="14"/>
      <c r="DD151" s="14"/>
      <c r="DE151" s="14"/>
      <c r="DF151" s="14"/>
      <c r="DG151" s="4"/>
      <c r="DH151" s="39"/>
      <c r="DI151" s="30"/>
      <c r="DJ151" s="31"/>
      <c r="DK151" s="14"/>
      <c r="DL151" s="4"/>
      <c r="DM151" s="39"/>
      <c r="DN151" s="30"/>
      <c r="DO151" s="31"/>
      <c r="DP151" s="14"/>
      <c r="DQ151" s="4"/>
      <c r="DR151" s="39"/>
      <c r="DS151" s="30"/>
      <c r="DT151" s="31"/>
      <c r="DU151" s="14"/>
      <c r="DV151" s="4"/>
      <c r="DW151" s="46"/>
      <c r="DX151" s="61"/>
      <c r="DY151" s="61"/>
      <c r="DZ151" s="14"/>
      <c r="EA151" s="4"/>
      <c r="EB151" s="39"/>
      <c r="EC151" s="43"/>
      <c r="ED151" s="31"/>
      <c r="EE151" s="14"/>
      <c r="EF151" s="4"/>
      <c r="EG151" s="39"/>
      <c r="EH151" s="30"/>
      <c r="EI151" s="31"/>
      <c r="EJ151" s="14"/>
      <c r="EK151" s="4"/>
      <c r="EL151" s="39"/>
      <c r="EM151" s="30"/>
      <c r="EN151" s="31"/>
      <c r="EO151" s="14"/>
      <c r="EP151" s="4"/>
      <c r="EQ151" s="39"/>
      <c r="ER151" s="30"/>
      <c r="ES151" s="31"/>
      <c r="ET151" s="14"/>
      <c r="EU151" s="4"/>
      <c r="EV151" s="39">
        <v>280000</v>
      </c>
      <c r="EW151" s="14">
        <v>53200</v>
      </c>
      <c r="EX151" s="31">
        <v>333200</v>
      </c>
      <c r="EY151" s="14">
        <v>2665600</v>
      </c>
      <c r="EZ151" s="286"/>
      <c r="FA151" s="39"/>
      <c r="FB151" s="30"/>
      <c r="FC151" s="31"/>
      <c r="FD151" s="14"/>
      <c r="FE151" s="4"/>
      <c r="FF151" s="39"/>
      <c r="FG151" s="30"/>
      <c r="FH151" s="31"/>
      <c r="FI151" s="14"/>
      <c r="FJ151" s="94"/>
      <c r="FK151" s="87">
        <f t="shared" si="167"/>
        <v>394976.57015040005</v>
      </c>
      <c r="FL151" s="87"/>
      <c r="FM151" s="87"/>
      <c r="FN151" s="87"/>
      <c r="FO151" s="87"/>
      <c r="FP151" s="87"/>
      <c r="FQ151" s="87"/>
      <c r="FR151" s="87"/>
      <c r="FS151" s="87"/>
      <c r="FT151" s="87"/>
      <c r="FU151" s="87"/>
      <c r="FV151" s="87"/>
      <c r="FW151" s="87"/>
      <c r="FX151" s="87"/>
      <c r="FY151" s="87"/>
      <c r="FZ151" s="87"/>
      <c r="GA151" s="87"/>
      <c r="GB151" s="87"/>
      <c r="GC151" s="87"/>
      <c r="GD151" s="87"/>
      <c r="GE151" s="87"/>
      <c r="GF151" s="87"/>
      <c r="GG151" s="87"/>
      <c r="GH151" s="87"/>
      <c r="GI151" s="87"/>
      <c r="GJ151" s="87"/>
      <c r="GK151" s="87"/>
      <c r="GL151" s="87"/>
      <c r="GM151" s="87">
        <f t="shared" ref="GM151:GM201" si="180">EX151</f>
        <v>333200</v>
      </c>
      <c r="GN151" s="87"/>
      <c r="GO151" s="87"/>
      <c r="GP151" s="95"/>
      <c r="GQ151" s="87">
        <f t="shared" si="171"/>
        <v>394976.57015040005</v>
      </c>
      <c r="GR151" s="96">
        <f t="shared" si="161"/>
        <v>333200</v>
      </c>
      <c r="GS151" s="20" t="str">
        <f t="shared" si="149"/>
        <v>Tecnica Electro Medica SA</v>
      </c>
      <c r="GT151" s="96">
        <f t="shared" si="173"/>
        <v>315981.25612032006</v>
      </c>
      <c r="GU151" s="96">
        <f t="shared" si="174"/>
        <v>399840</v>
      </c>
      <c r="GV151" s="96">
        <f t="shared" si="150"/>
        <v>333200</v>
      </c>
      <c r="GW151" s="87">
        <f t="shared" si="175"/>
        <v>-61776.570150400046</v>
      </c>
      <c r="GX151" s="88">
        <f t="shared" si="176"/>
        <v>-0.15640565749729568</v>
      </c>
      <c r="GY151" s="96">
        <f t="shared" si="152"/>
        <v>333200</v>
      </c>
      <c r="GZ151" s="96">
        <f t="shared" si="163"/>
        <v>2665600</v>
      </c>
    </row>
    <row r="152" spans="1:210" s="27" customFormat="1" ht="30" customHeight="1">
      <c r="A152" s="17">
        <v>136</v>
      </c>
      <c r="B152" s="18" t="s">
        <v>368</v>
      </c>
      <c r="C152" s="53" t="s">
        <v>369</v>
      </c>
      <c r="D152" s="55" t="s">
        <v>931</v>
      </c>
      <c r="E152" s="51">
        <v>8</v>
      </c>
      <c r="F152" s="19" t="s">
        <v>970</v>
      </c>
      <c r="G152" s="20" t="s">
        <v>981</v>
      </c>
      <c r="H152" s="60"/>
      <c r="I152" s="90" t="s">
        <v>1027</v>
      </c>
      <c r="J152" s="14">
        <v>19754</v>
      </c>
      <c r="K152" s="14"/>
      <c r="L152" s="14"/>
      <c r="M152" s="14"/>
      <c r="N152" s="14">
        <f t="shared" ref="N152:N155" si="181">J152</f>
        <v>19754</v>
      </c>
      <c r="O152" s="14">
        <f t="shared" si="166"/>
        <v>158032</v>
      </c>
      <c r="P152" s="286"/>
      <c r="Q152" s="39"/>
      <c r="R152" s="30"/>
      <c r="S152" s="31"/>
      <c r="T152" s="31"/>
      <c r="U152" s="4"/>
      <c r="V152" s="39"/>
      <c r="W152" s="30"/>
      <c r="X152" s="31"/>
      <c r="Y152" s="31"/>
      <c r="Z152" s="286"/>
      <c r="AA152" s="39"/>
      <c r="AB152" s="39"/>
      <c r="AC152" s="31"/>
      <c r="AD152" s="31"/>
      <c r="AE152" s="4"/>
      <c r="AF152" s="39"/>
      <c r="AG152" s="30"/>
      <c r="AH152" s="31"/>
      <c r="AI152" s="31"/>
      <c r="AJ152" s="4"/>
      <c r="AK152" s="39"/>
      <c r="AL152" s="39"/>
      <c r="AM152" s="31"/>
      <c r="AN152" s="31"/>
      <c r="AO152" s="4"/>
      <c r="AP152" s="39"/>
      <c r="AQ152" s="30"/>
      <c r="AR152" s="31"/>
      <c r="AS152" s="14"/>
      <c r="AT152" s="4"/>
      <c r="AU152" s="39">
        <v>44500</v>
      </c>
      <c r="AV152" s="14">
        <v>8455</v>
      </c>
      <c r="AW152" s="31">
        <v>52955</v>
      </c>
      <c r="AX152" s="14">
        <v>423640</v>
      </c>
      <c r="AY152" s="4"/>
      <c r="AZ152" s="39"/>
      <c r="BA152" s="30"/>
      <c r="BB152" s="31"/>
      <c r="BC152" s="31"/>
      <c r="BD152" s="4"/>
      <c r="BE152" s="39"/>
      <c r="BF152" s="30"/>
      <c r="BG152" s="31"/>
      <c r="BH152" s="14"/>
      <c r="BI152" s="4"/>
      <c r="BJ152" s="39"/>
      <c r="BK152" s="30"/>
      <c r="BL152" s="31"/>
      <c r="BM152" s="14"/>
      <c r="BN152" s="4"/>
      <c r="BO152" s="39"/>
      <c r="BP152" s="30"/>
      <c r="BQ152" s="31"/>
      <c r="BR152" s="14"/>
      <c r="BS152" s="4"/>
      <c r="BT152" s="39"/>
      <c r="BU152" s="30"/>
      <c r="BV152" s="31"/>
      <c r="BW152" s="14"/>
      <c r="BX152" s="4"/>
      <c r="BY152" s="39"/>
      <c r="BZ152" s="30"/>
      <c r="CA152" s="31"/>
      <c r="CB152" s="14"/>
      <c r="CC152" s="4"/>
      <c r="CD152" s="35"/>
      <c r="CE152" s="33"/>
      <c r="CF152" s="31"/>
      <c r="CG152" s="14"/>
      <c r="CH152" s="4"/>
      <c r="CI152" s="39"/>
      <c r="CJ152" s="30"/>
      <c r="CK152" s="31"/>
      <c r="CL152" s="14"/>
      <c r="CM152" s="4"/>
      <c r="CN152" s="39">
        <v>17000</v>
      </c>
      <c r="CO152" s="14">
        <v>3230</v>
      </c>
      <c r="CP152" s="31">
        <v>20230</v>
      </c>
      <c r="CQ152" s="14">
        <v>161840</v>
      </c>
      <c r="CR152" s="4"/>
      <c r="CS152" s="39"/>
      <c r="CT152" s="39"/>
      <c r="CU152" s="39"/>
      <c r="CV152" s="14"/>
      <c r="CW152" s="4"/>
      <c r="CX152" s="39"/>
      <c r="CY152" s="30"/>
      <c r="CZ152" s="31"/>
      <c r="DA152" s="14"/>
      <c r="DB152" s="286"/>
      <c r="DC152" s="14"/>
      <c r="DD152" s="14"/>
      <c r="DE152" s="14"/>
      <c r="DF152" s="14"/>
      <c r="DG152" s="4"/>
      <c r="DH152" s="39"/>
      <c r="DI152" s="30"/>
      <c r="DJ152" s="31"/>
      <c r="DK152" s="14"/>
      <c r="DL152" s="4"/>
      <c r="DM152" s="39"/>
      <c r="DN152" s="30"/>
      <c r="DO152" s="31"/>
      <c r="DP152" s="14"/>
      <c r="DQ152" s="4"/>
      <c r="DR152" s="39"/>
      <c r="DS152" s="30"/>
      <c r="DT152" s="31"/>
      <c r="DU152" s="14"/>
      <c r="DV152" s="4"/>
      <c r="DW152" s="45">
        <v>44588</v>
      </c>
      <c r="DX152" s="14">
        <v>8471.7199999999993</v>
      </c>
      <c r="DY152" s="61">
        <v>53059.72</v>
      </c>
      <c r="DZ152" s="14">
        <v>424477.76</v>
      </c>
      <c r="EA152" s="4"/>
      <c r="EB152" s="39"/>
      <c r="EC152" s="43"/>
      <c r="ED152" s="31"/>
      <c r="EE152" s="14"/>
      <c r="EF152" s="4"/>
      <c r="EG152" s="39"/>
      <c r="EH152" s="30"/>
      <c r="EI152" s="31"/>
      <c r="EJ152" s="14"/>
      <c r="EK152" s="4"/>
      <c r="EL152" s="39"/>
      <c r="EM152" s="30"/>
      <c r="EN152" s="31"/>
      <c r="EO152" s="14"/>
      <c r="EP152" s="4"/>
      <c r="EQ152" s="39"/>
      <c r="ER152" s="30"/>
      <c r="ES152" s="31"/>
      <c r="ET152" s="14"/>
      <c r="EU152" s="4"/>
      <c r="EV152" s="39"/>
      <c r="EW152" s="30"/>
      <c r="EX152" s="31"/>
      <c r="EY152" s="14"/>
      <c r="EZ152" s="286"/>
      <c r="FA152" s="39"/>
      <c r="FB152" s="30"/>
      <c r="FC152" s="31"/>
      <c r="FD152" s="14"/>
      <c r="FE152" s="4"/>
      <c r="FF152" s="39"/>
      <c r="FG152" s="30"/>
      <c r="FH152" s="31"/>
      <c r="FI152" s="14"/>
      <c r="FJ152" s="94"/>
      <c r="FK152" s="87">
        <f t="shared" si="167"/>
        <v>19754</v>
      </c>
      <c r="FL152" s="87"/>
      <c r="FM152" s="87"/>
      <c r="FN152" s="87"/>
      <c r="FO152" s="87"/>
      <c r="FP152" s="87"/>
      <c r="FQ152" s="87"/>
      <c r="FR152" s="87">
        <f t="shared" ref="FR152:FR194" si="182">AW152</f>
        <v>52955</v>
      </c>
      <c r="FS152" s="87"/>
      <c r="FT152" s="87"/>
      <c r="FU152" s="87"/>
      <c r="FV152" s="87"/>
      <c r="FW152" s="87"/>
      <c r="FX152" s="87"/>
      <c r="FY152" s="87"/>
      <c r="FZ152" s="87"/>
      <c r="GA152" s="87">
        <f t="shared" si="172"/>
        <v>20230</v>
      </c>
      <c r="GB152" s="87"/>
      <c r="GC152" s="87"/>
      <c r="GD152" s="87"/>
      <c r="GE152" s="87"/>
      <c r="GF152" s="87"/>
      <c r="GG152" s="87"/>
      <c r="GH152" s="87">
        <f t="shared" si="170"/>
        <v>53059.72</v>
      </c>
      <c r="GI152" s="87"/>
      <c r="GJ152" s="87"/>
      <c r="GK152" s="87"/>
      <c r="GL152" s="87"/>
      <c r="GM152" s="87"/>
      <c r="GN152" s="87"/>
      <c r="GO152" s="87"/>
      <c r="GP152" s="95"/>
      <c r="GQ152" s="87">
        <f t="shared" si="171"/>
        <v>19754</v>
      </c>
      <c r="GR152" s="96">
        <f t="shared" si="161"/>
        <v>20230</v>
      </c>
      <c r="GS152" s="20" t="str">
        <f t="shared" si="149"/>
        <v>LABORATORIOS GOTHAPLAST LTDA</v>
      </c>
      <c r="GT152" s="96">
        <f t="shared" si="173"/>
        <v>15803.2</v>
      </c>
      <c r="GU152" s="96">
        <f t="shared" si="174"/>
        <v>24276</v>
      </c>
      <c r="GV152" s="96">
        <f t="shared" si="150"/>
        <v>42081.573333333334</v>
      </c>
      <c r="GW152" s="87">
        <f t="shared" si="175"/>
        <v>476</v>
      </c>
      <c r="GX152" s="88">
        <f t="shared" si="176"/>
        <v>2.4096385542168676E-2</v>
      </c>
      <c r="GY152" s="96">
        <f t="shared" si="152"/>
        <v>20230</v>
      </c>
      <c r="GZ152" s="96">
        <f t="shared" si="163"/>
        <v>161840</v>
      </c>
    </row>
    <row r="153" spans="1:210" s="27" customFormat="1" ht="30" customHeight="1">
      <c r="A153" s="17">
        <v>137</v>
      </c>
      <c r="B153" s="18" t="s">
        <v>370</v>
      </c>
      <c r="C153" s="53" t="s">
        <v>371</v>
      </c>
      <c r="D153" s="55"/>
      <c r="E153" s="51">
        <v>1</v>
      </c>
      <c r="F153" s="19" t="s">
        <v>970</v>
      </c>
      <c r="G153" s="20" t="s">
        <v>981</v>
      </c>
      <c r="H153" s="60"/>
      <c r="I153" s="90" t="s">
        <v>1027</v>
      </c>
      <c r="J153" s="14">
        <v>149940</v>
      </c>
      <c r="K153" s="14"/>
      <c r="L153" s="14"/>
      <c r="M153" s="14"/>
      <c r="N153" s="14">
        <f t="shared" si="181"/>
        <v>149940</v>
      </c>
      <c r="O153" s="14">
        <f t="shared" si="166"/>
        <v>149940</v>
      </c>
      <c r="P153" s="286"/>
      <c r="Q153" s="39"/>
      <c r="R153" s="30"/>
      <c r="S153" s="31"/>
      <c r="T153" s="31"/>
      <c r="U153" s="4"/>
      <c r="V153" s="39"/>
      <c r="W153" s="30"/>
      <c r="X153" s="31"/>
      <c r="Y153" s="31"/>
      <c r="Z153" s="286"/>
      <c r="AA153" s="39"/>
      <c r="AB153" s="39"/>
      <c r="AC153" s="31"/>
      <c r="AD153" s="31"/>
      <c r="AE153" s="4"/>
      <c r="AF153" s="39"/>
      <c r="AG153" s="30"/>
      <c r="AH153" s="31"/>
      <c r="AI153" s="31"/>
      <c r="AJ153" s="4"/>
      <c r="AK153" s="39"/>
      <c r="AL153" s="39"/>
      <c r="AM153" s="31"/>
      <c r="AN153" s="31"/>
      <c r="AO153" s="4"/>
      <c r="AP153" s="39"/>
      <c r="AQ153" s="30"/>
      <c r="AR153" s="31"/>
      <c r="AS153" s="14"/>
      <c r="AT153" s="4"/>
      <c r="AU153" s="39"/>
      <c r="AV153" s="14"/>
      <c r="AW153" s="31"/>
      <c r="AX153" s="14"/>
      <c r="AY153" s="4"/>
      <c r="AZ153" s="39"/>
      <c r="BA153" s="30"/>
      <c r="BB153" s="31"/>
      <c r="BC153" s="31"/>
      <c r="BD153" s="4"/>
      <c r="BE153" s="39"/>
      <c r="BF153" s="30"/>
      <c r="BG153" s="31"/>
      <c r="BH153" s="14"/>
      <c r="BI153" s="4"/>
      <c r="BJ153" s="39"/>
      <c r="BK153" s="30"/>
      <c r="BL153" s="31"/>
      <c r="BM153" s="14"/>
      <c r="BN153" s="4"/>
      <c r="BO153" s="39"/>
      <c r="BP153" s="30"/>
      <c r="BQ153" s="31"/>
      <c r="BR153" s="14"/>
      <c r="BS153" s="4"/>
      <c r="BT153" s="39"/>
      <c r="BU153" s="30"/>
      <c r="BV153" s="31"/>
      <c r="BW153" s="14"/>
      <c r="BX153" s="4"/>
      <c r="BY153" s="39"/>
      <c r="BZ153" s="30"/>
      <c r="CA153" s="31"/>
      <c r="CB153" s="14"/>
      <c r="CC153" s="4"/>
      <c r="CD153" s="35"/>
      <c r="CE153" s="33"/>
      <c r="CF153" s="31"/>
      <c r="CG153" s="14"/>
      <c r="CH153" s="4"/>
      <c r="CI153" s="39"/>
      <c r="CJ153" s="30"/>
      <c r="CK153" s="31"/>
      <c r="CL153" s="14"/>
      <c r="CM153" s="4"/>
      <c r="CN153" s="39"/>
      <c r="CO153" s="30"/>
      <c r="CP153" s="31"/>
      <c r="CQ153" s="14"/>
      <c r="CR153" s="4"/>
      <c r="CS153" s="39"/>
      <c r="CT153" s="39"/>
      <c r="CU153" s="39"/>
      <c r="CV153" s="14"/>
      <c r="CW153" s="4"/>
      <c r="CX153" s="39"/>
      <c r="CY153" s="30"/>
      <c r="CZ153" s="31"/>
      <c r="DA153" s="14"/>
      <c r="DB153" s="286"/>
      <c r="DC153" s="43"/>
      <c r="DD153" s="43"/>
      <c r="DE153" s="14"/>
      <c r="DF153" s="14"/>
      <c r="DG153" s="4"/>
      <c r="DH153" s="39"/>
      <c r="DI153" s="30"/>
      <c r="DJ153" s="31"/>
      <c r="DK153" s="14"/>
      <c r="DL153" s="4"/>
      <c r="DM153" s="39"/>
      <c r="DN153" s="30"/>
      <c r="DO153" s="31"/>
      <c r="DP153" s="14"/>
      <c r="DQ153" s="4"/>
      <c r="DR153" s="39"/>
      <c r="DS153" s="30"/>
      <c r="DT153" s="31"/>
      <c r="DU153" s="14"/>
      <c r="DV153" s="4"/>
      <c r="DW153" s="46"/>
      <c r="DX153" s="61"/>
      <c r="DY153" s="61"/>
      <c r="DZ153" s="14"/>
      <c r="EA153" s="4"/>
      <c r="EB153" s="39"/>
      <c r="EC153" s="43"/>
      <c r="ED153" s="31"/>
      <c r="EE153" s="14"/>
      <c r="EF153" s="4"/>
      <c r="EG153" s="39"/>
      <c r="EH153" s="30"/>
      <c r="EI153" s="31"/>
      <c r="EJ153" s="14"/>
      <c r="EK153" s="4"/>
      <c r="EL153" s="39"/>
      <c r="EM153" s="30"/>
      <c r="EN153" s="31"/>
      <c r="EO153" s="14"/>
      <c r="EP153" s="4"/>
      <c r="EQ153" s="39"/>
      <c r="ER153" s="30"/>
      <c r="ES153" s="31"/>
      <c r="ET153" s="14"/>
      <c r="EU153" s="4"/>
      <c r="EV153" s="39">
        <v>126000</v>
      </c>
      <c r="EW153" s="14">
        <v>23940</v>
      </c>
      <c r="EX153" s="31">
        <v>149940</v>
      </c>
      <c r="EY153" s="14">
        <v>149940</v>
      </c>
      <c r="EZ153" s="286"/>
      <c r="FA153" s="39"/>
      <c r="FB153" s="30"/>
      <c r="FC153" s="31"/>
      <c r="FD153" s="14"/>
      <c r="FE153" s="4"/>
      <c r="FF153" s="39"/>
      <c r="FG153" s="30"/>
      <c r="FH153" s="31"/>
      <c r="FI153" s="14"/>
      <c r="FJ153" s="94"/>
      <c r="FK153" s="87">
        <f t="shared" si="167"/>
        <v>149940</v>
      </c>
      <c r="FL153" s="87"/>
      <c r="FM153" s="87"/>
      <c r="FN153" s="87"/>
      <c r="FO153" s="87"/>
      <c r="FP153" s="87"/>
      <c r="FQ153" s="87"/>
      <c r="FR153" s="87"/>
      <c r="FS153" s="87"/>
      <c r="FT153" s="87"/>
      <c r="FU153" s="87"/>
      <c r="FV153" s="87"/>
      <c r="FW153" s="87"/>
      <c r="FX153" s="87"/>
      <c r="FY153" s="87"/>
      <c r="FZ153" s="87"/>
      <c r="GA153" s="87"/>
      <c r="GB153" s="87"/>
      <c r="GC153" s="87"/>
      <c r="GD153" s="87"/>
      <c r="GE153" s="87"/>
      <c r="GF153" s="87"/>
      <c r="GG153" s="87"/>
      <c r="GH153" s="87"/>
      <c r="GI153" s="87"/>
      <c r="GJ153" s="87"/>
      <c r="GK153" s="87"/>
      <c r="GL153" s="87"/>
      <c r="GM153" s="87">
        <f t="shared" si="180"/>
        <v>149940</v>
      </c>
      <c r="GN153" s="87"/>
      <c r="GO153" s="87"/>
      <c r="GP153" s="95"/>
      <c r="GQ153" s="87">
        <f t="shared" si="171"/>
        <v>149940</v>
      </c>
      <c r="GR153" s="96">
        <f t="shared" si="161"/>
        <v>149940</v>
      </c>
      <c r="GS153" s="20" t="str">
        <f t="shared" si="149"/>
        <v>Tecnica Electro Medica SA</v>
      </c>
      <c r="GT153" s="96">
        <f t="shared" si="173"/>
        <v>119952</v>
      </c>
      <c r="GU153" s="96">
        <f t="shared" si="174"/>
        <v>179928</v>
      </c>
      <c r="GV153" s="96">
        <f t="shared" si="150"/>
        <v>149940</v>
      </c>
      <c r="GW153" s="87">
        <f t="shared" si="175"/>
        <v>0</v>
      </c>
      <c r="GX153" s="88">
        <f t="shared" si="176"/>
        <v>0</v>
      </c>
      <c r="GY153" s="96">
        <f t="shared" si="152"/>
        <v>149940</v>
      </c>
      <c r="GZ153" s="96">
        <f t="shared" si="163"/>
        <v>149940</v>
      </c>
    </row>
    <row r="154" spans="1:210" s="27" customFormat="1" ht="30" customHeight="1">
      <c r="A154" s="17">
        <v>138</v>
      </c>
      <c r="B154" s="18" t="s">
        <v>372</v>
      </c>
      <c r="C154" s="53" t="s">
        <v>373</v>
      </c>
      <c r="D154" s="55"/>
      <c r="E154" s="51">
        <v>2</v>
      </c>
      <c r="F154" s="19" t="s">
        <v>970</v>
      </c>
      <c r="G154" s="20" t="s">
        <v>981</v>
      </c>
      <c r="H154" s="60"/>
      <c r="I154" s="90" t="s">
        <v>1027</v>
      </c>
      <c r="J154" s="14">
        <v>149940</v>
      </c>
      <c r="K154" s="14"/>
      <c r="L154" s="14"/>
      <c r="M154" s="14"/>
      <c r="N154" s="14">
        <f t="shared" si="181"/>
        <v>149940</v>
      </c>
      <c r="O154" s="14">
        <f t="shared" si="166"/>
        <v>299880</v>
      </c>
      <c r="P154" s="286"/>
      <c r="Q154" s="39"/>
      <c r="R154" s="30"/>
      <c r="S154" s="31"/>
      <c r="T154" s="31"/>
      <c r="U154" s="4"/>
      <c r="V154" s="39"/>
      <c r="W154" s="30"/>
      <c r="X154" s="31"/>
      <c r="Y154" s="31"/>
      <c r="Z154" s="286"/>
      <c r="AA154" s="39"/>
      <c r="AB154" s="39"/>
      <c r="AC154" s="31"/>
      <c r="AD154" s="31"/>
      <c r="AE154" s="4"/>
      <c r="AF154" s="39"/>
      <c r="AG154" s="30"/>
      <c r="AH154" s="31"/>
      <c r="AI154" s="31"/>
      <c r="AJ154" s="4"/>
      <c r="AK154" s="39"/>
      <c r="AL154" s="39"/>
      <c r="AM154" s="31"/>
      <c r="AN154" s="31"/>
      <c r="AO154" s="4"/>
      <c r="AP154" s="39"/>
      <c r="AQ154" s="30"/>
      <c r="AR154" s="31"/>
      <c r="AS154" s="14"/>
      <c r="AT154" s="4"/>
      <c r="AU154" s="39"/>
      <c r="AV154" s="14"/>
      <c r="AW154" s="31"/>
      <c r="AX154" s="14"/>
      <c r="AY154" s="4"/>
      <c r="AZ154" s="39"/>
      <c r="BA154" s="30"/>
      <c r="BB154" s="31"/>
      <c r="BC154" s="31"/>
      <c r="BD154" s="4"/>
      <c r="BE154" s="39"/>
      <c r="BF154" s="30"/>
      <c r="BG154" s="31"/>
      <c r="BH154" s="14"/>
      <c r="BI154" s="4"/>
      <c r="BJ154" s="39"/>
      <c r="BK154" s="30"/>
      <c r="BL154" s="31"/>
      <c r="BM154" s="14"/>
      <c r="BN154" s="4"/>
      <c r="BO154" s="39"/>
      <c r="BP154" s="30"/>
      <c r="BQ154" s="31"/>
      <c r="BR154" s="14"/>
      <c r="BS154" s="4"/>
      <c r="BT154" s="39"/>
      <c r="BU154" s="30"/>
      <c r="BV154" s="31"/>
      <c r="BW154" s="14"/>
      <c r="BX154" s="4"/>
      <c r="BY154" s="39"/>
      <c r="BZ154" s="30"/>
      <c r="CA154" s="31"/>
      <c r="CB154" s="14"/>
      <c r="CC154" s="4"/>
      <c r="CD154" s="35"/>
      <c r="CE154" s="33"/>
      <c r="CF154" s="31"/>
      <c r="CG154" s="14"/>
      <c r="CH154" s="4"/>
      <c r="CI154" s="39"/>
      <c r="CJ154" s="30"/>
      <c r="CK154" s="31"/>
      <c r="CL154" s="14"/>
      <c r="CM154" s="4"/>
      <c r="CN154" s="39"/>
      <c r="CO154" s="30"/>
      <c r="CP154" s="31"/>
      <c r="CQ154" s="14"/>
      <c r="CR154" s="4"/>
      <c r="CS154" s="39"/>
      <c r="CT154" s="39"/>
      <c r="CU154" s="39"/>
      <c r="CV154" s="14"/>
      <c r="CW154" s="4"/>
      <c r="CX154" s="39"/>
      <c r="CY154" s="30"/>
      <c r="CZ154" s="31"/>
      <c r="DA154" s="14"/>
      <c r="DB154" s="286"/>
      <c r="DC154" s="43"/>
      <c r="DD154" s="43"/>
      <c r="DE154" s="14"/>
      <c r="DF154" s="14"/>
      <c r="DG154" s="4"/>
      <c r="DH154" s="39"/>
      <c r="DI154" s="30"/>
      <c r="DJ154" s="31"/>
      <c r="DK154" s="14"/>
      <c r="DL154" s="4"/>
      <c r="DM154" s="39"/>
      <c r="DN154" s="30"/>
      <c r="DO154" s="31"/>
      <c r="DP154" s="14"/>
      <c r="DQ154" s="4"/>
      <c r="DR154" s="39"/>
      <c r="DS154" s="30"/>
      <c r="DT154" s="31"/>
      <c r="DU154" s="14"/>
      <c r="DV154" s="4"/>
      <c r="DW154" s="46"/>
      <c r="DX154" s="61"/>
      <c r="DY154" s="61"/>
      <c r="DZ154" s="14"/>
      <c r="EA154" s="4"/>
      <c r="EB154" s="39"/>
      <c r="EC154" s="43"/>
      <c r="ED154" s="31"/>
      <c r="EE154" s="14"/>
      <c r="EF154" s="4"/>
      <c r="EG154" s="39"/>
      <c r="EH154" s="30"/>
      <c r="EI154" s="31"/>
      <c r="EJ154" s="14"/>
      <c r="EK154" s="4"/>
      <c r="EL154" s="39"/>
      <c r="EM154" s="30"/>
      <c r="EN154" s="31"/>
      <c r="EO154" s="14"/>
      <c r="EP154" s="4"/>
      <c r="EQ154" s="39"/>
      <c r="ER154" s="30"/>
      <c r="ES154" s="31"/>
      <c r="ET154" s="14"/>
      <c r="EU154" s="4"/>
      <c r="EV154" s="39">
        <v>126000</v>
      </c>
      <c r="EW154" s="14">
        <v>23940</v>
      </c>
      <c r="EX154" s="31">
        <v>149940</v>
      </c>
      <c r="EY154" s="14">
        <v>299880</v>
      </c>
      <c r="EZ154" s="286"/>
      <c r="FA154" s="39"/>
      <c r="FB154" s="30"/>
      <c r="FC154" s="31"/>
      <c r="FD154" s="14"/>
      <c r="FE154" s="4"/>
      <c r="FF154" s="39"/>
      <c r="FG154" s="30"/>
      <c r="FH154" s="31"/>
      <c r="FI154" s="14"/>
      <c r="FJ154" s="94"/>
      <c r="FK154" s="87">
        <f t="shared" si="167"/>
        <v>149940</v>
      </c>
      <c r="FL154" s="87"/>
      <c r="FM154" s="87"/>
      <c r="FN154" s="87"/>
      <c r="FO154" s="87"/>
      <c r="FP154" s="87"/>
      <c r="FQ154" s="87"/>
      <c r="FR154" s="87"/>
      <c r="FS154" s="87"/>
      <c r="FT154" s="87"/>
      <c r="FU154" s="87"/>
      <c r="FV154" s="87"/>
      <c r="FW154" s="87"/>
      <c r="FX154" s="87"/>
      <c r="FY154" s="87"/>
      <c r="FZ154" s="87"/>
      <c r="GA154" s="87"/>
      <c r="GB154" s="87"/>
      <c r="GC154" s="87"/>
      <c r="GD154" s="87"/>
      <c r="GE154" s="87"/>
      <c r="GF154" s="87"/>
      <c r="GG154" s="87"/>
      <c r="GH154" s="87"/>
      <c r="GI154" s="87"/>
      <c r="GJ154" s="87"/>
      <c r="GK154" s="87"/>
      <c r="GL154" s="87"/>
      <c r="GM154" s="87">
        <f t="shared" si="180"/>
        <v>149940</v>
      </c>
      <c r="GN154" s="87"/>
      <c r="GO154" s="87"/>
      <c r="GP154" s="95"/>
      <c r="GQ154" s="87">
        <f t="shared" si="171"/>
        <v>149940</v>
      </c>
      <c r="GR154" s="96">
        <f t="shared" si="161"/>
        <v>149940</v>
      </c>
      <c r="GS154" s="20" t="str">
        <f t="shared" si="149"/>
        <v>Tecnica Electro Medica SA</v>
      </c>
      <c r="GT154" s="96">
        <f t="shared" si="173"/>
        <v>119952</v>
      </c>
      <c r="GU154" s="96">
        <f t="shared" si="174"/>
        <v>179928</v>
      </c>
      <c r="GV154" s="96">
        <f t="shared" si="150"/>
        <v>149940</v>
      </c>
      <c r="GW154" s="87">
        <f t="shared" si="175"/>
        <v>0</v>
      </c>
      <c r="GX154" s="88">
        <f t="shared" si="176"/>
        <v>0</v>
      </c>
      <c r="GY154" s="96">
        <f t="shared" si="152"/>
        <v>149940</v>
      </c>
      <c r="GZ154" s="96">
        <f t="shared" si="163"/>
        <v>299880</v>
      </c>
    </row>
    <row r="155" spans="1:210" s="27" customFormat="1" ht="30" customHeight="1">
      <c r="A155" s="17">
        <v>139</v>
      </c>
      <c r="B155" s="18" t="s">
        <v>374</v>
      </c>
      <c r="C155" s="53" t="s">
        <v>375</v>
      </c>
      <c r="D155" s="55"/>
      <c r="E155" s="51">
        <v>40</v>
      </c>
      <c r="F155" s="19" t="s">
        <v>970</v>
      </c>
      <c r="G155" s="20" t="s">
        <v>981</v>
      </c>
      <c r="H155" s="60"/>
      <c r="I155" s="90" t="s">
        <v>1027</v>
      </c>
      <c r="J155" s="14">
        <v>400435</v>
      </c>
      <c r="K155" s="14"/>
      <c r="L155" s="14"/>
      <c r="M155" s="14"/>
      <c r="N155" s="14">
        <f t="shared" si="181"/>
        <v>400435</v>
      </c>
      <c r="O155" s="14">
        <f t="shared" si="166"/>
        <v>16017400</v>
      </c>
      <c r="P155" s="286"/>
      <c r="Q155" s="39"/>
      <c r="R155" s="30"/>
      <c r="S155" s="31"/>
      <c r="T155" s="31"/>
      <c r="U155" s="4"/>
      <c r="V155" s="39"/>
      <c r="W155" s="30"/>
      <c r="X155" s="31"/>
      <c r="Y155" s="31"/>
      <c r="Z155" s="286"/>
      <c r="AA155" s="39"/>
      <c r="AB155" s="39"/>
      <c r="AC155" s="31"/>
      <c r="AD155" s="31"/>
      <c r="AE155" s="4"/>
      <c r="AF155" s="39"/>
      <c r="AG155" s="30"/>
      <c r="AH155" s="31"/>
      <c r="AI155" s="31"/>
      <c r="AJ155" s="4"/>
      <c r="AK155" s="39"/>
      <c r="AL155" s="39"/>
      <c r="AM155" s="31"/>
      <c r="AN155" s="31"/>
      <c r="AO155" s="4"/>
      <c r="AP155" s="39"/>
      <c r="AQ155" s="30"/>
      <c r="AR155" s="31"/>
      <c r="AS155" s="14"/>
      <c r="AT155" s="4"/>
      <c r="AU155" s="39"/>
      <c r="AV155" s="14"/>
      <c r="AW155" s="31"/>
      <c r="AX155" s="14"/>
      <c r="AY155" s="4"/>
      <c r="AZ155" s="39"/>
      <c r="BA155" s="30"/>
      <c r="BB155" s="31"/>
      <c r="BC155" s="31"/>
      <c r="BD155" s="4"/>
      <c r="BE155" s="39"/>
      <c r="BF155" s="30"/>
      <c r="BG155" s="31"/>
      <c r="BH155" s="14"/>
      <c r="BI155" s="4"/>
      <c r="BJ155" s="39"/>
      <c r="BK155" s="30"/>
      <c r="BL155" s="31"/>
      <c r="BM155" s="14"/>
      <c r="BN155" s="4"/>
      <c r="BO155" s="39"/>
      <c r="BP155" s="30"/>
      <c r="BQ155" s="31"/>
      <c r="BR155" s="14"/>
      <c r="BS155" s="4"/>
      <c r="BT155" s="39"/>
      <c r="BU155" s="30"/>
      <c r="BV155" s="31"/>
      <c r="BW155" s="14"/>
      <c r="BX155" s="4"/>
      <c r="BY155" s="39"/>
      <c r="BZ155" s="30"/>
      <c r="CA155" s="31"/>
      <c r="CB155" s="14"/>
      <c r="CC155" s="4"/>
      <c r="CD155" s="35"/>
      <c r="CE155" s="33"/>
      <c r="CF155" s="31"/>
      <c r="CG155" s="14"/>
      <c r="CH155" s="4"/>
      <c r="CI155" s="39"/>
      <c r="CJ155" s="30"/>
      <c r="CK155" s="31"/>
      <c r="CL155" s="14"/>
      <c r="CM155" s="4"/>
      <c r="CN155" s="39"/>
      <c r="CO155" s="30"/>
      <c r="CP155" s="31"/>
      <c r="CQ155" s="14"/>
      <c r="CR155" s="4"/>
      <c r="CS155" s="39"/>
      <c r="CT155" s="39"/>
      <c r="CU155" s="39"/>
      <c r="CV155" s="14"/>
      <c r="CW155" s="4"/>
      <c r="CX155" s="39"/>
      <c r="CY155" s="30"/>
      <c r="CZ155" s="31"/>
      <c r="DA155" s="14"/>
      <c r="DB155" s="286"/>
      <c r="DC155" s="14"/>
      <c r="DD155" s="14"/>
      <c r="DE155" s="14"/>
      <c r="DF155" s="14"/>
      <c r="DG155" s="4"/>
      <c r="DH155" s="39"/>
      <c r="DI155" s="30"/>
      <c r="DJ155" s="31"/>
      <c r="DK155" s="14"/>
      <c r="DL155" s="4"/>
      <c r="DM155" s="39"/>
      <c r="DN155" s="30"/>
      <c r="DO155" s="31"/>
      <c r="DP155" s="14"/>
      <c r="DQ155" s="4"/>
      <c r="DR155" s="39"/>
      <c r="DS155" s="30"/>
      <c r="DT155" s="31"/>
      <c r="DU155" s="14"/>
      <c r="DV155" s="4"/>
      <c r="DW155" s="46"/>
      <c r="DX155" s="61"/>
      <c r="DY155" s="61"/>
      <c r="DZ155" s="14"/>
      <c r="EA155" s="4"/>
      <c r="EB155" s="39"/>
      <c r="EC155" s="43"/>
      <c r="ED155" s="31"/>
      <c r="EE155" s="14"/>
      <c r="EF155" s="4"/>
      <c r="EG155" s="39"/>
      <c r="EH155" s="30"/>
      <c r="EI155" s="31"/>
      <c r="EJ155" s="14"/>
      <c r="EK155" s="4"/>
      <c r="EL155" s="39"/>
      <c r="EM155" s="30"/>
      <c r="EN155" s="31"/>
      <c r="EO155" s="14"/>
      <c r="EP155" s="4"/>
      <c r="EQ155" s="39"/>
      <c r="ER155" s="30"/>
      <c r="ES155" s="31"/>
      <c r="ET155" s="14"/>
      <c r="EU155" s="4"/>
      <c r="EV155" s="39">
        <v>302000</v>
      </c>
      <c r="EW155" s="14">
        <v>57380</v>
      </c>
      <c r="EX155" s="31">
        <v>359380</v>
      </c>
      <c r="EY155" s="14">
        <v>14375200</v>
      </c>
      <c r="EZ155" s="286"/>
      <c r="FA155" s="39"/>
      <c r="FB155" s="30"/>
      <c r="FC155" s="31"/>
      <c r="FD155" s="14"/>
      <c r="FE155" s="4"/>
      <c r="FF155" s="39"/>
      <c r="FG155" s="30"/>
      <c r="FH155" s="31"/>
      <c r="FI155" s="14"/>
      <c r="FJ155" s="94"/>
      <c r="FK155" s="87">
        <f t="shared" si="167"/>
        <v>400435</v>
      </c>
      <c r="FL155" s="87"/>
      <c r="FM155" s="87"/>
      <c r="FN155" s="87"/>
      <c r="FO155" s="87"/>
      <c r="FP155" s="87"/>
      <c r="FQ155" s="87"/>
      <c r="FR155" s="87"/>
      <c r="FS155" s="87"/>
      <c r="FT155" s="87"/>
      <c r="FU155" s="87"/>
      <c r="FV155" s="87"/>
      <c r="FW155" s="87"/>
      <c r="FX155" s="87"/>
      <c r="FY155" s="87"/>
      <c r="FZ155" s="87"/>
      <c r="GA155" s="87"/>
      <c r="GB155" s="87"/>
      <c r="GC155" s="87"/>
      <c r="GD155" s="87"/>
      <c r="GE155" s="87"/>
      <c r="GF155" s="87"/>
      <c r="GG155" s="87"/>
      <c r="GH155" s="87"/>
      <c r="GI155" s="87"/>
      <c r="GJ155" s="87"/>
      <c r="GK155" s="87"/>
      <c r="GL155" s="87"/>
      <c r="GM155" s="87">
        <f t="shared" si="180"/>
        <v>359380</v>
      </c>
      <c r="GN155" s="87"/>
      <c r="GO155" s="87"/>
      <c r="GP155" s="95"/>
      <c r="GQ155" s="87">
        <f t="shared" si="171"/>
        <v>400435</v>
      </c>
      <c r="GR155" s="96">
        <f t="shared" si="161"/>
        <v>359380</v>
      </c>
      <c r="GS155" s="20" t="str">
        <f t="shared" si="149"/>
        <v>Tecnica Electro Medica SA</v>
      </c>
      <c r="GT155" s="96">
        <f t="shared" si="173"/>
        <v>320348</v>
      </c>
      <c r="GU155" s="96">
        <f t="shared" si="174"/>
        <v>431256</v>
      </c>
      <c r="GV155" s="96">
        <f t="shared" si="150"/>
        <v>359380</v>
      </c>
      <c r="GW155" s="87">
        <f t="shared" si="175"/>
        <v>-41055</v>
      </c>
      <c r="GX155" s="88">
        <f t="shared" si="176"/>
        <v>-0.1025260029717682</v>
      </c>
      <c r="GY155" s="96">
        <f t="shared" si="152"/>
        <v>359380</v>
      </c>
      <c r="GZ155" s="96">
        <f t="shared" si="163"/>
        <v>14375200</v>
      </c>
    </row>
    <row r="156" spans="1:210" s="27" customFormat="1" ht="30" customHeight="1">
      <c r="A156" s="17">
        <v>140</v>
      </c>
      <c r="B156" s="18" t="s">
        <v>376</v>
      </c>
      <c r="C156" s="53" t="s">
        <v>377</v>
      </c>
      <c r="D156" s="55"/>
      <c r="E156" s="51">
        <v>5</v>
      </c>
      <c r="F156" s="19" t="s">
        <v>970</v>
      </c>
      <c r="G156" s="20" t="s">
        <v>981</v>
      </c>
      <c r="H156" s="60"/>
      <c r="I156" s="90" t="s">
        <v>1045</v>
      </c>
      <c r="J156" s="14">
        <v>102102</v>
      </c>
      <c r="K156" s="14"/>
      <c r="L156" s="14"/>
      <c r="M156" s="14">
        <f>(J156*9.28%)+J156</f>
        <v>111577.0656</v>
      </c>
      <c r="N156" s="14">
        <f>M156</f>
        <v>111577.0656</v>
      </c>
      <c r="O156" s="14">
        <f t="shared" si="166"/>
        <v>557885.32799999998</v>
      </c>
      <c r="P156" s="286"/>
      <c r="Q156" s="39"/>
      <c r="R156" s="30"/>
      <c r="S156" s="31"/>
      <c r="T156" s="31"/>
      <c r="U156" s="4"/>
      <c r="V156" s="39"/>
      <c r="W156" s="30"/>
      <c r="X156" s="31"/>
      <c r="Y156" s="31"/>
      <c r="Z156" s="286"/>
      <c r="AA156" s="39"/>
      <c r="AB156" s="39"/>
      <c r="AC156" s="31"/>
      <c r="AD156" s="31"/>
      <c r="AE156" s="4"/>
      <c r="AF156" s="39"/>
      <c r="AG156" s="30"/>
      <c r="AH156" s="31"/>
      <c r="AI156" s="31"/>
      <c r="AJ156" s="4"/>
      <c r="AK156" s="39"/>
      <c r="AL156" s="39"/>
      <c r="AM156" s="31"/>
      <c r="AN156" s="31"/>
      <c r="AO156" s="4"/>
      <c r="AP156" s="39"/>
      <c r="AQ156" s="30"/>
      <c r="AR156" s="31"/>
      <c r="AS156" s="14"/>
      <c r="AT156" s="4"/>
      <c r="AU156" s="39"/>
      <c r="AV156" s="14"/>
      <c r="AW156" s="31"/>
      <c r="AX156" s="14"/>
      <c r="AY156" s="4"/>
      <c r="AZ156" s="39"/>
      <c r="BA156" s="30"/>
      <c r="BB156" s="31"/>
      <c r="BC156" s="31"/>
      <c r="BD156" s="4"/>
      <c r="BE156" s="39"/>
      <c r="BF156" s="30"/>
      <c r="BG156" s="31"/>
      <c r="BH156" s="14"/>
      <c r="BI156" s="4"/>
      <c r="BJ156" s="39"/>
      <c r="BK156" s="30"/>
      <c r="BL156" s="31"/>
      <c r="BM156" s="14"/>
      <c r="BN156" s="4"/>
      <c r="BO156" s="39"/>
      <c r="BP156" s="30"/>
      <c r="BQ156" s="31"/>
      <c r="BR156" s="14"/>
      <c r="BS156" s="4"/>
      <c r="BT156" s="39"/>
      <c r="BU156" s="30"/>
      <c r="BV156" s="31"/>
      <c r="BW156" s="14"/>
      <c r="BX156" s="4"/>
      <c r="BY156" s="39"/>
      <c r="BZ156" s="30"/>
      <c r="CA156" s="31"/>
      <c r="CB156" s="14"/>
      <c r="CC156" s="4"/>
      <c r="CD156" s="35"/>
      <c r="CE156" s="33"/>
      <c r="CF156" s="31"/>
      <c r="CG156" s="14"/>
      <c r="CH156" s="4"/>
      <c r="CI156" s="39"/>
      <c r="CJ156" s="30"/>
      <c r="CK156" s="31"/>
      <c r="CL156" s="14"/>
      <c r="CM156" s="4"/>
      <c r="CN156" s="39"/>
      <c r="CO156" s="30"/>
      <c r="CP156" s="31"/>
      <c r="CQ156" s="14"/>
      <c r="CR156" s="4"/>
      <c r="CS156" s="39">
        <v>69000</v>
      </c>
      <c r="CT156" s="14">
        <v>13110</v>
      </c>
      <c r="CU156" s="39">
        <v>82110</v>
      </c>
      <c r="CV156" s="14">
        <v>410550</v>
      </c>
      <c r="CW156" s="4"/>
      <c r="CX156" s="39"/>
      <c r="CY156" s="30"/>
      <c r="CZ156" s="31"/>
      <c r="DA156" s="14"/>
      <c r="DB156" s="286"/>
      <c r="DC156" s="14"/>
      <c r="DD156" s="14"/>
      <c r="DE156" s="14"/>
      <c r="DF156" s="14"/>
      <c r="DG156" s="4"/>
      <c r="DH156" s="39"/>
      <c r="DI156" s="30"/>
      <c r="DJ156" s="31"/>
      <c r="DK156" s="14"/>
      <c r="DL156" s="4"/>
      <c r="DM156" s="39"/>
      <c r="DN156" s="30"/>
      <c r="DO156" s="31"/>
      <c r="DP156" s="14"/>
      <c r="DQ156" s="4"/>
      <c r="DR156" s="39"/>
      <c r="DS156" s="30"/>
      <c r="DT156" s="31"/>
      <c r="DU156" s="14"/>
      <c r="DV156" s="4"/>
      <c r="DW156" s="46"/>
      <c r="DX156" s="61"/>
      <c r="DY156" s="61"/>
      <c r="DZ156" s="14"/>
      <c r="EA156" s="4"/>
      <c r="EB156" s="39"/>
      <c r="EC156" s="43"/>
      <c r="ED156" s="31"/>
      <c r="EE156" s="14"/>
      <c r="EF156" s="4"/>
      <c r="EG156" s="39"/>
      <c r="EH156" s="30"/>
      <c r="EI156" s="31"/>
      <c r="EJ156" s="14"/>
      <c r="EK156" s="4"/>
      <c r="EL156" s="39"/>
      <c r="EM156" s="30"/>
      <c r="EN156" s="31"/>
      <c r="EO156" s="14"/>
      <c r="EP156" s="4"/>
      <c r="EQ156" s="39"/>
      <c r="ER156" s="30"/>
      <c r="ES156" s="31"/>
      <c r="ET156" s="14"/>
      <c r="EU156" s="4"/>
      <c r="EV156" s="39"/>
      <c r="EW156" s="30"/>
      <c r="EX156" s="31"/>
      <c r="EY156" s="14"/>
      <c r="EZ156" s="286"/>
      <c r="FA156" s="39"/>
      <c r="FB156" s="30"/>
      <c r="FC156" s="31"/>
      <c r="FD156" s="14"/>
      <c r="FE156" s="4"/>
      <c r="FF156" s="39"/>
      <c r="FG156" s="30"/>
      <c r="FH156" s="31"/>
      <c r="FI156" s="14"/>
      <c r="FJ156" s="94"/>
      <c r="FK156" s="87">
        <f t="shared" si="167"/>
        <v>111577.0656</v>
      </c>
      <c r="FL156" s="87"/>
      <c r="FM156" s="87"/>
      <c r="FN156" s="87"/>
      <c r="FO156" s="87"/>
      <c r="FP156" s="87"/>
      <c r="FQ156" s="87"/>
      <c r="FR156" s="87"/>
      <c r="FS156" s="87"/>
      <c r="FT156" s="87"/>
      <c r="FU156" s="87"/>
      <c r="FV156" s="87"/>
      <c r="FW156" s="87"/>
      <c r="FX156" s="87"/>
      <c r="FY156" s="87"/>
      <c r="FZ156" s="87"/>
      <c r="GA156" s="87"/>
      <c r="GB156" s="87">
        <f t="shared" ref="GB156:GB176" si="183">CU156</f>
        <v>82110</v>
      </c>
      <c r="GC156" s="87"/>
      <c r="GD156" s="87"/>
      <c r="GE156" s="87"/>
      <c r="GF156" s="87"/>
      <c r="GG156" s="87"/>
      <c r="GH156" s="87"/>
      <c r="GI156" s="87"/>
      <c r="GJ156" s="87"/>
      <c r="GK156" s="87"/>
      <c r="GL156" s="87"/>
      <c r="GM156" s="87"/>
      <c r="GN156" s="87"/>
      <c r="GO156" s="87"/>
      <c r="GP156" s="95"/>
      <c r="GQ156" s="87">
        <f t="shared" si="171"/>
        <v>111577.0656</v>
      </c>
      <c r="GR156" s="96">
        <f t="shared" si="161"/>
        <v>82110</v>
      </c>
      <c r="GS156" s="20" t="str">
        <f t="shared" si="149"/>
        <v>LM INSTRUMENTS S.A.</v>
      </c>
      <c r="GT156" s="96">
        <f t="shared" si="173"/>
        <v>89261.652480000004</v>
      </c>
      <c r="GU156" s="96">
        <f t="shared" si="174"/>
        <v>98532</v>
      </c>
      <c r="GV156" s="96">
        <f t="shared" si="150"/>
        <v>82110</v>
      </c>
      <c r="GW156" s="87">
        <f>GV156-GR156</f>
        <v>0</v>
      </c>
      <c r="GX156" s="88">
        <f>GW156/GR156</f>
        <v>0</v>
      </c>
      <c r="GY156" s="96">
        <f t="shared" si="152"/>
        <v>82110</v>
      </c>
      <c r="GZ156" s="96">
        <f t="shared" si="163"/>
        <v>410550</v>
      </c>
    </row>
    <row r="157" spans="1:210" s="27" customFormat="1" ht="30" customHeight="1">
      <c r="A157" s="17">
        <v>141</v>
      </c>
      <c r="B157" s="18" t="s">
        <v>378</v>
      </c>
      <c r="C157" s="53" t="s">
        <v>379</v>
      </c>
      <c r="D157" s="55" t="s">
        <v>932</v>
      </c>
      <c r="E157" s="51">
        <v>1</v>
      </c>
      <c r="F157" s="19" t="s">
        <v>970</v>
      </c>
      <c r="G157" s="20" t="s">
        <v>981</v>
      </c>
      <c r="H157" s="60"/>
      <c r="I157" s="90" t="s">
        <v>1026</v>
      </c>
      <c r="J157" s="14">
        <v>21063</v>
      </c>
      <c r="K157" s="14"/>
      <c r="L157" s="14">
        <f>(J157*13.12%)+J157</f>
        <v>23826.4656</v>
      </c>
      <c r="M157" s="14">
        <f>(L157*9.28%)+L157</f>
        <v>26037.56160768</v>
      </c>
      <c r="N157" s="14">
        <f>M157</f>
        <v>26037.56160768</v>
      </c>
      <c r="O157" s="14">
        <f t="shared" si="166"/>
        <v>26037.56160768</v>
      </c>
      <c r="P157" s="286"/>
      <c r="Q157" s="39"/>
      <c r="R157" s="30"/>
      <c r="S157" s="31"/>
      <c r="T157" s="31"/>
      <c r="U157" s="4"/>
      <c r="V157" s="39"/>
      <c r="W157" s="30"/>
      <c r="X157" s="31"/>
      <c r="Y157" s="31"/>
      <c r="Z157" s="286"/>
      <c r="AA157" s="39"/>
      <c r="AB157" s="39"/>
      <c r="AC157" s="31"/>
      <c r="AD157" s="31"/>
      <c r="AE157" s="4"/>
      <c r="AF157" s="39"/>
      <c r="AG157" s="30"/>
      <c r="AH157" s="31"/>
      <c r="AI157" s="31"/>
      <c r="AJ157" s="4"/>
      <c r="AK157" s="39"/>
      <c r="AL157" s="39"/>
      <c r="AM157" s="31"/>
      <c r="AN157" s="31"/>
      <c r="AO157" s="4"/>
      <c r="AP157" s="39"/>
      <c r="AQ157" s="30"/>
      <c r="AR157" s="31"/>
      <c r="AS157" s="14"/>
      <c r="AT157" s="4"/>
      <c r="AU157" s="39"/>
      <c r="AV157" s="14"/>
      <c r="AW157" s="31"/>
      <c r="AX157" s="14"/>
      <c r="AY157" s="4"/>
      <c r="AZ157" s="39"/>
      <c r="BA157" s="30"/>
      <c r="BB157" s="31"/>
      <c r="BC157" s="31"/>
      <c r="BD157" s="4"/>
      <c r="BE157" s="39"/>
      <c r="BF157" s="30"/>
      <c r="BG157" s="31"/>
      <c r="BH157" s="14"/>
      <c r="BI157" s="4"/>
      <c r="BJ157" s="39"/>
      <c r="BK157" s="30"/>
      <c r="BL157" s="31"/>
      <c r="BM157" s="14"/>
      <c r="BN157" s="4"/>
      <c r="BO157" s="39"/>
      <c r="BP157" s="30"/>
      <c r="BQ157" s="31"/>
      <c r="BR157" s="14"/>
      <c r="BS157" s="4"/>
      <c r="BT157" s="39"/>
      <c r="BU157" s="30"/>
      <c r="BV157" s="31"/>
      <c r="BW157" s="14"/>
      <c r="BX157" s="4"/>
      <c r="BY157" s="39"/>
      <c r="BZ157" s="30"/>
      <c r="CA157" s="31"/>
      <c r="CB157" s="14"/>
      <c r="CC157" s="4"/>
      <c r="CD157" s="35"/>
      <c r="CE157" s="33"/>
      <c r="CF157" s="31"/>
      <c r="CG157" s="14"/>
      <c r="CH157" s="4"/>
      <c r="CI157" s="39"/>
      <c r="CJ157" s="30"/>
      <c r="CK157" s="31"/>
      <c r="CL157" s="14"/>
      <c r="CM157" s="4"/>
      <c r="CN157" s="39"/>
      <c r="CO157" s="30"/>
      <c r="CP157" s="31"/>
      <c r="CQ157" s="14"/>
      <c r="CR157" s="4"/>
      <c r="CS157" s="39"/>
      <c r="CT157" s="39"/>
      <c r="CU157" s="39"/>
      <c r="CV157" s="14"/>
      <c r="CW157" s="4"/>
      <c r="CX157" s="39"/>
      <c r="CY157" s="30"/>
      <c r="CZ157" s="31"/>
      <c r="DA157" s="14"/>
      <c r="DB157" s="286"/>
      <c r="DC157" s="14"/>
      <c r="DD157" s="14"/>
      <c r="DE157" s="14"/>
      <c r="DF157" s="14"/>
      <c r="DG157" s="4"/>
      <c r="DH157" s="39"/>
      <c r="DI157" s="30"/>
      <c r="DJ157" s="31"/>
      <c r="DK157" s="14"/>
      <c r="DL157" s="4"/>
      <c r="DM157" s="39"/>
      <c r="DN157" s="30"/>
      <c r="DO157" s="31"/>
      <c r="DP157" s="14"/>
      <c r="DQ157" s="4"/>
      <c r="DR157" s="39"/>
      <c r="DS157" s="30"/>
      <c r="DT157" s="31"/>
      <c r="DU157" s="14"/>
      <c r="DV157" s="4"/>
      <c r="DW157" s="46"/>
      <c r="DX157" s="61"/>
      <c r="DY157" s="61"/>
      <c r="DZ157" s="14"/>
      <c r="EA157" s="4"/>
      <c r="EB157" s="39"/>
      <c r="EC157" s="43"/>
      <c r="ED157" s="31"/>
      <c r="EE157" s="14"/>
      <c r="EF157" s="4"/>
      <c r="EG157" s="39"/>
      <c r="EH157" s="30"/>
      <c r="EI157" s="31"/>
      <c r="EJ157" s="14"/>
      <c r="EK157" s="4"/>
      <c r="EL157" s="39"/>
      <c r="EM157" s="30"/>
      <c r="EN157" s="31"/>
      <c r="EO157" s="14"/>
      <c r="EP157" s="4"/>
      <c r="EQ157" s="39"/>
      <c r="ER157" s="30"/>
      <c r="ES157" s="31"/>
      <c r="ET157" s="14"/>
      <c r="EU157" s="4"/>
      <c r="EV157" s="39"/>
      <c r="EW157" s="30"/>
      <c r="EX157" s="31"/>
      <c r="EY157" s="14"/>
      <c r="EZ157" s="286"/>
      <c r="FA157" s="39"/>
      <c r="FB157" s="30"/>
      <c r="FC157" s="31"/>
      <c r="FD157" s="14"/>
      <c r="FE157" s="4"/>
      <c r="FF157" s="39"/>
      <c r="FG157" s="30"/>
      <c r="FH157" s="31"/>
      <c r="FI157" s="14"/>
      <c r="FJ157" s="94"/>
      <c r="FK157" s="87">
        <f t="shared" si="167"/>
        <v>26037.56160768</v>
      </c>
      <c r="FL157" s="87"/>
      <c r="FM157" s="87"/>
      <c r="FN157" s="87"/>
      <c r="FO157" s="87"/>
      <c r="FP157" s="87"/>
      <c r="FQ157" s="87"/>
      <c r="FR157" s="87"/>
      <c r="FS157" s="87"/>
      <c r="FT157" s="87"/>
      <c r="FU157" s="87"/>
      <c r="FV157" s="87"/>
      <c r="FW157" s="87"/>
      <c r="FX157" s="87"/>
      <c r="FY157" s="87"/>
      <c r="FZ157" s="87"/>
      <c r="GA157" s="87"/>
      <c r="GB157" s="87"/>
      <c r="GC157" s="87"/>
      <c r="GD157" s="87"/>
      <c r="GE157" s="87"/>
      <c r="GF157" s="87"/>
      <c r="GG157" s="87"/>
      <c r="GH157" s="87"/>
      <c r="GI157" s="87"/>
      <c r="GJ157" s="87"/>
      <c r="GK157" s="87"/>
      <c r="GL157" s="87"/>
      <c r="GM157" s="87"/>
      <c r="GN157" s="87"/>
      <c r="GO157" s="87"/>
      <c r="GP157" s="95"/>
      <c r="GQ157" s="87">
        <f t="shared" si="171"/>
        <v>26037.56160768</v>
      </c>
      <c r="GR157" s="96">
        <f t="shared" si="161"/>
        <v>0</v>
      </c>
      <c r="GS157" s="20" t="s">
        <v>1021</v>
      </c>
      <c r="GT157" s="96">
        <f t="shared" si="173"/>
        <v>20830.049286144</v>
      </c>
      <c r="GU157" s="96">
        <f t="shared" si="174"/>
        <v>0</v>
      </c>
      <c r="GV157" s="96">
        <v>0</v>
      </c>
      <c r="GW157" s="87">
        <v>0</v>
      </c>
      <c r="GX157" s="88">
        <f>GW157/GQ157</f>
        <v>0</v>
      </c>
      <c r="GY157" s="96">
        <f>GQ157</f>
        <v>26037.56160768</v>
      </c>
      <c r="GZ157" s="96">
        <f t="shared" si="163"/>
        <v>26037.56160768</v>
      </c>
    </row>
    <row r="158" spans="1:210" s="27" customFormat="1" ht="30" customHeight="1">
      <c r="A158" s="17">
        <v>142</v>
      </c>
      <c r="B158" s="18" t="s">
        <v>380</v>
      </c>
      <c r="C158" s="53" t="s">
        <v>381</v>
      </c>
      <c r="D158" s="55"/>
      <c r="E158" s="51">
        <v>0</v>
      </c>
      <c r="F158" s="19" t="s">
        <v>970</v>
      </c>
      <c r="G158" s="20" t="s">
        <v>981</v>
      </c>
      <c r="H158" s="60"/>
      <c r="I158" s="90" t="s">
        <v>1027</v>
      </c>
      <c r="J158" s="14">
        <v>423759</v>
      </c>
      <c r="K158" s="14"/>
      <c r="L158" s="14"/>
      <c r="M158" s="14"/>
      <c r="N158" s="14">
        <f>J158</f>
        <v>423759</v>
      </c>
      <c r="O158" s="14">
        <f t="shared" si="166"/>
        <v>0</v>
      </c>
      <c r="P158" s="286"/>
      <c r="Q158" s="39"/>
      <c r="R158" s="30"/>
      <c r="S158" s="31"/>
      <c r="T158" s="31"/>
      <c r="U158" s="4"/>
      <c r="V158" s="39"/>
      <c r="W158" s="30"/>
      <c r="X158" s="31"/>
      <c r="Y158" s="31"/>
      <c r="Z158" s="286"/>
      <c r="AA158" s="39"/>
      <c r="AB158" s="39"/>
      <c r="AC158" s="31"/>
      <c r="AD158" s="31"/>
      <c r="AE158" s="4"/>
      <c r="AF158" s="39"/>
      <c r="AG158" s="30"/>
      <c r="AH158" s="31"/>
      <c r="AI158" s="31"/>
      <c r="AJ158" s="4"/>
      <c r="AK158" s="39"/>
      <c r="AL158" s="39"/>
      <c r="AM158" s="31"/>
      <c r="AN158" s="31"/>
      <c r="AO158" s="4"/>
      <c r="AP158" s="39"/>
      <c r="AQ158" s="30"/>
      <c r="AR158" s="31"/>
      <c r="AS158" s="14"/>
      <c r="AT158" s="4"/>
      <c r="AU158" s="39"/>
      <c r="AV158" s="14"/>
      <c r="AW158" s="31"/>
      <c r="AX158" s="14"/>
      <c r="AY158" s="4"/>
      <c r="AZ158" s="39"/>
      <c r="BA158" s="30"/>
      <c r="BB158" s="31"/>
      <c r="BC158" s="31"/>
      <c r="BD158" s="4"/>
      <c r="BE158" s="39"/>
      <c r="BF158" s="30"/>
      <c r="BG158" s="31"/>
      <c r="BH158" s="14"/>
      <c r="BI158" s="4"/>
      <c r="BJ158" s="39"/>
      <c r="BK158" s="30"/>
      <c r="BL158" s="31"/>
      <c r="BM158" s="14"/>
      <c r="BN158" s="4"/>
      <c r="BO158" s="39"/>
      <c r="BP158" s="30"/>
      <c r="BQ158" s="31"/>
      <c r="BR158" s="14"/>
      <c r="BS158" s="4"/>
      <c r="BT158" s="39"/>
      <c r="BU158" s="30"/>
      <c r="BV158" s="31"/>
      <c r="BW158" s="14"/>
      <c r="BX158" s="4"/>
      <c r="BY158" s="39"/>
      <c r="BZ158" s="30"/>
      <c r="CA158" s="31"/>
      <c r="CB158" s="14"/>
      <c r="CC158" s="4"/>
      <c r="CD158" s="35"/>
      <c r="CE158" s="33"/>
      <c r="CF158" s="31"/>
      <c r="CG158" s="14"/>
      <c r="CH158" s="4"/>
      <c r="CI158" s="39"/>
      <c r="CJ158" s="30"/>
      <c r="CK158" s="31"/>
      <c r="CL158" s="14"/>
      <c r="CM158" s="4"/>
      <c r="CN158" s="39"/>
      <c r="CO158" s="30"/>
      <c r="CP158" s="31"/>
      <c r="CQ158" s="14"/>
      <c r="CR158" s="4"/>
      <c r="CS158" s="39"/>
      <c r="CT158" s="39"/>
      <c r="CU158" s="39"/>
      <c r="CV158" s="14"/>
      <c r="CW158" s="4"/>
      <c r="CX158" s="39"/>
      <c r="CY158" s="30"/>
      <c r="CZ158" s="31"/>
      <c r="DA158" s="14"/>
      <c r="DB158" s="286"/>
      <c r="DC158" s="14"/>
      <c r="DD158" s="14"/>
      <c r="DE158" s="14"/>
      <c r="DF158" s="14"/>
      <c r="DG158" s="4"/>
      <c r="DH158" s="39"/>
      <c r="DI158" s="30"/>
      <c r="DJ158" s="31"/>
      <c r="DK158" s="14"/>
      <c r="DL158" s="4"/>
      <c r="DM158" s="39"/>
      <c r="DN158" s="30"/>
      <c r="DO158" s="31"/>
      <c r="DP158" s="14"/>
      <c r="DQ158" s="4"/>
      <c r="DR158" s="39"/>
      <c r="DS158" s="30"/>
      <c r="DT158" s="31"/>
      <c r="DU158" s="14"/>
      <c r="DV158" s="4"/>
      <c r="DW158" s="45">
        <v>635713</v>
      </c>
      <c r="DX158" s="14">
        <v>120785.47</v>
      </c>
      <c r="DY158" s="61">
        <v>756498.47</v>
      </c>
      <c r="DZ158" s="14">
        <v>0</v>
      </c>
      <c r="EA158" s="4"/>
      <c r="EB158" s="39"/>
      <c r="EC158" s="43"/>
      <c r="ED158" s="31"/>
      <c r="EE158" s="14"/>
      <c r="EF158" s="4"/>
      <c r="EG158" s="39"/>
      <c r="EH158" s="30"/>
      <c r="EI158" s="31"/>
      <c r="EJ158" s="14"/>
      <c r="EK158" s="4"/>
      <c r="EL158" s="39"/>
      <c r="EM158" s="30"/>
      <c r="EN158" s="31"/>
      <c r="EO158" s="14"/>
      <c r="EP158" s="4"/>
      <c r="EQ158" s="39"/>
      <c r="ER158" s="30"/>
      <c r="ES158" s="31"/>
      <c r="ET158" s="14"/>
      <c r="EU158" s="4"/>
      <c r="EV158" s="39"/>
      <c r="EW158" s="14"/>
      <c r="EX158" s="31"/>
      <c r="EY158" s="14"/>
      <c r="EZ158" s="286"/>
      <c r="FA158" s="39"/>
      <c r="FB158" s="30"/>
      <c r="FC158" s="31"/>
      <c r="FD158" s="14"/>
      <c r="FE158" s="4"/>
      <c r="FF158" s="39"/>
      <c r="FG158" s="30"/>
      <c r="FH158" s="31"/>
      <c r="FI158" s="14"/>
      <c r="FJ158" s="94"/>
      <c r="FK158" s="87">
        <f t="shared" si="167"/>
        <v>423759</v>
      </c>
      <c r="FL158" s="87"/>
      <c r="FM158" s="87"/>
      <c r="FN158" s="87"/>
      <c r="FO158" s="87"/>
      <c r="FP158" s="87"/>
      <c r="FQ158" s="87"/>
      <c r="FR158" s="87"/>
      <c r="FS158" s="87"/>
      <c r="FT158" s="87"/>
      <c r="FU158" s="87"/>
      <c r="FV158" s="87"/>
      <c r="FW158" s="87"/>
      <c r="FX158" s="87"/>
      <c r="FY158" s="87"/>
      <c r="FZ158" s="87"/>
      <c r="GA158" s="87"/>
      <c r="GB158" s="87"/>
      <c r="GC158" s="87"/>
      <c r="GD158" s="87"/>
      <c r="GE158" s="87"/>
      <c r="GF158" s="87"/>
      <c r="GG158" s="87"/>
      <c r="GH158" s="87">
        <f t="shared" si="170"/>
        <v>756498.47</v>
      </c>
      <c r="GI158" s="87"/>
      <c r="GJ158" s="87"/>
      <c r="GK158" s="87"/>
      <c r="GL158" s="87"/>
      <c r="GM158" s="87"/>
      <c r="GN158" s="87"/>
      <c r="GO158" s="87"/>
      <c r="GP158" s="95"/>
      <c r="GQ158" s="87">
        <f t="shared" si="171"/>
        <v>423759</v>
      </c>
      <c r="GR158" s="96">
        <f t="shared" si="161"/>
        <v>756498.47</v>
      </c>
      <c r="GS158" s="20" t="str">
        <f>INDEX($FL$15:$GO$15,1,MATCH(GR158,FL158:GO158,0))</f>
        <v>RAFAEL ANTONIO SALAMANCA</v>
      </c>
      <c r="GT158" s="96">
        <f t="shared" si="173"/>
        <v>339007.2</v>
      </c>
      <c r="GU158" s="96">
        <f t="shared" si="174"/>
        <v>907798.16399999999</v>
      </c>
      <c r="GV158" s="96">
        <f>AVERAGE(FL158:GO158)</f>
        <v>756498.47</v>
      </c>
      <c r="GW158" s="87">
        <f>GV158-GR158</f>
        <v>0</v>
      </c>
      <c r="GX158" s="88">
        <f>GW158/GR158</f>
        <v>0</v>
      </c>
      <c r="GY158" s="96">
        <f>GR158</f>
        <v>756498.47</v>
      </c>
      <c r="GZ158" s="96">
        <f t="shared" si="163"/>
        <v>0</v>
      </c>
    </row>
    <row r="159" spans="1:210" s="27" customFormat="1" ht="30" customHeight="1">
      <c r="A159" s="17">
        <v>143</v>
      </c>
      <c r="B159" s="18" t="s">
        <v>382</v>
      </c>
      <c r="C159" s="53" t="s">
        <v>383</v>
      </c>
      <c r="D159" s="55" t="s">
        <v>933</v>
      </c>
      <c r="E159" s="51">
        <v>66</v>
      </c>
      <c r="F159" s="19" t="s">
        <v>970</v>
      </c>
      <c r="G159" s="20" t="s">
        <v>981</v>
      </c>
      <c r="H159" s="60"/>
      <c r="I159" s="90" t="s">
        <v>1034</v>
      </c>
      <c r="J159" s="14">
        <v>21063</v>
      </c>
      <c r="K159" s="14"/>
      <c r="L159" s="14">
        <f>(J159*13.12%)+J159</f>
        <v>23826.4656</v>
      </c>
      <c r="M159" s="14">
        <f>(L159*9.28%)+L159</f>
        <v>26037.56160768</v>
      </c>
      <c r="N159" s="14">
        <f>M159</f>
        <v>26037.56160768</v>
      </c>
      <c r="O159" s="14">
        <f t="shared" si="166"/>
        <v>1718479.0661068801</v>
      </c>
      <c r="P159" s="286"/>
      <c r="Q159" s="39"/>
      <c r="R159" s="30"/>
      <c r="S159" s="31"/>
      <c r="T159" s="31"/>
      <c r="U159" s="4"/>
      <c r="V159" s="39"/>
      <c r="W159" s="30"/>
      <c r="X159" s="31"/>
      <c r="Y159" s="31"/>
      <c r="Z159" s="286"/>
      <c r="AA159" s="39"/>
      <c r="AB159" s="39"/>
      <c r="AC159" s="31"/>
      <c r="AD159" s="31"/>
      <c r="AE159" s="4"/>
      <c r="AF159" s="39"/>
      <c r="AG159" s="30"/>
      <c r="AH159" s="31"/>
      <c r="AI159" s="31"/>
      <c r="AJ159" s="4"/>
      <c r="AK159" s="39"/>
      <c r="AL159" s="39"/>
      <c r="AM159" s="31"/>
      <c r="AN159" s="31"/>
      <c r="AO159" s="4"/>
      <c r="AP159" s="39"/>
      <c r="AQ159" s="30"/>
      <c r="AR159" s="31"/>
      <c r="AS159" s="14"/>
      <c r="AT159" s="4"/>
      <c r="AU159" s="39">
        <v>38450</v>
      </c>
      <c r="AV159" s="14">
        <v>7305.5</v>
      </c>
      <c r="AW159" s="31">
        <v>45755.5</v>
      </c>
      <c r="AX159" s="14">
        <v>3019863</v>
      </c>
      <c r="AY159" s="4"/>
      <c r="AZ159" s="39"/>
      <c r="BA159" s="30"/>
      <c r="BB159" s="31"/>
      <c r="BC159" s="31"/>
      <c r="BD159" s="4"/>
      <c r="BE159" s="39"/>
      <c r="BF159" s="30"/>
      <c r="BG159" s="31"/>
      <c r="BH159" s="14"/>
      <c r="BI159" s="4"/>
      <c r="BJ159" s="39"/>
      <c r="BK159" s="30"/>
      <c r="BL159" s="31"/>
      <c r="BM159" s="14"/>
      <c r="BN159" s="4"/>
      <c r="BO159" s="39"/>
      <c r="BP159" s="30"/>
      <c r="BQ159" s="31"/>
      <c r="BR159" s="14"/>
      <c r="BS159" s="4"/>
      <c r="BT159" s="39"/>
      <c r="BU159" s="30"/>
      <c r="BV159" s="31"/>
      <c r="BW159" s="14"/>
      <c r="BX159" s="4"/>
      <c r="BY159" s="39"/>
      <c r="BZ159" s="30"/>
      <c r="CA159" s="31"/>
      <c r="CB159" s="14"/>
      <c r="CC159" s="4"/>
      <c r="CD159" s="35"/>
      <c r="CE159" s="33"/>
      <c r="CF159" s="31"/>
      <c r="CG159" s="14"/>
      <c r="CH159" s="4"/>
      <c r="CI159" s="39"/>
      <c r="CJ159" s="30"/>
      <c r="CK159" s="31"/>
      <c r="CL159" s="14"/>
      <c r="CM159" s="4"/>
      <c r="CN159" s="39">
        <v>17000</v>
      </c>
      <c r="CO159" s="14">
        <v>3230</v>
      </c>
      <c r="CP159" s="31">
        <v>20230</v>
      </c>
      <c r="CQ159" s="14">
        <v>1335180</v>
      </c>
      <c r="CR159" s="4"/>
      <c r="CS159" s="39"/>
      <c r="CT159" s="39"/>
      <c r="CU159" s="39"/>
      <c r="CV159" s="14"/>
      <c r="CW159" s="4"/>
      <c r="CX159" s="39"/>
      <c r="CY159" s="30"/>
      <c r="CZ159" s="31"/>
      <c r="DA159" s="14"/>
      <c r="DB159" s="286"/>
      <c r="DC159" s="14"/>
      <c r="DD159" s="14"/>
      <c r="DE159" s="14"/>
      <c r="DF159" s="14"/>
      <c r="DG159" s="4"/>
      <c r="DH159" s="39"/>
      <c r="DI159" s="30"/>
      <c r="DJ159" s="31"/>
      <c r="DK159" s="14"/>
      <c r="DL159" s="4"/>
      <c r="DM159" s="39"/>
      <c r="DN159" s="30"/>
      <c r="DO159" s="31"/>
      <c r="DP159" s="14"/>
      <c r="DQ159" s="4"/>
      <c r="DR159" s="39"/>
      <c r="DS159" s="30"/>
      <c r="DT159" s="31"/>
      <c r="DU159" s="14"/>
      <c r="DV159" s="4"/>
      <c r="DW159" s="45">
        <v>34913</v>
      </c>
      <c r="DX159" s="14">
        <v>6633.47</v>
      </c>
      <c r="DY159" s="61">
        <v>41546.47</v>
      </c>
      <c r="DZ159" s="14">
        <v>2742067.02</v>
      </c>
      <c r="EA159" s="4"/>
      <c r="EB159" s="39"/>
      <c r="EC159" s="43"/>
      <c r="ED159" s="31"/>
      <c r="EE159" s="14"/>
      <c r="EF159" s="4"/>
      <c r="EG159" s="39"/>
      <c r="EH159" s="30"/>
      <c r="EI159" s="31"/>
      <c r="EJ159" s="14"/>
      <c r="EK159" s="4"/>
      <c r="EL159" s="39"/>
      <c r="EM159" s="30"/>
      <c r="EN159" s="31"/>
      <c r="EO159" s="14"/>
      <c r="EP159" s="4"/>
      <c r="EQ159" s="39"/>
      <c r="ER159" s="30"/>
      <c r="ES159" s="31"/>
      <c r="ET159" s="14"/>
      <c r="EU159" s="4"/>
      <c r="EV159" s="39"/>
      <c r="EW159" s="30"/>
      <c r="EX159" s="31"/>
      <c r="EY159" s="14"/>
      <c r="EZ159" s="286"/>
      <c r="FA159" s="39"/>
      <c r="FB159" s="30"/>
      <c r="FC159" s="31"/>
      <c r="FD159" s="14"/>
      <c r="FE159" s="4"/>
      <c r="FF159" s="39"/>
      <c r="FG159" s="30"/>
      <c r="FH159" s="31"/>
      <c r="FI159" s="14"/>
      <c r="FJ159" s="94"/>
      <c r="FK159" s="87">
        <f t="shared" si="167"/>
        <v>26037.56160768</v>
      </c>
      <c r="FL159" s="87"/>
      <c r="FM159" s="87"/>
      <c r="FN159" s="87"/>
      <c r="FO159" s="87"/>
      <c r="FP159" s="87"/>
      <c r="FQ159" s="87"/>
      <c r="FR159" s="87">
        <f t="shared" si="182"/>
        <v>45755.5</v>
      </c>
      <c r="FS159" s="87"/>
      <c r="FT159" s="87"/>
      <c r="FU159" s="87"/>
      <c r="FV159" s="87"/>
      <c r="FW159" s="87"/>
      <c r="FX159" s="87"/>
      <c r="FY159" s="87"/>
      <c r="FZ159" s="87"/>
      <c r="GA159" s="87"/>
      <c r="GB159" s="87"/>
      <c r="GC159" s="87"/>
      <c r="GD159" s="87"/>
      <c r="GE159" s="87"/>
      <c r="GF159" s="87"/>
      <c r="GG159" s="87"/>
      <c r="GH159" s="87">
        <f t="shared" si="170"/>
        <v>41546.47</v>
      </c>
      <c r="GI159" s="87"/>
      <c r="GJ159" s="87"/>
      <c r="GK159" s="87"/>
      <c r="GL159" s="87"/>
      <c r="GM159" s="87"/>
      <c r="GN159" s="87"/>
      <c r="GO159" s="87"/>
      <c r="GP159" s="95"/>
      <c r="GQ159" s="87">
        <f t="shared" si="171"/>
        <v>26037.56160768</v>
      </c>
      <c r="GR159" s="96">
        <f t="shared" si="161"/>
        <v>41546.47</v>
      </c>
      <c r="GS159" s="20" t="str">
        <f>INDEX($FL$15:$GO$15,1,MATCH(GR159,FL159:GO159,0))</f>
        <v>RAFAEL ANTONIO SALAMANCA</v>
      </c>
      <c r="GT159" s="98">
        <f>GV159*0.8</f>
        <v>34920.788</v>
      </c>
      <c r="GU159" s="98">
        <f>GV159*1.2</f>
        <v>52381.182000000001</v>
      </c>
      <c r="GV159" s="96">
        <f>AVERAGE(FL159:GO159)</f>
        <v>43650.985000000001</v>
      </c>
      <c r="GW159" s="87">
        <f>GV159-GR159</f>
        <v>2104.5149999999994</v>
      </c>
      <c r="GX159" s="88">
        <f>GW159/GR159</f>
        <v>5.0654484003093386E-2</v>
      </c>
      <c r="GY159" s="96">
        <f t="shared" ref="GY159" si="184">GR159</f>
        <v>41546.47</v>
      </c>
      <c r="GZ159" s="96">
        <f t="shared" si="163"/>
        <v>2742067.02</v>
      </c>
      <c r="HB159" s="84"/>
    </row>
    <row r="160" spans="1:210" s="27" customFormat="1" ht="30" customHeight="1">
      <c r="A160" s="17">
        <v>144</v>
      </c>
      <c r="B160" s="18" t="s">
        <v>384</v>
      </c>
      <c r="C160" s="53" t="s">
        <v>385</v>
      </c>
      <c r="D160" s="55"/>
      <c r="E160" s="51">
        <v>1</v>
      </c>
      <c r="F160" s="19" t="s">
        <v>970</v>
      </c>
      <c r="G160" s="20" t="s">
        <v>981</v>
      </c>
      <c r="H160" s="60"/>
      <c r="I160" s="90" t="s">
        <v>1027</v>
      </c>
      <c r="J160" s="14">
        <v>32233</v>
      </c>
      <c r="K160" s="14"/>
      <c r="L160" s="14"/>
      <c r="M160" s="14"/>
      <c r="N160" s="14">
        <f>J160</f>
        <v>32233</v>
      </c>
      <c r="O160" s="14">
        <f t="shared" si="166"/>
        <v>32233</v>
      </c>
      <c r="P160" s="286"/>
      <c r="Q160" s="39"/>
      <c r="R160" s="30"/>
      <c r="S160" s="31"/>
      <c r="T160" s="31"/>
      <c r="U160" s="4"/>
      <c r="V160" s="39"/>
      <c r="W160" s="30"/>
      <c r="X160" s="31"/>
      <c r="Y160" s="31"/>
      <c r="Z160" s="286"/>
      <c r="AA160" s="39"/>
      <c r="AB160" s="39"/>
      <c r="AC160" s="31"/>
      <c r="AD160" s="31"/>
      <c r="AE160" s="4"/>
      <c r="AF160" s="39"/>
      <c r="AG160" s="30"/>
      <c r="AH160" s="31"/>
      <c r="AI160" s="31"/>
      <c r="AJ160" s="4"/>
      <c r="AK160" s="39"/>
      <c r="AL160" s="39"/>
      <c r="AM160" s="31"/>
      <c r="AN160" s="31"/>
      <c r="AO160" s="4"/>
      <c r="AP160" s="39"/>
      <c r="AQ160" s="30"/>
      <c r="AR160" s="31"/>
      <c r="AS160" s="14"/>
      <c r="AT160" s="4"/>
      <c r="AU160" s="39"/>
      <c r="AV160" s="14"/>
      <c r="AW160" s="31"/>
      <c r="AX160" s="14"/>
      <c r="AY160" s="4"/>
      <c r="AZ160" s="39"/>
      <c r="BA160" s="30"/>
      <c r="BB160" s="31"/>
      <c r="BC160" s="31"/>
      <c r="BD160" s="4"/>
      <c r="BE160" s="39"/>
      <c r="BF160" s="30"/>
      <c r="BG160" s="31"/>
      <c r="BH160" s="14"/>
      <c r="BI160" s="4"/>
      <c r="BJ160" s="39"/>
      <c r="BK160" s="30"/>
      <c r="BL160" s="31"/>
      <c r="BM160" s="14"/>
      <c r="BN160" s="4"/>
      <c r="BO160" s="39"/>
      <c r="BP160" s="30"/>
      <c r="BQ160" s="31"/>
      <c r="BR160" s="14"/>
      <c r="BS160" s="4"/>
      <c r="BT160" s="39"/>
      <c r="BU160" s="30"/>
      <c r="BV160" s="31"/>
      <c r="BW160" s="14"/>
      <c r="BX160" s="4"/>
      <c r="BY160" s="39"/>
      <c r="BZ160" s="30"/>
      <c r="CA160" s="31"/>
      <c r="CB160" s="14"/>
      <c r="CC160" s="4"/>
      <c r="CD160" s="35"/>
      <c r="CE160" s="33"/>
      <c r="CF160" s="31"/>
      <c r="CG160" s="14"/>
      <c r="CH160" s="4"/>
      <c r="CI160" s="39"/>
      <c r="CJ160" s="30"/>
      <c r="CK160" s="31"/>
      <c r="CL160" s="14"/>
      <c r="CM160" s="4"/>
      <c r="CN160" s="39"/>
      <c r="CO160" s="30"/>
      <c r="CP160" s="31"/>
      <c r="CQ160" s="14"/>
      <c r="CR160" s="4"/>
      <c r="CS160" s="39"/>
      <c r="CT160" s="39"/>
      <c r="CU160" s="39"/>
      <c r="CV160" s="14"/>
      <c r="CW160" s="4"/>
      <c r="CX160" s="39"/>
      <c r="CY160" s="30"/>
      <c r="CZ160" s="31"/>
      <c r="DA160" s="14"/>
      <c r="DB160" s="286"/>
      <c r="DC160" s="43"/>
      <c r="DD160" s="43"/>
      <c r="DE160" s="14"/>
      <c r="DF160" s="14"/>
      <c r="DG160" s="4"/>
      <c r="DH160" s="39"/>
      <c r="DI160" s="30"/>
      <c r="DJ160" s="31"/>
      <c r="DK160" s="14"/>
      <c r="DL160" s="4"/>
      <c r="DM160" s="39"/>
      <c r="DN160" s="30"/>
      <c r="DO160" s="31"/>
      <c r="DP160" s="14"/>
      <c r="DQ160" s="4"/>
      <c r="DR160" s="39"/>
      <c r="DS160" s="30"/>
      <c r="DT160" s="31"/>
      <c r="DU160" s="14"/>
      <c r="DV160" s="4"/>
      <c r="DW160" s="46"/>
      <c r="DX160" s="61"/>
      <c r="DY160" s="61"/>
      <c r="DZ160" s="14"/>
      <c r="EA160" s="4"/>
      <c r="EB160" s="39"/>
      <c r="EC160" s="43"/>
      <c r="ED160" s="31"/>
      <c r="EE160" s="14"/>
      <c r="EF160" s="4"/>
      <c r="EG160" s="39"/>
      <c r="EH160" s="30"/>
      <c r="EI160" s="31"/>
      <c r="EJ160" s="14"/>
      <c r="EK160" s="4"/>
      <c r="EL160" s="39"/>
      <c r="EM160" s="30"/>
      <c r="EN160" s="31"/>
      <c r="EO160" s="14"/>
      <c r="EP160" s="4"/>
      <c r="EQ160" s="39"/>
      <c r="ER160" s="30"/>
      <c r="ES160" s="31"/>
      <c r="ET160" s="14"/>
      <c r="EU160" s="4"/>
      <c r="EV160" s="39"/>
      <c r="EW160" s="30"/>
      <c r="EX160" s="31"/>
      <c r="EY160" s="14"/>
      <c r="EZ160" s="286"/>
      <c r="FA160" s="39"/>
      <c r="FB160" s="30"/>
      <c r="FC160" s="31"/>
      <c r="FD160" s="14"/>
      <c r="FE160" s="4"/>
      <c r="FF160" s="39"/>
      <c r="FG160" s="30"/>
      <c r="FH160" s="31"/>
      <c r="FI160" s="14"/>
      <c r="FJ160" s="94"/>
      <c r="FK160" s="87">
        <f t="shared" si="167"/>
        <v>32233</v>
      </c>
      <c r="FL160" s="87"/>
      <c r="FM160" s="87"/>
      <c r="FN160" s="87"/>
      <c r="FO160" s="87"/>
      <c r="FP160" s="87"/>
      <c r="FQ160" s="87"/>
      <c r="FR160" s="87"/>
      <c r="FS160" s="87"/>
      <c r="FT160" s="87"/>
      <c r="FU160" s="87"/>
      <c r="FV160" s="87"/>
      <c r="FW160" s="87"/>
      <c r="FX160" s="87"/>
      <c r="FY160" s="87"/>
      <c r="FZ160" s="87"/>
      <c r="GA160" s="87"/>
      <c r="GB160" s="87"/>
      <c r="GC160" s="87"/>
      <c r="GD160" s="87"/>
      <c r="GE160" s="87"/>
      <c r="GF160" s="87"/>
      <c r="GG160" s="87"/>
      <c r="GH160" s="87"/>
      <c r="GI160" s="87"/>
      <c r="GJ160" s="87"/>
      <c r="GK160" s="87"/>
      <c r="GL160" s="87"/>
      <c r="GM160" s="87"/>
      <c r="GN160" s="87"/>
      <c r="GO160" s="87"/>
      <c r="GP160" s="95"/>
      <c r="GQ160" s="87">
        <f t="shared" si="171"/>
        <v>32233</v>
      </c>
      <c r="GR160" s="96">
        <f t="shared" si="161"/>
        <v>0</v>
      </c>
      <c r="GS160" s="20" t="s">
        <v>1021</v>
      </c>
      <c r="GT160" s="96">
        <f t="shared" si="173"/>
        <v>25786.400000000001</v>
      </c>
      <c r="GU160" s="96">
        <f t="shared" si="174"/>
        <v>0</v>
      </c>
      <c r="GV160" s="96">
        <v>0</v>
      </c>
      <c r="GW160" s="87">
        <v>0</v>
      </c>
      <c r="GX160" s="88">
        <f t="shared" ref="GX160:GX164" si="185">GW160/GQ160</f>
        <v>0</v>
      </c>
      <c r="GY160" s="96">
        <f>GQ160</f>
        <v>32233</v>
      </c>
      <c r="GZ160" s="96">
        <f t="shared" si="163"/>
        <v>32233</v>
      </c>
    </row>
    <row r="161" spans="1:210" s="27" customFormat="1" ht="30" customHeight="1">
      <c r="A161" s="17">
        <v>145</v>
      </c>
      <c r="B161" s="18" t="s">
        <v>386</v>
      </c>
      <c r="C161" s="53" t="s">
        <v>387</v>
      </c>
      <c r="D161" s="55"/>
      <c r="E161" s="51">
        <v>1049</v>
      </c>
      <c r="F161" s="19" t="s">
        <v>972</v>
      </c>
      <c r="G161" s="20" t="s">
        <v>981</v>
      </c>
      <c r="H161" s="60"/>
      <c r="I161" s="90" t="s">
        <v>1036</v>
      </c>
      <c r="J161" s="14">
        <v>16008</v>
      </c>
      <c r="K161" s="14">
        <f>(J161*5.62%)+J161</f>
        <v>16907.649600000001</v>
      </c>
      <c r="L161" s="14">
        <f>(K161*13.12%)+K161</f>
        <v>19125.933227519999</v>
      </c>
      <c r="M161" s="14">
        <f>(L161*9.28%)+L161</f>
        <v>20900.819831033856</v>
      </c>
      <c r="N161" s="14">
        <f>M161</f>
        <v>20900.819831033856</v>
      </c>
      <c r="O161" s="14">
        <f t="shared" si="166"/>
        <v>21924960.002754513</v>
      </c>
      <c r="P161" s="286"/>
      <c r="Q161" s="39"/>
      <c r="R161" s="30"/>
      <c r="S161" s="31"/>
      <c r="T161" s="31"/>
      <c r="U161" s="4"/>
      <c r="V161" s="39"/>
      <c r="W161" s="30"/>
      <c r="X161" s="31"/>
      <c r="Y161" s="31"/>
      <c r="Z161" s="286"/>
      <c r="AA161" s="39"/>
      <c r="AB161" s="39"/>
      <c r="AC161" s="31"/>
      <c r="AD161" s="31"/>
      <c r="AE161" s="4"/>
      <c r="AF161" s="39">
        <v>20321</v>
      </c>
      <c r="AG161" s="30">
        <v>0</v>
      </c>
      <c r="AH161" s="31">
        <v>20321</v>
      </c>
      <c r="AI161" s="31">
        <v>21316729</v>
      </c>
      <c r="AJ161" s="4"/>
      <c r="AK161" s="39"/>
      <c r="AL161" s="39"/>
      <c r="AM161" s="31"/>
      <c r="AN161" s="31"/>
      <c r="AO161" s="4"/>
      <c r="AP161" s="39"/>
      <c r="AQ161" s="30"/>
      <c r="AR161" s="31"/>
      <c r="AS161" s="14"/>
      <c r="AT161" s="4"/>
      <c r="AU161" s="39"/>
      <c r="AV161" s="14"/>
      <c r="AW161" s="31"/>
      <c r="AX161" s="14"/>
      <c r="AY161" s="4"/>
      <c r="AZ161" s="39"/>
      <c r="BA161" s="30"/>
      <c r="BB161" s="31"/>
      <c r="BC161" s="31"/>
      <c r="BD161" s="4"/>
      <c r="BE161" s="39"/>
      <c r="BF161" s="30"/>
      <c r="BG161" s="31"/>
      <c r="BH161" s="14"/>
      <c r="BI161" s="4"/>
      <c r="BJ161" s="39"/>
      <c r="BK161" s="30"/>
      <c r="BL161" s="31"/>
      <c r="BM161" s="14"/>
      <c r="BN161" s="4"/>
      <c r="BO161" s="39"/>
      <c r="BP161" s="30"/>
      <c r="BQ161" s="31"/>
      <c r="BR161" s="14"/>
      <c r="BS161" s="4"/>
      <c r="BT161" s="39"/>
      <c r="BU161" s="30"/>
      <c r="BV161" s="31"/>
      <c r="BW161" s="14"/>
      <c r="BX161" s="4"/>
      <c r="BY161" s="39"/>
      <c r="BZ161" s="30"/>
      <c r="CA161" s="31"/>
      <c r="CB161" s="14"/>
      <c r="CC161" s="4"/>
      <c r="CD161" s="35"/>
      <c r="CE161" s="33"/>
      <c r="CF161" s="31"/>
      <c r="CG161" s="14"/>
      <c r="CH161" s="4"/>
      <c r="CI161" s="39"/>
      <c r="CJ161" s="30"/>
      <c r="CK161" s="31"/>
      <c r="CL161" s="14"/>
      <c r="CM161" s="4"/>
      <c r="CN161" s="39"/>
      <c r="CO161" s="30"/>
      <c r="CP161" s="31"/>
      <c r="CQ161" s="14"/>
      <c r="CR161" s="4"/>
      <c r="CS161" s="39"/>
      <c r="CT161" s="39"/>
      <c r="CU161" s="39"/>
      <c r="CV161" s="14"/>
      <c r="CW161" s="4"/>
      <c r="CX161" s="39"/>
      <c r="CY161" s="30"/>
      <c r="CZ161" s="31"/>
      <c r="DA161" s="14"/>
      <c r="DB161" s="286"/>
      <c r="DC161" s="14">
        <v>20332.5</v>
      </c>
      <c r="DD161" s="14">
        <v>0</v>
      </c>
      <c r="DE161" s="14">
        <v>20332.5</v>
      </c>
      <c r="DF161" s="14">
        <v>21328792.5</v>
      </c>
      <c r="DG161" s="4"/>
      <c r="DH161" s="39"/>
      <c r="DI161" s="30"/>
      <c r="DJ161" s="31"/>
      <c r="DK161" s="14"/>
      <c r="DL161" s="4"/>
      <c r="DM161" s="39"/>
      <c r="DN161" s="30"/>
      <c r="DO161" s="31"/>
      <c r="DP161" s="14"/>
      <c r="DQ161" s="4"/>
      <c r="DR161" s="39"/>
      <c r="DS161" s="30"/>
      <c r="DT161" s="31"/>
      <c r="DU161" s="14"/>
      <c r="DV161" s="4"/>
      <c r="DW161" s="46"/>
      <c r="DX161" s="61"/>
      <c r="DY161" s="61"/>
      <c r="DZ161" s="14"/>
      <c r="EA161" s="4"/>
      <c r="EB161" s="39"/>
      <c r="EC161" s="43"/>
      <c r="ED161" s="31"/>
      <c r="EE161" s="14"/>
      <c r="EF161" s="4"/>
      <c r="EG161" s="39"/>
      <c r="EH161" s="30"/>
      <c r="EI161" s="31"/>
      <c r="EJ161" s="14"/>
      <c r="EK161" s="4"/>
      <c r="EL161" s="39"/>
      <c r="EM161" s="30"/>
      <c r="EN161" s="31"/>
      <c r="EO161" s="14"/>
      <c r="EP161" s="4"/>
      <c r="EQ161" s="39"/>
      <c r="ER161" s="30"/>
      <c r="ES161" s="31"/>
      <c r="ET161" s="14"/>
      <c r="EU161" s="4"/>
      <c r="EV161" s="39"/>
      <c r="EW161" s="30"/>
      <c r="EX161" s="31"/>
      <c r="EY161" s="14"/>
      <c r="EZ161" s="286"/>
      <c r="FA161" s="39"/>
      <c r="FB161" s="30"/>
      <c r="FC161" s="31"/>
      <c r="FD161" s="14"/>
      <c r="FE161" s="4"/>
      <c r="FF161" s="39"/>
      <c r="FG161" s="30"/>
      <c r="FH161" s="31"/>
      <c r="FI161" s="14"/>
      <c r="FJ161" s="94"/>
      <c r="FK161" s="87">
        <f t="shared" si="167"/>
        <v>20900.819831033856</v>
      </c>
      <c r="FL161" s="87"/>
      <c r="FM161" s="87"/>
      <c r="FN161" s="87"/>
      <c r="FO161" s="87">
        <f t="shared" ref="FO161:FO162" si="186">AH161</f>
        <v>20321</v>
      </c>
      <c r="FP161" s="87"/>
      <c r="FQ161" s="87"/>
      <c r="FR161" s="87"/>
      <c r="FS161" s="87"/>
      <c r="FT161" s="87"/>
      <c r="FU161" s="87"/>
      <c r="FV161" s="87"/>
      <c r="FW161" s="87"/>
      <c r="FX161" s="87"/>
      <c r="FY161" s="87"/>
      <c r="FZ161" s="87"/>
      <c r="GA161" s="87"/>
      <c r="GB161" s="87"/>
      <c r="GC161" s="87"/>
      <c r="GD161" s="87">
        <f t="shared" si="169"/>
        <v>20332.5</v>
      </c>
      <c r="GE161" s="87"/>
      <c r="GF161" s="87"/>
      <c r="GG161" s="87"/>
      <c r="GH161" s="87"/>
      <c r="GI161" s="87"/>
      <c r="GJ161" s="87"/>
      <c r="GK161" s="87"/>
      <c r="GL161" s="87"/>
      <c r="GM161" s="87"/>
      <c r="GN161" s="87"/>
      <c r="GO161" s="87"/>
      <c r="GP161" s="95"/>
      <c r="GQ161" s="87">
        <f t="shared" si="171"/>
        <v>20900.819831033856</v>
      </c>
      <c r="GR161" s="96">
        <f t="shared" si="161"/>
        <v>20321</v>
      </c>
      <c r="GS161" s="20" t="str">
        <f>INDEX($FL$15:$GO$15,1,MATCH(GR161,FL161:GO161,0))</f>
        <v>AYGPHARMA SAS</v>
      </c>
      <c r="GT161" s="96">
        <f t="shared" si="173"/>
        <v>16720.655864827084</v>
      </c>
      <c r="GU161" s="96">
        <f t="shared" si="174"/>
        <v>24385.200000000001</v>
      </c>
      <c r="GV161" s="96">
        <f>AVERAGE(FL161:GO161)</f>
        <v>20326.75</v>
      </c>
      <c r="GW161" s="87">
        <f>GR161-GQ161</f>
        <v>-579.81983103385573</v>
      </c>
      <c r="GX161" s="88">
        <f t="shared" si="185"/>
        <v>-2.7741487449833447E-2</v>
      </c>
      <c r="GY161" s="96">
        <f>GR161</f>
        <v>20321</v>
      </c>
      <c r="GZ161" s="96">
        <f t="shared" si="163"/>
        <v>21316729</v>
      </c>
    </row>
    <row r="162" spans="1:210" s="27" customFormat="1" ht="30" customHeight="1">
      <c r="A162" s="17">
        <v>146</v>
      </c>
      <c r="B162" s="18" t="s">
        <v>388</v>
      </c>
      <c r="C162" s="53" t="s">
        <v>389</v>
      </c>
      <c r="D162" s="55"/>
      <c r="E162" s="51">
        <v>510</v>
      </c>
      <c r="F162" s="19" t="s">
        <v>972</v>
      </c>
      <c r="G162" s="20" t="s">
        <v>981</v>
      </c>
      <c r="H162" s="60"/>
      <c r="I162" s="90" t="s">
        <v>1036</v>
      </c>
      <c r="J162" s="14">
        <v>21684</v>
      </c>
      <c r="K162" s="14">
        <f>(J162*5.62%)+J162</f>
        <v>22902.640800000001</v>
      </c>
      <c r="L162" s="14">
        <f>(K162*13.12%)+K162</f>
        <v>25907.467272959999</v>
      </c>
      <c r="M162" s="14">
        <f>(L162*9.28%)+L162</f>
        <v>28311.680235890686</v>
      </c>
      <c r="N162" s="14">
        <f>M162</f>
        <v>28311.680235890686</v>
      </c>
      <c r="O162" s="14">
        <f t="shared" si="166"/>
        <v>14438956.92030425</v>
      </c>
      <c r="P162" s="286"/>
      <c r="Q162" s="39"/>
      <c r="R162" s="30"/>
      <c r="S162" s="31"/>
      <c r="T162" s="31"/>
      <c r="U162" s="4"/>
      <c r="V162" s="39"/>
      <c r="W162" s="30"/>
      <c r="X162" s="31"/>
      <c r="Y162" s="31"/>
      <c r="Z162" s="286"/>
      <c r="AA162" s="39"/>
      <c r="AB162" s="39"/>
      <c r="AC162" s="31"/>
      <c r="AD162" s="31"/>
      <c r="AE162" s="4"/>
      <c r="AF162" s="39">
        <v>25771</v>
      </c>
      <c r="AG162" s="30">
        <v>0</v>
      </c>
      <c r="AH162" s="31">
        <v>25771</v>
      </c>
      <c r="AI162" s="31">
        <v>13143210</v>
      </c>
      <c r="AJ162" s="4"/>
      <c r="AK162" s="39"/>
      <c r="AL162" s="39"/>
      <c r="AM162" s="31"/>
      <c r="AN162" s="31"/>
      <c r="AO162" s="4"/>
      <c r="AP162" s="39"/>
      <c r="AQ162" s="30"/>
      <c r="AR162" s="31"/>
      <c r="AS162" s="14"/>
      <c r="AT162" s="4"/>
      <c r="AU162" s="39"/>
      <c r="AV162" s="14"/>
      <c r="AW162" s="31"/>
      <c r="AX162" s="14"/>
      <c r="AY162" s="4"/>
      <c r="AZ162" s="39"/>
      <c r="BA162" s="30"/>
      <c r="BB162" s="31"/>
      <c r="BC162" s="31"/>
      <c r="BD162" s="4"/>
      <c r="BE162" s="39"/>
      <c r="BF162" s="30"/>
      <c r="BG162" s="31"/>
      <c r="BH162" s="14"/>
      <c r="BI162" s="4"/>
      <c r="BJ162" s="39"/>
      <c r="BK162" s="30"/>
      <c r="BL162" s="31"/>
      <c r="BM162" s="14"/>
      <c r="BN162" s="4"/>
      <c r="BO162" s="39"/>
      <c r="BP162" s="30"/>
      <c r="BQ162" s="31"/>
      <c r="BR162" s="14"/>
      <c r="BS162" s="4"/>
      <c r="BT162" s="39"/>
      <c r="BU162" s="30"/>
      <c r="BV162" s="31"/>
      <c r="BW162" s="14"/>
      <c r="BX162" s="4"/>
      <c r="BY162" s="39"/>
      <c r="BZ162" s="30"/>
      <c r="CA162" s="31"/>
      <c r="CB162" s="14"/>
      <c r="CC162" s="4"/>
      <c r="CD162" s="35"/>
      <c r="CE162" s="33"/>
      <c r="CF162" s="31"/>
      <c r="CG162" s="14"/>
      <c r="CH162" s="4"/>
      <c r="CI162" s="39"/>
      <c r="CJ162" s="30"/>
      <c r="CK162" s="31"/>
      <c r="CL162" s="14"/>
      <c r="CM162" s="4"/>
      <c r="CN162" s="39"/>
      <c r="CO162" s="30"/>
      <c r="CP162" s="31"/>
      <c r="CQ162" s="14"/>
      <c r="CR162" s="4"/>
      <c r="CS162" s="39"/>
      <c r="CT162" s="39"/>
      <c r="CU162" s="39"/>
      <c r="CV162" s="14"/>
      <c r="CW162" s="4"/>
      <c r="CX162" s="39"/>
      <c r="CY162" s="30"/>
      <c r="CZ162" s="31"/>
      <c r="DA162" s="14"/>
      <c r="DB162" s="286"/>
      <c r="DC162" s="14">
        <v>24779.34782608696</v>
      </c>
      <c r="DD162" s="14">
        <v>0</v>
      </c>
      <c r="DE162" s="14">
        <v>24779.34782608696</v>
      </c>
      <c r="DF162" s="14">
        <v>12637467.39130435</v>
      </c>
      <c r="DG162" s="4"/>
      <c r="DH162" s="39"/>
      <c r="DI162" s="30"/>
      <c r="DJ162" s="31"/>
      <c r="DK162" s="14"/>
      <c r="DL162" s="4"/>
      <c r="DM162" s="39"/>
      <c r="DN162" s="30"/>
      <c r="DO162" s="31"/>
      <c r="DP162" s="14"/>
      <c r="DQ162" s="4"/>
      <c r="DR162" s="39"/>
      <c r="DS162" s="30"/>
      <c r="DT162" s="31"/>
      <c r="DU162" s="14"/>
      <c r="DV162" s="4"/>
      <c r="DW162" s="46"/>
      <c r="DX162" s="61"/>
      <c r="DY162" s="61"/>
      <c r="DZ162" s="14"/>
      <c r="EA162" s="4"/>
      <c r="EB162" s="39"/>
      <c r="EC162" s="43"/>
      <c r="ED162" s="31"/>
      <c r="EE162" s="14"/>
      <c r="EF162" s="4"/>
      <c r="EG162" s="39"/>
      <c r="EH162" s="30"/>
      <c r="EI162" s="31"/>
      <c r="EJ162" s="14"/>
      <c r="EK162" s="4"/>
      <c r="EL162" s="39"/>
      <c r="EM162" s="30"/>
      <c r="EN162" s="31"/>
      <c r="EO162" s="14"/>
      <c r="EP162" s="4"/>
      <c r="EQ162" s="39"/>
      <c r="ER162" s="30"/>
      <c r="ES162" s="31"/>
      <c r="ET162" s="14"/>
      <c r="EU162" s="4"/>
      <c r="EV162" s="39"/>
      <c r="EW162" s="30"/>
      <c r="EX162" s="31"/>
      <c r="EY162" s="14"/>
      <c r="EZ162" s="286"/>
      <c r="FA162" s="39"/>
      <c r="FB162" s="30"/>
      <c r="FC162" s="31"/>
      <c r="FD162" s="14"/>
      <c r="FE162" s="4"/>
      <c r="FF162" s="39"/>
      <c r="FG162" s="30"/>
      <c r="FH162" s="31"/>
      <c r="FI162" s="14"/>
      <c r="FJ162" s="94"/>
      <c r="FK162" s="87">
        <f t="shared" si="167"/>
        <v>28311.680235890686</v>
      </c>
      <c r="FL162" s="87"/>
      <c r="FM162" s="87"/>
      <c r="FN162" s="87"/>
      <c r="FO162" s="87">
        <f t="shared" si="186"/>
        <v>25771</v>
      </c>
      <c r="FP162" s="87"/>
      <c r="FQ162" s="87"/>
      <c r="FR162" s="87"/>
      <c r="FS162" s="87"/>
      <c r="FT162" s="87"/>
      <c r="FU162" s="87"/>
      <c r="FV162" s="87"/>
      <c r="FW162" s="87"/>
      <c r="FX162" s="87"/>
      <c r="FY162" s="87"/>
      <c r="FZ162" s="87"/>
      <c r="GA162" s="87"/>
      <c r="GB162" s="87"/>
      <c r="GC162" s="87"/>
      <c r="GD162" s="87">
        <f t="shared" si="169"/>
        <v>24779.34782608696</v>
      </c>
      <c r="GE162" s="87"/>
      <c r="GF162" s="87"/>
      <c r="GG162" s="87"/>
      <c r="GH162" s="87"/>
      <c r="GI162" s="87"/>
      <c r="GJ162" s="87"/>
      <c r="GK162" s="87"/>
      <c r="GL162" s="87"/>
      <c r="GM162" s="87"/>
      <c r="GN162" s="87"/>
      <c r="GO162" s="87"/>
      <c r="GP162" s="95"/>
      <c r="GQ162" s="87">
        <f t="shared" si="171"/>
        <v>28311.680235890686</v>
      </c>
      <c r="GR162" s="96">
        <f t="shared" si="161"/>
        <v>24779.34782608696</v>
      </c>
      <c r="GS162" s="20" t="str">
        <f>INDEX($FL$15:$GO$15,1,MATCH(GR162,FL162:GO162,0))</f>
        <v>MEDICOX LTDA</v>
      </c>
      <c r="GT162" s="96">
        <f t="shared" si="173"/>
        <v>22649.344188712552</v>
      </c>
      <c r="GU162" s="96">
        <f t="shared" si="174"/>
        <v>29735.217391304352</v>
      </c>
      <c r="GV162" s="96">
        <f>AVERAGE(FL162:GO162)</f>
        <v>25275.17391304348</v>
      </c>
      <c r="GW162" s="87">
        <f>GR162-GQ162</f>
        <v>-3532.3324098037265</v>
      </c>
      <c r="GX162" s="88">
        <f t="shared" si="185"/>
        <v>-0.12476590510957355</v>
      </c>
      <c r="GY162" s="96">
        <f>GR162</f>
        <v>24779.34782608696</v>
      </c>
      <c r="GZ162" s="96">
        <f t="shared" si="163"/>
        <v>12637467.39130435</v>
      </c>
    </row>
    <row r="163" spans="1:210" s="27" customFormat="1" ht="30" customHeight="1">
      <c r="A163" s="17">
        <v>147</v>
      </c>
      <c r="B163" s="18" t="s">
        <v>390</v>
      </c>
      <c r="C163" s="53" t="s">
        <v>391</v>
      </c>
      <c r="D163" s="55"/>
      <c r="E163" s="51">
        <v>1</v>
      </c>
      <c r="F163" s="19" t="s">
        <v>970</v>
      </c>
      <c r="G163" s="20" t="s">
        <v>981</v>
      </c>
      <c r="H163" s="60"/>
      <c r="I163" s="90" t="s">
        <v>1027</v>
      </c>
      <c r="J163" s="14">
        <v>18662.77</v>
      </c>
      <c r="K163" s="14"/>
      <c r="L163" s="14"/>
      <c r="M163" s="14"/>
      <c r="N163" s="14">
        <f>J163</f>
        <v>18662.77</v>
      </c>
      <c r="O163" s="14">
        <f t="shared" si="166"/>
        <v>18662.77</v>
      </c>
      <c r="P163" s="286"/>
      <c r="Q163" s="39"/>
      <c r="R163" s="30"/>
      <c r="S163" s="31"/>
      <c r="T163" s="31"/>
      <c r="U163" s="4"/>
      <c r="V163" s="39"/>
      <c r="W163" s="30"/>
      <c r="X163" s="31"/>
      <c r="Y163" s="31"/>
      <c r="Z163" s="286"/>
      <c r="AA163" s="39"/>
      <c r="AB163" s="39"/>
      <c r="AC163" s="31"/>
      <c r="AD163" s="31"/>
      <c r="AE163" s="4"/>
      <c r="AF163" s="39"/>
      <c r="AG163" s="30"/>
      <c r="AH163" s="31"/>
      <c r="AI163" s="31"/>
      <c r="AJ163" s="4"/>
      <c r="AK163" s="39"/>
      <c r="AL163" s="39"/>
      <c r="AM163" s="31"/>
      <c r="AN163" s="31"/>
      <c r="AO163" s="4"/>
      <c r="AP163" s="39"/>
      <c r="AQ163" s="30"/>
      <c r="AR163" s="31"/>
      <c r="AS163" s="14"/>
      <c r="AT163" s="4"/>
      <c r="AU163" s="39"/>
      <c r="AV163" s="14"/>
      <c r="AW163" s="31"/>
      <c r="AX163" s="14"/>
      <c r="AY163" s="4"/>
      <c r="AZ163" s="39"/>
      <c r="BA163" s="30"/>
      <c r="BB163" s="31"/>
      <c r="BC163" s="31"/>
      <c r="BD163" s="4"/>
      <c r="BE163" s="39"/>
      <c r="BF163" s="30"/>
      <c r="BG163" s="31"/>
      <c r="BH163" s="14"/>
      <c r="BI163" s="4"/>
      <c r="BJ163" s="39"/>
      <c r="BK163" s="30"/>
      <c r="BL163" s="31"/>
      <c r="BM163" s="14"/>
      <c r="BN163" s="4"/>
      <c r="BO163" s="39"/>
      <c r="BP163" s="30"/>
      <c r="BQ163" s="31"/>
      <c r="BR163" s="14"/>
      <c r="BS163" s="4"/>
      <c r="BT163" s="39"/>
      <c r="BU163" s="30"/>
      <c r="BV163" s="31"/>
      <c r="BW163" s="14"/>
      <c r="BX163" s="4"/>
      <c r="BY163" s="39"/>
      <c r="BZ163" s="30"/>
      <c r="CA163" s="31"/>
      <c r="CB163" s="14"/>
      <c r="CC163" s="4"/>
      <c r="CD163" s="35"/>
      <c r="CE163" s="33"/>
      <c r="CF163" s="31"/>
      <c r="CG163" s="14"/>
      <c r="CH163" s="4"/>
      <c r="CI163" s="39"/>
      <c r="CJ163" s="30"/>
      <c r="CK163" s="31"/>
      <c r="CL163" s="14"/>
      <c r="CM163" s="4"/>
      <c r="CN163" s="39"/>
      <c r="CO163" s="30"/>
      <c r="CP163" s="31"/>
      <c r="CQ163" s="14"/>
      <c r="CR163" s="4"/>
      <c r="CS163" s="39"/>
      <c r="CT163" s="39"/>
      <c r="CU163" s="39"/>
      <c r="CV163" s="14"/>
      <c r="CW163" s="4"/>
      <c r="CX163" s="39"/>
      <c r="CY163" s="30"/>
      <c r="CZ163" s="31"/>
      <c r="DA163" s="14"/>
      <c r="DB163" s="286"/>
      <c r="DC163" s="14"/>
      <c r="DD163" s="14"/>
      <c r="DE163" s="14"/>
      <c r="DF163" s="14"/>
      <c r="DG163" s="4"/>
      <c r="DH163" s="39"/>
      <c r="DI163" s="30"/>
      <c r="DJ163" s="31"/>
      <c r="DK163" s="14"/>
      <c r="DL163" s="4"/>
      <c r="DM163" s="39"/>
      <c r="DN163" s="30"/>
      <c r="DO163" s="31"/>
      <c r="DP163" s="14"/>
      <c r="DQ163" s="4"/>
      <c r="DR163" s="39"/>
      <c r="DS163" s="30"/>
      <c r="DT163" s="31"/>
      <c r="DU163" s="14"/>
      <c r="DV163" s="4"/>
      <c r="DW163" s="46"/>
      <c r="DX163" s="61"/>
      <c r="DY163" s="61"/>
      <c r="DZ163" s="14"/>
      <c r="EA163" s="4"/>
      <c r="EB163" s="39"/>
      <c r="EC163" s="43"/>
      <c r="ED163" s="31"/>
      <c r="EE163" s="14"/>
      <c r="EF163" s="4"/>
      <c r="EG163" s="39"/>
      <c r="EH163" s="30"/>
      <c r="EI163" s="31"/>
      <c r="EJ163" s="14"/>
      <c r="EK163" s="4"/>
      <c r="EL163" s="39"/>
      <c r="EM163" s="30"/>
      <c r="EN163" s="31"/>
      <c r="EO163" s="14"/>
      <c r="EP163" s="4"/>
      <c r="EQ163" s="39"/>
      <c r="ER163" s="30"/>
      <c r="ES163" s="31"/>
      <c r="ET163" s="14"/>
      <c r="EU163" s="4"/>
      <c r="EV163" s="39"/>
      <c r="EW163" s="30"/>
      <c r="EX163" s="31"/>
      <c r="EY163" s="14"/>
      <c r="EZ163" s="286"/>
      <c r="FA163" s="39"/>
      <c r="FB163" s="30"/>
      <c r="FC163" s="31"/>
      <c r="FD163" s="14"/>
      <c r="FE163" s="4"/>
      <c r="FF163" s="39"/>
      <c r="FG163" s="30"/>
      <c r="FH163" s="31"/>
      <c r="FI163" s="14"/>
      <c r="FJ163" s="94"/>
      <c r="FK163" s="87">
        <f t="shared" si="167"/>
        <v>18662.77</v>
      </c>
      <c r="FL163" s="87"/>
      <c r="FM163" s="87"/>
      <c r="FN163" s="87"/>
      <c r="FO163" s="87"/>
      <c r="FP163" s="87"/>
      <c r="FQ163" s="87"/>
      <c r="FR163" s="87"/>
      <c r="FS163" s="87"/>
      <c r="FT163" s="87"/>
      <c r="FU163" s="87"/>
      <c r="FV163" s="87"/>
      <c r="FW163" s="87"/>
      <c r="FX163" s="87"/>
      <c r="FY163" s="87"/>
      <c r="FZ163" s="87"/>
      <c r="GA163" s="87"/>
      <c r="GB163" s="87"/>
      <c r="GC163" s="87"/>
      <c r="GD163" s="87"/>
      <c r="GE163" s="87"/>
      <c r="GF163" s="87"/>
      <c r="GG163" s="87"/>
      <c r="GH163" s="87"/>
      <c r="GI163" s="87"/>
      <c r="GJ163" s="87"/>
      <c r="GK163" s="87"/>
      <c r="GL163" s="87"/>
      <c r="GM163" s="87"/>
      <c r="GN163" s="87"/>
      <c r="GO163" s="87"/>
      <c r="GP163" s="95"/>
      <c r="GQ163" s="87">
        <f t="shared" si="171"/>
        <v>18662.77</v>
      </c>
      <c r="GR163" s="96">
        <f t="shared" si="161"/>
        <v>0</v>
      </c>
      <c r="GS163" s="20" t="s">
        <v>1021</v>
      </c>
      <c r="GT163" s="96">
        <f t="shared" si="173"/>
        <v>14930.216</v>
      </c>
      <c r="GU163" s="96">
        <f t="shared" si="174"/>
        <v>0</v>
      </c>
      <c r="GV163" s="96">
        <v>0</v>
      </c>
      <c r="GW163" s="87">
        <v>0</v>
      </c>
      <c r="GX163" s="88">
        <f t="shared" si="185"/>
        <v>0</v>
      </c>
      <c r="GY163" s="96">
        <f>GQ163</f>
        <v>18662.77</v>
      </c>
      <c r="GZ163" s="96">
        <f t="shared" si="163"/>
        <v>18662.77</v>
      </c>
    </row>
    <row r="164" spans="1:210" s="27" customFormat="1" ht="30" customHeight="1">
      <c r="A164" s="17">
        <v>148</v>
      </c>
      <c r="B164" s="18" t="s">
        <v>392</v>
      </c>
      <c r="C164" s="53" t="s">
        <v>393</v>
      </c>
      <c r="D164" s="55"/>
      <c r="E164" s="51">
        <v>72</v>
      </c>
      <c r="F164" s="19" t="s">
        <v>970</v>
      </c>
      <c r="G164" s="20" t="s">
        <v>981</v>
      </c>
      <c r="H164" s="60"/>
      <c r="I164" s="90" t="s">
        <v>1033</v>
      </c>
      <c r="J164" s="14">
        <v>6307</v>
      </c>
      <c r="K164" s="14"/>
      <c r="L164" s="14"/>
      <c r="M164" s="14">
        <f>(J164*9.28%)+J164</f>
        <v>6892.2896000000001</v>
      </c>
      <c r="N164" s="14">
        <f>M164</f>
        <v>6892.2896000000001</v>
      </c>
      <c r="O164" s="14">
        <f t="shared" si="166"/>
        <v>496244.85120000003</v>
      </c>
      <c r="P164" s="286"/>
      <c r="Q164" s="39"/>
      <c r="R164" s="30"/>
      <c r="S164" s="31"/>
      <c r="T164" s="31"/>
      <c r="U164" s="4"/>
      <c r="V164" s="39"/>
      <c r="W164" s="30"/>
      <c r="X164" s="31"/>
      <c r="Y164" s="31"/>
      <c r="Z164" s="286"/>
      <c r="AA164" s="39"/>
      <c r="AB164" s="39"/>
      <c r="AC164" s="31"/>
      <c r="AD164" s="31"/>
      <c r="AE164" s="4"/>
      <c r="AF164" s="39"/>
      <c r="AG164" s="30"/>
      <c r="AH164" s="31"/>
      <c r="AI164" s="31"/>
      <c r="AJ164" s="4"/>
      <c r="AK164" s="39"/>
      <c r="AL164" s="39"/>
      <c r="AM164" s="31"/>
      <c r="AN164" s="31"/>
      <c r="AO164" s="4"/>
      <c r="AP164" s="39"/>
      <c r="AQ164" s="30"/>
      <c r="AR164" s="31"/>
      <c r="AS164" s="14"/>
      <c r="AT164" s="4"/>
      <c r="AU164" s="39"/>
      <c r="AV164" s="14"/>
      <c r="AW164" s="31"/>
      <c r="AX164" s="14"/>
      <c r="AY164" s="4"/>
      <c r="AZ164" s="39"/>
      <c r="BA164" s="30"/>
      <c r="BB164" s="31"/>
      <c r="BC164" s="31"/>
      <c r="BD164" s="4"/>
      <c r="BE164" s="39"/>
      <c r="BF164" s="30"/>
      <c r="BG164" s="31"/>
      <c r="BH164" s="14"/>
      <c r="BI164" s="4"/>
      <c r="BJ164" s="39"/>
      <c r="BK164" s="30"/>
      <c r="BL164" s="31"/>
      <c r="BM164" s="14"/>
      <c r="BN164" s="4"/>
      <c r="BO164" s="39"/>
      <c r="BP164" s="30"/>
      <c r="BQ164" s="31"/>
      <c r="BR164" s="14"/>
      <c r="BS164" s="4"/>
      <c r="BT164" s="39"/>
      <c r="BU164" s="30"/>
      <c r="BV164" s="31"/>
      <c r="BW164" s="14"/>
      <c r="BX164" s="4"/>
      <c r="BY164" s="39"/>
      <c r="BZ164" s="30"/>
      <c r="CA164" s="31"/>
      <c r="CB164" s="14"/>
      <c r="CC164" s="4"/>
      <c r="CD164" s="35"/>
      <c r="CE164" s="33"/>
      <c r="CF164" s="31"/>
      <c r="CG164" s="14"/>
      <c r="CH164" s="4"/>
      <c r="CI164" s="39"/>
      <c r="CJ164" s="30"/>
      <c r="CK164" s="31"/>
      <c r="CL164" s="14"/>
      <c r="CM164" s="4"/>
      <c r="CN164" s="39"/>
      <c r="CO164" s="30"/>
      <c r="CP164" s="31"/>
      <c r="CQ164" s="14"/>
      <c r="CR164" s="4"/>
      <c r="CS164" s="39"/>
      <c r="CT164" s="39"/>
      <c r="CU164" s="39"/>
      <c r="CV164" s="14"/>
      <c r="CW164" s="4"/>
      <c r="CX164" s="39"/>
      <c r="CY164" s="30"/>
      <c r="CZ164" s="31"/>
      <c r="DA164" s="14"/>
      <c r="DB164" s="286"/>
      <c r="DC164" s="43">
        <v>5690</v>
      </c>
      <c r="DD164" s="43">
        <v>1081.0999999999999</v>
      </c>
      <c r="DE164" s="14">
        <v>6771.1</v>
      </c>
      <c r="DF164" s="14">
        <v>487519.2</v>
      </c>
      <c r="DG164" s="4"/>
      <c r="DH164" s="39"/>
      <c r="DI164" s="30"/>
      <c r="DJ164" s="31"/>
      <c r="DK164" s="14"/>
      <c r="DL164" s="4"/>
      <c r="DM164" s="39">
        <v>9900</v>
      </c>
      <c r="DN164" s="14">
        <v>1881</v>
      </c>
      <c r="DO164" s="31">
        <v>11781</v>
      </c>
      <c r="DP164" s="14">
        <v>848232</v>
      </c>
      <c r="DQ164" s="4"/>
      <c r="DR164" s="39"/>
      <c r="DS164" s="30"/>
      <c r="DT164" s="31"/>
      <c r="DU164" s="14"/>
      <c r="DV164" s="4"/>
      <c r="DW164" s="46"/>
      <c r="DX164" s="61"/>
      <c r="DY164" s="61"/>
      <c r="DZ164" s="14"/>
      <c r="EA164" s="4"/>
      <c r="EB164" s="39"/>
      <c r="EC164" s="43"/>
      <c r="ED164" s="31"/>
      <c r="EE164" s="14"/>
      <c r="EF164" s="4"/>
      <c r="EG164" s="39"/>
      <c r="EH164" s="30"/>
      <c r="EI164" s="31"/>
      <c r="EJ164" s="14"/>
      <c r="EK164" s="4"/>
      <c r="EL164" s="39"/>
      <c r="EM164" s="30"/>
      <c r="EN164" s="31"/>
      <c r="EO164" s="14"/>
      <c r="EP164" s="4"/>
      <c r="EQ164" s="39"/>
      <c r="ER164" s="30"/>
      <c r="ES164" s="31"/>
      <c r="ET164" s="14"/>
      <c r="EU164" s="4"/>
      <c r="EV164" s="39"/>
      <c r="EW164" s="30"/>
      <c r="EX164" s="31"/>
      <c r="EY164" s="14"/>
      <c r="EZ164" s="286"/>
      <c r="FA164" s="39"/>
      <c r="FB164" s="30"/>
      <c r="FC164" s="31"/>
      <c r="FD164" s="14"/>
      <c r="FE164" s="4"/>
      <c r="FF164" s="39"/>
      <c r="FG164" s="30"/>
      <c r="FH164" s="31"/>
      <c r="FI164" s="14"/>
      <c r="FJ164" s="94"/>
      <c r="FK164" s="87">
        <f t="shared" si="167"/>
        <v>6892.2896000000001</v>
      </c>
      <c r="FL164" s="87"/>
      <c r="FM164" s="87"/>
      <c r="FN164" s="87"/>
      <c r="FO164" s="87"/>
      <c r="FP164" s="87"/>
      <c r="FQ164" s="87"/>
      <c r="FR164" s="87"/>
      <c r="FS164" s="87"/>
      <c r="FT164" s="87"/>
      <c r="FU164" s="87"/>
      <c r="FV164" s="87"/>
      <c r="FW164" s="87"/>
      <c r="FX164" s="87"/>
      <c r="FY164" s="87"/>
      <c r="FZ164" s="87"/>
      <c r="GA164" s="87"/>
      <c r="GB164" s="87"/>
      <c r="GC164" s="87"/>
      <c r="GD164" s="87">
        <f t="shared" si="169"/>
        <v>6771.1</v>
      </c>
      <c r="GE164" s="87"/>
      <c r="GF164" s="87">
        <f t="shared" ref="GF164:GF197" si="187">DO164</f>
        <v>11781</v>
      </c>
      <c r="GG164" s="87"/>
      <c r="GH164" s="87"/>
      <c r="GI164" s="87"/>
      <c r="GJ164" s="87"/>
      <c r="GK164" s="87"/>
      <c r="GL164" s="87"/>
      <c r="GM164" s="87"/>
      <c r="GN164" s="87"/>
      <c r="GO164" s="87"/>
      <c r="GP164" s="95"/>
      <c r="GQ164" s="87">
        <f t="shared" si="171"/>
        <v>6892.2896000000001</v>
      </c>
      <c r="GR164" s="96">
        <f t="shared" si="161"/>
        <v>6771.1</v>
      </c>
      <c r="GS164" s="20" t="str">
        <f t="shared" ref="GS164:GS181" si="188">INDEX($FL$15:$GO$15,1,MATCH(GR164,FL164:GO164,0))</f>
        <v>MEDICOX LTDA</v>
      </c>
      <c r="GT164" s="96">
        <f t="shared" si="173"/>
        <v>5513.8316800000002</v>
      </c>
      <c r="GU164" s="96">
        <f t="shared" si="174"/>
        <v>8125.32</v>
      </c>
      <c r="GV164" s="96">
        <f t="shared" ref="GV164:GV181" si="189">AVERAGE(FL164:GO164)</f>
        <v>9276.0499999999993</v>
      </c>
      <c r="GW164" s="87">
        <f>GR164-GQ164</f>
        <v>-121.1895999999997</v>
      </c>
      <c r="GX164" s="88">
        <f t="shared" si="185"/>
        <v>-1.7583358656316429E-2</v>
      </c>
      <c r="GY164" s="96">
        <f t="shared" ref="GY164:GY181" si="190">GR164</f>
        <v>6771.1</v>
      </c>
      <c r="GZ164" s="96">
        <f t="shared" si="163"/>
        <v>487519.2</v>
      </c>
    </row>
    <row r="165" spans="1:210" s="27" customFormat="1" ht="30" customHeight="1">
      <c r="A165" s="17">
        <v>149</v>
      </c>
      <c r="B165" s="18" t="s">
        <v>394</v>
      </c>
      <c r="C165" s="53" t="s">
        <v>395</v>
      </c>
      <c r="D165" s="55"/>
      <c r="E165" s="51">
        <v>8</v>
      </c>
      <c r="F165" s="19" t="s">
        <v>976</v>
      </c>
      <c r="G165" s="20" t="s">
        <v>981</v>
      </c>
      <c r="H165" s="60"/>
      <c r="I165" s="90" t="s">
        <v>1027</v>
      </c>
      <c r="J165" s="14">
        <v>2309</v>
      </c>
      <c r="K165" s="14"/>
      <c r="L165" s="14"/>
      <c r="M165" s="14"/>
      <c r="N165" s="14">
        <f>J165</f>
        <v>2309</v>
      </c>
      <c r="O165" s="14">
        <f t="shared" si="166"/>
        <v>18472</v>
      </c>
      <c r="P165" s="286"/>
      <c r="Q165" s="39"/>
      <c r="R165" s="30"/>
      <c r="S165" s="31"/>
      <c r="T165" s="31"/>
      <c r="U165" s="4"/>
      <c r="V165" s="39"/>
      <c r="W165" s="30"/>
      <c r="X165" s="31"/>
      <c r="Y165" s="31"/>
      <c r="Z165" s="286"/>
      <c r="AA165" s="39"/>
      <c r="AB165" s="39"/>
      <c r="AC165" s="31"/>
      <c r="AD165" s="31"/>
      <c r="AE165" s="4"/>
      <c r="AF165" s="39"/>
      <c r="AG165" s="30"/>
      <c r="AH165" s="31"/>
      <c r="AI165" s="31"/>
      <c r="AJ165" s="4"/>
      <c r="AK165" s="39"/>
      <c r="AL165" s="39"/>
      <c r="AM165" s="31"/>
      <c r="AN165" s="31"/>
      <c r="AO165" s="4"/>
      <c r="AP165" s="39"/>
      <c r="AQ165" s="30"/>
      <c r="AR165" s="31"/>
      <c r="AS165" s="14"/>
      <c r="AT165" s="4"/>
      <c r="AU165" s="39"/>
      <c r="AV165" s="14"/>
      <c r="AW165" s="31"/>
      <c r="AX165" s="14"/>
      <c r="AY165" s="4"/>
      <c r="AZ165" s="39"/>
      <c r="BA165" s="30"/>
      <c r="BB165" s="31"/>
      <c r="BC165" s="31"/>
      <c r="BD165" s="4"/>
      <c r="BE165" s="39"/>
      <c r="BF165" s="30"/>
      <c r="BG165" s="31"/>
      <c r="BH165" s="14"/>
      <c r="BI165" s="4"/>
      <c r="BJ165" s="39"/>
      <c r="BK165" s="30"/>
      <c r="BL165" s="31"/>
      <c r="BM165" s="14"/>
      <c r="BN165" s="4"/>
      <c r="BO165" s="39"/>
      <c r="BP165" s="30"/>
      <c r="BQ165" s="31"/>
      <c r="BR165" s="14"/>
      <c r="BS165" s="4"/>
      <c r="BT165" s="39"/>
      <c r="BU165" s="30"/>
      <c r="BV165" s="31"/>
      <c r="BW165" s="14"/>
      <c r="BX165" s="4"/>
      <c r="BY165" s="39"/>
      <c r="BZ165" s="30"/>
      <c r="CA165" s="31"/>
      <c r="CB165" s="14"/>
      <c r="CC165" s="4"/>
      <c r="CD165" s="35"/>
      <c r="CE165" s="33"/>
      <c r="CF165" s="31"/>
      <c r="CG165" s="14"/>
      <c r="CH165" s="4"/>
      <c r="CI165" s="39"/>
      <c r="CJ165" s="30"/>
      <c r="CK165" s="31"/>
      <c r="CL165" s="14"/>
      <c r="CM165" s="4"/>
      <c r="CN165" s="39"/>
      <c r="CO165" s="30"/>
      <c r="CP165" s="31"/>
      <c r="CQ165" s="14"/>
      <c r="CR165" s="4"/>
      <c r="CS165" s="39"/>
      <c r="CT165" s="39"/>
      <c r="CU165" s="39"/>
      <c r="CV165" s="14"/>
      <c r="CW165" s="4"/>
      <c r="CX165" s="39"/>
      <c r="CY165" s="30"/>
      <c r="CZ165" s="31"/>
      <c r="DA165" s="14"/>
      <c r="DB165" s="286"/>
      <c r="DC165" s="43"/>
      <c r="DD165" s="43"/>
      <c r="DE165" s="14"/>
      <c r="DF165" s="14"/>
      <c r="DG165" s="4"/>
      <c r="DH165" s="39"/>
      <c r="DI165" s="30"/>
      <c r="DJ165" s="31"/>
      <c r="DK165" s="14"/>
      <c r="DL165" s="4"/>
      <c r="DM165" s="39"/>
      <c r="DN165" s="30"/>
      <c r="DO165" s="31"/>
      <c r="DP165" s="14"/>
      <c r="DQ165" s="4"/>
      <c r="DR165" s="39"/>
      <c r="DS165" s="30"/>
      <c r="DT165" s="31"/>
      <c r="DU165" s="14"/>
      <c r="DV165" s="4"/>
      <c r="DW165" s="45">
        <v>25000</v>
      </c>
      <c r="DX165" s="61">
        <v>0</v>
      </c>
      <c r="DY165" s="61">
        <v>25000</v>
      </c>
      <c r="DZ165" s="14">
        <v>200000</v>
      </c>
      <c r="EA165" s="4"/>
      <c r="EB165" s="39"/>
      <c r="EC165" s="43"/>
      <c r="ED165" s="31"/>
      <c r="EE165" s="14"/>
      <c r="EF165" s="4"/>
      <c r="EG165" s="39"/>
      <c r="EH165" s="30"/>
      <c r="EI165" s="31"/>
      <c r="EJ165" s="14"/>
      <c r="EK165" s="4"/>
      <c r="EL165" s="39"/>
      <c r="EM165" s="30"/>
      <c r="EN165" s="31"/>
      <c r="EO165" s="14"/>
      <c r="EP165" s="4"/>
      <c r="EQ165" s="39"/>
      <c r="ER165" s="30"/>
      <c r="ES165" s="31"/>
      <c r="ET165" s="14"/>
      <c r="EU165" s="4"/>
      <c r="EV165" s="39"/>
      <c r="EW165" s="30"/>
      <c r="EX165" s="31"/>
      <c r="EY165" s="14"/>
      <c r="EZ165" s="286"/>
      <c r="FA165" s="39"/>
      <c r="FB165" s="30"/>
      <c r="FC165" s="31"/>
      <c r="FD165" s="14"/>
      <c r="FE165" s="4"/>
      <c r="FF165" s="39"/>
      <c r="FG165" s="30"/>
      <c r="FH165" s="31"/>
      <c r="FI165" s="14"/>
      <c r="FJ165" s="94"/>
      <c r="FK165" s="87">
        <f t="shared" si="167"/>
        <v>2309</v>
      </c>
      <c r="FL165" s="87"/>
      <c r="FM165" s="87"/>
      <c r="FN165" s="87"/>
      <c r="FO165" s="87"/>
      <c r="FP165" s="87"/>
      <c r="FQ165" s="87"/>
      <c r="FR165" s="87"/>
      <c r="FS165" s="87"/>
      <c r="FT165" s="87"/>
      <c r="FU165" s="87"/>
      <c r="FV165" s="87"/>
      <c r="FW165" s="87"/>
      <c r="FX165" s="87"/>
      <c r="FY165" s="87"/>
      <c r="FZ165" s="87"/>
      <c r="GA165" s="87"/>
      <c r="GB165" s="87"/>
      <c r="GC165" s="87"/>
      <c r="GD165" s="87"/>
      <c r="GE165" s="87"/>
      <c r="GF165" s="87"/>
      <c r="GG165" s="87"/>
      <c r="GH165" s="87">
        <f t="shared" si="170"/>
        <v>25000</v>
      </c>
      <c r="GI165" s="87"/>
      <c r="GJ165" s="87"/>
      <c r="GK165" s="87"/>
      <c r="GL165" s="87"/>
      <c r="GM165" s="87"/>
      <c r="GN165" s="87"/>
      <c r="GO165" s="87"/>
      <c r="GP165" s="95"/>
      <c r="GQ165" s="87">
        <f t="shared" si="171"/>
        <v>2309</v>
      </c>
      <c r="GR165" s="96">
        <f t="shared" si="161"/>
        <v>25000</v>
      </c>
      <c r="GS165" s="20" t="str">
        <f t="shared" si="188"/>
        <v>RAFAEL ANTONIO SALAMANCA</v>
      </c>
      <c r="GT165" s="96">
        <f t="shared" si="173"/>
        <v>1847.2</v>
      </c>
      <c r="GU165" s="96">
        <f t="shared" si="174"/>
        <v>30000</v>
      </c>
      <c r="GV165" s="96">
        <f t="shared" si="189"/>
        <v>25000</v>
      </c>
      <c r="GW165" s="87">
        <f>GV165-GR165</f>
        <v>0</v>
      </c>
      <c r="GX165" s="88">
        <f>GW165/GR165</f>
        <v>0</v>
      </c>
      <c r="GY165" s="96">
        <f t="shared" si="190"/>
        <v>25000</v>
      </c>
      <c r="GZ165" s="96">
        <f t="shared" si="163"/>
        <v>200000</v>
      </c>
    </row>
    <row r="166" spans="1:210" s="27" customFormat="1" ht="30" customHeight="1">
      <c r="A166" s="17">
        <v>150</v>
      </c>
      <c r="B166" s="18" t="s">
        <v>396</v>
      </c>
      <c r="C166" s="53" t="s">
        <v>397</v>
      </c>
      <c r="D166" s="55"/>
      <c r="E166" s="51">
        <v>43</v>
      </c>
      <c r="F166" s="19" t="s">
        <v>970</v>
      </c>
      <c r="G166" s="20" t="s">
        <v>981</v>
      </c>
      <c r="H166" s="60"/>
      <c r="I166" s="90" t="s">
        <v>1033</v>
      </c>
      <c r="J166" s="14">
        <v>19375</v>
      </c>
      <c r="K166" s="14"/>
      <c r="L166" s="14"/>
      <c r="M166" s="14">
        <f>(J166*9.28%)+J166</f>
        <v>21173</v>
      </c>
      <c r="N166" s="14">
        <f>M166</f>
        <v>21173</v>
      </c>
      <c r="O166" s="14">
        <f t="shared" si="166"/>
        <v>910439</v>
      </c>
      <c r="P166" s="286"/>
      <c r="Q166" s="39"/>
      <c r="R166" s="30"/>
      <c r="S166" s="31"/>
      <c r="T166" s="31"/>
      <c r="U166" s="4"/>
      <c r="V166" s="39"/>
      <c r="W166" s="30"/>
      <c r="X166" s="31"/>
      <c r="Y166" s="31"/>
      <c r="Z166" s="286"/>
      <c r="AA166" s="39">
        <v>37320</v>
      </c>
      <c r="AB166" s="39">
        <v>0</v>
      </c>
      <c r="AC166" s="31">
        <v>37320</v>
      </c>
      <c r="AD166" s="31">
        <v>1604760</v>
      </c>
      <c r="AE166" s="4"/>
      <c r="AF166" s="39"/>
      <c r="AG166" s="30"/>
      <c r="AH166" s="31"/>
      <c r="AI166" s="31"/>
      <c r="AJ166" s="4"/>
      <c r="AK166" s="39"/>
      <c r="AL166" s="39"/>
      <c r="AM166" s="31"/>
      <c r="AN166" s="31"/>
      <c r="AO166" s="4"/>
      <c r="AP166" s="39"/>
      <c r="AQ166" s="30"/>
      <c r="AR166" s="31"/>
      <c r="AS166" s="14"/>
      <c r="AT166" s="4"/>
      <c r="AU166" s="39">
        <v>22710</v>
      </c>
      <c r="AV166" s="30">
        <v>0</v>
      </c>
      <c r="AW166" s="31">
        <v>22710</v>
      </c>
      <c r="AX166" s="14">
        <v>976530</v>
      </c>
      <c r="AY166" s="4"/>
      <c r="AZ166" s="39"/>
      <c r="BA166" s="30"/>
      <c r="BB166" s="31"/>
      <c r="BC166" s="31"/>
      <c r="BD166" s="4"/>
      <c r="BE166" s="39"/>
      <c r="BF166" s="30"/>
      <c r="BG166" s="31"/>
      <c r="BH166" s="14"/>
      <c r="BI166" s="4"/>
      <c r="BJ166" s="39"/>
      <c r="BK166" s="30"/>
      <c r="BL166" s="31"/>
      <c r="BM166" s="14"/>
      <c r="BN166" s="4"/>
      <c r="BO166" s="39"/>
      <c r="BP166" s="30"/>
      <c r="BQ166" s="31"/>
      <c r="BR166" s="14"/>
      <c r="BS166" s="4"/>
      <c r="BT166" s="39">
        <v>25584</v>
      </c>
      <c r="BU166" s="30"/>
      <c r="BV166" s="31">
        <v>25584</v>
      </c>
      <c r="BW166" s="14">
        <v>1100112</v>
      </c>
      <c r="BX166" s="4"/>
      <c r="BY166" s="39"/>
      <c r="BZ166" s="30"/>
      <c r="CA166" s="31"/>
      <c r="CB166" s="14"/>
      <c r="CC166" s="4"/>
      <c r="CD166" s="35">
        <v>22610</v>
      </c>
      <c r="CE166" s="33"/>
      <c r="CF166" s="31">
        <v>22610</v>
      </c>
      <c r="CG166" s="14">
        <v>972230</v>
      </c>
      <c r="CH166" s="4"/>
      <c r="CI166" s="39"/>
      <c r="CJ166" s="30"/>
      <c r="CK166" s="31"/>
      <c r="CL166" s="14"/>
      <c r="CM166" s="4"/>
      <c r="CN166" s="39"/>
      <c r="CO166" s="30"/>
      <c r="CP166" s="31"/>
      <c r="CQ166" s="14"/>
      <c r="CR166" s="4"/>
      <c r="CS166" s="39"/>
      <c r="CT166" s="39"/>
      <c r="CU166" s="39"/>
      <c r="CV166" s="14"/>
      <c r="CW166" s="4"/>
      <c r="CX166" s="39"/>
      <c r="CY166" s="30"/>
      <c r="CZ166" s="31"/>
      <c r="DA166" s="14"/>
      <c r="DB166" s="286"/>
      <c r="DC166" s="43">
        <v>23450</v>
      </c>
      <c r="DD166" s="43">
        <v>0</v>
      </c>
      <c r="DE166" s="14">
        <v>23450</v>
      </c>
      <c r="DF166" s="14">
        <v>1008350</v>
      </c>
      <c r="DG166" s="4"/>
      <c r="DH166" s="39"/>
      <c r="DI166" s="30"/>
      <c r="DJ166" s="31"/>
      <c r="DK166" s="14"/>
      <c r="DL166" s="4"/>
      <c r="DM166" s="39"/>
      <c r="DN166" s="30"/>
      <c r="DO166" s="31"/>
      <c r="DP166" s="14"/>
      <c r="DQ166" s="4"/>
      <c r="DR166" s="39"/>
      <c r="DS166" s="30"/>
      <c r="DT166" s="31"/>
      <c r="DU166" s="14"/>
      <c r="DV166" s="4"/>
      <c r="DW166" s="45">
        <v>23450</v>
      </c>
      <c r="DX166" s="61">
        <v>0</v>
      </c>
      <c r="DY166" s="61">
        <v>23450</v>
      </c>
      <c r="DZ166" s="14">
        <v>1008350</v>
      </c>
      <c r="EA166" s="4"/>
      <c r="EB166" s="39"/>
      <c r="EC166" s="43"/>
      <c r="ED166" s="31"/>
      <c r="EE166" s="14"/>
      <c r="EF166" s="4"/>
      <c r="EG166" s="39"/>
      <c r="EH166" s="30"/>
      <c r="EI166" s="31"/>
      <c r="EJ166" s="14"/>
      <c r="EK166" s="4"/>
      <c r="EL166" s="39"/>
      <c r="EM166" s="30"/>
      <c r="EN166" s="31"/>
      <c r="EO166" s="14"/>
      <c r="EP166" s="4"/>
      <c r="EQ166" s="39"/>
      <c r="ER166" s="30"/>
      <c r="ES166" s="31"/>
      <c r="ET166" s="14"/>
      <c r="EU166" s="4"/>
      <c r="EV166" s="39"/>
      <c r="EW166" s="30"/>
      <c r="EX166" s="31"/>
      <c r="EY166" s="14"/>
      <c r="EZ166" s="286"/>
      <c r="FA166" s="39"/>
      <c r="FB166" s="30"/>
      <c r="FC166" s="31"/>
      <c r="FD166" s="14"/>
      <c r="FE166" s="4"/>
      <c r="FF166" s="39"/>
      <c r="FG166" s="30"/>
      <c r="FH166" s="31"/>
      <c r="FI166" s="14"/>
      <c r="FJ166" s="94"/>
      <c r="FK166" s="87">
        <f t="shared" si="167"/>
        <v>21173</v>
      </c>
      <c r="FL166" s="87"/>
      <c r="FM166" s="87"/>
      <c r="FN166" s="87">
        <f t="shared" ref="FN166:FN171" si="191">AC166</f>
        <v>37320</v>
      </c>
      <c r="FO166" s="87"/>
      <c r="FP166" s="87"/>
      <c r="FQ166" s="87"/>
      <c r="FR166" s="87">
        <f t="shared" si="182"/>
        <v>22710</v>
      </c>
      <c r="FS166" s="87"/>
      <c r="FT166" s="87"/>
      <c r="FU166" s="87"/>
      <c r="FV166" s="87"/>
      <c r="FW166" s="87">
        <f t="shared" ref="FW166:FW203" si="192">BV166</f>
        <v>25584</v>
      </c>
      <c r="FX166" s="87"/>
      <c r="FY166" s="87">
        <f t="shared" si="168"/>
        <v>22610</v>
      </c>
      <c r="FZ166" s="87"/>
      <c r="GA166" s="87"/>
      <c r="GB166" s="87"/>
      <c r="GC166" s="87"/>
      <c r="GD166" s="87">
        <f t="shared" si="169"/>
        <v>23450</v>
      </c>
      <c r="GE166" s="87"/>
      <c r="GF166" s="87"/>
      <c r="GG166" s="87"/>
      <c r="GH166" s="87">
        <f t="shared" si="170"/>
        <v>23450</v>
      </c>
      <c r="GI166" s="87"/>
      <c r="GJ166" s="87"/>
      <c r="GK166" s="87"/>
      <c r="GL166" s="87"/>
      <c r="GM166" s="87"/>
      <c r="GN166" s="87"/>
      <c r="GO166" s="87"/>
      <c r="GP166" s="95"/>
      <c r="GQ166" s="87">
        <f t="shared" si="171"/>
        <v>21173</v>
      </c>
      <c r="GR166" s="96">
        <f t="shared" si="161"/>
        <v>22610</v>
      </c>
      <c r="GS166" s="20" t="str">
        <f t="shared" si="188"/>
        <v>IMCOLMEDICA S.A</v>
      </c>
      <c r="GT166" s="96">
        <f t="shared" si="173"/>
        <v>16938.400000000001</v>
      </c>
      <c r="GU166" s="96">
        <f t="shared" si="174"/>
        <v>27132</v>
      </c>
      <c r="GV166" s="96">
        <f t="shared" si="189"/>
        <v>25854</v>
      </c>
      <c r="GW166" s="87">
        <f t="shared" ref="GW166:GW171" si="193">GR166-GQ166</f>
        <v>1437</v>
      </c>
      <c r="GX166" s="88">
        <f t="shared" ref="GX166:GX171" si="194">GW166/GQ166</f>
        <v>6.7869456383129453E-2</v>
      </c>
      <c r="GY166" s="96">
        <f t="shared" si="190"/>
        <v>22610</v>
      </c>
      <c r="GZ166" s="96">
        <f t="shared" si="163"/>
        <v>972230</v>
      </c>
    </row>
    <row r="167" spans="1:210" s="27" customFormat="1" ht="30" customHeight="1">
      <c r="A167" s="17">
        <v>151</v>
      </c>
      <c r="B167" s="18" t="s">
        <v>398</v>
      </c>
      <c r="C167" s="53" t="s">
        <v>399</v>
      </c>
      <c r="D167" s="55"/>
      <c r="E167" s="51">
        <v>52</v>
      </c>
      <c r="F167" s="19" t="s">
        <v>970</v>
      </c>
      <c r="G167" s="20" t="s">
        <v>981</v>
      </c>
      <c r="H167" s="60"/>
      <c r="I167" s="90" t="s">
        <v>1026</v>
      </c>
      <c r="J167" s="14">
        <v>18125</v>
      </c>
      <c r="K167" s="14"/>
      <c r="L167" s="14">
        <f>(J167*13.12%)+J167</f>
        <v>20503</v>
      </c>
      <c r="M167" s="14">
        <f>(L167*9.28%)+L167</f>
        <v>22405.678400000001</v>
      </c>
      <c r="N167" s="14">
        <f>M167</f>
        <v>22405.678400000001</v>
      </c>
      <c r="O167" s="14">
        <f t="shared" si="166"/>
        <v>1165095.2768000001</v>
      </c>
      <c r="P167" s="286"/>
      <c r="Q167" s="39"/>
      <c r="R167" s="30"/>
      <c r="S167" s="31"/>
      <c r="T167" s="31"/>
      <c r="U167" s="4"/>
      <c r="V167" s="39"/>
      <c r="W167" s="30"/>
      <c r="X167" s="31"/>
      <c r="Y167" s="31"/>
      <c r="Z167" s="286"/>
      <c r="AA167" s="39">
        <v>37320</v>
      </c>
      <c r="AB167" s="39">
        <v>0</v>
      </c>
      <c r="AC167" s="31">
        <v>37320</v>
      </c>
      <c r="AD167" s="31">
        <v>1940640</v>
      </c>
      <c r="AE167" s="4"/>
      <c r="AF167" s="39"/>
      <c r="AG167" s="30"/>
      <c r="AH167" s="31"/>
      <c r="AI167" s="31"/>
      <c r="AJ167" s="4"/>
      <c r="AK167" s="39"/>
      <c r="AL167" s="39"/>
      <c r="AM167" s="31"/>
      <c r="AN167" s="31"/>
      <c r="AO167" s="4"/>
      <c r="AP167" s="39"/>
      <c r="AQ167" s="30"/>
      <c r="AR167" s="31"/>
      <c r="AS167" s="14"/>
      <c r="AT167" s="4"/>
      <c r="AU167" s="39">
        <v>22710</v>
      </c>
      <c r="AV167" s="30">
        <v>0</v>
      </c>
      <c r="AW167" s="31">
        <v>22710</v>
      </c>
      <c r="AX167" s="14">
        <v>1180920</v>
      </c>
      <c r="AY167" s="4"/>
      <c r="AZ167" s="39"/>
      <c r="BA167" s="30"/>
      <c r="BB167" s="31"/>
      <c r="BC167" s="31"/>
      <c r="BD167" s="4"/>
      <c r="BE167" s="39"/>
      <c r="BF167" s="30"/>
      <c r="BG167" s="31"/>
      <c r="BH167" s="14"/>
      <c r="BI167" s="4"/>
      <c r="BJ167" s="39"/>
      <c r="BK167" s="30"/>
      <c r="BL167" s="31"/>
      <c r="BM167" s="14"/>
      <c r="BN167" s="4"/>
      <c r="BO167" s="39"/>
      <c r="BP167" s="30"/>
      <c r="BQ167" s="31"/>
      <c r="BR167" s="14"/>
      <c r="BS167" s="4"/>
      <c r="BT167" s="39">
        <v>25584</v>
      </c>
      <c r="BU167" s="30"/>
      <c r="BV167" s="31">
        <v>25584</v>
      </c>
      <c r="BW167" s="14">
        <v>1330368</v>
      </c>
      <c r="BX167" s="4"/>
      <c r="BY167" s="39"/>
      <c r="BZ167" s="30"/>
      <c r="CA167" s="31"/>
      <c r="CB167" s="14"/>
      <c r="CC167" s="4"/>
      <c r="CD167" s="35">
        <v>22610</v>
      </c>
      <c r="CE167" s="33"/>
      <c r="CF167" s="31">
        <v>22610</v>
      </c>
      <c r="CG167" s="14">
        <v>1175720</v>
      </c>
      <c r="CH167" s="4"/>
      <c r="CI167" s="39"/>
      <c r="CJ167" s="30"/>
      <c r="CK167" s="31"/>
      <c r="CL167" s="14"/>
      <c r="CM167" s="4"/>
      <c r="CN167" s="39"/>
      <c r="CO167" s="30"/>
      <c r="CP167" s="31"/>
      <c r="CQ167" s="14"/>
      <c r="CR167" s="4"/>
      <c r="CS167" s="39"/>
      <c r="CT167" s="39"/>
      <c r="CU167" s="39"/>
      <c r="CV167" s="14"/>
      <c r="CW167" s="4"/>
      <c r="CX167" s="39"/>
      <c r="CY167" s="30"/>
      <c r="CZ167" s="31"/>
      <c r="DA167" s="14"/>
      <c r="DB167" s="286"/>
      <c r="DC167" s="43">
        <v>21931.25</v>
      </c>
      <c r="DD167" s="43">
        <v>0</v>
      </c>
      <c r="DE167" s="14">
        <v>21931.25</v>
      </c>
      <c r="DF167" s="14">
        <v>1140425</v>
      </c>
      <c r="DG167" s="4"/>
      <c r="DH167" s="39"/>
      <c r="DI167" s="30"/>
      <c r="DJ167" s="31"/>
      <c r="DK167" s="14"/>
      <c r="DL167" s="4"/>
      <c r="DM167" s="39"/>
      <c r="DN167" s="30"/>
      <c r="DO167" s="31"/>
      <c r="DP167" s="14"/>
      <c r="DQ167" s="4"/>
      <c r="DR167" s="39"/>
      <c r="DS167" s="30"/>
      <c r="DT167" s="31"/>
      <c r="DU167" s="14"/>
      <c r="DV167" s="4"/>
      <c r="DW167" s="45">
        <v>21931</v>
      </c>
      <c r="DX167" s="61">
        <v>0</v>
      </c>
      <c r="DY167" s="61">
        <v>21931</v>
      </c>
      <c r="DZ167" s="14">
        <v>1140412</v>
      </c>
      <c r="EA167" s="4"/>
      <c r="EB167" s="39"/>
      <c r="EC167" s="43"/>
      <c r="ED167" s="31"/>
      <c r="EE167" s="14"/>
      <c r="EF167" s="4"/>
      <c r="EG167" s="39"/>
      <c r="EH167" s="30"/>
      <c r="EI167" s="31"/>
      <c r="EJ167" s="14"/>
      <c r="EK167" s="4"/>
      <c r="EL167" s="39"/>
      <c r="EM167" s="30"/>
      <c r="EN167" s="31"/>
      <c r="EO167" s="14"/>
      <c r="EP167" s="4"/>
      <c r="EQ167" s="39"/>
      <c r="ER167" s="30"/>
      <c r="ES167" s="31"/>
      <c r="ET167" s="14"/>
      <c r="EU167" s="4"/>
      <c r="EV167" s="39"/>
      <c r="EW167" s="30"/>
      <c r="EX167" s="31"/>
      <c r="EY167" s="14"/>
      <c r="EZ167" s="286"/>
      <c r="FA167" s="39"/>
      <c r="FB167" s="30"/>
      <c r="FC167" s="31"/>
      <c r="FD167" s="14"/>
      <c r="FE167" s="4"/>
      <c r="FF167" s="39"/>
      <c r="FG167" s="30"/>
      <c r="FH167" s="31"/>
      <c r="FI167" s="14"/>
      <c r="FJ167" s="94"/>
      <c r="FK167" s="87">
        <f t="shared" si="167"/>
        <v>22405.678400000001</v>
      </c>
      <c r="FL167" s="87"/>
      <c r="FM167" s="87"/>
      <c r="FN167" s="87">
        <f t="shared" si="191"/>
        <v>37320</v>
      </c>
      <c r="FO167" s="87"/>
      <c r="FP167" s="87"/>
      <c r="FQ167" s="87"/>
      <c r="FR167" s="87">
        <f t="shared" si="182"/>
        <v>22710</v>
      </c>
      <c r="FS167" s="87"/>
      <c r="FT167" s="87"/>
      <c r="FU167" s="87"/>
      <c r="FV167" s="87"/>
      <c r="FW167" s="87">
        <f t="shared" si="192"/>
        <v>25584</v>
      </c>
      <c r="FX167" s="87"/>
      <c r="FY167" s="87">
        <f t="shared" si="168"/>
        <v>22610</v>
      </c>
      <c r="FZ167" s="87"/>
      <c r="GA167" s="87"/>
      <c r="GB167" s="87"/>
      <c r="GC167" s="87"/>
      <c r="GD167" s="87">
        <f t="shared" si="169"/>
        <v>21931.25</v>
      </c>
      <c r="GE167" s="87"/>
      <c r="GF167" s="87"/>
      <c r="GG167" s="87"/>
      <c r="GH167" s="87">
        <f t="shared" si="170"/>
        <v>21931</v>
      </c>
      <c r="GI167" s="87"/>
      <c r="GJ167" s="87"/>
      <c r="GK167" s="87"/>
      <c r="GL167" s="87"/>
      <c r="GM167" s="87"/>
      <c r="GN167" s="87"/>
      <c r="GO167" s="87"/>
      <c r="GP167" s="95"/>
      <c r="GQ167" s="87">
        <f t="shared" si="171"/>
        <v>22405.678400000001</v>
      </c>
      <c r="GR167" s="96">
        <f t="shared" si="161"/>
        <v>21931</v>
      </c>
      <c r="GS167" s="20" t="str">
        <f t="shared" si="188"/>
        <v>RAFAEL ANTONIO SALAMANCA</v>
      </c>
      <c r="GT167" s="96">
        <f t="shared" si="173"/>
        <v>17924.542720000001</v>
      </c>
      <c r="GU167" s="96">
        <f t="shared" si="174"/>
        <v>26317.200000000001</v>
      </c>
      <c r="GV167" s="96">
        <f t="shared" si="189"/>
        <v>25347.708333333332</v>
      </c>
      <c r="GW167" s="87">
        <f t="shared" si="193"/>
        <v>-474.67840000000069</v>
      </c>
      <c r="GX167" s="88">
        <f t="shared" si="194"/>
        <v>-2.1185629442936244E-2</v>
      </c>
      <c r="GY167" s="96">
        <f t="shared" si="190"/>
        <v>21931</v>
      </c>
      <c r="GZ167" s="96">
        <f t="shared" si="163"/>
        <v>1140412</v>
      </c>
    </row>
    <row r="168" spans="1:210" s="27" customFormat="1" ht="30" customHeight="1">
      <c r="A168" s="17">
        <v>152</v>
      </c>
      <c r="B168" s="18" t="s">
        <v>400</v>
      </c>
      <c r="C168" s="53" t="s">
        <v>401</v>
      </c>
      <c r="D168" s="55"/>
      <c r="E168" s="51">
        <v>24</v>
      </c>
      <c r="F168" s="19" t="s">
        <v>970</v>
      </c>
      <c r="G168" s="20" t="s">
        <v>981</v>
      </c>
      <c r="H168" s="60"/>
      <c r="I168" s="90" t="s">
        <v>1033</v>
      </c>
      <c r="J168" s="14">
        <v>17375</v>
      </c>
      <c r="K168" s="14"/>
      <c r="L168" s="14"/>
      <c r="M168" s="14">
        <f>(J168*9.28%)+J168</f>
        <v>18987.400000000001</v>
      </c>
      <c r="N168" s="14">
        <f>M168</f>
        <v>18987.400000000001</v>
      </c>
      <c r="O168" s="14">
        <f t="shared" si="166"/>
        <v>455697.60000000003</v>
      </c>
      <c r="P168" s="286"/>
      <c r="Q168" s="39"/>
      <c r="R168" s="30"/>
      <c r="S168" s="31"/>
      <c r="T168" s="31"/>
      <c r="U168" s="4"/>
      <c r="V168" s="39"/>
      <c r="W168" s="30"/>
      <c r="X168" s="31"/>
      <c r="Y168" s="31"/>
      <c r="Z168" s="286"/>
      <c r="AA168" s="39">
        <v>37320</v>
      </c>
      <c r="AB168" s="39">
        <v>0</v>
      </c>
      <c r="AC168" s="31">
        <v>37320</v>
      </c>
      <c r="AD168" s="31">
        <v>895680</v>
      </c>
      <c r="AE168" s="4"/>
      <c r="AF168" s="39"/>
      <c r="AG168" s="30"/>
      <c r="AH168" s="31"/>
      <c r="AI168" s="31"/>
      <c r="AJ168" s="4"/>
      <c r="AK168" s="39"/>
      <c r="AL168" s="39"/>
      <c r="AM168" s="31"/>
      <c r="AN168" s="31"/>
      <c r="AO168" s="4"/>
      <c r="AP168" s="39"/>
      <c r="AQ168" s="30"/>
      <c r="AR168" s="31"/>
      <c r="AS168" s="14"/>
      <c r="AT168" s="4"/>
      <c r="AU168" s="39">
        <v>22710</v>
      </c>
      <c r="AV168" s="30">
        <v>0</v>
      </c>
      <c r="AW168" s="31">
        <v>22710</v>
      </c>
      <c r="AX168" s="14">
        <v>545040</v>
      </c>
      <c r="AY168" s="4"/>
      <c r="AZ168" s="39"/>
      <c r="BA168" s="30"/>
      <c r="BB168" s="31"/>
      <c r="BC168" s="31"/>
      <c r="BD168" s="4"/>
      <c r="BE168" s="39"/>
      <c r="BF168" s="30"/>
      <c r="BG168" s="31"/>
      <c r="BH168" s="14"/>
      <c r="BI168" s="4"/>
      <c r="BJ168" s="39"/>
      <c r="BK168" s="30"/>
      <c r="BL168" s="31"/>
      <c r="BM168" s="14"/>
      <c r="BN168" s="4"/>
      <c r="BO168" s="39"/>
      <c r="BP168" s="30"/>
      <c r="BQ168" s="31"/>
      <c r="BR168" s="14"/>
      <c r="BS168" s="4"/>
      <c r="BT168" s="39">
        <v>25584</v>
      </c>
      <c r="BU168" s="30"/>
      <c r="BV168" s="31">
        <v>25584</v>
      </c>
      <c r="BW168" s="14">
        <v>614016</v>
      </c>
      <c r="BX168" s="4"/>
      <c r="BY168" s="39"/>
      <c r="BZ168" s="30"/>
      <c r="CA168" s="31"/>
      <c r="CB168" s="14"/>
      <c r="CC168" s="4"/>
      <c r="CD168" s="35">
        <v>22610</v>
      </c>
      <c r="CE168" s="33"/>
      <c r="CF168" s="31">
        <v>22610</v>
      </c>
      <c r="CG168" s="14">
        <v>542640</v>
      </c>
      <c r="CH168" s="4"/>
      <c r="CI168" s="39"/>
      <c r="CJ168" s="30"/>
      <c r="CK168" s="31"/>
      <c r="CL168" s="14"/>
      <c r="CM168" s="4"/>
      <c r="CN168" s="39"/>
      <c r="CO168" s="30"/>
      <c r="CP168" s="31"/>
      <c r="CQ168" s="14"/>
      <c r="CR168" s="4"/>
      <c r="CS168" s="39"/>
      <c r="CT168" s="39"/>
      <c r="CU168" s="39"/>
      <c r="CV168" s="14"/>
      <c r="CW168" s="4"/>
      <c r="CX168" s="39"/>
      <c r="CY168" s="30"/>
      <c r="CZ168" s="31"/>
      <c r="DA168" s="14"/>
      <c r="DB168" s="286"/>
      <c r="DC168" s="43">
        <v>21025</v>
      </c>
      <c r="DD168" s="43">
        <v>0</v>
      </c>
      <c r="DE168" s="14">
        <v>21025</v>
      </c>
      <c r="DF168" s="14">
        <v>504600</v>
      </c>
      <c r="DG168" s="4"/>
      <c r="DH168" s="39"/>
      <c r="DI168" s="30"/>
      <c r="DJ168" s="31"/>
      <c r="DK168" s="14"/>
      <c r="DL168" s="4"/>
      <c r="DM168" s="39"/>
      <c r="DN168" s="30"/>
      <c r="DO168" s="31"/>
      <c r="DP168" s="14"/>
      <c r="DQ168" s="4"/>
      <c r="DR168" s="39"/>
      <c r="DS168" s="30"/>
      <c r="DT168" s="31"/>
      <c r="DU168" s="14"/>
      <c r="DV168" s="4"/>
      <c r="DW168" s="45">
        <v>21025</v>
      </c>
      <c r="DX168" s="61">
        <v>0</v>
      </c>
      <c r="DY168" s="61">
        <v>21025</v>
      </c>
      <c r="DZ168" s="14">
        <v>504600</v>
      </c>
      <c r="EA168" s="4"/>
      <c r="EB168" s="39"/>
      <c r="EC168" s="43"/>
      <c r="ED168" s="31"/>
      <c r="EE168" s="14"/>
      <c r="EF168" s="4"/>
      <c r="EG168" s="39"/>
      <c r="EH168" s="30"/>
      <c r="EI168" s="31"/>
      <c r="EJ168" s="14"/>
      <c r="EK168" s="4"/>
      <c r="EL168" s="39"/>
      <c r="EM168" s="30"/>
      <c r="EN168" s="31"/>
      <c r="EO168" s="14"/>
      <c r="EP168" s="4"/>
      <c r="EQ168" s="39"/>
      <c r="ER168" s="30"/>
      <c r="ES168" s="31"/>
      <c r="ET168" s="14"/>
      <c r="EU168" s="4"/>
      <c r="EV168" s="39"/>
      <c r="EW168" s="30"/>
      <c r="EX168" s="31"/>
      <c r="EY168" s="14"/>
      <c r="EZ168" s="286"/>
      <c r="FA168" s="39"/>
      <c r="FB168" s="30"/>
      <c r="FC168" s="31"/>
      <c r="FD168" s="14"/>
      <c r="FE168" s="4"/>
      <c r="FF168" s="39"/>
      <c r="FG168" s="30"/>
      <c r="FH168" s="31"/>
      <c r="FI168" s="14"/>
      <c r="FJ168" s="94"/>
      <c r="FK168" s="87">
        <f t="shared" si="167"/>
        <v>18987.400000000001</v>
      </c>
      <c r="FL168" s="87"/>
      <c r="FM168" s="87"/>
      <c r="FN168" s="87">
        <f t="shared" si="191"/>
        <v>37320</v>
      </c>
      <c r="FO168" s="87"/>
      <c r="FP168" s="87"/>
      <c r="FQ168" s="87"/>
      <c r="FR168" s="87">
        <f t="shared" si="182"/>
        <v>22710</v>
      </c>
      <c r="FS168" s="87"/>
      <c r="FT168" s="87"/>
      <c r="FU168" s="87"/>
      <c r="FV168" s="87"/>
      <c r="FW168" s="87">
        <f t="shared" si="192"/>
        <v>25584</v>
      </c>
      <c r="FX168" s="87"/>
      <c r="FY168" s="87">
        <f t="shared" si="168"/>
        <v>22610</v>
      </c>
      <c r="FZ168" s="87"/>
      <c r="GA168" s="87"/>
      <c r="GB168" s="87"/>
      <c r="GC168" s="87"/>
      <c r="GD168" s="87">
        <f t="shared" si="169"/>
        <v>21025</v>
      </c>
      <c r="GE168" s="87"/>
      <c r="GF168" s="87"/>
      <c r="GG168" s="87"/>
      <c r="GH168" s="87">
        <f t="shared" si="170"/>
        <v>21025</v>
      </c>
      <c r="GI168" s="87"/>
      <c r="GJ168" s="87"/>
      <c r="GK168" s="87"/>
      <c r="GL168" s="87"/>
      <c r="GM168" s="87"/>
      <c r="GN168" s="87"/>
      <c r="GO168" s="87"/>
      <c r="GP168" s="95"/>
      <c r="GQ168" s="87">
        <f t="shared" si="171"/>
        <v>18987.400000000001</v>
      </c>
      <c r="GR168" s="96">
        <f t="shared" si="161"/>
        <v>21025</v>
      </c>
      <c r="GS168" s="20" t="str">
        <f t="shared" si="188"/>
        <v>MEDICOX LTDA</v>
      </c>
      <c r="GT168" s="96">
        <f t="shared" si="173"/>
        <v>15189.920000000002</v>
      </c>
      <c r="GU168" s="96">
        <f t="shared" si="174"/>
        <v>25230</v>
      </c>
      <c r="GV168" s="96">
        <f t="shared" si="189"/>
        <v>25045.666666666668</v>
      </c>
      <c r="GW168" s="87">
        <f t="shared" si="193"/>
        <v>2037.5999999999985</v>
      </c>
      <c r="GX168" s="88">
        <f t="shared" si="194"/>
        <v>0.10731327090596914</v>
      </c>
      <c r="GY168" s="96">
        <f t="shared" si="190"/>
        <v>21025</v>
      </c>
      <c r="GZ168" s="96">
        <f t="shared" si="163"/>
        <v>504600</v>
      </c>
    </row>
    <row r="169" spans="1:210" s="27" customFormat="1" ht="30" customHeight="1">
      <c r="A169" s="17">
        <v>153</v>
      </c>
      <c r="B169" s="18" t="s">
        <v>402</v>
      </c>
      <c r="C169" s="53" t="s">
        <v>403</v>
      </c>
      <c r="D169" s="55"/>
      <c r="E169" s="51">
        <v>2</v>
      </c>
      <c r="F169" s="19" t="s">
        <v>970</v>
      </c>
      <c r="G169" s="20" t="s">
        <v>981</v>
      </c>
      <c r="H169" s="60"/>
      <c r="I169" s="90" t="s">
        <v>1032</v>
      </c>
      <c r="J169" s="14">
        <v>13900</v>
      </c>
      <c r="K169" s="14"/>
      <c r="L169" s="14">
        <f t="shared" ref="L169:L171" si="195">(J169*13.12%)+J169</f>
        <v>15723.68</v>
      </c>
      <c r="M169" s="14">
        <f t="shared" ref="M169:M171" si="196">(L169*9.28%)+L169</f>
        <v>17182.837503999999</v>
      </c>
      <c r="N169" s="14">
        <f t="shared" ref="N169:N171" si="197">M169</f>
        <v>17182.837503999999</v>
      </c>
      <c r="O169" s="14">
        <f t="shared" si="166"/>
        <v>34365.675007999998</v>
      </c>
      <c r="P169" s="286"/>
      <c r="Q169" s="39"/>
      <c r="R169" s="30"/>
      <c r="S169" s="31"/>
      <c r="T169" s="31"/>
      <c r="U169" s="4"/>
      <c r="V169" s="39"/>
      <c r="W169" s="30"/>
      <c r="X169" s="31"/>
      <c r="Y169" s="31"/>
      <c r="Z169" s="286"/>
      <c r="AA169" s="39">
        <v>24140</v>
      </c>
      <c r="AB169" s="39">
        <v>0</v>
      </c>
      <c r="AC169" s="31">
        <v>24140</v>
      </c>
      <c r="AD169" s="31">
        <v>48280</v>
      </c>
      <c r="AE169" s="4"/>
      <c r="AF169" s="39"/>
      <c r="AG169" s="30"/>
      <c r="AH169" s="31"/>
      <c r="AI169" s="31"/>
      <c r="AJ169" s="4"/>
      <c r="AK169" s="39"/>
      <c r="AL169" s="39"/>
      <c r="AM169" s="31"/>
      <c r="AN169" s="31"/>
      <c r="AO169" s="4"/>
      <c r="AP169" s="39"/>
      <c r="AQ169" s="30"/>
      <c r="AR169" s="31"/>
      <c r="AS169" s="14"/>
      <c r="AT169" s="4"/>
      <c r="AU169" s="39">
        <v>14750</v>
      </c>
      <c r="AV169" s="30">
        <v>0</v>
      </c>
      <c r="AW169" s="31">
        <v>14750</v>
      </c>
      <c r="AX169" s="14">
        <v>29500</v>
      </c>
      <c r="AY169" s="4"/>
      <c r="AZ169" s="39"/>
      <c r="BA169" s="30"/>
      <c r="BB169" s="31"/>
      <c r="BC169" s="31"/>
      <c r="BD169" s="4"/>
      <c r="BE169" s="39"/>
      <c r="BF169" s="30"/>
      <c r="BG169" s="31"/>
      <c r="BH169" s="14"/>
      <c r="BI169" s="4"/>
      <c r="BJ169" s="39"/>
      <c r="BK169" s="30"/>
      <c r="BL169" s="31"/>
      <c r="BM169" s="14"/>
      <c r="BN169" s="4"/>
      <c r="BO169" s="39"/>
      <c r="BP169" s="30"/>
      <c r="BQ169" s="31"/>
      <c r="BR169" s="14"/>
      <c r="BS169" s="4"/>
      <c r="BT169" s="39">
        <v>17466</v>
      </c>
      <c r="BU169" s="30"/>
      <c r="BV169" s="31">
        <v>17466</v>
      </c>
      <c r="BW169" s="14">
        <v>34932</v>
      </c>
      <c r="BX169" s="4"/>
      <c r="BY169" s="39"/>
      <c r="BZ169" s="30"/>
      <c r="CA169" s="31"/>
      <c r="CB169" s="14"/>
      <c r="CC169" s="4"/>
      <c r="CD169" s="35"/>
      <c r="CE169" s="33"/>
      <c r="CF169" s="31"/>
      <c r="CG169" s="14"/>
      <c r="CH169" s="4"/>
      <c r="CI169" s="39"/>
      <c r="CJ169" s="30"/>
      <c r="CK169" s="31"/>
      <c r="CL169" s="14"/>
      <c r="CM169" s="4"/>
      <c r="CN169" s="39"/>
      <c r="CO169" s="30"/>
      <c r="CP169" s="31"/>
      <c r="CQ169" s="14"/>
      <c r="CR169" s="4"/>
      <c r="CS169" s="39"/>
      <c r="CT169" s="39"/>
      <c r="CU169" s="39"/>
      <c r="CV169" s="14"/>
      <c r="CW169" s="4"/>
      <c r="CX169" s="39"/>
      <c r="CY169" s="30"/>
      <c r="CZ169" s="31"/>
      <c r="DA169" s="14"/>
      <c r="DB169" s="286"/>
      <c r="DC169" s="43">
        <v>19687.5</v>
      </c>
      <c r="DD169" s="43">
        <v>0</v>
      </c>
      <c r="DE169" s="14">
        <v>19687.5</v>
      </c>
      <c r="DF169" s="14">
        <v>39375</v>
      </c>
      <c r="DG169" s="4"/>
      <c r="DH169" s="39"/>
      <c r="DI169" s="30"/>
      <c r="DJ169" s="31"/>
      <c r="DK169" s="14"/>
      <c r="DL169" s="4"/>
      <c r="DM169" s="39"/>
      <c r="DN169" s="30"/>
      <c r="DO169" s="31"/>
      <c r="DP169" s="14"/>
      <c r="DQ169" s="4"/>
      <c r="DR169" s="39"/>
      <c r="DS169" s="30"/>
      <c r="DT169" s="31"/>
      <c r="DU169" s="14"/>
      <c r="DV169" s="4"/>
      <c r="DW169" s="45">
        <v>19688</v>
      </c>
      <c r="DX169" s="61">
        <v>0</v>
      </c>
      <c r="DY169" s="61">
        <v>19688</v>
      </c>
      <c r="DZ169" s="14">
        <v>39376</v>
      </c>
      <c r="EA169" s="4"/>
      <c r="EB169" s="39"/>
      <c r="EC169" s="43"/>
      <c r="ED169" s="31"/>
      <c r="EE169" s="14"/>
      <c r="EF169" s="4"/>
      <c r="EG169" s="39"/>
      <c r="EH169" s="30"/>
      <c r="EI169" s="31"/>
      <c r="EJ169" s="14"/>
      <c r="EK169" s="4"/>
      <c r="EL169" s="39"/>
      <c r="EM169" s="30"/>
      <c r="EN169" s="31"/>
      <c r="EO169" s="14"/>
      <c r="EP169" s="4"/>
      <c r="EQ169" s="39"/>
      <c r="ER169" s="30"/>
      <c r="ES169" s="31"/>
      <c r="ET169" s="14"/>
      <c r="EU169" s="4"/>
      <c r="EV169" s="39"/>
      <c r="EW169" s="30"/>
      <c r="EX169" s="31"/>
      <c r="EY169" s="14"/>
      <c r="EZ169" s="286"/>
      <c r="FA169" s="39"/>
      <c r="FB169" s="30"/>
      <c r="FC169" s="31"/>
      <c r="FD169" s="14"/>
      <c r="FE169" s="4"/>
      <c r="FF169" s="39"/>
      <c r="FG169" s="30"/>
      <c r="FH169" s="31"/>
      <c r="FI169" s="14"/>
      <c r="FJ169" s="94"/>
      <c r="FK169" s="87">
        <f t="shared" si="167"/>
        <v>17182.837503999999</v>
      </c>
      <c r="FL169" s="87"/>
      <c r="FM169" s="87"/>
      <c r="FN169" s="87">
        <f t="shared" si="191"/>
        <v>24140</v>
      </c>
      <c r="FO169" s="87"/>
      <c r="FP169" s="87"/>
      <c r="FQ169" s="87"/>
      <c r="FR169" s="87">
        <f t="shared" si="182"/>
        <v>14750</v>
      </c>
      <c r="FS169" s="87"/>
      <c r="FT169" s="87"/>
      <c r="FU169" s="87"/>
      <c r="FV169" s="87"/>
      <c r="FW169" s="87">
        <f t="shared" si="192"/>
        <v>17466</v>
      </c>
      <c r="FX169" s="87"/>
      <c r="FY169" s="87"/>
      <c r="FZ169" s="87"/>
      <c r="GA169" s="87"/>
      <c r="GB169" s="87"/>
      <c r="GC169" s="87"/>
      <c r="GD169" s="87">
        <f t="shared" si="169"/>
        <v>19687.5</v>
      </c>
      <c r="GE169" s="87"/>
      <c r="GF169" s="87"/>
      <c r="GG169" s="87"/>
      <c r="GH169" s="87">
        <f t="shared" si="170"/>
        <v>19688</v>
      </c>
      <c r="GI169" s="87"/>
      <c r="GJ169" s="87"/>
      <c r="GK169" s="87"/>
      <c r="GL169" s="87"/>
      <c r="GM169" s="87"/>
      <c r="GN169" s="87"/>
      <c r="GO169" s="87"/>
      <c r="GP169" s="95"/>
      <c r="GQ169" s="87">
        <f t="shared" si="171"/>
        <v>17182.837503999999</v>
      </c>
      <c r="GR169" s="96">
        <f t="shared" si="161"/>
        <v>14750</v>
      </c>
      <c r="GS169" s="20" t="str">
        <f t="shared" si="188"/>
        <v>BIOPLAST S.A.S</v>
      </c>
      <c r="GT169" s="96">
        <f t="shared" si="173"/>
        <v>13746.270003199999</v>
      </c>
      <c r="GU169" s="96">
        <f t="shared" si="174"/>
        <v>17700</v>
      </c>
      <c r="GV169" s="96">
        <f t="shared" si="189"/>
        <v>19146.3</v>
      </c>
      <c r="GW169" s="87">
        <f t="shared" si="193"/>
        <v>-2432.8375039999992</v>
      </c>
      <c r="GX169" s="88">
        <f t="shared" si="194"/>
        <v>-0.14158531752591258</v>
      </c>
      <c r="GY169" s="96">
        <f t="shared" si="190"/>
        <v>14750</v>
      </c>
      <c r="GZ169" s="96">
        <f t="shared" si="163"/>
        <v>29500</v>
      </c>
    </row>
    <row r="170" spans="1:210" s="27" customFormat="1" ht="30" customHeight="1">
      <c r="A170" s="17">
        <v>154</v>
      </c>
      <c r="B170" s="18" t="s">
        <v>404</v>
      </c>
      <c r="C170" s="53" t="s">
        <v>405</v>
      </c>
      <c r="D170" s="55"/>
      <c r="E170" s="51">
        <v>1</v>
      </c>
      <c r="F170" s="19" t="s">
        <v>970</v>
      </c>
      <c r="G170" s="20" t="s">
        <v>981</v>
      </c>
      <c r="H170" s="60"/>
      <c r="I170" s="90" t="s">
        <v>1039</v>
      </c>
      <c r="J170" s="14">
        <v>13900</v>
      </c>
      <c r="K170" s="14"/>
      <c r="L170" s="14">
        <f t="shared" si="195"/>
        <v>15723.68</v>
      </c>
      <c r="M170" s="14">
        <f t="shared" si="196"/>
        <v>17182.837503999999</v>
      </c>
      <c r="N170" s="14">
        <f t="shared" si="197"/>
        <v>17182.837503999999</v>
      </c>
      <c r="O170" s="14">
        <f t="shared" si="166"/>
        <v>17182.837503999999</v>
      </c>
      <c r="P170" s="286"/>
      <c r="Q170" s="39"/>
      <c r="R170" s="30"/>
      <c r="S170" s="31"/>
      <c r="T170" s="31"/>
      <c r="U170" s="4"/>
      <c r="V170" s="39"/>
      <c r="W170" s="30"/>
      <c r="X170" s="31"/>
      <c r="Y170" s="31"/>
      <c r="Z170" s="286"/>
      <c r="AA170" s="39">
        <v>24140</v>
      </c>
      <c r="AB170" s="39">
        <v>0</v>
      </c>
      <c r="AC170" s="31">
        <v>24140</v>
      </c>
      <c r="AD170" s="31">
        <v>24140</v>
      </c>
      <c r="AE170" s="4"/>
      <c r="AF170" s="39"/>
      <c r="AG170" s="30"/>
      <c r="AH170" s="31"/>
      <c r="AI170" s="31"/>
      <c r="AJ170" s="4"/>
      <c r="AK170" s="39"/>
      <c r="AL170" s="39"/>
      <c r="AM170" s="31"/>
      <c r="AN170" s="31"/>
      <c r="AO170" s="4"/>
      <c r="AP170" s="39"/>
      <c r="AQ170" s="30"/>
      <c r="AR170" s="31"/>
      <c r="AS170" s="14"/>
      <c r="AT170" s="4"/>
      <c r="AU170" s="39">
        <v>14750</v>
      </c>
      <c r="AV170" s="30">
        <v>0</v>
      </c>
      <c r="AW170" s="31">
        <v>14750</v>
      </c>
      <c r="AX170" s="14">
        <v>14750</v>
      </c>
      <c r="AY170" s="4"/>
      <c r="AZ170" s="39"/>
      <c r="BA170" s="30"/>
      <c r="BB170" s="31"/>
      <c r="BC170" s="31"/>
      <c r="BD170" s="4"/>
      <c r="BE170" s="39"/>
      <c r="BF170" s="30"/>
      <c r="BG170" s="31"/>
      <c r="BH170" s="14"/>
      <c r="BI170" s="4"/>
      <c r="BJ170" s="39"/>
      <c r="BK170" s="30"/>
      <c r="BL170" s="31"/>
      <c r="BM170" s="14"/>
      <c r="BN170" s="4"/>
      <c r="BO170" s="39"/>
      <c r="BP170" s="30"/>
      <c r="BQ170" s="31"/>
      <c r="BR170" s="14"/>
      <c r="BS170" s="4"/>
      <c r="BT170" s="39">
        <v>17466</v>
      </c>
      <c r="BU170" s="30"/>
      <c r="BV170" s="31">
        <v>17466</v>
      </c>
      <c r="BW170" s="14">
        <v>17466</v>
      </c>
      <c r="BX170" s="4"/>
      <c r="BY170" s="39"/>
      <c r="BZ170" s="30"/>
      <c r="CA170" s="31"/>
      <c r="CB170" s="14"/>
      <c r="CC170" s="4"/>
      <c r="CD170" s="35"/>
      <c r="CE170" s="33"/>
      <c r="CF170" s="31"/>
      <c r="CG170" s="14"/>
      <c r="CH170" s="4"/>
      <c r="CI170" s="39"/>
      <c r="CJ170" s="30"/>
      <c r="CK170" s="31"/>
      <c r="CL170" s="14"/>
      <c r="CM170" s="4"/>
      <c r="CN170" s="39"/>
      <c r="CO170" s="30"/>
      <c r="CP170" s="31"/>
      <c r="CQ170" s="14"/>
      <c r="CR170" s="4"/>
      <c r="CS170" s="39"/>
      <c r="CT170" s="39"/>
      <c r="CU170" s="39"/>
      <c r="CV170" s="14"/>
      <c r="CW170" s="4"/>
      <c r="CX170" s="39"/>
      <c r="CY170" s="30"/>
      <c r="CZ170" s="31"/>
      <c r="DA170" s="14"/>
      <c r="DB170" s="286"/>
      <c r="DC170" s="43">
        <v>18150</v>
      </c>
      <c r="DD170" s="43">
        <v>0</v>
      </c>
      <c r="DE170" s="14">
        <v>18150</v>
      </c>
      <c r="DF170" s="14">
        <v>18150</v>
      </c>
      <c r="DG170" s="4"/>
      <c r="DH170" s="39"/>
      <c r="DI170" s="30"/>
      <c r="DJ170" s="31"/>
      <c r="DK170" s="14"/>
      <c r="DL170" s="4"/>
      <c r="DM170" s="39"/>
      <c r="DN170" s="30"/>
      <c r="DO170" s="31"/>
      <c r="DP170" s="14"/>
      <c r="DQ170" s="4"/>
      <c r="DR170" s="39"/>
      <c r="DS170" s="30"/>
      <c r="DT170" s="31"/>
      <c r="DU170" s="14"/>
      <c r="DV170" s="4"/>
      <c r="DW170" s="45">
        <v>18150</v>
      </c>
      <c r="DX170" s="61">
        <v>0</v>
      </c>
      <c r="DY170" s="61">
        <v>18150</v>
      </c>
      <c r="DZ170" s="14">
        <v>18150</v>
      </c>
      <c r="EA170" s="4"/>
      <c r="EB170" s="39"/>
      <c r="EC170" s="43"/>
      <c r="ED170" s="31"/>
      <c r="EE170" s="14"/>
      <c r="EF170" s="4"/>
      <c r="EG170" s="39"/>
      <c r="EH170" s="30"/>
      <c r="EI170" s="31"/>
      <c r="EJ170" s="14"/>
      <c r="EK170" s="4"/>
      <c r="EL170" s="39"/>
      <c r="EM170" s="30"/>
      <c r="EN170" s="31"/>
      <c r="EO170" s="14"/>
      <c r="EP170" s="4"/>
      <c r="EQ170" s="39"/>
      <c r="ER170" s="30"/>
      <c r="ES170" s="31"/>
      <c r="ET170" s="14"/>
      <c r="EU170" s="4"/>
      <c r="EV170" s="39"/>
      <c r="EW170" s="30"/>
      <c r="EX170" s="31"/>
      <c r="EY170" s="14"/>
      <c r="EZ170" s="286"/>
      <c r="FA170" s="39"/>
      <c r="FB170" s="30"/>
      <c r="FC170" s="31"/>
      <c r="FD170" s="14"/>
      <c r="FE170" s="4"/>
      <c r="FF170" s="39"/>
      <c r="FG170" s="30"/>
      <c r="FH170" s="31"/>
      <c r="FI170" s="14"/>
      <c r="FJ170" s="94"/>
      <c r="FK170" s="87">
        <f t="shared" si="167"/>
        <v>17182.837503999999</v>
      </c>
      <c r="FL170" s="87"/>
      <c r="FM170" s="87"/>
      <c r="FN170" s="87">
        <f t="shared" si="191"/>
        <v>24140</v>
      </c>
      <c r="FO170" s="87"/>
      <c r="FP170" s="87"/>
      <c r="FQ170" s="87"/>
      <c r="FR170" s="87">
        <f t="shared" si="182"/>
        <v>14750</v>
      </c>
      <c r="FS170" s="87"/>
      <c r="FT170" s="87"/>
      <c r="FU170" s="87"/>
      <c r="FV170" s="87"/>
      <c r="FW170" s="87">
        <f t="shared" si="192"/>
        <v>17466</v>
      </c>
      <c r="FX170" s="87"/>
      <c r="FY170" s="87"/>
      <c r="FZ170" s="87"/>
      <c r="GA170" s="87"/>
      <c r="GB170" s="87"/>
      <c r="GC170" s="87"/>
      <c r="GD170" s="87">
        <f t="shared" si="169"/>
        <v>18150</v>
      </c>
      <c r="GE170" s="87"/>
      <c r="GF170" s="87"/>
      <c r="GG170" s="87"/>
      <c r="GH170" s="87">
        <f t="shared" si="170"/>
        <v>18150</v>
      </c>
      <c r="GI170" s="87"/>
      <c r="GJ170" s="87"/>
      <c r="GK170" s="87"/>
      <c r="GL170" s="87"/>
      <c r="GM170" s="87"/>
      <c r="GN170" s="87"/>
      <c r="GO170" s="87"/>
      <c r="GP170" s="95"/>
      <c r="GQ170" s="87">
        <f t="shared" si="171"/>
        <v>17182.837503999999</v>
      </c>
      <c r="GR170" s="96">
        <f t="shared" si="161"/>
        <v>14750</v>
      </c>
      <c r="GS170" s="20" t="str">
        <f t="shared" si="188"/>
        <v>BIOPLAST S.A.S</v>
      </c>
      <c r="GT170" s="96">
        <f t="shared" si="173"/>
        <v>13746.270003199999</v>
      </c>
      <c r="GU170" s="96">
        <f t="shared" si="174"/>
        <v>17700</v>
      </c>
      <c r="GV170" s="96">
        <f t="shared" si="189"/>
        <v>18531.2</v>
      </c>
      <c r="GW170" s="87">
        <f t="shared" si="193"/>
        <v>-2432.8375039999992</v>
      </c>
      <c r="GX170" s="88">
        <f t="shared" si="194"/>
        <v>-0.14158531752591258</v>
      </c>
      <c r="GY170" s="96">
        <f t="shared" si="190"/>
        <v>14750</v>
      </c>
      <c r="GZ170" s="96">
        <f t="shared" si="163"/>
        <v>14750</v>
      </c>
    </row>
    <row r="171" spans="1:210" s="27" customFormat="1" ht="30" customHeight="1">
      <c r="A171" s="17">
        <v>155</v>
      </c>
      <c r="B171" s="18" t="s">
        <v>406</v>
      </c>
      <c r="C171" s="53" t="s">
        <v>407</v>
      </c>
      <c r="D171" s="55"/>
      <c r="E171" s="51">
        <v>1</v>
      </c>
      <c r="F171" s="19" t="s">
        <v>970</v>
      </c>
      <c r="G171" s="20" t="s">
        <v>981</v>
      </c>
      <c r="H171" s="60"/>
      <c r="I171" s="90" t="s">
        <v>1039</v>
      </c>
      <c r="J171" s="14">
        <v>13900</v>
      </c>
      <c r="K171" s="14"/>
      <c r="L171" s="14">
        <f t="shared" si="195"/>
        <v>15723.68</v>
      </c>
      <c r="M171" s="14">
        <f t="shared" si="196"/>
        <v>17182.837503999999</v>
      </c>
      <c r="N171" s="14">
        <f t="shared" si="197"/>
        <v>17182.837503999999</v>
      </c>
      <c r="O171" s="14">
        <f t="shared" si="166"/>
        <v>17182.837503999999</v>
      </c>
      <c r="P171" s="286"/>
      <c r="Q171" s="39"/>
      <c r="R171" s="30"/>
      <c r="S171" s="31"/>
      <c r="T171" s="31"/>
      <c r="U171" s="4"/>
      <c r="V171" s="39"/>
      <c r="W171" s="30"/>
      <c r="X171" s="31"/>
      <c r="Y171" s="31"/>
      <c r="Z171" s="286"/>
      <c r="AA171" s="39">
        <v>24140</v>
      </c>
      <c r="AB171" s="39">
        <v>0</v>
      </c>
      <c r="AC171" s="31">
        <v>24140</v>
      </c>
      <c r="AD171" s="31">
        <v>24140</v>
      </c>
      <c r="AE171" s="4"/>
      <c r="AF171" s="39"/>
      <c r="AG171" s="30"/>
      <c r="AH171" s="31"/>
      <c r="AI171" s="31"/>
      <c r="AJ171" s="4"/>
      <c r="AK171" s="39"/>
      <c r="AL171" s="39"/>
      <c r="AM171" s="31"/>
      <c r="AN171" s="31"/>
      <c r="AO171" s="4"/>
      <c r="AP171" s="39"/>
      <c r="AQ171" s="30"/>
      <c r="AR171" s="31"/>
      <c r="AS171" s="14"/>
      <c r="AT171" s="4"/>
      <c r="AU171" s="39">
        <v>14750</v>
      </c>
      <c r="AV171" s="30">
        <v>0</v>
      </c>
      <c r="AW171" s="31">
        <v>14750</v>
      </c>
      <c r="AX171" s="14">
        <v>14750</v>
      </c>
      <c r="AY171" s="4"/>
      <c r="AZ171" s="39"/>
      <c r="BA171" s="30"/>
      <c r="BB171" s="31"/>
      <c r="BC171" s="31"/>
      <c r="BD171" s="4"/>
      <c r="BE171" s="39"/>
      <c r="BF171" s="30"/>
      <c r="BG171" s="31"/>
      <c r="BH171" s="14"/>
      <c r="BI171" s="4"/>
      <c r="BJ171" s="39"/>
      <c r="BK171" s="30"/>
      <c r="BL171" s="31"/>
      <c r="BM171" s="14"/>
      <c r="BN171" s="4"/>
      <c r="BO171" s="39"/>
      <c r="BP171" s="30"/>
      <c r="BQ171" s="31"/>
      <c r="BR171" s="14"/>
      <c r="BS171" s="4"/>
      <c r="BT171" s="39">
        <v>17466</v>
      </c>
      <c r="BU171" s="30"/>
      <c r="BV171" s="31">
        <v>17466</v>
      </c>
      <c r="BW171" s="14">
        <v>17466</v>
      </c>
      <c r="BX171" s="4"/>
      <c r="BY171" s="39"/>
      <c r="BZ171" s="30"/>
      <c r="CA171" s="31"/>
      <c r="CB171" s="14"/>
      <c r="CC171" s="4"/>
      <c r="CD171" s="35"/>
      <c r="CE171" s="33"/>
      <c r="CF171" s="31"/>
      <c r="CG171" s="14"/>
      <c r="CH171" s="4"/>
      <c r="CI171" s="39"/>
      <c r="CJ171" s="30"/>
      <c r="CK171" s="31"/>
      <c r="CL171" s="14"/>
      <c r="CM171" s="4"/>
      <c r="CN171" s="39"/>
      <c r="CO171" s="30"/>
      <c r="CP171" s="31"/>
      <c r="CQ171" s="14"/>
      <c r="CR171" s="4"/>
      <c r="CS171" s="39"/>
      <c r="CT171" s="39"/>
      <c r="CU171" s="39"/>
      <c r="CV171" s="14"/>
      <c r="CW171" s="4"/>
      <c r="CX171" s="39"/>
      <c r="CY171" s="30"/>
      <c r="CZ171" s="31"/>
      <c r="DA171" s="14"/>
      <c r="DB171" s="286"/>
      <c r="DC171" s="43">
        <v>18150</v>
      </c>
      <c r="DD171" s="43">
        <v>0</v>
      </c>
      <c r="DE171" s="14">
        <v>18150</v>
      </c>
      <c r="DF171" s="14">
        <v>18150</v>
      </c>
      <c r="DG171" s="4"/>
      <c r="DH171" s="39"/>
      <c r="DI171" s="30"/>
      <c r="DJ171" s="31"/>
      <c r="DK171" s="14"/>
      <c r="DL171" s="4"/>
      <c r="DM171" s="39"/>
      <c r="DN171" s="30"/>
      <c r="DO171" s="31"/>
      <c r="DP171" s="14"/>
      <c r="DQ171" s="4"/>
      <c r="DR171" s="39"/>
      <c r="DS171" s="30"/>
      <c r="DT171" s="31"/>
      <c r="DU171" s="14"/>
      <c r="DV171" s="4"/>
      <c r="DW171" s="45">
        <v>18150</v>
      </c>
      <c r="DX171" s="61">
        <v>0</v>
      </c>
      <c r="DY171" s="61">
        <v>18150</v>
      </c>
      <c r="DZ171" s="14">
        <v>18150</v>
      </c>
      <c r="EA171" s="4"/>
      <c r="EB171" s="39"/>
      <c r="EC171" s="43"/>
      <c r="ED171" s="31"/>
      <c r="EE171" s="14"/>
      <c r="EF171" s="4"/>
      <c r="EG171" s="39"/>
      <c r="EH171" s="30"/>
      <c r="EI171" s="31"/>
      <c r="EJ171" s="14"/>
      <c r="EK171" s="4"/>
      <c r="EL171" s="39"/>
      <c r="EM171" s="30"/>
      <c r="EN171" s="31"/>
      <c r="EO171" s="14"/>
      <c r="EP171" s="4"/>
      <c r="EQ171" s="39"/>
      <c r="ER171" s="30"/>
      <c r="ES171" s="31"/>
      <c r="ET171" s="14"/>
      <c r="EU171" s="4"/>
      <c r="EV171" s="39"/>
      <c r="EW171" s="30"/>
      <c r="EX171" s="31"/>
      <c r="EY171" s="14"/>
      <c r="EZ171" s="286"/>
      <c r="FA171" s="39"/>
      <c r="FB171" s="30"/>
      <c r="FC171" s="31"/>
      <c r="FD171" s="14"/>
      <c r="FE171" s="4"/>
      <c r="FF171" s="39"/>
      <c r="FG171" s="30"/>
      <c r="FH171" s="31"/>
      <c r="FI171" s="14"/>
      <c r="FJ171" s="94"/>
      <c r="FK171" s="87">
        <f t="shared" si="167"/>
        <v>17182.837503999999</v>
      </c>
      <c r="FL171" s="87"/>
      <c r="FM171" s="87"/>
      <c r="FN171" s="87">
        <f t="shared" si="191"/>
        <v>24140</v>
      </c>
      <c r="FO171" s="87"/>
      <c r="FP171" s="87"/>
      <c r="FQ171" s="87"/>
      <c r="FR171" s="87">
        <f t="shared" si="182"/>
        <v>14750</v>
      </c>
      <c r="FS171" s="87"/>
      <c r="FT171" s="87"/>
      <c r="FU171" s="87"/>
      <c r="FV171" s="87"/>
      <c r="FW171" s="87">
        <f t="shared" si="192"/>
        <v>17466</v>
      </c>
      <c r="FX171" s="87"/>
      <c r="FY171" s="87"/>
      <c r="FZ171" s="87"/>
      <c r="GA171" s="87"/>
      <c r="GB171" s="87"/>
      <c r="GC171" s="87"/>
      <c r="GD171" s="87">
        <f t="shared" si="169"/>
        <v>18150</v>
      </c>
      <c r="GE171" s="87"/>
      <c r="GF171" s="87"/>
      <c r="GG171" s="87"/>
      <c r="GH171" s="87">
        <f t="shared" si="170"/>
        <v>18150</v>
      </c>
      <c r="GI171" s="87"/>
      <c r="GJ171" s="87"/>
      <c r="GK171" s="87"/>
      <c r="GL171" s="87"/>
      <c r="GM171" s="87"/>
      <c r="GN171" s="87"/>
      <c r="GO171" s="87"/>
      <c r="GP171" s="95"/>
      <c r="GQ171" s="87">
        <f t="shared" si="171"/>
        <v>17182.837503999999</v>
      </c>
      <c r="GR171" s="96">
        <f t="shared" si="161"/>
        <v>14750</v>
      </c>
      <c r="GS171" s="20" t="str">
        <f t="shared" si="188"/>
        <v>BIOPLAST S.A.S</v>
      </c>
      <c r="GT171" s="96">
        <f t="shared" si="173"/>
        <v>13746.270003199999</v>
      </c>
      <c r="GU171" s="96">
        <f t="shared" si="174"/>
        <v>17700</v>
      </c>
      <c r="GV171" s="96">
        <f t="shared" si="189"/>
        <v>18531.2</v>
      </c>
      <c r="GW171" s="87">
        <f t="shared" si="193"/>
        <v>-2432.8375039999992</v>
      </c>
      <c r="GX171" s="88">
        <f t="shared" si="194"/>
        <v>-0.14158531752591258</v>
      </c>
      <c r="GY171" s="96">
        <f t="shared" si="190"/>
        <v>14750</v>
      </c>
      <c r="GZ171" s="96">
        <f t="shared" si="163"/>
        <v>14750</v>
      </c>
    </row>
    <row r="172" spans="1:210" s="27" customFormat="1" ht="30" customHeight="1">
      <c r="A172" s="17">
        <v>156</v>
      </c>
      <c r="B172" s="18" t="s">
        <v>408</v>
      </c>
      <c r="C172" s="53" t="s">
        <v>409</v>
      </c>
      <c r="D172" s="55"/>
      <c r="E172" s="51">
        <v>5000</v>
      </c>
      <c r="F172" s="19" t="s">
        <v>970</v>
      </c>
      <c r="G172" s="20" t="s">
        <v>981</v>
      </c>
      <c r="H172" s="60"/>
      <c r="I172" s="90" t="s">
        <v>1031</v>
      </c>
      <c r="J172" s="14">
        <v>32</v>
      </c>
      <c r="K172" s="14"/>
      <c r="L172" s="14"/>
      <c r="M172" s="14">
        <f>(J172*9.28%)+J172</f>
        <v>34.9696</v>
      </c>
      <c r="N172" s="14">
        <f>M172</f>
        <v>34.9696</v>
      </c>
      <c r="O172" s="14">
        <f t="shared" si="166"/>
        <v>174848</v>
      </c>
      <c r="P172" s="286"/>
      <c r="Q172" s="39"/>
      <c r="R172" s="30"/>
      <c r="S172" s="31"/>
      <c r="T172" s="31"/>
      <c r="U172" s="4"/>
      <c r="V172" s="39"/>
      <c r="W172" s="30"/>
      <c r="X172" s="31"/>
      <c r="Y172" s="31"/>
      <c r="Z172" s="286"/>
      <c r="AA172" s="39"/>
      <c r="AB172" s="39"/>
      <c r="AC172" s="31"/>
      <c r="AD172" s="31"/>
      <c r="AE172" s="4"/>
      <c r="AF172" s="39"/>
      <c r="AG172" s="30"/>
      <c r="AH172" s="31"/>
      <c r="AI172" s="31"/>
      <c r="AJ172" s="4"/>
      <c r="AK172" s="39"/>
      <c r="AL172" s="39"/>
      <c r="AM172" s="31"/>
      <c r="AN172" s="31"/>
      <c r="AO172" s="4"/>
      <c r="AP172" s="39"/>
      <c r="AQ172" s="30"/>
      <c r="AR172" s="31"/>
      <c r="AS172" s="14"/>
      <c r="AT172" s="4"/>
      <c r="AU172" s="39">
        <v>48.6</v>
      </c>
      <c r="AV172" s="30">
        <v>0</v>
      </c>
      <c r="AW172" s="31">
        <v>48.6</v>
      </c>
      <c r="AX172" s="14">
        <v>243000</v>
      </c>
      <c r="AY172" s="4"/>
      <c r="AZ172" s="39"/>
      <c r="BA172" s="30"/>
      <c r="BB172" s="31"/>
      <c r="BC172" s="31"/>
      <c r="BD172" s="4"/>
      <c r="BE172" s="39"/>
      <c r="BF172" s="30"/>
      <c r="BG172" s="31"/>
      <c r="BH172" s="14"/>
      <c r="BI172" s="4"/>
      <c r="BJ172" s="39"/>
      <c r="BK172" s="30"/>
      <c r="BL172" s="31"/>
      <c r="BM172" s="14"/>
      <c r="BN172" s="4"/>
      <c r="BO172" s="39"/>
      <c r="BP172" s="30"/>
      <c r="BQ172" s="31"/>
      <c r="BR172" s="14"/>
      <c r="BS172" s="4"/>
      <c r="BT172" s="39"/>
      <c r="BU172" s="30"/>
      <c r="BV172" s="31"/>
      <c r="BW172" s="14"/>
      <c r="BX172" s="4"/>
      <c r="BY172" s="39"/>
      <c r="BZ172" s="30"/>
      <c r="CA172" s="31"/>
      <c r="CB172" s="14"/>
      <c r="CC172" s="4"/>
      <c r="CD172" s="35">
        <v>73</v>
      </c>
      <c r="CE172" s="33"/>
      <c r="CF172" s="31">
        <v>73</v>
      </c>
      <c r="CG172" s="14">
        <v>365000</v>
      </c>
      <c r="CH172" s="4"/>
      <c r="CI172" s="39"/>
      <c r="CJ172" s="30"/>
      <c r="CK172" s="31"/>
      <c r="CL172" s="14"/>
      <c r="CM172" s="4"/>
      <c r="CN172" s="39"/>
      <c r="CO172" s="30"/>
      <c r="CP172" s="31"/>
      <c r="CQ172" s="14"/>
      <c r="CR172" s="4"/>
      <c r="CS172" s="39"/>
      <c r="CT172" s="39"/>
      <c r="CU172" s="39"/>
      <c r="CV172" s="14"/>
      <c r="CW172" s="4"/>
      <c r="CX172" s="39"/>
      <c r="CY172" s="30"/>
      <c r="CZ172" s="31"/>
      <c r="DA172" s="14"/>
      <c r="DB172" s="286"/>
      <c r="DC172" s="43">
        <v>74.912499999999994</v>
      </c>
      <c r="DD172" s="43">
        <v>0</v>
      </c>
      <c r="DE172" s="14">
        <v>74.912499999999994</v>
      </c>
      <c r="DF172" s="14">
        <v>374562.5</v>
      </c>
      <c r="DG172" s="4"/>
      <c r="DH172" s="39"/>
      <c r="DI172" s="30"/>
      <c r="DJ172" s="31"/>
      <c r="DK172" s="14"/>
      <c r="DL172" s="4"/>
      <c r="DM172" s="39"/>
      <c r="DN172" s="30"/>
      <c r="DO172" s="31"/>
      <c r="DP172" s="14"/>
      <c r="DQ172" s="4"/>
      <c r="DR172" s="39"/>
      <c r="DS172" s="30"/>
      <c r="DT172" s="31"/>
      <c r="DU172" s="14"/>
      <c r="DV172" s="4"/>
      <c r="DW172" s="45">
        <v>61</v>
      </c>
      <c r="DX172" s="61">
        <v>0</v>
      </c>
      <c r="DY172" s="61">
        <v>61</v>
      </c>
      <c r="DZ172" s="14">
        <v>305000</v>
      </c>
      <c r="EA172" s="4"/>
      <c r="EB172" s="39"/>
      <c r="EC172" s="43"/>
      <c r="ED172" s="31"/>
      <c r="EE172" s="14"/>
      <c r="EF172" s="4"/>
      <c r="EG172" s="39"/>
      <c r="EH172" s="30"/>
      <c r="EI172" s="31"/>
      <c r="EJ172" s="14"/>
      <c r="EK172" s="4"/>
      <c r="EL172" s="39"/>
      <c r="EM172" s="30"/>
      <c r="EN172" s="31"/>
      <c r="EO172" s="14"/>
      <c r="EP172" s="4"/>
      <c r="EQ172" s="39"/>
      <c r="ER172" s="30"/>
      <c r="ES172" s="31"/>
      <c r="ET172" s="14"/>
      <c r="EU172" s="4"/>
      <c r="EV172" s="39"/>
      <c r="EW172" s="30"/>
      <c r="EX172" s="31"/>
      <c r="EY172" s="14"/>
      <c r="EZ172" s="286"/>
      <c r="FA172" s="39"/>
      <c r="FB172" s="30"/>
      <c r="FC172" s="31"/>
      <c r="FD172" s="14"/>
      <c r="FE172" s="4"/>
      <c r="FF172" s="39"/>
      <c r="FG172" s="30"/>
      <c r="FH172" s="31"/>
      <c r="FI172" s="14"/>
      <c r="FJ172" s="94"/>
      <c r="FK172" s="87">
        <f t="shared" si="167"/>
        <v>34.9696</v>
      </c>
      <c r="FL172" s="87"/>
      <c r="FM172" s="87"/>
      <c r="FN172" s="87"/>
      <c r="FO172" s="87"/>
      <c r="FP172" s="87"/>
      <c r="FQ172" s="87"/>
      <c r="FR172" s="87">
        <f t="shared" si="182"/>
        <v>48.6</v>
      </c>
      <c r="FS172" s="87"/>
      <c r="FT172" s="87"/>
      <c r="FU172" s="87"/>
      <c r="FV172" s="87"/>
      <c r="FW172" s="87"/>
      <c r="FX172" s="87"/>
      <c r="FY172" s="87"/>
      <c r="FZ172" s="87"/>
      <c r="GA172" s="87"/>
      <c r="GB172" s="87"/>
      <c r="GC172" s="87"/>
      <c r="GD172" s="87"/>
      <c r="GE172" s="87"/>
      <c r="GF172" s="87"/>
      <c r="GG172" s="87"/>
      <c r="GH172" s="87">
        <f t="shared" si="170"/>
        <v>61</v>
      </c>
      <c r="GI172" s="87"/>
      <c r="GJ172" s="87"/>
      <c r="GK172" s="87"/>
      <c r="GL172" s="87"/>
      <c r="GM172" s="87"/>
      <c r="GN172" s="87"/>
      <c r="GO172" s="87"/>
      <c r="GP172" s="95"/>
      <c r="GQ172" s="87">
        <f t="shared" si="171"/>
        <v>34.9696</v>
      </c>
      <c r="GR172" s="96">
        <f t="shared" si="161"/>
        <v>48.6</v>
      </c>
      <c r="GS172" s="20" t="str">
        <f t="shared" si="188"/>
        <v>BIOPLAST S.A.S</v>
      </c>
      <c r="GT172" s="98">
        <f>GV172*0.8</f>
        <v>43.84</v>
      </c>
      <c r="GU172" s="98">
        <f>GV172*1.2</f>
        <v>65.759999999999991</v>
      </c>
      <c r="GV172" s="96">
        <f t="shared" si="189"/>
        <v>54.8</v>
      </c>
      <c r="GW172" s="87">
        <f>GV172-GR172</f>
        <v>6.1999999999999957</v>
      </c>
      <c r="GX172" s="88">
        <f>GW172/GR172</f>
        <v>0.12757201646090527</v>
      </c>
      <c r="GY172" s="96">
        <f t="shared" si="190"/>
        <v>48.6</v>
      </c>
      <c r="GZ172" s="96">
        <f t="shared" si="163"/>
        <v>243000</v>
      </c>
      <c r="HB172" s="84" t="s">
        <v>1075</v>
      </c>
    </row>
    <row r="173" spans="1:210" s="27" customFormat="1" ht="30" customHeight="1">
      <c r="A173" s="17">
        <v>157</v>
      </c>
      <c r="B173" s="18" t="s">
        <v>410</v>
      </c>
      <c r="C173" s="53" t="s">
        <v>411</v>
      </c>
      <c r="D173" s="55"/>
      <c r="E173" s="51">
        <v>34</v>
      </c>
      <c r="F173" s="19" t="s">
        <v>977</v>
      </c>
      <c r="G173" s="20" t="s">
        <v>981</v>
      </c>
      <c r="H173" s="60"/>
      <c r="I173" s="90" t="s">
        <v>1028</v>
      </c>
      <c r="J173" s="14">
        <v>139097</v>
      </c>
      <c r="K173" s="14">
        <f>(J173*5.62%)+J173</f>
        <v>146914.25140000001</v>
      </c>
      <c r="L173" s="14">
        <f>(K173*13.12%)+K173</f>
        <v>166189.40118367999</v>
      </c>
      <c r="M173" s="14">
        <f>(L173*9.28%)+L173</f>
        <v>181611.77761352548</v>
      </c>
      <c r="N173" s="14">
        <f>M173</f>
        <v>181611.77761352548</v>
      </c>
      <c r="O173" s="14">
        <f t="shared" si="166"/>
        <v>6174800.438859866</v>
      </c>
      <c r="P173" s="286"/>
      <c r="Q173" s="39"/>
      <c r="R173" s="30"/>
      <c r="S173" s="31"/>
      <c r="T173" s="31"/>
      <c r="U173" s="4"/>
      <c r="V173" s="39"/>
      <c r="W173" s="30"/>
      <c r="X173" s="31"/>
      <c r="Y173" s="31"/>
      <c r="Z173" s="286"/>
      <c r="AA173" s="39"/>
      <c r="AB173" s="39"/>
      <c r="AC173" s="31"/>
      <c r="AD173" s="31"/>
      <c r="AE173" s="4"/>
      <c r="AF173" s="39"/>
      <c r="AG173" s="30"/>
      <c r="AH173" s="31"/>
      <c r="AI173" s="31"/>
      <c r="AJ173" s="4"/>
      <c r="AK173" s="39"/>
      <c r="AL173" s="39"/>
      <c r="AM173" s="31"/>
      <c r="AN173" s="31"/>
      <c r="AO173" s="4"/>
      <c r="AP173" s="39"/>
      <c r="AQ173" s="30"/>
      <c r="AR173" s="31"/>
      <c r="AS173" s="14"/>
      <c r="AT173" s="4"/>
      <c r="AU173" s="39"/>
      <c r="AV173" s="30"/>
      <c r="AW173" s="31"/>
      <c r="AX173" s="14"/>
      <c r="AY173" s="4"/>
      <c r="AZ173" s="39"/>
      <c r="BA173" s="30"/>
      <c r="BB173" s="31"/>
      <c r="BC173" s="31"/>
      <c r="BD173" s="4"/>
      <c r="BE173" s="39"/>
      <c r="BF173" s="30"/>
      <c r="BG173" s="31"/>
      <c r="BH173" s="14"/>
      <c r="BI173" s="4"/>
      <c r="BJ173" s="39"/>
      <c r="BK173" s="30"/>
      <c r="BL173" s="31"/>
      <c r="BM173" s="14"/>
      <c r="BN173" s="4"/>
      <c r="BO173" s="39"/>
      <c r="BP173" s="30"/>
      <c r="BQ173" s="31"/>
      <c r="BR173" s="14"/>
      <c r="BS173" s="4"/>
      <c r="BT173" s="39"/>
      <c r="BU173" s="30"/>
      <c r="BV173" s="31"/>
      <c r="BW173" s="14"/>
      <c r="BX173" s="4"/>
      <c r="BY173" s="39"/>
      <c r="BZ173" s="30"/>
      <c r="CA173" s="31"/>
      <c r="CB173" s="14"/>
      <c r="CC173" s="4"/>
      <c r="CD173" s="35"/>
      <c r="CE173" s="33"/>
      <c r="CF173" s="31"/>
      <c r="CG173" s="14"/>
      <c r="CH173" s="4"/>
      <c r="CI173" s="39"/>
      <c r="CJ173" s="30"/>
      <c r="CK173" s="31"/>
      <c r="CL173" s="14"/>
      <c r="CM173" s="4"/>
      <c r="CN173" s="39"/>
      <c r="CO173" s="30"/>
      <c r="CP173" s="31"/>
      <c r="CQ173" s="14"/>
      <c r="CR173" s="4"/>
      <c r="CS173" s="39">
        <v>230000</v>
      </c>
      <c r="CT173" s="39">
        <v>0</v>
      </c>
      <c r="CU173" s="39">
        <v>230000</v>
      </c>
      <c r="CV173" s="14">
        <v>7820000</v>
      </c>
      <c r="CW173" s="4"/>
      <c r="CX173" s="43">
        <v>57897</v>
      </c>
      <c r="CY173" s="30">
        <v>0</v>
      </c>
      <c r="CZ173" s="31">
        <v>57897</v>
      </c>
      <c r="DA173" s="14">
        <v>1968498</v>
      </c>
      <c r="DB173" s="286"/>
      <c r="DC173" s="14"/>
      <c r="DD173" s="14"/>
      <c r="DE173" s="14"/>
      <c r="DF173" s="14"/>
      <c r="DG173" s="4"/>
      <c r="DH173" s="39"/>
      <c r="DI173" s="30"/>
      <c r="DJ173" s="31"/>
      <c r="DK173" s="14"/>
      <c r="DL173" s="4"/>
      <c r="DM173" s="39"/>
      <c r="DN173" s="30"/>
      <c r="DO173" s="31"/>
      <c r="DP173" s="14"/>
      <c r="DQ173" s="4"/>
      <c r="DR173" s="39"/>
      <c r="DS173" s="30"/>
      <c r="DT173" s="31"/>
      <c r="DU173" s="14"/>
      <c r="DV173" s="4"/>
      <c r="DW173" s="45">
        <v>271564</v>
      </c>
      <c r="DX173" s="61">
        <v>0</v>
      </c>
      <c r="DY173" s="61">
        <v>271564</v>
      </c>
      <c r="DZ173" s="14">
        <v>9233176</v>
      </c>
      <c r="EA173" s="4"/>
      <c r="EB173" s="39"/>
      <c r="EC173" s="43"/>
      <c r="ED173" s="31"/>
      <c r="EE173" s="14"/>
      <c r="EF173" s="4"/>
      <c r="EG173" s="39"/>
      <c r="EH173" s="30"/>
      <c r="EI173" s="31"/>
      <c r="EJ173" s="14"/>
      <c r="EK173" s="4"/>
      <c r="EL173" s="39"/>
      <c r="EM173" s="30"/>
      <c r="EN173" s="31"/>
      <c r="EO173" s="14"/>
      <c r="EP173" s="4"/>
      <c r="EQ173" s="39">
        <v>312355</v>
      </c>
      <c r="ER173" s="30">
        <v>0</v>
      </c>
      <c r="ES173" s="31">
        <v>312355</v>
      </c>
      <c r="ET173" s="14">
        <v>10620070</v>
      </c>
      <c r="EU173" s="4"/>
      <c r="EV173" s="39"/>
      <c r="EW173" s="30"/>
      <c r="EX173" s="31"/>
      <c r="EY173" s="14"/>
      <c r="EZ173" s="286"/>
      <c r="FA173" s="39"/>
      <c r="FB173" s="30"/>
      <c r="FC173" s="31"/>
      <c r="FD173" s="14"/>
      <c r="FE173" s="4"/>
      <c r="FF173" s="39"/>
      <c r="FG173" s="30"/>
      <c r="FH173" s="31"/>
      <c r="FI173" s="14"/>
      <c r="FJ173" s="94"/>
      <c r="FK173" s="87">
        <f t="shared" si="167"/>
        <v>181611.77761352548</v>
      </c>
      <c r="FL173" s="87"/>
      <c r="FM173" s="87"/>
      <c r="FN173" s="87"/>
      <c r="FO173" s="87"/>
      <c r="FP173" s="87"/>
      <c r="FQ173" s="87"/>
      <c r="FR173" s="87"/>
      <c r="FS173" s="87"/>
      <c r="FT173" s="87"/>
      <c r="FU173" s="87"/>
      <c r="FV173" s="87"/>
      <c r="FW173" s="87"/>
      <c r="FX173" s="87"/>
      <c r="FY173" s="87"/>
      <c r="FZ173" s="87"/>
      <c r="GA173" s="87"/>
      <c r="GB173" s="87">
        <f t="shared" si="183"/>
        <v>230000</v>
      </c>
      <c r="GC173" s="87"/>
      <c r="GD173" s="87"/>
      <c r="GE173" s="87"/>
      <c r="GF173" s="87"/>
      <c r="GG173" s="87"/>
      <c r="GH173" s="87">
        <f t="shared" si="170"/>
        <v>271564</v>
      </c>
      <c r="GI173" s="87"/>
      <c r="GJ173" s="87"/>
      <c r="GK173" s="87"/>
      <c r="GL173" s="87"/>
      <c r="GM173" s="87"/>
      <c r="GN173" s="87"/>
      <c r="GO173" s="87"/>
      <c r="GP173" s="95"/>
      <c r="GQ173" s="87">
        <f t="shared" si="171"/>
        <v>181611.77761352548</v>
      </c>
      <c r="GR173" s="96">
        <f t="shared" si="161"/>
        <v>230000</v>
      </c>
      <c r="GS173" s="20" t="str">
        <f t="shared" si="188"/>
        <v>LM INSTRUMENTS S.A.</v>
      </c>
      <c r="GT173" s="98">
        <f>GV173*0.8</f>
        <v>200625.6</v>
      </c>
      <c r="GU173" s="98">
        <f>GV173*1.2</f>
        <v>300938.39999999997</v>
      </c>
      <c r="GV173" s="96">
        <f t="shared" si="189"/>
        <v>250782</v>
      </c>
      <c r="GW173" s="87">
        <f>GV173-GR173</f>
        <v>20782</v>
      </c>
      <c r="GX173" s="88">
        <f t="shared" ref="GX173:GX207" si="198">GW173/GQ173</f>
        <v>0.11443090460919682</v>
      </c>
      <c r="GY173" s="96">
        <f t="shared" si="190"/>
        <v>230000</v>
      </c>
      <c r="GZ173" s="96">
        <f t="shared" si="163"/>
        <v>7820000</v>
      </c>
      <c r="HB173" s="84" t="s">
        <v>1075</v>
      </c>
    </row>
    <row r="174" spans="1:210" s="27" customFormat="1" ht="30" customHeight="1">
      <c r="A174" s="17">
        <v>158</v>
      </c>
      <c r="B174" s="18" t="s">
        <v>412</v>
      </c>
      <c r="C174" s="53" t="s">
        <v>413</v>
      </c>
      <c r="D174" s="55" t="s">
        <v>934</v>
      </c>
      <c r="E174" s="51">
        <v>122</v>
      </c>
      <c r="F174" s="19" t="s">
        <v>973</v>
      </c>
      <c r="G174" s="20" t="s">
        <v>981</v>
      </c>
      <c r="H174" s="60"/>
      <c r="I174" s="90" t="s">
        <v>1038</v>
      </c>
      <c r="J174" s="14">
        <v>40000</v>
      </c>
      <c r="K174" s="14"/>
      <c r="L174" s="14">
        <f t="shared" ref="L174:L177" si="199">(J174*13.12%)+J174</f>
        <v>45248</v>
      </c>
      <c r="M174" s="14">
        <f t="shared" ref="M174:M177" si="200">(L174*9.28%)+L174</f>
        <v>49447.0144</v>
      </c>
      <c r="N174" s="14">
        <f t="shared" ref="N174:N177" si="201">M174</f>
        <v>49447.0144</v>
      </c>
      <c r="O174" s="14">
        <f t="shared" si="166"/>
        <v>6032535.7567999996</v>
      </c>
      <c r="P174" s="286"/>
      <c r="Q174" s="39"/>
      <c r="R174" s="30"/>
      <c r="S174" s="31"/>
      <c r="T174" s="31"/>
      <c r="U174" s="4"/>
      <c r="V174" s="39"/>
      <c r="W174" s="30"/>
      <c r="X174" s="31"/>
      <c r="Y174" s="31"/>
      <c r="Z174" s="286"/>
      <c r="AA174" s="39"/>
      <c r="AB174" s="39"/>
      <c r="AC174" s="31"/>
      <c r="AD174" s="31"/>
      <c r="AE174" s="4"/>
      <c r="AF174" s="39"/>
      <c r="AG174" s="30"/>
      <c r="AH174" s="31"/>
      <c r="AI174" s="31"/>
      <c r="AJ174" s="4"/>
      <c r="AK174" s="39"/>
      <c r="AL174" s="39"/>
      <c r="AM174" s="31"/>
      <c r="AN174" s="31"/>
      <c r="AO174" s="4"/>
      <c r="AP174" s="39"/>
      <c r="AQ174" s="30"/>
      <c r="AR174" s="31"/>
      <c r="AS174" s="14"/>
      <c r="AT174" s="4"/>
      <c r="AU174" s="39"/>
      <c r="AV174" s="30"/>
      <c r="AW174" s="31"/>
      <c r="AX174" s="14"/>
      <c r="AY174" s="4"/>
      <c r="AZ174" s="39"/>
      <c r="BA174" s="30"/>
      <c r="BB174" s="31"/>
      <c r="BC174" s="31"/>
      <c r="BD174" s="4"/>
      <c r="BE174" s="39"/>
      <c r="BF174" s="30"/>
      <c r="BG174" s="31"/>
      <c r="BH174" s="14"/>
      <c r="BI174" s="4"/>
      <c r="BJ174" s="39"/>
      <c r="BK174" s="30"/>
      <c r="BL174" s="31"/>
      <c r="BM174" s="14"/>
      <c r="BN174" s="4"/>
      <c r="BO174" s="39"/>
      <c r="BP174" s="30"/>
      <c r="BQ174" s="31"/>
      <c r="BR174" s="14"/>
      <c r="BS174" s="4"/>
      <c r="BT174" s="39"/>
      <c r="BU174" s="30"/>
      <c r="BV174" s="31"/>
      <c r="BW174" s="14"/>
      <c r="BX174" s="4"/>
      <c r="BY174" s="39"/>
      <c r="BZ174" s="30"/>
      <c r="CA174" s="31"/>
      <c r="CB174" s="14"/>
      <c r="CC174" s="4"/>
      <c r="CD174" s="35"/>
      <c r="CE174" s="33"/>
      <c r="CF174" s="31"/>
      <c r="CG174" s="14"/>
      <c r="CH174" s="4"/>
      <c r="CI174" s="39"/>
      <c r="CJ174" s="30"/>
      <c r="CK174" s="31"/>
      <c r="CL174" s="14"/>
      <c r="CM174" s="4"/>
      <c r="CN174" s="39"/>
      <c r="CO174" s="30"/>
      <c r="CP174" s="31"/>
      <c r="CQ174" s="14"/>
      <c r="CR174" s="4"/>
      <c r="CS174" s="39">
        <v>54000</v>
      </c>
      <c r="CT174" s="39">
        <v>0</v>
      </c>
      <c r="CU174" s="39">
        <v>54000</v>
      </c>
      <c r="CV174" s="14">
        <v>6588000</v>
      </c>
      <c r="CW174" s="4"/>
      <c r="CX174" s="39"/>
      <c r="CY174" s="30"/>
      <c r="CZ174" s="31"/>
      <c r="DA174" s="14"/>
      <c r="DB174" s="286"/>
      <c r="DC174" s="14"/>
      <c r="DD174" s="14"/>
      <c r="DE174" s="14"/>
      <c r="DF174" s="14"/>
      <c r="DG174" s="4"/>
      <c r="DH174" s="39"/>
      <c r="DI174" s="30"/>
      <c r="DJ174" s="31"/>
      <c r="DK174" s="14"/>
      <c r="DL174" s="4"/>
      <c r="DM174" s="39"/>
      <c r="DN174" s="30"/>
      <c r="DO174" s="31"/>
      <c r="DP174" s="14"/>
      <c r="DQ174" s="4"/>
      <c r="DR174" s="39"/>
      <c r="DS174" s="30"/>
      <c r="DT174" s="31"/>
      <c r="DU174" s="14"/>
      <c r="DV174" s="4"/>
      <c r="DW174" s="46"/>
      <c r="DX174" s="61"/>
      <c r="DY174" s="61"/>
      <c r="DZ174" s="14"/>
      <c r="EA174" s="4"/>
      <c r="EB174" s="39"/>
      <c r="EC174" s="43"/>
      <c r="ED174" s="31"/>
      <c r="EE174" s="14"/>
      <c r="EF174" s="4"/>
      <c r="EG174" s="39"/>
      <c r="EH174" s="30"/>
      <c r="EI174" s="31"/>
      <c r="EJ174" s="14"/>
      <c r="EK174" s="4"/>
      <c r="EL174" s="39"/>
      <c r="EM174" s="30"/>
      <c r="EN174" s="31"/>
      <c r="EO174" s="14"/>
      <c r="EP174" s="4"/>
      <c r="EQ174" s="39"/>
      <c r="ER174" s="30"/>
      <c r="ES174" s="31"/>
      <c r="ET174" s="14"/>
      <c r="EU174" s="4"/>
      <c r="EV174" s="39"/>
      <c r="EW174" s="30"/>
      <c r="EX174" s="31"/>
      <c r="EY174" s="14"/>
      <c r="EZ174" s="286"/>
      <c r="FA174" s="39"/>
      <c r="FB174" s="30"/>
      <c r="FC174" s="31"/>
      <c r="FD174" s="14"/>
      <c r="FE174" s="4"/>
      <c r="FF174" s="39"/>
      <c r="FG174" s="30"/>
      <c r="FH174" s="31"/>
      <c r="FI174" s="14"/>
      <c r="FJ174" s="94"/>
      <c r="FK174" s="87">
        <f t="shared" si="167"/>
        <v>49447.0144</v>
      </c>
      <c r="FL174" s="87"/>
      <c r="FM174" s="87"/>
      <c r="FN174" s="87"/>
      <c r="FO174" s="87"/>
      <c r="FP174" s="87"/>
      <c r="FQ174" s="87"/>
      <c r="FR174" s="87"/>
      <c r="FS174" s="87"/>
      <c r="FT174" s="87"/>
      <c r="FU174" s="87"/>
      <c r="FV174" s="87"/>
      <c r="FW174" s="87"/>
      <c r="FX174" s="87"/>
      <c r="FY174" s="87"/>
      <c r="FZ174" s="87"/>
      <c r="GA174" s="87"/>
      <c r="GB174" s="87">
        <f t="shared" si="183"/>
        <v>54000</v>
      </c>
      <c r="GC174" s="87"/>
      <c r="GD174" s="87"/>
      <c r="GE174" s="87"/>
      <c r="GF174" s="87"/>
      <c r="GG174" s="87"/>
      <c r="GH174" s="87"/>
      <c r="GI174" s="87"/>
      <c r="GJ174" s="87"/>
      <c r="GK174" s="87"/>
      <c r="GL174" s="87"/>
      <c r="GM174" s="87"/>
      <c r="GN174" s="87"/>
      <c r="GO174" s="87"/>
      <c r="GP174" s="95"/>
      <c r="GQ174" s="87">
        <f t="shared" si="171"/>
        <v>49447.0144</v>
      </c>
      <c r="GR174" s="96">
        <f t="shared" si="161"/>
        <v>54000</v>
      </c>
      <c r="GS174" s="20" t="str">
        <f t="shared" si="188"/>
        <v>LM INSTRUMENTS S.A.</v>
      </c>
      <c r="GT174" s="96">
        <f t="shared" si="173"/>
        <v>39557.611520000006</v>
      </c>
      <c r="GU174" s="96">
        <f t="shared" si="174"/>
        <v>64800</v>
      </c>
      <c r="GV174" s="96">
        <f t="shared" si="189"/>
        <v>54000</v>
      </c>
      <c r="GW174" s="87">
        <f t="shared" ref="GW174:GW181" si="202">GR174-GQ174</f>
        <v>4552.9856</v>
      </c>
      <c r="GX174" s="88">
        <f t="shared" si="198"/>
        <v>9.2078068923813525E-2</v>
      </c>
      <c r="GY174" s="96">
        <f t="shared" si="190"/>
        <v>54000</v>
      </c>
      <c r="GZ174" s="96">
        <f t="shared" si="163"/>
        <v>6588000</v>
      </c>
    </row>
    <row r="175" spans="1:210" s="27" customFormat="1" ht="30" customHeight="1">
      <c r="A175" s="17">
        <v>159</v>
      </c>
      <c r="B175" s="18" t="s">
        <v>414</v>
      </c>
      <c r="C175" s="53" t="s">
        <v>415</v>
      </c>
      <c r="D175" s="55"/>
      <c r="E175" s="51">
        <v>20</v>
      </c>
      <c r="F175" s="19" t="s">
        <v>970</v>
      </c>
      <c r="G175" s="20" t="s">
        <v>981</v>
      </c>
      <c r="H175" s="60"/>
      <c r="I175" s="90" t="s">
        <v>1049</v>
      </c>
      <c r="J175" s="14">
        <v>30986</v>
      </c>
      <c r="K175" s="14"/>
      <c r="L175" s="14">
        <f t="shared" si="199"/>
        <v>35051.3632</v>
      </c>
      <c r="M175" s="14">
        <f t="shared" si="200"/>
        <v>38304.129704959996</v>
      </c>
      <c r="N175" s="14">
        <f t="shared" si="201"/>
        <v>38304.129704959996</v>
      </c>
      <c r="O175" s="14">
        <f t="shared" si="166"/>
        <v>766082.59409919987</v>
      </c>
      <c r="P175" s="286"/>
      <c r="Q175" s="39"/>
      <c r="R175" s="30"/>
      <c r="S175" s="31"/>
      <c r="T175" s="31"/>
      <c r="U175" s="4"/>
      <c r="V175" s="39"/>
      <c r="W175" s="30"/>
      <c r="X175" s="31"/>
      <c r="Y175" s="31"/>
      <c r="Z175" s="286"/>
      <c r="AA175" s="39"/>
      <c r="AB175" s="39"/>
      <c r="AC175" s="31"/>
      <c r="AD175" s="31"/>
      <c r="AE175" s="4"/>
      <c r="AF175" s="39"/>
      <c r="AG175" s="30"/>
      <c r="AH175" s="31"/>
      <c r="AI175" s="31"/>
      <c r="AJ175" s="4"/>
      <c r="AK175" s="39">
        <v>78940</v>
      </c>
      <c r="AL175" s="39">
        <v>0</v>
      </c>
      <c r="AM175" s="31">
        <v>78940</v>
      </c>
      <c r="AN175" s="31">
        <v>1578800</v>
      </c>
      <c r="AO175" s="4"/>
      <c r="AP175" s="39"/>
      <c r="AQ175" s="30"/>
      <c r="AR175" s="31"/>
      <c r="AS175" s="14"/>
      <c r="AT175" s="4"/>
      <c r="AU175" s="39"/>
      <c r="AV175" s="30"/>
      <c r="AW175" s="31"/>
      <c r="AX175" s="14"/>
      <c r="AY175" s="4"/>
      <c r="AZ175" s="39"/>
      <c r="BA175" s="30"/>
      <c r="BB175" s="31"/>
      <c r="BC175" s="31"/>
      <c r="BD175" s="4"/>
      <c r="BE175" s="39"/>
      <c r="BF175" s="30"/>
      <c r="BG175" s="31"/>
      <c r="BH175" s="14"/>
      <c r="BI175" s="4"/>
      <c r="BJ175" s="39"/>
      <c r="BK175" s="30"/>
      <c r="BL175" s="31"/>
      <c r="BM175" s="14"/>
      <c r="BN175" s="4"/>
      <c r="BO175" s="39"/>
      <c r="BP175" s="30"/>
      <c r="BQ175" s="31"/>
      <c r="BR175" s="14"/>
      <c r="BS175" s="4"/>
      <c r="BT175" s="39"/>
      <c r="BU175" s="30"/>
      <c r="BV175" s="31"/>
      <c r="BW175" s="14"/>
      <c r="BX175" s="4"/>
      <c r="BY175" s="39"/>
      <c r="BZ175" s="30"/>
      <c r="CA175" s="31"/>
      <c r="CB175" s="14"/>
      <c r="CC175" s="4"/>
      <c r="CD175" s="35"/>
      <c r="CE175" s="33"/>
      <c r="CF175" s="31"/>
      <c r="CG175" s="14"/>
      <c r="CH175" s="4"/>
      <c r="CI175" s="39"/>
      <c r="CJ175" s="30"/>
      <c r="CK175" s="31"/>
      <c r="CL175" s="14"/>
      <c r="CM175" s="4"/>
      <c r="CN175" s="39"/>
      <c r="CO175" s="30"/>
      <c r="CP175" s="31"/>
      <c r="CQ175" s="14"/>
      <c r="CR175" s="4"/>
      <c r="CS175" s="39"/>
      <c r="CT175" s="39"/>
      <c r="CU175" s="39"/>
      <c r="CV175" s="14"/>
      <c r="CW175" s="4"/>
      <c r="CX175" s="43">
        <v>40547</v>
      </c>
      <c r="CY175" s="30">
        <v>0</v>
      </c>
      <c r="CZ175" s="31">
        <v>40547</v>
      </c>
      <c r="DA175" s="14">
        <v>810940</v>
      </c>
      <c r="DB175" s="286"/>
      <c r="DC175" s="14"/>
      <c r="DD175" s="14"/>
      <c r="DE175" s="14"/>
      <c r="DF175" s="14"/>
      <c r="DG175" s="4"/>
      <c r="DH175" s="39"/>
      <c r="DI175" s="30"/>
      <c r="DJ175" s="31"/>
      <c r="DK175" s="14"/>
      <c r="DL175" s="4"/>
      <c r="DM175" s="39"/>
      <c r="DN175" s="30"/>
      <c r="DO175" s="31"/>
      <c r="DP175" s="14"/>
      <c r="DQ175" s="4"/>
      <c r="DR175" s="39"/>
      <c r="DS175" s="30"/>
      <c r="DT175" s="31"/>
      <c r="DU175" s="14"/>
      <c r="DV175" s="4"/>
      <c r="DW175" s="46"/>
      <c r="DX175" s="61"/>
      <c r="DY175" s="61"/>
      <c r="DZ175" s="14"/>
      <c r="EA175" s="4"/>
      <c r="EB175" s="39"/>
      <c r="EC175" s="43"/>
      <c r="ED175" s="31"/>
      <c r="EE175" s="14"/>
      <c r="EF175" s="4"/>
      <c r="EG175" s="39"/>
      <c r="EH175" s="30"/>
      <c r="EI175" s="31"/>
      <c r="EJ175" s="14"/>
      <c r="EK175" s="4"/>
      <c r="EL175" s="39"/>
      <c r="EM175" s="30"/>
      <c r="EN175" s="31"/>
      <c r="EO175" s="14"/>
      <c r="EP175" s="4"/>
      <c r="EQ175" s="39">
        <v>67710</v>
      </c>
      <c r="ER175" s="14">
        <v>12864.9</v>
      </c>
      <c r="ES175" s="31">
        <v>80574.899999999994</v>
      </c>
      <c r="ET175" s="14">
        <v>1611498</v>
      </c>
      <c r="EU175" s="4"/>
      <c r="EV175" s="39"/>
      <c r="EW175" s="30"/>
      <c r="EX175" s="31"/>
      <c r="EY175" s="14"/>
      <c r="EZ175" s="286"/>
      <c r="FA175" s="39"/>
      <c r="FB175" s="30"/>
      <c r="FC175" s="31"/>
      <c r="FD175" s="14"/>
      <c r="FE175" s="4"/>
      <c r="FF175" s="39"/>
      <c r="FG175" s="30"/>
      <c r="FH175" s="31"/>
      <c r="FI175" s="14"/>
      <c r="FJ175" s="94"/>
      <c r="FK175" s="87">
        <f t="shared" si="167"/>
        <v>38304.129704959996</v>
      </c>
      <c r="FL175" s="87"/>
      <c r="FM175" s="87"/>
      <c r="FN175" s="87"/>
      <c r="FO175" s="87"/>
      <c r="FP175" s="87">
        <f t="shared" ref="FP175" si="203">AM175</f>
        <v>78940</v>
      </c>
      <c r="FQ175" s="87"/>
      <c r="FR175" s="87"/>
      <c r="FS175" s="87"/>
      <c r="FT175" s="87"/>
      <c r="FU175" s="87"/>
      <c r="FV175" s="87"/>
      <c r="FW175" s="87"/>
      <c r="FX175" s="87"/>
      <c r="FY175" s="87"/>
      <c r="FZ175" s="87"/>
      <c r="GA175" s="87"/>
      <c r="GB175" s="87"/>
      <c r="GC175" s="87">
        <f t="shared" ref="GC175:GC197" si="204">CZ175</f>
        <v>40547</v>
      </c>
      <c r="GD175" s="87"/>
      <c r="GE175" s="87"/>
      <c r="GF175" s="87"/>
      <c r="GG175" s="87"/>
      <c r="GH175" s="87"/>
      <c r="GI175" s="87"/>
      <c r="GJ175" s="87"/>
      <c r="GK175" s="87"/>
      <c r="GL175" s="87">
        <f t="shared" ref="GL175:GL196" si="205">ES175</f>
        <v>80574.899999999994</v>
      </c>
      <c r="GM175" s="87"/>
      <c r="GN175" s="87"/>
      <c r="GO175" s="87"/>
      <c r="GP175" s="95"/>
      <c r="GQ175" s="87">
        <f t="shared" si="171"/>
        <v>38304.129704959996</v>
      </c>
      <c r="GR175" s="96">
        <f t="shared" si="161"/>
        <v>40547</v>
      </c>
      <c r="GS175" s="20" t="str">
        <f t="shared" si="188"/>
        <v>M&amp;M EQUIPOS MEDICOS SAS</v>
      </c>
      <c r="GT175" s="96">
        <f t="shared" si="173"/>
        <v>30643.303763967997</v>
      </c>
      <c r="GU175" s="96">
        <f t="shared" si="174"/>
        <v>48656.4</v>
      </c>
      <c r="GV175" s="96">
        <f t="shared" si="189"/>
        <v>66687.3</v>
      </c>
      <c r="GW175" s="87">
        <f t="shared" si="202"/>
        <v>2242.8702950400038</v>
      </c>
      <c r="GX175" s="88">
        <f t="shared" si="198"/>
        <v>5.8554268490521921E-2</v>
      </c>
      <c r="GY175" s="96">
        <f t="shared" si="190"/>
        <v>40547</v>
      </c>
      <c r="GZ175" s="96">
        <f t="shared" si="163"/>
        <v>810940</v>
      </c>
    </row>
    <row r="176" spans="1:210" s="27" customFormat="1" ht="30" customHeight="1">
      <c r="A176" s="17">
        <v>160</v>
      </c>
      <c r="B176" s="18" t="s">
        <v>416</v>
      </c>
      <c r="C176" s="53" t="s">
        <v>417</v>
      </c>
      <c r="D176" s="55"/>
      <c r="E176" s="51">
        <v>50</v>
      </c>
      <c r="F176" s="19" t="s">
        <v>977</v>
      </c>
      <c r="G176" s="20" t="s">
        <v>981</v>
      </c>
      <c r="H176" s="60"/>
      <c r="I176" s="90" t="s">
        <v>1038</v>
      </c>
      <c r="J176" s="14">
        <v>95136</v>
      </c>
      <c r="K176" s="14"/>
      <c r="L176" s="14">
        <f t="shared" si="199"/>
        <v>107617.8432</v>
      </c>
      <c r="M176" s="14">
        <f t="shared" si="200"/>
        <v>117604.77904896</v>
      </c>
      <c r="N176" s="14">
        <f t="shared" si="201"/>
        <v>117604.77904896</v>
      </c>
      <c r="O176" s="14">
        <f t="shared" si="166"/>
        <v>5880238.9524480002</v>
      </c>
      <c r="P176" s="286"/>
      <c r="Q176" s="39"/>
      <c r="R176" s="30"/>
      <c r="S176" s="31"/>
      <c r="T176" s="31"/>
      <c r="U176" s="4"/>
      <c r="V176" s="39"/>
      <c r="W176" s="30"/>
      <c r="X176" s="31"/>
      <c r="Y176" s="31"/>
      <c r="Z176" s="286"/>
      <c r="AA176" s="39"/>
      <c r="AB176" s="39"/>
      <c r="AC176" s="31"/>
      <c r="AD176" s="31"/>
      <c r="AE176" s="4"/>
      <c r="AF176" s="39"/>
      <c r="AG176" s="30"/>
      <c r="AH176" s="31"/>
      <c r="AI176" s="31"/>
      <c r="AJ176" s="4"/>
      <c r="AK176" s="39"/>
      <c r="AL176" s="39"/>
      <c r="AM176" s="31"/>
      <c r="AN176" s="31"/>
      <c r="AO176" s="4"/>
      <c r="AP176" s="39"/>
      <c r="AQ176" s="30"/>
      <c r="AR176" s="31"/>
      <c r="AS176" s="14"/>
      <c r="AT176" s="4"/>
      <c r="AU176" s="39"/>
      <c r="AV176" s="30"/>
      <c r="AW176" s="31"/>
      <c r="AX176" s="14"/>
      <c r="AY176" s="4"/>
      <c r="AZ176" s="39"/>
      <c r="BA176" s="30"/>
      <c r="BB176" s="31"/>
      <c r="BC176" s="31"/>
      <c r="BD176" s="4"/>
      <c r="BE176" s="39"/>
      <c r="BF176" s="30"/>
      <c r="BG176" s="31"/>
      <c r="BH176" s="14"/>
      <c r="BI176" s="4"/>
      <c r="BJ176" s="39"/>
      <c r="BK176" s="30"/>
      <c r="BL176" s="31"/>
      <c r="BM176" s="14"/>
      <c r="BN176" s="4"/>
      <c r="BO176" s="39"/>
      <c r="BP176" s="30"/>
      <c r="BQ176" s="31"/>
      <c r="BR176" s="14"/>
      <c r="BS176" s="4"/>
      <c r="BT176" s="39"/>
      <c r="BU176" s="30"/>
      <c r="BV176" s="31"/>
      <c r="BW176" s="14"/>
      <c r="BX176" s="4"/>
      <c r="BY176" s="39"/>
      <c r="BZ176" s="30"/>
      <c r="CA176" s="31"/>
      <c r="CB176" s="14"/>
      <c r="CC176" s="4"/>
      <c r="CD176" s="35">
        <v>92092</v>
      </c>
      <c r="CE176" s="33"/>
      <c r="CF176" s="31">
        <v>92092</v>
      </c>
      <c r="CG176" s="14">
        <v>4604600</v>
      </c>
      <c r="CH176" s="4"/>
      <c r="CI176" s="39"/>
      <c r="CJ176" s="30"/>
      <c r="CK176" s="31"/>
      <c r="CL176" s="14"/>
      <c r="CM176" s="4"/>
      <c r="CN176" s="39">
        <v>176000</v>
      </c>
      <c r="CO176" s="14">
        <v>33440</v>
      </c>
      <c r="CP176" s="31">
        <v>209440</v>
      </c>
      <c r="CQ176" s="14">
        <v>10472000</v>
      </c>
      <c r="CR176" s="4"/>
      <c r="CS176" s="39">
        <v>189000</v>
      </c>
      <c r="CT176" s="39">
        <v>0</v>
      </c>
      <c r="CU176" s="39">
        <v>189000</v>
      </c>
      <c r="CV176" s="14">
        <v>9450000</v>
      </c>
      <c r="CW176" s="4"/>
      <c r="CX176" s="43">
        <v>124494</v>
      </c>
      <c r="CY176" s="30">
        <v>0</v>
      </c>
      <c r="CZ176" s="31">
        <v>124494</v>
      </c>
      <c r="DA176" s="14">
        <v>6224700</v>
      </c>
      <c r="DB176" s="286"/>
      <c r="DC176" s="14">
        <v>187173.75</v>
      </c>
      <c r="DD176" s="14">
        <v>35563.012499999997</v>
      </c>
      <c r="DE176" s="14">
        <v>222736.76250000001</v>
      </c>
      <c r="DF176" s="14">
        <v>11136838.125</v>
      </c>
      <c r="DG176" s="4"/>
      <c r="DH176" s="39"/>
      <c r="DI176" s="30"/>
      <c r="DJ176" s="31"/>
      <c r="DK176" s="14"/>
      <c r="DL176" s="4"/>
      <c r="DM176" s="39"/>
      <c r="DN176" s="30"/>
      <c r="DO176" s="31"/>
      <c r="DP176" s="14"/>
      <c r="DQ176" s="4"/>
      <c r="DR176" s="39"/>
      <c r="DS176" s="30"/>
      <c r="DT176" s="31"/>
      <c r="DU176" s="14"/>
      <c r="DV176" s="4"/>
      <c r="DW176" s="45">
        <v>374738</v>
      </c>
      <c r="DX176" s="14">
        <v>71200.22</v>
      </c>
      <c r="DY176" s="61">
        <v>445938.22</v>
      </c>
      <c r="DZ176" s="14">
        <v>22296911</v>
      </c>
      <c r="EA176" s="4"/>
      <c r="EB176" s="39"/>
      <c r="EC176" s="43"/>
      <c r="ED176" s="31"/>
      <c r="EE176" s="14"/>
      <c r="EF176" s="4"/>
      <c r="EG176" s="39"/>
      <c r="EH176" s="30"/>
      <c r="EI176" s="31"/>
      <c r="EJ176" s="14"/>
      <c r="EK176" s="4"/>
      <c r="EL176" s="39"/>
      <c r="EM176" s="30"/>
      <c r="EN176" s="31"/>
      <c r="EO176" s="14"/>
      <c r="EP176" s="4"/>
      <c r="EQ176" s="39">
        <v>326340</v>
      </c>
      <c r="ER176" s="14">
        <v>62004.6</v>
      </c>
      <c r="ES176" s="31">
        <v>388344.6</v>
      </c>
      <c r="ET176" s="14">
        <v>19417230</v>
      </c>
      <c r="EU176" s="4"/>
      <c r="EV176" s="39"/>
      <c r="EW176" s="30"/>
      <c r="EX176" s="31"/>
      <c r="EY176" s="14"/>
      <c r="EZ176" s="286"/>
      <c r="FA176" s="39"/>
      <c r="FB176" s="30"/>
      <c r="FC176" s="31"/>
      <c r="FD176" s="14"/>
      <c r="FE176" s="4"/>
      <c r="FF176" s="39"/>
      <c r="FG176" s="30"/>
      <c r="FH176" s="31"/>
      <c r="FI176" s="14"/>
      <c r="FJ176" s="94"/>
      <c r="FK176" s="87">
        <f t="shared" si="167"/>
        <v>117604.77904896</v>
      </c>
      <c r="FL176" s="87"/>
      <c r="FM176" s="87"/>
      <c r="FN176" s="87"/>
      <c r="FO176" s="87"/>
      <c r="FP176" s="87"/>
      <c r="FQ176" s="87"/>
      <c r="FR176" s="87"/>
      <c r="FS176" s="87"/>
      <c r="FT176" s="87"/>
      <c r="FU176" s="87"/>
      <c r="FV176" s="87"/>
      <c r="FW176" s="87"/>
      <c r="FX176" s="87"/>
      <c r="FY176" s="87"/>
      <c r="FZ176" s="87"/>
      <c r="GA176" s="87">
        <f t="shared" si="172"/>
        <v>209440</v>
      </c>
      <c r="GB176" s="87">
        <f t="shared" si="183"/>
        <v>189000</v>
      </c>
      <c r="GC176" s="87">
        <f t="shared" si="204"/>
        <v>124494</v>
      </c>
      <c r="GD176" s="87">
        <f t="shared" si="169"/>
        <v>222736.76250000001</v>
      </c>
      <c r="GE176" s="87"/>
      <c r="GF176" s="87"/>
      <c r="GG176" s="87"/>
      <c r="GH176" s="87"/>
      <c r="GI176" s="87"/>
      <c r="GJ176" s="87"/>
      <c r="GK176" s="87"/>
      <c r="GL176" s="87"/>
      <c r="GM176" s="87"/>
      <c r="GN176" s="87"/>
      <c r="GO176" s="87"/>
      <c r="GP176" s="95"/>
      <c r="GQ176" s="87">
        <f t="shared" si="171"/>
        <v>117604.77904896</v>
      </c>
      <c r="GR176" s="96">
        <f t="shared" si="161"/>
        <v>124494</v>
      </c>
      <c r="GS176" s="20" t="str">
        <f t="shared" si="188"/>
        <v>M&amp;M EQUIPOS MEDICOS SAS</v>
      </c>
      <c r="GT176" s="98">
        <f t="shared" si="173"/>
        <v>94083.823239168007</v>
      </c>
      <c r="GU176" s="98">
        <f t="shared" ref="GU176:GU177" si="206">FK176*1.2</f>
        <v>141125.734858752</v>
      </c>
      <c r="GV176" s="96">
        <f t="shared" si="189"/>
        <v>186417.69062499999</v>
      </c>
      <c r="GW176" s="87">
        <f t="shared" si="202"/>
        <v>6889.2209510399989</v>
      </c>
      <c r="GX176" s="88">
        <f t="shared" si="198"/>
        <v>5.8579430247234679E-2</v>
      </c>
      <c r="GY176" s="96">
        <f t="shared" si="190"/>
        <v>124494</v>
      </c>
      <c r="GZ176" s="96">
        <f t="shared" si="163"/>
        <v>6224700</v>
      </c>
      <c r="HB176" s="84"/>
    </row>
    <row r="177" spans="1:210" s="27" customFormat="1" ht="30" customHeight="1">
      <c r="A177" s="17">
        <v>161</v>
      </c>
      <c r="B177" s="18" t="s">
        <v>418</v>
      </c>
      <c r="C177" s="53" t="s">
        <v>419</v>
      </c>
      <c r="D177" s="55"/>
      <c r="E177" s="51">
        <v>1</v>
      </c>
      <c r="F177" s="19" t="s">
        <v>970</v>
      </c>
      <c r="G177" s="20" t="s">
        <v>981</v>
      </c>
      <c r="H177" s="60"/>
      <c r="I177" s="90" t="s">
        <v>1042</v>
      </c>
      <c r="J177" s="14">
        <v>818000</v>
      </c>
      <c r="K177" s="14"/>
      <c r="L177" s="14">
        <f t="shared" si="199"/>
        <v>925321.6</v>
      </c>
      <c r="M177" s="14">
        <f t="shared" si="200"/>
        <v>1011191.4444799999</v>
      </c>
      <c r="N177" s="14">
        <f t="shared" si="201"/>
        <v>1011191.4444799999</v>
      </c>
      <c r="O177" s="14">
        <f t="shared" si="166"/>
        <v>1011191.4444799999</v>
      </c>
      <c r="P177" s="286"/>
      <c r="Q177" s="39"/>
      <c r="R177" s="30"/>
      <c r="S177" s="31"/>
      <c r="T177" s="31"/>
      <c r="U177" s="4"/>
      <c r="V177" s="39"/>
      <c r="W177" s="30"/>
      <c r="X177" s="31"/>
      <c r="Y177" s="31"/>
      <c r="Z177" s="286"/>
      <c r="AA177" s="39"/>
      <c r="AB177" s="39"/>
      <c r="AC177" s="31"/>
      <c r="AD177" s="31"/>
      <c r="AE177" s="4"/>
      <c r="AF177" s="39"/>
      <c r="AG177" s="30"/>
      <c r="AH177" s="31"/>
      <c r="AI177" s="31"/>
      <c r="AJ177" s="4"/>
      <c r="AK177" s="39"/>
      <c r="AL177" s="39"/>
      <c r="AM177" s="31"/>
      <c r="AN177" s="31"/>
      <c r="AO177" s="4"/>
      <c r="AP177" s="39"/>
      <c r="AQ177" s="30"/>
      <c r="AR177" s="31"/>
      <c r="AS177" s="14"/>
      <c r="AT177" s="4"/>
      <c r="AU177" s="39"/>
      <c r="AV177" s="30"/>
      <c r="AW177" s="31"/>
      <c r="AX177" s="14"/>
      <c r="AY177" s="4"/>
      <c r="AZ177" s="39"/>
      <c r="BA177" s="30"/>
      <c r="BB177" s="31"/>
      <c r="BC177" s="31"/>
      <c r="BD177" s="4"/>
      <c r="BE177" s="39"/>
      <c r="BF177" s="30"/>
      <c r="BG177" s="31"/>
      <c r="BH177" s="14"/>
      <c r="BI177" s="4"/>
      <c r="BJ177" s="39"/>
      <c r="BK177" s="30"/>
      <c r="BL177" s="31"/>
      <c r="BM177" s="14"/>
      <c r="BN177" s="4"/>
      <c r="BO177" s="39"/>
      <c r="BP177" s="30"/>
      <c r="BQ177" s="31"/>
      <c r="BR177" s="14"/>
      <c r="BS177" s="4"/>
      <c r="BT177" s="39"/>
      <c r="BU177" s="30"/>
      <c r="BV177" s="31"/>
      <c r="BW177" s="14"/>
      <c r="BX177" s="4"/>
      <c r="BY177" s="39"/>
      <c r="BZ177" s="30"/>
      <c r="CA177" s="31"/>
      <c r="CB177" s="14"/>
      <c r="CC177" s="4"/>
      <c r="CD177" s="35">
        <v>29994</v>
      </c>
      <c r="CE177" s="33"/>
      <c r="CF177" s="31">
        <v>29994</v>
      </c>
      <c r="CG177" s="14">
        <v>29994</v>
      </c>
      <c r="CH177" s="4"/>
      <c r="CI177" s="39"/>
      <c r="CJ177" s="30"/>
      <c r="CK177" s="31"/>
      <c r="CL177" s="14"/>
      <c r="CM177" s="4"/>
      <c r="CN177" s="39"/>
      <c r="CO177" s="30"/>
      <c r="CP177" s="31"/>
      <c r="CQ177" s="14"/>
      <c r="CR177" s="4"/>
      <c r="CS177" s="39"/>
      <c r="CT177" s="39"/>
      <c r="CU177" s="39"/>
      <c r="CV177" s="14"/>
      <c r="CW177" s="4"/>
      <c r="CX177" s="39"/>
      <c r="CY177" s="30"/>
      <c r="CZ177" s="31"/>
      <c r="DA177" s="14"/>
      <c r="DB177" s="286"/>
      <c r="DC177" s="14">
        <v>992500</v>
      </c>
      <c r="DD177" s="14">
        <v>0</v>
      </c>
      <c r="DE177" s="14">
        <v>992500</v>
      </c>
      <c r="DF177" s="14">
        <v>992500</v>
      </c>
      <c r="DG177" s="4"/>
      <c r="DH177" s="39"/>
      <c r="DI177" s="30"/>
      <c r="DJ177" s="31"/>
      <c r="DK177" s="14"/>
      <c r="DL177" s="4"/>
      <c r="DM177" s="39"/>
      <c r="DN177" s="30"/>
      <c r="DO177" s="31"/>
      <c r="DP177" s="14"/>
      <c r="DQ177" s="4"/>
      <c r="DR177" s="39"/>
      <c r="DS177" s="30"/>
      <c r="DT177" s="31"/>
      <c r="DU177" s="14"/>
      <c r="DV177" s="4"/>
      <c r="DW177" s="45">
        <v>1343225</v>
      </c>
      <c r="DX177" s="14">
        <v>255212.75</v>
      </c>
      <c r="DY177" s="61">
        <v>1598437.75</v>
      </c>
      <c r="DZ177" s="14">
        <v>1598437.75</v>
      </c>
      <c r="EA177" s="4"/>
      <c r="EB177" s="39"/>
      <c r="EC177" s="43"/>
      <c r="ED177" s="31"/>
      <c r="EE177" s="14"/>
      <c r="EF177" s="4"/>
      <c r="EG177" s="39"/>
      <c r="EH177" s="30"/>
      <c r="EI177" s="31"/>
      <c r="EJ177" s="14"/>
      <c r="EK177" s="4"/>
      <c r="EL177" s="39"/>
      <c r="EM177" s="30"/>
      <c r="EN177" s="31"/>
      <c r="EO177" s="14"/>
      <c r="EP177" s="4"/>
      <c r="EQ177" s="39"/>
      <c r="ER177" s="30"/>
      <c r="ES177" s="31"/>
      <c r="ET177" s="14"/>
      <c r="EU177" s="4"/>
      <c r="EV177" s="39"/>
      <c r="EW177" s="30"/>
      <c r="EX177" s="31"/>
      <c r="EY177" s="14"/>
      <c r="EZ177" s="286"/>
      <c r="FA177" s="39"/>
      <c r="FB177" s="30"/>
      <c r="FC177" s="31"/>
      <c r="FD177" s="14"/>
      <c r="FE177" s="4"/>
      <c r="FF177" s="39"/>
      <c r="FG177" s="30"/>
      <c r="FH177" s="31"/>
      <c r="FI177" s="14"/>
      <c r="FJ177" s="94"/>
      <c r="FK177" s="87">
        <f t="shared" si="167"/>
        <v>1011191.4444799999</v>
      </c>
      <c r="FL177" s="87"/>
      <c r="FM177" s="87"/>
      <c r="FN177" s="87"/>
      <c r="FO177" s="87"/>
      <c r="FP177" s="87"/>
      <c r="FQ177" s="87"/>
      <c r="FR177" s="87"/>
      <c r="FS177" s="87"/>
      <c r="FT177" s="87"/>
      <c r="FU177" s="87"/>
      <c r="FV177" s="87"/>
      <c r="FW177" s="87"/>
      <c r="FX177" s="87"/>
      <c r="FY177" s="87"/>
      <c r="FZ177" s="87"/>
      <c r="GA177" s="87"/>
      <c r="GB177" s="87"/>
      <c r="GC177" s="87"/>
      <c r="GD177" s="87">
        <f t="shared" si="169"/>
        <v>992500</v>
      </c>
      <c r="GE177" s="87"/>
      <c r="GF177" s="87"/>
      <c r="GG177" s="87"/>
      <c r="GH177" s="87">
        <f t="shared" si="170"/>
        <v>1598437.75</v>
      </c>
      <c r="GI177" s="87"/>
      <c r="GJ177" s="87"/>
      <c r="GK177" s="87"/>
      <c r="GL177" s="87"/>
      <c r="GM177" s="87"/>
      <c r="GN177" s="87"/>
      <c r="GO177" s="87"/>
      <c r="GP177" s="95"/>
      <c r="GQ177" s="87">
        <f t="shared" si="171"/>
        <v>1011191.4444799999</v>
      </c>
      <c r="GR177" s="96">
        <f t="shared" si="161"/>
        <v>992500</v>
      </c>
      <c r="GS177" s="20" t="str">
        <f t="shared" si="188"/>
        <v>MEDICOX LTDA</v>
      </c>
      <c r="GT177" s="98">
        <f t="shared" si="173"/>
        <v>808953.15558400005</v>
      </c>
      <c r="GU177" s="98">
        <f t="shared" si="206"/>
        <v>1213429.7333759998</v>
      </c>
      <c r="GV177" s="96">
        <f t="shared" si="189"/>
        <v>1295468.875</v>
      </c>
      <c r="GW177" s="87">
        <f t="shared" si="202"/>
        <v>-18691.444479999947</v>
      </c>
      <c r="GX177" s="88">
        <f t="shared" si="198"/>
        <v>-1.8484575380888362E-2</v>
      </c>
      <c r="GY177" s="96">
        <f t="shared" si="190"/>
        <v>992500</v>
      </c>
      <c r="GZ177" s="96">
        <f t="shared" si="163"/>
        <v>992500</v>
      </c>
      <c r="HB177" s="84"/>
    </row>
    <row r="178" spans="1:210" s="27" customFormat="1" ht="30" customHeight="1">
      <c r="A178" s="17">
        <v>162</v>
      </c>
      <c r="B178" s="18" t="s">
        <v>420</v>
      </c>
      <c r="C178" s="53" t="s">
        <v>421</v>
      </c>
      <c r="D178" s="55"/>
      <c r="E178" s="51">
        <v>17</v>
      </c>
      <c r="F178" s="19" t="s">
        <v>970</v>
      </c>
      <c r="G178" s="20" t="s">
        <v>981</v>
      </c>
      <c r="H178" s="60"/>
      <c r="I178" s="90" t="s">
        <v>1024</v>
      </c>
      <c r="J178" s="14">
        <v>3059.49</v>
      </c>
      <c r="K178" s="14"/>
      <c r="L178" s="14"/>
      <c r="M178" s="14">
        <f>(J178*9.28%)+J178</f>
        <v>3343.410672</v>
      </c>
      <c r="N178" s="14">
        <f>M178</f>
        <v>3343.410672</v>
      </c>
      <c r="O178" s="14">
        <f t="shared" si="166"/>
        <v>56837.981423999998</v>
      </c>
      <c r="P178" s="286"/>
      <c r="Q178" s="39"/>
      <c r="R178" s="30"/>
      <c r="S178" s="31"/>
      <c r="T178" s="31"/>
      <c r="U178" s="4"/>
      <c r="V178" s="39"/>
      <c r="W178" s="30"/>
      <c r="X178" s="31"/>
      <c r="Y178" s="31"/>
      <c r="Z178" s="286"/>
      <c r="AA178" s="39"/>
      <c r="AB178" s="39"/>
      <c r="AC178" s="31"/>
      <c r="AD178" s="31"/>
      <c r="AE178" s="4"/>
      <c r="AF178" s="39"/>
      <c r="AG178" s="30"/>
      <c r="AH178" s="31"/>
      <c r="AI178" s="31"/>
      <c r="AJ178" s="4"/>
      <c r="AK178" s="39"/>
      <c r="AL178" s="39"/>
      <c r="AM178" s="31"/>
      <c r="AN178" s="31"/>
      <c r="AO178" s="4"/>
      <c r="AP178" s="39"/>
      <c r="AQ178" s="30"/>
      <c r="AR178" s="31"/>
      <c r="AS178" s="14"/>
      <c r="AT178" s="4"/>
      <c r="AU178" s="39"/>
      <c r="AV178" s="30"/>
      <c r="AW178" s="31"/>
      <c r="AX178" s="14"/>
      <c r="AY178" s="4"/>
      <c r="AZ178" s="39"/>
      <c r="BA178" s="30"/>
      <c r="BB178" s="31"/>
      <c r="BC178" s="31"/>
      <c r="BD178" s="4"/>
      <c r="BE178" s="39"/>
      <c r="BF178" s="30"/>
      <c r="BG178" s="31"/>
      <c r="BH178" s="14"/>
      <c r="BI178" s="4"/>
      <c r="BJ178" s="39"/>
      <c r="BK178" s="30"/>
      <c r="BL178" s="31"/>
      <c r="BM178" s="14"/>
      <c r="BN178" s="4"/>
      <c r="BO178" s="39"/>
      <c r="BP178" s="30"/>
      <c r="BQ178" s="31"/>
      <c r="BR178" s="14"/>
      <c r="BS178" s="4"/>
      <c r="BT178" s="39"/>
      <c r="BU178" s="30"/>
      <c r="BV178" s="31"/>
      <c r="BW178" s="14"/>
      <c r="BX178" s="4"/>
      <c r="BY178" s="39"/>
      <c r="BZ178" s="30"/>
      <c r="CA178" s="31"/>
      <c r="CB178" s="14"/>
      <c r="CC178" s="4"/>
      <c r="CD178" s="35">
        <v>2961</v>
      </c>
      <c r="CE178" s="37">
        <v>563</v>
      </c>
      <c r="CF178" s="31">
        <v>3524</v>
      </c>
      <c r="CG178" s="14">
        <v>59908</v>
      </c>
      <c r="CH178" s="4"/>
      <c r="CI178" s="39"/>
      <c r="CJ178" s="30"/>
      <c r="CK178" s="31"/>
      <c r="CL178" s="14"/>
      <c r="CM178" s="4"/>
      <c r="CN178" s="39"/>
      <c r="CO178" s="30"/>
      <c r="CP178" s="31"/>
      <c r="CQ178" s="14"/>
      <c r="CR178" s="4"/>
      <c r="CS178" s="39"/>
      <c r="CT178" s="39"/>
      <c r="CU178" s="39"/>
      <c r="CV178" s="14"/>
      <c r="CW178" s="4"/>
      <c r="CX178" s="39"/>
      <c r="CY178" s="30"/>
      <c r="CZ178" s="31"/>
      <c r="DA178" s="14"/>
      <c r="DB178" s="286"/>
      <c r="DC178" s="43">
        <v>2868.75</v>
      </c>
      <c r="DD178" s="43">
        <v>545.0625</v>
      </c>
      <c r="DE178" s="14">
        <v>3413.8125</v>
      </c>
      <c r="DF178" s="14">
        <v>58034.8125</v>
      </c>
      <c r="DG178" s="4"/>
      <c r="DH178" s="39"/>
      <c r="DI178" s="30"/>
      <c r="DJ178" s="31"/>
      <c r="DK178" s="14"/>
      <c r="DL178" s="4"/>
      <c r="DM178" s="39"/>
      <c r="DN178" s="30"/>
      <c r="DO178" s="31"/>
      <c r="DP178" s="14"/>
      <c r="DQ178" s="4"/>
      <c r="DR178" s="39"/>
      <c r="DS178" s="30"/>
      <c r="DT178" s="31"/>
      <c r="DU178" s="14"/>
      <c r="DV178" s="4"/>
      <c r="DW178" s="46"/>
      <c r="DX178" s="61"/>
      <c r="DY178" s="61"/>
      <c r="DZ178" s="14"/>
      <c r="EA178" s="4"/>
      <c r="EB178" s="39"/>
      <c r="EC178" s="43"/>
      <c r="ED178" s="31"/>
      <c r="EE178" s="14"/>
      <c r="EF178" s="4"/>
      <c r="EG178" s="39"/>
      <c r="EH178" s="30"/>
      <c r="EI178" s="31"/>
      <c r="EJ178" s="14"/>
      <c r="EK178" s="4"/>
      <c r="EL178" s="39"/>
      <c r="EM178" s="30"/>
      <c r="EN178" s="31"/>
      <c r="EO178" s="14"/>
      <c r="EP178" s="4"/>
      <c r="EQ178" s="39"/>
      <c r="ER178" s="30"/>
      <c r="ES178" s="31"/>
      <c r="ET178" s="14"/>
      <c r="EU178" s="4"/>
      <c r="EV178" s="39"/>
      <c r="EW178" s="30"/>
      <c r="EX178" s="31"/>
      <c r="EY178" s="14"/>
      <c r="EZ178" s="286"/>
      <c r="FA178" s="39"/>
      <c r="FB178" s="30"/>
      <c r="FC178" s="31"/>
      <c r="FD178" s="14"/>
      <c r="FE178" s="4"/>
      <c r="FF178" s="39"/>
      <c r="FG178" s="30"/>
      <c r="FH178" s="31"/>
      <c r="FI178" s="14"/>
      <c r="FJ178" s="94"/>
      <c r="FK178" s="87">
        <f t="shared" si="167"/>
        <v>3343.410672</v>
      </c>
      <c r="FL178" s="87"/>
      <c r="FM178" s="87"/>
      <c r="FN178" s="87"/>
      <c r="FO178" s="87"/>
      <c r="FP178" s="87"/>
      <c r="FQ178" s="87"/>
      <c r="FR178" s="87"/>
      <c r="FS178" s="87"/>
      <c r="FT178" s="87"/>
      <c r="FU178" s="87"/>
      <c r="FV178" s="87"/>
      <c r="FW178" s="87"/>
      <c r="FX178" s="87"/>
      <c r="FY178" s="87">
        <f t="shared" si="168"/>
        <v>3524</v>
      </c>
      <c r="FZ178" s="87"/>
      <c r="GA178" s="87"/>
      <c r="GB178" s="87"/>
      <c r="GC178" s="87"/>
      <c r="GD178" s="87">
        <f t="shared" si="169"/>
        <v>3413.8125</v>
      </c>
      <c r="GE178" s="87"/>
      <c r="GF178" s="87"/>
      <c r="GG178" s="87"/>
      <c r="GH178" s="87"/>
      <c r="GI178" s="87"/>
      <c r="GJ178" s="87"/>
      <c r="GK178" s="87"/>
      <c r="GL178" s="87"/>
      <c r="GM178" s="87"/>
      <c r="GN178" s="87"/>
      <c r="GO178" s="87"/>
      <c r="GP178" s="95"/>
      <c r="GQ178" s="87">
        <f t="shared" si="171"/>
        <v>3343.410672</v>
      </c>
      <c r="GR178" s="96">
        <f t="shared" si="161"/>
        <v>3413.8125</v>
      </c>
      <c r="GS178" s="20" t="str">
        <f t="shared" si="188"/>
        <v>MEDICOX LTDA</v>
      </c>
      <c r="GT178" s="96">
        <f t="shared" si="173"/>
        <v>2674.7285376</v>
      </c>
      <c r="GU178" s="96">
        <f t="shared" si="174"/>
        <v>4096.5749999999998</v>
      </c>
      <c r="GV178" s="96">
        <f t="shared" si="189"/>
        <v>3468.90625</v>
      </c>
      <c r="GW178" s="87">
        <f t="shared" si="202"/>
        <v>70.401828000000023</v>
      </c>
      <c r="GX178" s="88">
        <f t="shared" si="198"/>
        <v>2.1056889178943203E-2</v>
      </c>
      <c r="GY178" s="96">
        <f t="shared" si="190"/>
        <v>3413.8125</v>
      </c>
      <c r="GZ178" s="96">
        <f t="shared" si="163"/>
        <v>58034.8125</v>
      </c>
    </row>
    <row r="179" spans="1:210" s="27" customFormat="1" ht="30" customHeight="1">
      <c r="A179" s="17">
        <v>163</v>
      </c>
      <c r="B179" s="18" t="s">
        <v>422</v>
      </c>
      <c r="C179" s="53" t="s">
        <v>423</v>
      </c>
      <c r="D179" s="55"/>
      <c r="E179" s="51">
        <v>16</v>
      </c>
      <c r="F179" s="19" t="s">
        <v>970</v>
      </c>
      <c r="G179" s="20" t="s">
        <v>981</v>
      </c>
      <c r="H179" s="60"/>
      <c r="I179" s="90" t="s">
        <v>1039</v>
      </c>
      <c r="J179" s="14">
        <v>2295.5100000000002</v>
      </c>
      <c r="K179" s="14"/>
      <c r="L179" s="14">
        <f t="shared" ref="L179:L180" si="207">(J179*13.12%)+J179</f>
        <v>2596.6809120000003</v>
      </c>
      <c r="M179" s="14">
        <f t="shared" ref="M179:M180" si="208">(L179*9.28%)+L179</f>
        <v>2837.6529006336004</v>
      </c>
      <c r="N179" s="14">
        <f t="shared" ref="N179:N180" si="209">M179</f>
        <v>2837.6529006336004</v>
      </c>
      <c r="O179" s="14">
        <f t="shared" si="166"/>
        <v>45402.446410137607</v>
      </c>
      <c r="P179" s="286"/>
      <c r="Q179" s="39"/>
      <c r="R179" s="30"/>
      <c r="S179" s="31"/>
      <c r="T179" s="31"/>
      <c r="U179" s="4"/>
      <c r="V179" s="39"/>
      <c r="W179" s="30"/>
      <c r="X179" s="31"/>
      <c r="Y179" s="31"/>
      <c r="Z179" s="286"/>
      <c r="AA179" s="39"/>
      <c r="AB179" s="39"/>
      <c r="AC179" s="31"/>
      <c r="AD179" s="31"/>
      <c r="AE179" s="4"/>
      <c r="AF179" s="39"/>
      <c r="AG179" s="30"/>
      <c r="AH179" s="31"/>
      <c r="AI179" s="31"/>
      <c r="AJ179" s="4"/>
      <c r="AK179" s="39"/>
      <c r="AL179" s="39"/>
      <c r="AM179" s="31"/>
      <c r="AN179" s="31"/>
      <c r="AO179" s="4"/>
      <c r="AP179" s="39"/>
      <c r="AQ179" s="30"/>
      <c r="AR179" s="31"/>
      <c r="AS179" s="14"/>
      <c r="AT179" s="4"/>
      <c r="AU179" s="39"/>
      <c r="AV179" s="30"/>
      <c r="AW179" s="31"/>
      <c r="AX179" s="14"/>
      <c r="AY179" s="4"/>
      <c r="AZ179" s="39"/>
      <c r="BA179" s="30"/>
      <c r="BB179" s="31"/>
      <c r="BC179" s="31"/>
      <c r="BD179" s="4"/>
      <c r="BE179" s="39"/>
      <c r="BF179" s="30"/>
      <c r="BG179" s="31"/>
      <c r="BH179" s="14"/>
      <c r="BI179" s="4"/>
      <c r="BJ179" s="39"/>
      <c r="BK179" s="30"/>
      <c r="BL179" s="31"/>
      <c r="BM179" s="14"/>
      <c r="BN179" s="4"/>
      <c r="BO179" s="39"/>
      <c r="BP179" s="30"/>
      <c r="BQ179" s="31"/>
      <c r="BR179" s="14"/>
      <c r="BS179" s="4"/>
      <c r="BT179" s="39"/>
      <c r="BU179" s="30"/>
      <c r="BV179" s="31"/>
      <c r="BW179" s="14"/>
      <c r="BX179" s="4"/>
      <c r="BY179" s="39"/>
      <c r="BZ179" s="30"/>
      <c r="CA179" s="31"/>
      <c r="CB179" s="14"/>
      <c r="CC179" s="4"/>
      <c r="CD179" s="35">
        <v>2221</v>
      </c>
      <c r="CE179" s="37">
        <v>422</v>
      </c>
      <c r="CF179" s="31">
        <v>2643</v>
      </c>
      <c r="CG179" s="14">
        <v>42288</v>
      </c>
      <c r="CH179" s="4"/>
      <c r="CI179" s="39"/>
      <c r="CJ179" s="30"/>
      <c r="CK179" s="31"/>
      <c r="CL179" s="14"/>
      <c r="CM179" s="4"/>
      <c r="CN179" s="39"/>
      <c r="CO179" s="30"/>
      <c r="CP179" s="31"/>
      <c r="CQ179" s="14"/>
      <c r="CR179" s="4"/>
      <c r="CS179" s="39"/>
      <c r="CT179" s="39"/>
      <c r="CU179" s="39"/>
      <c r="CV179" s="14"/>
      <c r="CW179" s="4"/>
      <c r="CX179" s="39"/>
      <c r="CY179" s="30"/>
      <c r="CZ179" s="31"/>
      <c r="DA179" s="14"/>
      <c r="DB179" s="286"/>
      <c r="DC179" s="43">
        <v>2152.5</v>
      </c>
      <c r="DD179" s="43">
        <v>408.97500000000002</v>
      </c>
      <c r="DE179" s="14">
        <v>2561.4749999999999</v>
      </c>
      <c r="DF179" s="14">
        <v>40983.599999999999</v>
      </c>
      <c r="DG179" s="4"/>
      <c r="DH179" s="39"/>
      <c r="DI179" s="30"/>
      <c r="DJ179" s="31"/>
      <c r="DK179" s="14"/>
      <c r="DL179" s="4"/>
      <c r="DM179" s="39"/>
      <c r="DN179" s="30"/>
      <c r="DO179" s="31"/>
      <c r="DP179" s="14"/>
      <c r="DQ179" s="4"/>
      <c r="DR179" s="39"/>
      <c r="DS179" s="30"/>
      <c r="DT179" s="31"/>
      <c r="DU179" s="14"/>
      <c r="DV179" s="4"/>
      <c r="DW179" s="46"/>
      <c r="DX179" s="61"/>
      <c r="DY179" s="61"/>
      <c r="DZ179" s="14"/>
      <c r="EA179" s="4"/>
      <c r="EB179" s="39"/>
      <c r="EC179" s="43"/>
      <c r="ED179" s="31"/>
      <c r="EE179" s="14"/>
      <c r="EF179" s="4"/>
      <c r="EG179" s="39"/>
      <c r="EH179" s="30"/>
      <c r="EI179" s="31"/>
      <c r="EJ179" s="14"/>
      <c r="EK179" s="4"/>
      <c r="EL179" s="39"/>
      <c r="EM179" s="30"/>
      <c r="EN179" s="31"/>
      <c r="EO179" s="14"/>
      <c r="EP179" s="4"/>
      <c r="EQ179" s="39"/>
      <c r="ER179" s="30"/>
      <c r="ES179" s="31"/>
      <c r="ET179" s="14"/>
      <c r="EU179" s="4"/>
      <c r="EV179" s="39"/>
      <c r="EW179" s="30"/>
      <c r="EX179" s="31"/>
      <c r="EY179" s="14"/>
      <c r="EZ179" s="286"/>
      <c r="FA179" s="39"/>
      <c r="FB179" s="30"/>
      <c r="FC179" s="31"/>
      <c r="FD179" s="14"/>
      <c r="FE179" s="4"/>
      <c r="FF179" s="39"/>
      <c r="FG179" s="30"/>
      <c r="FH179" s="31"/>
      <c r="FI179" s="14"/>
      <c r="FJ179" s="94"/>
      <c r="FK179" s="87">
        <f t="shared" si="167"/>
        <v>2837.6529006336004</v>
      </c>
      <c r="FL179" s="87"/>
      <c r="FM179" s="87"/>
      <c r="FN179" s="87"/>
      <c r="FO179" s="87"/>
      <c r="FP179" s="87"/>
      <c r="FQ179" s="87"/>
      <c r="FR179" s="87"/>
      <c r="FS179" s="87"/>
      <c r="FT179" s="87"/>
      <c r="FU179" s="87"/>
      <c r="FV179" s="87"/>
      <c r="FW179" s="87"/>
      <c r="FX179" s="87"/>
      <c r="FY179" s="87">
        <f t="shared" si="168"/>
        <v>2643</v>
      </c>
      <c r="FZ179" s="87"/>
      <c r="GA179" s="87"/>
      <c r="GB179" s="87"/>
      <c r="GC179" s="87"/>
      <c r="GD179" s="87">
        <f t="shared" si="169"/>
        <v>2561.4749999999999</v>
      </c>
      <c r="GE179" s="87"/>
      <c r="GF179" s="87"/>
      <c r="GG179" s="87"/>
      <c r="GH179" s="87"/>
      <c r="GI179" s="87"/>
      <c r="GJ179" s="87"/>
      <c r="GK179" s="87"/>
      <c r="GL179" s="87"/>
      <c r="GM179" s="87"/>
      <c r="GN179" s="87"/>
      <c r="GO179" s="87"/>
      <c r="GP179" s="95"/>
      <c r="GQ179" s="87">
        <f t="shared" si="171"/>
        <v>2837.6529006336004</v>
      </c>
      <c r="GR179" s="96">
        <f t="shared" si="161"/>
        <v>2561.4749999999999</v>
      </c>
      <c r="GS179" s="20" t="str">
        <f t="shared" si="188"/>
        <v>MEDICOX LTDA</v>
      </c>
      <c r="GT179" s="96">
        <f t="shared" si="173"/>
        <v>2270.1223205068804</v>
      </c>
      <c r="GU179" s="96">
        <f t="shared" si="174"/>
        <v>3073.77</v>
      </c>
      <c r="GV179" s="96">
        <f t="shared" si="189"/>
        <v>2602.2375000000002</v>
      </c>
      <c r="GW179" s="87">
        <f t="shared" si="202"/>
        <v>-276.17790063360053</v>
      </c>
      <c r="GX179" s="88">
        <f t="shared" si="198"/>
        <v>-9.7326174237847979E-2</v>
      </c>
      <c r="GY179" s="96">
        <f t="shared" si="190"/>
        <v>2561.4749999999999</v>
      </c>
      <c r="GZ179" s="96">
        <f t="shared" si="163"/>
        <v>40983.599999999999</v>
      </c>
    </row>
    <row r="180" spans="1:210" s="27" customFormat="1" ht="30" customHeight="1">
      <c r="A180" s="17">
        <v>164</v>
      </c>
      <c r="B180" s="18" t="s">
        <v>424</v>
      </c>
      <c r="C180" s="53" t="s">
        <v>425</v>
      </c>
      <c r="D180" s="55"/>
      <c r="E180" s="51">
        <v>35</v>
      </c>
      <c r="F180" s="19" t="s">
        <v>970</v>
      </c>
      <c r="G180" s="20" t="s">
        <v>981</v>
      </c>
      <c r="H180" s="60"/>
      <c r="I180" s="90" t="s">
        <v>1025</v>
      </c>
      <c r="J180" s="14">
        <v>2031.33</v>
      </c>
      <c r="K180" s="14"/>
      <c r="L180" s="14">
        <f t="shared" si="207"/>
        <v>2297.8404959999998</v>
      </c>
      <c r="M180" s="14">
        <f t="shared" si="208"/>
        <v>2511.0800940288</v>
      </c>
      <c r="N180" s="14">
        <f t="shared" si="209"/>
        <v>2511.0800940288</v>
      </c>
      <c r="O180" s="14">
        <f t="shared" si="166"/>
        <v>87887.803291007993</v>
      </c>
      <c r="P180" s="286"/>
      <c r="Q180" s="39"/>
      <c r="R180" s="30"/>
      <c r="S180" s="31"/>
      <c r="T180" s="31"/>
      <c r="U180" s="4"/>
      <c r="V180" s="39"/>
      <c r="W180" s="30"/>
      <c r="X180" s="31"/>
      <c r="Y180" s="31"/>
      <c r="Z180" s="286"/>
      <c r="AA180" s="39"/>
      <c r="AB180" s="39"/>
      <c r="AC180" s="31"/>
      <c r="AD180" s="31"/>
      <c r="AE180" s="4"/>
      <c r="AF180" s="39"/>
      <c r="AG180" s="30"/>
      <c r="AH180" s="31"/>
      <c r="AI180" s="31"/>
      <c r="AJ180" s="4"/>
      <c r="AK180" s="39"/>
      <c r="AL180" s="39"/>
      <c r="AM180" s="31"/>
      <c r="AN180" s="31"/>
      <c r="AO180" s="4"/>
      <c r="AP180" s="39"/>
      <c r="AQ180" s="30"/>
      <c r="AR180" s="31"/>
      <c r="AS180" s="14"/>
      <c r="AT180" s="4"/>
      <c r="AU180" s="39"/>
      <c r="AV180" s="30"/>
      <c r="AW180" s="31"/>
      <c r="AX180" s="14"/>
      <c r="AY180" s="4"/>
      <c r="AZ180" s="39"/>
      <c r="BA180" s="30"/>
      <c r="BB180" s="31"/>
      <c r="BC180" s="31"/>
      <c r="BD180" s="4"/>
      <c r="BE180" s="39"/>
      <c r="BF180" s="30"/>
      <c r="BG180" s="31"/>
      <c r="BH180" s="14"/>
      <c r="BI180" s="4"/>
      <c r="BJ180" s="39"/>
      <c r="BK180" s="30"/>
      <c r="BL180" s="31"/>
      <c r="BM180" s="14"/>
      <c r="BN180" s="4"/>
      <c r="BO180" s="39"/>
      <c r="BP180" s="30"/>
      <c r="BQ180" s="31"/>
      <c r="BR180" s="14"/>
      <c r="BS180" s="4"/>
      <c r="BT180" s="39"/>
      <c r="BU180" s="30"/>
      <c r="BV180" s="31"/>
      <c r="BW180" s="14"/>
      <c r="BX180" s="4"/>
      <c r="BY180" s="39"/>
      <c r="BZ180" s="30"/>
      <c r="CA180" s="31"/>
      <c r="CB180" s="14"/>
      <c r="CC180" s="4"/>
      <c r="CD180" s="35">
        <v>1966</v>
      </c>
      <c r="CE180" s="37">
        <v>374</v>
      </c>
      <c r="CF180" s="31">
        <v>2340</v>
      </c>
      <c r="CG180" s="14">
        <v>81900</v>
      </c>
      <c r="CH180" s="4"/>
      <c r="CI180" s="39"/>
      <c r="CJ180" s="30"/>
      <c r="CK180" s="31"/>
      <c r="CL180" s="14"/>
      <c r="CM180" s="4"/>
      <c r="CN180" s="39"/>
      <c r="CO180" s="30"/>
      <c r="CP180" s="31"/>
      <c r="CQ180" s="14"/>
      <c r="CR180" s="4"/>
      <c r="CS180" s="39"/>
      <c r="CT180" s="39"/>
      <c r="CU180" s="39"/>
      <c r="CV180" s="14"/>
      <c r="CW180" s="4"/>
      <c r="CX180" s="39"/>
      <c r="CY180" s="30"/>
      <c r="CZ180" s="31"/>
      <c r="DA180" s="14"/>
      <c r="DB180" s="286"/>
      <c r="DC180" s="14">
        <v>1905</v>
      </c>
      <c r="DD180" s="14">
        <v>361.95</v>
      </c>
      <c r="DE180" s="14">
        <v>2266.9499999999998</v>
      </c>
      <c r="DF180" s="14">
        <v>79343.25</v>
      </c>
      <c r="DG180" s="4"/>
      <c r="DH180" s="39"/>
      <c r="DI180" s="30"/>
      <c r="DJ180" s="31"/>
      <c r="DK180" s="14"/>
      <c r="DL180" s="4"/>
      <c r="DM180" s="39"/>
      <c r="DN180" s="30"/>
      <c r="DO180" s="31"/>
      <c r="DP180" s="14"/>
      <c r="DQ180" s="4"/>
      <c r="DR180" s="39"/>
      <c r="DS180" s="30"/>
      <c r="DT180" s="31"/>
      <c r="DU180" s="14"/>
      <c r="DV180" s="4"/>
      <c r="DW180" s="46"/>
      <c r="DX180" s="61"/>
      <c r="DY180" s="61"/>
      <c r="DZ180" s="14"/>
      <c r="EA180" s="4"/>
      <c r="EB180" s="39"/>
      <c r="EC180" s="43"/>
      <c r="ED180" s="31"/>
      <c r="EE180" s="14"/>
      <c r="EF180" s="4"/>
      <c r="EG180" s="39"/>
      <c r="EH180" s="30"/>
      <c r="EI180" s="31"/>
      <c r="EJ180" s="14"/>
      <c r="EK180" s="4"/>
      <c r="EL180" s="39"/>
      <c r="EM180" s="30"/>
      <c r="EN180" s="31"/>
      <c r="EO180" s="14"/>
      <c r="EP180" s="4"/>
      <c r="EQ180" s="39"/>
      <c r="ER180" s="30"/>
      <c r="ES180" s="31"/>
      <c r="ET180" s="14"/>
      <c r="EU180" s="4"/>
      <c r="EV180" s="39"/>
      <c r="EW180" s="30"/>
      <c r="EX180" s="31"/>
      <c r="EY180" s="14"/>
      <c r="EZ180" s="286"/>
      <c r="FA180" s="39"/>
      <c r="FB180" s="30"/>
      <c r="FC180" s="31"/>
      <c r="FD180" s="14"/>
      <c r="FE180" s="4"/>
      <c r="FF180" s="39"/>
      <c r="FG180" s="30"/>
      <c r="FH180" s="31"/>
      <c r="FI180" s="14"/>
      <c r="FJ180" s="94"/>
      <c r="FK180" s="87">
        <f t="shared" si="167"/>
        <v>2511.0800940288</v>
      </c>
      <c r="FL180" s="87"/>
      <c r="FM180" s="87"/>
      <c r="FN180" s="87"/>
      <c r="FO180" s="87"/>
      <c r="FP180" s="87"/>
      <c r="FQ180" s="87"/>
      <c r="FR180" s="87"/>
      <c r="FS180" s="87"/>
      <c r="FT180" s="87"/>
      <c r="FU180" s="87"/>
      <c r="FV180" s="87"/>
      <c r="FW180" s="87"/>
      <c r="FX180" s="87"/>
      <c r="FY180" s="87">
        <f t="shared" si="168"/>
        <v>2340</v>
      </c>
      <c r="FZ180" s="87"/>
      <c r="GA180" s="87"/>
      <c r="GB180" s="87"/>
      <c r="GC180" s="87"/>
      <c r="GD180" s="87">
        <f t="shared" si="169"/>
        <v>2266.9499999999998</v>
      </c>
      <c r="GE180" s="87"/>
      <c r="GF180" s="87"/>
      <c r="GG180" s="87"/>
      <c r="GH180" s="87"/>
      <c r="GI180" s="87"/>
      <c r="GJ180" s="87"/>
      <c r="GK180" s="87"/>
      <c r="GL180" s="87"/>
      <c r="GM180" s="87"/>
      <c r="GN180" s="87"/>
      <c r="GO180" s="87"/>
      <c r="GP180" s="95"/>
      <c r="GQ180" s="87">
        <f t="shared" si="171"/>
        <v>2511.0800940288</v>
      </c>
      <c r="GR180" s="96">
        <f t="shared" si="161"/>
        <v>2266.9499999999998</v>
      </c>
      <c r="GS180" s="20" t="str">
        <f t="shared" si="188"/>
        <v>MEDICOX LTDA</v>
      </c>
      <c r="GT180" s="96">
        <f t="shared" si="173"/>
        <v>2008.8640752230401</v>
      </c>
      <c r="GU180" s="96">
        <f t="shared" si="174"/>
        <v>2720.3399999999997</v>
      </c>
      <c r="GV180" s="96">
        <f t="shared" si="189"/>
        <v>2303.4749999999999</v>
      </c>
      <c r="GW180" s="87">
        <f t="shared" si="202"/>
        <v>-244.13009402880016</v>
      </c>
      <c r="GX180" s="88">
        <f t="shared" si="198"/>
        <v>-9.7221149818887534E-2</v>
      </c>
      <c r="GY180" s="96">
        <f t="shared" si="190"/>
        <v>2266.9499999999998</v>
      </c>
      <c r="GZ180" s="96">
        <f t="shared" si="163"/>
        <v>79343.25</v>
      </c>
    </row>
    <row r="181" spans="1:210" s="27" customFormat="1" ht="30" customHeight="1">
      <c r="A181" s="17">
        <v>165</v>
      </c>
      <c r="B181" s="18" t="s">
        <v>426</v>
      </c>
      <c r="C181" s="53" t="s">
        <v>427</v>
      </c>
      <c r="D181" s="55"/>
      <c r="E181" s="51">
        <v>16</v>
      </c>
      <c r="F181" s="19" t="s">
        <v>970</v>
      </c>
      <c r="G181" s="20" t="s">
        <v>981</v>
      </c>
      <c r="H181" s="60"/>
      <c r="I181" s="90" t="s">
        <v>1027</v>
      </c>
      <c r="J181" s="14">
        <v>3064.25</v>
      </c>
      <c r="K181" s="14"/>
      <c r="L181" s="14"/>
      <c r="M181" s="14"/>
      <c r="N181" s="14">
        <f t="shared" ref="N181:N182" si="210">J181</f>
        <v>3064.25</v>
      </c>
      <c r="O181" s="14">
        <f t="shared" si="166"/>
        <v>49028</v>
      </c>
      <c r="P181" s="286"/>
      <c r="Q181" s="39"/>
      <c r="R181" s="30"/>
      <c r="S181" s="31"/>
      <c r="T181" s="31"/>
      <c r="U181" s="4"/>
      <c r="V181" s="39"/>
      <c r="W181" s="30"/>
      <c r="X181" s="31"/>
      <c r="Y181" s="31"/>
      <c r="Z181" s="286"/>
      <c r="AA181" s="39"/>
      <c r="AB181" s="39"/>
      <c r="AC181" s="31"/>
      <c r="AD181" s="31"/>
      <c r="AE181" s="4"/>
      <c r="AF181" s="39"/>
      <c r="AG181" s="30"/>
      <c r="AH181" s="31"/>
      <c r="AI181" s="31"/>
      <c r="AJ181" s="4"/>
      <c r="AK181" s="39"/>
      <c r="AL181" s="39"/>
      <c r="AM181" s="31"/>
      <c r="AN181" s="31"/>
      <c r="AO181" s="4"/>
      <c r="AP181" s="39"/>
      <c r="AQ181" s="30"/>
      <c r="AR181" s="31"/>
      <c r="AS181" s="14"/>
      <c r="AT181" s="4"/>
      <c r="AU181" s="39"/>
      <c r="AV181" s="30"/>
      <c r="AW181" s="31"/>
      <c r="AX181" s="14"/>
      <c r="AY181" s="4"/>
      <c r="AZ181" s="39"/>
      <c r="BA181" s="30"/>
      <c r="BB181" s="31"/>
      <c r="BC181" s="31"/>
      <c r="BD181" s="4"/>
      <c r="BE181" s="39"/>
      <c r="BF181" s="30"/>
      <c r="BG181" s="31"/>
      <c r="BH181" s="14"/>
      <c r="BI181" s="4"/>
      <c r="BJ181" s="39"/>
      <c r="BK181" s="30"/>
      <c r="BL181" s="31"/>
      <c r="BM181" s="14"/>
      <c r="BN181" s="4"/>
      <c r="BO181" s="39"/>
      <c r="BP181" s="30"/>
      <c r="BQ181" s="31"/>
      <c r="BR181" s="14"/>
      <c r="BS181" s="4"/>
      <c r="BT181" s="39"/>
      <c r="BU181" s="30"/>
      <c r="BV181" s="31"/>
      <c r="BW181" s="14"/>
      <c r="BX181" s="4"/>
      <c r="BY181" s="39"/>
      <c r="BZ181" s="30"/>
      <c r="CA181" s="31"/>
      <c r="CB181" s="14"/>
      <c r="CC181" s="4"/>
      <c r="CD181" s="35">
        <v>2492</v>
      </c>
      <c r="CE181" s="37">
        <v>474</v>
      </c>
      <c r="CF181" s="31">
        <v>2966</v>
      </c>
      <c r="CG181" s="14">
        <v>47456</v>
      </c>
      <c r="CH181" s="4"/>
      <c r="CI181" s="39"/>
      <c r="CJ181" s="30"/>
      <c r="CK181" s="31"/>
      <c r="CL181" s="14"/>
      <c r="CM181" s="4"/>
      <c r="CN181" s="39"/>
      <c r="CO181" s="30"/>
      <c r="CP181" s="31"/>
      <c r="CQ181" s="14"/>
      <c r="CR181" s="4"/>
      <c r="CS181" s="39"/>
      <c r="CT181" s="39"/>
      <c r="CU181" s="39"/>
      <c r="CV181" s="14"/>
      <c r="CW181" s="4"/>
      <c r="CX181" s="39"/>
      <c r="CY181" s="30"/>
      <c r="CZ181" s="31"/>
      <c r="DA181" s="14"/>
      <c r="DB181" s="286"/>
      <c r="DC181" s="14">
        <v>2415</v>
      </c>
      <c r="DD181" s="14">
        <v>458.85</v>
      </c>
      <c r="DE181" s="14">
        <v>2873.85</v>
      </c>
      <c r="DF181" s="14">
        <v>45981.599999999999</v>
      </c>
      <c r="DG181" s="4"/>
      <c r="DH181" s="39"/>
      <c r="DI181" s="30"/>
      <c r="DJ181" s="31"/>
      <c r="DK181" s="14"/>
      <c r="DL181" s="4"/>
      <c r="DM181" s="39"/>
      <c r="DN181" s="30"/>
      <c r="DO181" s="31"/>
      <c r="DP181" s="14"/>
      <c r="DQ181" s="4"/>
      <c r="DR181" s="39"/>
      <c r="DS181" s="30"/>
      <c r="DT181" s="31"/>
      <c r="DU181" s="14"/>
      <c r="DV181" s="4"/>
      <c r="DW181" s="46"/>
      <c r="DX181" s="61"/>
      <c r="DY181" s="61"/>
      <c r="DZ181" s="14"/>
      <c r="EA181" s="4"/>
      <c r="EB181" s="39"/>
      <c r="EC181" s="43"/>
      <c r="ED181" s="31"/>
      <c r="EE181" s="14"/>
      <c r="EF181" s="4"/>
      <c r="EG181" s="39"/>
      <c r="EH181" s="30"/>
      <c r="EI181" s="31"/>
      <c r="EJ181" s="14"/>
      <c r="EK181" s="4"/>
      <c r="EL181" s="39"/>
      <c r="EM181" s="30"/>
      <c r="EN181" s="31"/>
      <c r="EO181" s="14"/>
      <c r="EP181" s="4"/>
      <c r="EQ181" s="39"/>
      <c r="ER181" s="30"/>
      <c r="ES181" s="31"/>
      <c r="ET181" s="14"/>
      <c r="EU181" s="4"/>
      <c r="EV181" s="39"/>
      <c r="EW181" s="30"/>
      <c r="EX181" s="31"/>
      <c r="EY181" s="14"/>
      <c r="EZ181" s="286"/>
      <c r="FA181" s="39"/>
      <c r="FB181" s="30"/>
      <c r="FC181" s="31"/>
      <c r="FD181" s="14"/>
      <c r="FE181" s="4"/>
      <c r="FF181" s="39"/>
      <c r="FG181" s="30"/>
      <c r="FH181" s="31"/>
      <c r="FI181" s="14"/>
      <c r="FJ181" s="94"/>
      <c r="FK181" s="87">
        <f t="shared" si="167"/>
        <v>3064.25</v>
      </c>
      <c r="FL181" s="87"/>
      <c r="FM181" s="87"/>
      <c r="FN181" s="87"/>
      <c r="FO181" s="87"/>
      <c r="FP181" s="87"/>
      <c r="FQ181" s="87"/>
      <c r="FR181" s="87"/>
      <c r="FS181" s="87"/>
      <c r="FT181" s="87"/>
      <c r="FU181" s="87"/>
      <c r="FV181" s="87"/>
      <c r="FW181" s="87"/>
      <c r="FX181" s="87"/>
      <c r="FY181" s="87">
        <f t="shared" si="168"/>
        <v>2966</v>
      </c>
      <c r="FZ181" s="87"/>
      <c r="GA181" s="87"/>
      <c r="GB181" s="87"/>
      <c r="GC181" s="87"/>
      <c r="GD181" s="87">
        <f t="shared" si="169"/>
        <v>2873.85</v>
      </c>
      <c r="GE181" s="87"/>
      <c r="GF181" s="87"/>
      <c r="GG181" s="87"/>
      <c r="GH181" s="87"/>
      <c r="GI181" s="87"/>
      <c r="GJ181" s="87"/>
      <c r="GK181" s="87"/>
      <c r="GL181" s="87"/>
      <c r="GM181" s="87"/>
      <c r="GN181" s="87"/>
      <c r="GO181" s="87"/>
      <c r="GP181" s="95"/>
      <c r="GQ181" s="87">
        <f t="shared" si="171"/>
        <v>3064.25</v>
      </c>
      <c r="GR181" s="96">
        <f t="shared" si="161"/>
        <v>2873.85</v>
      </c>
      <c r="GS181" s="20" t="str">
        <f t="shared" si="188"/>
        <v>MEDICOX LTDA</v>
      </c>
      <c r="GT181" s="96">
        <f t="shared" si="173"/>
        <v>2451.4</v>
      </c>
      <c r="GU181" s="96">
        <f t="shared" si="174"/>
        <v>3448.62</v>
      </c>
      <c r="GV181" s="96">
        <f t="shared" si="189"/>
        <v>2919.9250000000002</v>
      </c>
      <c r="GW181" s="87">
        <f t="shared" si="202"/>
        <v>-190.40000000000009</v>
      </c>
      <c r="GX181" s="88">
        <f t="shared" si="198"/>
        <v>-6.2135922330097119E-2</v>
      </c>
      <c r="GY181" s="96">
        <f t="shared" si="190"/>
        <v>2873.85</v>
      </c>
      <c r="GZ181" s="96">
        <f t="shared" si="163"/>
        <v>45981.599999999999</v>
      </c>
    </row>
    <row r="182" spans="1:210" s="27" customFormat="1" ht="30" customHeight="1">
      <c r="A182" s="17">
        <v>166</v>
      </c>
      <c r="B182" s="18" t="s">
        <v>428</v>
      </c>
      <c r="C182" s="53" t="s">
        <v>429</v>
      </c>
      <c r="D182" s="55"/>
      <c r="E182" s="51">
        <v>1</v>
      </c>
      <c r="F182" s="19" t="s">
        <v>970</v>
      </c>
      <c r="G182" s="20" t="s">
        <v>981</v>
      </c>
      <c r="H182" s="60"/>
      <c r="I182" s="90" t="s">
        <v>1027</v>
      </c>
      <c r="J182" s="14">
        <v>115000</v>
      </c>
      <c r="K182" s="14"/>
      <c r="L182" s="14"/>
      <c r="M182" s="14"/>
      <c r="N182" s="14">
        <f t="shared" si="210"/>
        <v>115000</v>
      </c>
      <c r="O182" s="14">
        <f t="shared" si="166"/>
        <v>115000</v>
      </c>
      <c r="P182" s="286"/>
      <c r="Q182" s="39"/>
      <c r="R182" s="30"/>
      <c r="S182" s="31"/>
      <c r="T182" s="31"/>
      <c r="U182" s="4"/>
      <c r="V182" s="39"/>
      <c r="W182" s="30"/>
      <c r="X182" s="31"/>
      <c r="Y182" s="31"/>
      <c r="Z182" s="286"/>
      <c r="AA182" s="39"/>
      <c r="AB182" s="39"/>
      <c r="AC182" s="31"/>
      <c r="AD182" s="31"/>
      <c r="AE182" s="4"/>
      <c r="AF182" s="39"/>
      <c r="AG182" s="30"/>
      <c r="AH182" s="31"/>
      <c r="AI182" s="31"/>
      <c r="AJ182" s="4"/>
      <c r="AK182" s="39"/>
      <c r="AL182" s="39"/>
      <c r="AM182" s="31"/>
      <c r="AN182" s="31"/>
      <c r="AO182" s="4"/>
      <c r="AP182" s="39"/>
      <c r="AQ182" s="30"/>
      <c r="AR182" s="31"/>
      <c r="AS182" s="14"/>
      <c r="AT182" s="4"/>
      <c r="AU182" s="39"/>
      <c r="AV182" s="30"/>
      <c r="AW182" s="31"/>
      <c r="AX182" s="14"/>
      <c r="AY182" s="4"/>
      <c r="AZ182" s="39"/>
      <c r="BA182" s="30"/>
      <c r="BB182" s="31"/>
      <c r="BC182" s="31"/>
      <c r="BD182" s="4"/>
      <c r="BE182" s="39"/>
      <c r="BF182" s="30"/>
      <c r="BG182" s="31"/>
      <c r="BH182" s="14"/>
      <c r="BI182" s="4"/>
      <c r="BJ182" s="39"/>
      <c r="BK182" s="30"/>
      <c r="BL182" s="31"/>
      <c r="BM182" s="14"/>
      <c r="BN182" s="4"/>
      <c r="BO182" s="39"/>
      <c r="BP182" s="30"/>
      <c r="BQ182" s="31"/>
      <c r="BR182" s="14"/>
      <c r="BS182" s="4"/>
      <c r="BT182" s="39"/>
      <c r="BU182" s="30"/>
      <c r="BV182" s="31"/>
      <c r="BW182" s="14"/>
      <c r="BX182" s="4"/>
      <c r="BY182" s="39"/>
      <c r="BZ182" s="30"/>
      <c r="CA182" s="31"/>
      <c r="CB182" s="14"/>
      <c r="CC182" s="4"/>
      <c r="CD182" s="35"/>
      <c r="CE182" s="33"/>
      <c r="CF182" s="31"/>
      <c r="CG182" s="14"/>
      <c r="CH182" s="4"/>
      <c r="CI182" s="39"/>
      <c r="CJ182" s="30"/>
      <c r="CK182" s="31"/>
      <c r="CL182" s="14"/>
      <c r="CM182" s="4"/>
      <c r="CN182" s="39"/>
      <c r="CO182" s="30"/>
      <c r="CP182" s="31"/>
      <c r="CQ182" s="14"/>
      <c r="CR182" s="4"/>
      <c r="CS182" s="39"/>
      <c r="CT182" s="39"/>
      <c r="CU182" s="39"/>
      <c r="CV182" s="14"/>
      <c r="CW182" s="4"/>
      <c r="CX182" s="39"/>
      <c r="CY182" s="30"/>
      <c r="CZ182" s="31"/>
      <c r="DA182" s="14"/>
      <c r="DB182" s="286"/>
      <c r="DC182" s="14"/>
      <c r="DD182" s="14"/>
      <c r="DE182" s="14"/>
      <c r="DF182" s="14"/>
      <c r="DG182" s="4"/>
      <c r="DH182" s="39"/>
      <c r="DI182" s="30"/>
      <c r="DJ182" s="31"/>
      <c r="DK182" s="14"/>
      <c r="DL182" s="4"/>
      <c r="DM182" s="39"/>
      <c r="DN182" s="30"/>
      <c r="DO182" s="31"/>
      <c r="DP182" s="14"/>
      <c r="DQ182" s="4"/>
      <c r="DR182" s="39"/>
      <c r="DS182" s="30"/>
      <c r="DT182" s="31"/>
      <c r="DU182" s="14"/>
      <c r="DV182" s="4"/>
      <c r="DW182" s="46"/>
      <c r="DX182" s="61"/>
      <c r="DY182" s="61"/>
      <c r="DZ182" s="14"/>
      <c r="EA182" s="4"/>
      <c r="EB182" s="39"/>
      <c r="EC182" s="43"/>
      <c r="ED182" s="31"/>
      <c r="EE182" s="14"/>
      <c r="EF182" s="4"/>
      <c r="EG182" s="39"/>
      <c r="EH182" s="30"/>
      <c r="EI182" s="31"/>
      <c r="EJ182" s="14"/>
      <c r="EK182" s="4"/>
      <c r="EL182" s="39"/>
      <c r="EM182" s="30"/>
      <c r="EN182" s="31"/>
      <c r="EO182" s="14"/>
      <c r="EP182" s="4"/>
      <c r="EQ182" s="39"/>
      <c r="ER182" s="30"/>
      <c r="ES182" s="31"/>
      <c r="ET182" s="14"/>
      <c r="EU182" s="4"/>
      <c r="EV182" s="39"/>
      <c r="EW182" s="30"/>
      <c r="EX182" s="31"/>
      <c r="EY182" s="14"/>
      <c r="EZ182" s="286"/>
      <c r="FA182" s="39"/>
      <c r="FB182" s="30"/>
      <c r="FC182" s="31"/>
      <c r="FD182" s="14"/>
      <c r="FE182" s="4"/>
      <c r="FF182" s="39"/>
      <c r="FG182" s="30"/>
      <c r="FH182" s="31"/>
      <c r="FI182" s="14"/>
      <c r="FJ182" s="94"/>
      <c r="FK182" s="87">
        <f t="shared" si="167"/>
        <v>115000</v>
      </c>
      <c r="FL182" s="87"/>
      <c r="FM182" s="87"/>
      <c r="FN182" s="87"/>
      <c r="FO182" s="87"/>
      <c r="FP182" s="87"/>
      <c r="FQ182" s="87"/>
      <c r="FR182" s="87"/>
      <c r="FS182" s="87"/>
      <c r="FT182" s="87"/>
      <c r="FU182" s="87"/>
      <c r="FV182" s="87"/>
      <c r="FW182" s="87"/>
      <c r="FX182" s="87"/>
      <c r="FY182" s="87"/>
      <c r="FZ182" s="87"/>
      <c r="GA182" s="87"/>
      <c r="GB182" s="87"/>
      <c r="GC182" s="87"/>
      <c r="GD182" s="87"/>
      <c r="GE182" s="87"/>
      <c r="GF182" s="87"/>
      <c r="GG182" s="87"/>
      <c r="GH182" s="87"/>
      <c r="GI182" s="87"/>
      <c r="GJ182" s="87"/>
      <c r="GK182" s="87"/>
      <c r="GL182" s="87"/>
      <c r="GM182" s="87"/>
      <c r="GN182" s="87"/>
      <c r="GO182" s="87"/>
      <c r="GP182" s="95"/>
      <c r="GQ182" s="87">
        <f t="shared" si="171"/>
        <v>115000</v>
      </c>
      <c r="GR182" s="96">
        <f t="shared" si="161"/>
        <v>0</v>
      </c>
      <c r="GS182" s="20" t="s">
        <v>1021</v>
      </c>
      <c r="GT182" s="96">
        <f t="shared" si="173"/>
        <v>92000</v>
      </c>
      <c r="GU182" s="96">
        <f t="shared" si="174"/>
        <v>0</v>
      </c>
      <c r="GV182" s="96">
        <v>0</v>
      </c>
      <c r="GW182" s="87">
        <v>0</v>
      </c>
      <c r="GX182" s="88">
        <f t="shared" si="198"/>
        <v>0</v>
      </c>
      <c r="GY182" s="96">
        <f>GQ182</f>
        <v>115000</v>
      </c>
      <c r="GZ182" s="96">
        <f t="shared" si="163"/>
        <v>115000</v>
      </c>
    </row>
    <row r="183" spans="1:210" s="27" customFormat="1" ht="30" customHeight="1">
      <c r="A183" s="17">
        <v>167</v>
      </c>
      <c r="B183" s="18" t="s">
        <v>430</v>
      </c>
      <c r="C183" s="53" t="s">
        <v>431</v>
      </c>
      <c r="D183" s="55" t="s">
        <v>935</v>
      </c>
      <c r="E183" s="51">
        <v>1</v>
      </c>
      <c r="F183" s="19" t="s">
        <v>970</v>
      </c>
      <c r="G183" s="20" t="s">
        <v>981</v>
      </c>
      <c r="H183" s="60"/>
      <c r="I183" s="90" t="s">
        <v>1033</v>
      </c>
      <c r="J183" s="14">
        <v>185640</v>
      </c>
      <c r="K183" s="14"/>
      <c r="L183" s="14"/>
      <c r="M183" s="14">
        <f>(J183*9.28%)+J183</f>
        <v>202867.39199999999</v>
      </c>
      <c r="N183" s="14">
        <f>M183</f>
        <v>202867.39199999999</v>
      </c>
      <c r="O183" s="14">
        <f t="shared" si="166"/>
        <v>202867.39199999999</v>
      </c>
      <c r="P183" s="286"/>
      <c r="Q183" s="39"/>
      <c r="R183" s="30"/>
      <c r="S183" s="31"/>
      <c r="T183" s="31"/>
      <c r="U183" s="4"/>
      <c r="V183" s="39"/>
      <c r="W183" s="30"/>
      <c r="X183" s="31"/>
      <c r="Y183" s="31"/>
      <c r="Z183" s="286"/>
      <c r="AA183" s="39"/>
      <c r="AB183" s="39"/>
      <c r="AC183" s="31"/>
      <c r="AD183" s="31"/>
      <c r="AE183" s="4"/>
      <c r="AF183" s="39"/>
      <c r="AG183" s="30"/>
      <c r="AH183" s="31"/>
      <c r="AI183" s="31"/>
      <c r="AJ183" s="4"/>
      <c r="AK183" s="39"/>
      <c r="AL183" s="39"/>
      <c r="AM183" s="31"/>
      <c r="AN183" s="31"/>
      <c r="AO183" s="4"/>
      <c r="AP183" s="39"/>
      <c r="AQ183" s="30"/>
      <c r="AR183" s="31"/>
      <c r="AS183" s="14"/>
      <c r="AT183" s="4"/>
      <c r="AU183" s="39"/>
      <c r="AV183" s="30"/>
      <c r="AW183" s="31"/>
      <c r="AX183" s="14"/>
      <c r="AY183" s="4"/>
      <c r="AZ183" s="39">
        <v>185000</v>
      </c>
      <c r="BA183" s="14">
        <v>35150</v>
      </c>
      <c r="BB183" s="31">
        <v>220150</v>
      </c>
      <c r="BC183" s="31">
        <v>220150</v>
      </c>
      <c r="BD183" s="4"/>
      <c r="BE183" s="39"/>
      <c r="BF183" s="30"/>
      <c r="BG183" s="31"/>
      <c r="BH183" s="14"/>
      <c r="BI183" s="4"/>
      <c r="BJ183" s="39"/>
      <c r="BK183" s="30"/>
      <c r="BL183" s="31"/>
      <c r="BM183" s="14"/>
      <c r="BN183" s="4"/>
      <c r="BO183" s="39"/>
      <c r="BP183" s="30"/>
      <c r="BQ183" s="31"/>
      <c r="BR183" s="14"/>
      <c r="BS183" s="4"/>
      <c r="BT183" s="39"/>
      <c r="BU183" s="30"/>
      <c r="BV183" s="31"/>
      <c r="BW183" s="14"/>
      <c r="BX183" s="4"/>
      <c r="BY183" s="40">
        <v>189800</v>
      </c>
      <c r="BZ183" s="37">
        <v>36062</v>
      </c>
      <c r="CA183" s="41">
        <v>225862</v>
      </c>
      <c r="CB183" s="14">
        <v>225862</v>
      </c>
      <c r="CC183" s="4"/>
      <c r="CD183" s="35"/>
      <c r="CE183" s="33"/>
      <c r="CF183" s="31"/>
      <c r="CG183" s="14"/>
      <c r="CH183" s="4"/>
      <c r="CI183" s="39"/>
      <c r="CJ183" s="30"/>
      <c r="CK183" s="31"/>
      <c r="CL183" s="14"/>
      <c r="CM183" s="4"/>
      <c r="CN183" s="39"/>
      <c r="CO183" s="30"/>
      <c r="CP183" s="31"/>
      <c r="CQ183" s="14"/>
      <c r="CR183" s="4"/>
      <c r="CS183" s="39"/>
      <c r="CT183" s="39"/>
      <c r="CU183" s="39"/>
      <c r="CV183" s="14"/>
      <c r="CW183" s="4"/>
      <c r="CX183" s="39"/>
      <c r="CY183" s="30"/>
      <c r="CZ183" s="31"/>
      <c r="DA183" s="14"/>
      <c r="DB183" s="286"/>
      <c r="DC183" s="14"/>
      <c r="DD183" s="14"/>
      <c r="DE183" s="14"/>
      <c r="DF183" s="14"/>
      <c r="DG183" s="4"/>
      <c r="DH183" s="39"/>
      <c r="DI183" s="30"/>
      <c r="DJ183" s="31"/>
      <c r="DK183" s="14"/>
      <c r="DL183" s="4"/>
      <c r="DM183" s="39"/>
      <c r="DN183" s="30"/>
      <c r="DO183" s="31"/>
      <c r="DP183" s="14"/>
      <c r="DQ183" s="4"/>
      <c r="DR183" s="39"/>
      <c r="DS183" s="30"/>
      <c r="DT183" s="31"/>
      <c r="DU183" s="14"/>
      <c r="DV183" s="4"/>
      <c r="DW183" s="46"/>
      <c r="DX183" s="61"/>
      <c r="DY183" s="61"/>
      <c r="DZ183" s="14"/>
      <c r="EA183" s="4"/>
      <c r="EB183" s="39"/>
      <c r="EC183" s="43"/>
      <c r="ED183" s="31"/>
      <c r="EE183" s="14"/>
      <c r="EF183" s="4"/>
      <c r="EG183" s="39"/>
      <c r="EH183" s="30"/>
      <c r="EI183" s="31"/>
      <c r="EJ183" s="14"/>
      <c r="EK183" s="4"/>
      <c r="EL183" s="39"/>
      <c r="EM183" s="30"/>
      <c r="EN183" s="31"/>
      <c r="EO183" s="14"/>
      <c r="EP183" s="4"/>
      <c r="EQ183" s="39"/>
      <c r="ER183" s="30"/>
      <c r="ES183" s="31"/>
      <c r="ET183" s="14"/>
      <c r="EU183" s="4"/>
      <c r="EV183" s="39"/>
      <c r="EW183" s="30"/>
      <c r="EX183" s="31"/>
      <c r="EY183" s="14"/>
      <c r="EZ183" s="286"/>
      <c r="FA183" s="39"/>
      <c r="FB183" s="30"/>
      <c r="FC183" s="31"/>
      <c r="FD183" s="14"/>
      <c r="FE183" s="4"/>
      <c r="FF183" s="39"/>
      <c r="FG183" s="30"/>
      <c r="FH183" s="31"/>
      <c r="FI183" s="14"/>
      <c r="FJ183" s="94"/>
      <c r="FK183" s="87">
        <f t="shared" si="167"/>
        <v>202867.39199999999</v>
      </c>
      <c r="FL183" s="87"/>
      <c r="FM183" s="87"/>
      <c r="FN183" s="87"/>
      <c r="FO183" s="87"/>
      <c r="FP183" s="87"/>
      <c r="FQ183" s="87"/>
      <c r="FR183" s="87"/>
      <c r="FS183" s="87">
        <f t="shared" ref="FS183:FS187" si="211">BB183</f>
        <v>220150</v>
      </c>
      <c r="FT183" s="87"/>
      <c r="FU183" s="87"/>
      <c r="FV183" s="87"/>
      <c r="FW183" s="87"/>
      <c r="FX183" s="87">
        <f t="shared" ref="FX183:FX185" si="212">CA183</f>
        <v>225862</v>
      </c>
      <c r="FY183" s="87"/>
      <c r="FZ183" s="87"/>
      <c r="GA183" s="87"/>
      <c r="GB183" s="87"/>
      <c r="GC183" s="87"/>
      <c r="GD183" s="87"/>
      <c r="GE183" s="87"/>
      <c r="GF183" s="87"/>
      <c r="GG183" s="87"/>
      <c r="GH183" s="87"/>
      <c r="GI183" s="87"/>
      <c r="GJ183" s="87"/>
      <c r="GK183" s="87"/>
      <c r="GL183" s="87"/>
      <c r="GM183" s="87"/>
      <c r="GN183" s="87"/>
      <c r="GO183" s="87"/>
      <c r="GP183" s="95"/>
      <c r="GQ183" s="87">
        <f t="shared" si="171"/>
        <v>202867.39199999999</v>
      </c>
      <c r="GR183" s="96">
        <f t="shared" si="161"/>
        <v>220150</v>
      </c>
      <c r="GS183" s="20" t="str">
        <f t="shared" ref="GS183:GS218" si="213">INDEX($FL$15:$GO$15,1,MATCH(GR183,FL183:GO183,0))</f>
        <v>BIOPLUS MEDICAL ACRE SAS</v>
      </c>
      <c r="GT183" s="96">
        <f t="shared" si="173"/>
        <v>162293.9136</v>
      </c>
      <c r="GU183" s="96">
        <f t="shared" si="174"/>
        <v>264180</v>
      </c>
      <c r="GV183" s="96">
        <f t="shared" ref="GV183:GV218" si="214">AVERAGE(FL183:GO183)</f>
        <v>223006</v>
      </c>
      <c r="GW183" s="87">
        <f t="shared" ref="GW183:GW207" si="215">GR183-GQ183</f>
        <v>17282.608000000007</v>
      </c>
      <c r="GX183" s="88">
        <f t="shared" si="198"/>
        <v>8.5191650711416489E-2</v>
      </c>
      <c r="GY183" s="96">
        <f t="shared" ref="GY183:GY218" si="216">GR183</f>
        <v>220150</v>
      </c>
      <c r="GZ183" s="96">
        <f t="shared" si="163"/>
        <v>220150</v>
      </c>
    </row>
    <row r="184" spans="1:210" s="27" customFormat="1" ht="30" customHeight="1">
      <c r="A184" s="17">
        <v>168</v>
      </c>
      <c r="B184" s="18" t="s">
        <v>432</v>
      </c>
      <c r="C184" s="53" t="s">
        <v>433</v>
      </c>
      <c r="D184" s="55" t="s">
        <v>936</v>
      </c>
      <c r="E184" s="51">
        <v>1</v>
      </c>
      <c r="F184" s="19" t="s">
        <v>970</v>
      </c>
      <c r="G184" s="20" t="s">
        <v>981</v>
      </c>
      <c r="H184" s="60"/>
      <c r="I184" s="90" t="s">
        <v>1041</v>
      </c>
      <c r="J184" s="14">
        <v>251090</v>
      </c>
      <c r="K184" s="14"/>
      <c r="L184" s="14">
        <f>(J184*13.12%)+J184</f>
        <v>284033.00799999997</v>
      </c>
      <c r="M184" s="14">
        <f>(L184*9.28%)+L184</f>
        <v>310391.27114239999</v>
      </c>
      <c r="N184" s="14">
        <f>M184</f>
        <v>310391.27114239999</v>
      </c>
      <c r="O184" s="14">
        <f t="shared" si="166"/>
        <v>310391.27114239999</v>
      </c>
      <c r="P184" s="286"/>
      <c r="Q184" s="39">
        <v>260</v>
      </c>
      <c r="R184" s="14">
        <v>49.4</v>
      </c>
      <c r="S184" s="31">
        <v>309.39999999999998</v>
      </c>
      <c r="T184" s="31">
        <v>309.39999999999998</v>
      </c>
      <c r="U184" s="4"/>
      <c r="V184" s="39"/>
      <c r="W184" s="30"/>
      <c r="X184" s="31"/>
      <c r="Y184" s="31"/>
      <c r="Z184" s="286"/>
      <c r="AA184" s="39"/>
      <c r="AB184" s="39"/>
      <c r="AC184" s="31"/>
      <c r="AD184" s="31"/>
      <c r="AE184" s="4"/>
      <c r="AF184" s="39"/>
      <c r="AG184" s="30"/>
      <c r="AH184" s="31"/>
      <c r="AI184" s="31"/>
      <c r="AJ184" s="4"/>
      <c r="AK184" s="39"/>
      <c r="AL184" s="39"/>
      <c r="AM184" s="31"/>
      <c r="AN184" s="31"/>
      <c r="AO184" s="4"/>
      <c r="AP184" s="39"/>
      <c r="AQ184" s="30"/>
      <c r="AR184" s="31"/>
      <c r="AS184" s="14"/>
      <c r="AT184" s="4"/>
      <c r="AU184" s="39"/>
      <c r="AV184" s="30"/>
      <c r="AW184" s="31"/>
      <c r="AX184" s="14"/>
      <c r="AY184" s="4"/>
      <c r="AZ184" s="39">
        <v>172000</v>
      </c>
      <c r="BA184" s="14">
        <v>32680</v>
      </c>
      <c r="BB184" s="31">
        <v>204680</v>
      </c>
      <c r="BC184" s="31">
        <v>204680</v>
      </c>
      <c r="BD184" s="4"/>
      <c r="BE184" s="39"/>
      <c r="BF184" s="30"/>
      <c r="BG184" s="31"/>
      <c r="BH184" s="14"/>
      <c r="BI184" s="4"/>
      <c r="BJ184" s="39"/>
      <c r="BK184" s="30"/>
      <c r="BL184" s="31"/>
      <c r="BM184" s="14"/>
      <c r="BN184" s="4"/>
      <c r="BO184" s="39"/>
      <c r="BP184" s="30"/>
      <c r="BQ184" s="31"/>
      <c r="BR184" s="14"/>
      <c r="BS184" s="4"/>
      <c r="BT184" s="39"/>
      <c r="BU184" s="30"/>
      <c r="BV184" s="31"/>
      <c r="BW184" s="14"/>
      <c r="BX184" s="4"/>
      <c r="BY184" s="40">
        <v>197800</v>
      </c>
      <c r="BZ184" s="37">
        <v>37582</v>
      </c>
      <c r="CA184" s="41">
        <v>235382</v>
      </c>
      <c r="CB184" s="14">
        <v>235382</v>
      </c>
      <c r="CC184" s="4"/>
      <c r="CD184" s="35"/>
      <c r="CE184" s="33"/>
      <c r="CF184" s="31"/>
      <c r="CG184" s="14"/>
      <c r="CH184" s="4"/>
      <c r="CI184" s="39"/>
      <c r="CJ184" s="30"/>
      <c r="CK184" s="31"/>
      <c r="CL184" s="14"/>
      <c r="CM184" s="4"/>
      <c r="CN184" s="39"/>
      <c r="CO184" s="30"/>
      <c r="CP184" s="31"/>
      <c r="CQ184" s="14"/>
      <c r="CR184" s="4"/>
      <c r="CS184" s="39"/>
      <c r="CT184" s="39"/>
      <c r="CU184" s="39"/>
      <c r="CV184" s="14"/>
      <c r="CW184" s="4"/>
      <c r="CX184" s="39"/>
      <c r="CY184" s="30"/>
      <c r="CZ184" s="31"/>
      <c r="DA184" s="14"/>
      <c r="DB184" s="286"/>
      <c r="DC184" s="14"/>
      <c r="DD184" s="14"/>
      <c r="DE184" s="14"/>
      <c r="DF184" s="14"/>
      <c r="DG184" s="4"/>
      <c r="DH184" s="39"/>
      <c r="DI184" s="30"/>
      <c r="DJ184" s="31"/>
      <c r="DK184" s="14"/>
      <c r="DL184" s="4"/>
      <c r="DM184" s="39"/>
      <c r="DN184" s="30"/>
      <c r="DO184" s="31"/>
      <c r="DP184" s="14"/>
      <c r="DQ184" s="4"/>
      <c r="DR184" s="39"/>
      <c r="DS184" s="30"/>
      <c r="DT184" s="31"/>
      <c r="DU184" s="14"/>
      <c r="DV184" s="4"/>
      <c r="DW184" s="46"/>
      <c r="DX184" s="61"/>
      <c r="DY184" s="61"/>
      <c r="DZ184" s="14"/>
      <c r="EA184" s="4"/>
      <c r="EB184" s="39"/>
      <c r="EC184" s="43"/>
      <c r="ED184" s="31"/>
      <c r="EE184" s="14"/>
      <c r="EF184" s="4"/>
      <c r="EG184" s="39"/>
      <c r="EH184" s="30"/>
      <c r="EI184" s="31"/>
      <c r="EJ184" s="14"/>
      <c r="EK184" s="4"/>
      <c r="EL184" s="39"/>
      <c r="EM184" s="30"/>
      <c r="EN184" s="31"/>
      <c r="EO184" s="14"/>
      <c r="EP184" s="4"/>
      <c r="EQ184" s="39"/>
      <c r="ER184" s="30"/>
      <c r="ES184" s="31"/>
      <c r="ET184" s="14"/>
      <c r="EU184" s="4"/>
      <c r="EV184" s="43">
        <v>243000</v>
      </c>
      <c r="EW184" s="14">
        <v>46170</v>
      </c>
      <c r="EX184" s="42">
        <v>289170</v>
      </c>
      <c r="EY184" s="14">
        <v>289170</v>
      </c>
      <c r="EZ184" s="286"/>
      <c r="FA184" s="39"/>
      <c r="FB184" s="30"/>
      <c r="FC184" s="31"/>
      <c r="FD184" s="14"/>
      <c r="FE184" s="4"/>
      <c r="FF184" s="39"/>
      <c r="FG184" s="30"/>
      <c r="FH184" s="31"/>
      <c r="FI184" s="14"/>
      <c r="FJ184" s="94"/>
      <c r="FK184" s="87">
        <f t="shared" si="167"/>
        <v>310391.27114239999</v>
      </c>
      <c r="FL184" s="87"/>
      <c r="FM184" s="87"/>
      <c r="FN184" s="87"/>
      <c r="FO184" s="87"/>
      <c r="FP184" s="87"/>
      <c r="FQ184" s="87"/>
      <c r="FR184" s="87"/>
      <c r="FS184" s="87">
        <f t="shared" si="211"/>
        <v>204680</v>
      </c>
      <c r="FT184" s="87"/>
      <c r="FU184" s="87"/>
      <c r="FV184" s="87"/>
      <c r="FW184" s="87"/>
      <c r="FX184" s="87">
        <f t="shared" si="212"/>
        <v>235382</v>
      </c>
      <c r="FY184" s="87"/>
      <c r="FZ184" s="87"/>
      <c r="GA184" s="87"/>
      <c r="GB184" s="87"/>
      <c r="GC184" s="87"/>
      <c r="GD184" s="87"/>
      <c r="GE184" s="87"/>
      <c r="GF184" s="87"/>
      <c r="GG184" s="87"/>
      <c r="GH184" s="87"/>
      <c r="GI184" s="87"/>
      <c r="GJ184" s="87"/>
      <c r="GK184" s="87"/>
      <c r="GL184" s="87"/>
      <c r="GM184" s="87">
        <f t="shared" si="180"/>
        <v>289170</v>
      </c>
      <c r="GN184" s="87"/>
      <c r="GO184" s="87"/>
      <c r="GP184" s="95"/>
      <c r="GQ184" s="87">
        <f t="shared" si="171"/>
        <v>310391.27114239999</v>
      </c>
      <c r="GR184" s="96">
        <f t="shared" si="161"/>
        <v>204680</v>
      </c>
      <c r="GS184" s="20" t="str">
        <f t="shared" si="213"/>
        <v>BIOPLUS MEDICAL ACRE SAS</v>
      </c>
      <c r="GT184" s="98">
        <f t="shared" si="173"/>
        <v>248313.01691392</v>
      </c>
      <c r="GU184" s="98">
        <f t="shared" ref="GU184:GU187" si="217">FK184*1.2</f>
        <v>372469.52537087997</v>
      </c>
      <c r="GV184" s="96">
        <f t="shared" si="214"/>
        <v>243077.33333333334</v>
      </c>
      <c r="GW184" s="87">
        <f>GV184-GR184</f>
        <v>38397.333333333343</v>
      </c>
      <c r="GX184" s="88">
        <f>GW184/GR184</f>
        <v>0.18759689922480624</v>
      </c>
      <c r="GY184" s="96">
        <f t="shared" si="216"/>
        <v>204680</v>
      </c>
      <c r="GZ184" s="96">
        <f t="shared" si="163"/>
        <v>204680</v>
      </c>
      <c r="HB184" s="84"/>
    </row>
    <row r="185" spans="1:210" s="27" customFormat="1" ht="30" customHeight="1">
      <c r="A185" s="17">
        <v>169</v>
      </c>
      <c r="B185" s="18" t="s">
        <v>434</v>
      </c>
      <c r="C185" s="53" t="s">
        <v>435</v>
      </c>
      <c r="D185" s="55" t="s">
        <v>937</v>
      </c>
      <c r="E185" s="51">
        <v>1</v>
      </c>
      <c r="F185" s="19" t="s">
        <v>970</v>
      </c>
      <c r="G185" s="20" t="s">
        <v>981</v>
      </c>
      <c r="H185" s="60"/>
      <c r="I185" s="90" t="s">
        <v>1024</v>
      </c>
      <c r="J185" s="14">
        <v>178462</v>
      </c>
      <c r="K185" s="14"/>
      <c r="L185" s="14"/>
      <c r="M185" s="14">
        <f>(J185*9.28%)+J185</f>
        <v>195023.27360000001</v>
      </c>
      <c r="N185" s="14">
        <f>M185</f>
        <v>195023.27360000001</v>
      </c>
      <c r="O185" s="14">
        <f t="shared" si="166"/>
        <v>195023.27360000001</v>
      </c>
      <c r="P185" s="286"/>
      <c r="Q185" s="39">
        <v>240</v>
      </c>
      <c r="R185" s="14">
        <v>45.6</v>
      </c>
      <c r="S185" s="31">
        <v>285.60000000000002</v>
      </c>
      <c r="T185" s="31">
        <v>285.60000000000002</v>
      </c>
      <c r="U185" s="4"/>
      <c r="V185" s="39"/>
      <c r="W185" s="30"/>
      <c r="X185" s="31"/>
      <c r="Y185" s="31"/>
      <c r="Z185" s="286"/>
      <c r="AA185" s="39"/>
      <c r="AB185" s="39"/>
      <c r="AC185" s="31"/>
      <c r="AD185" s="31"/>
      <c r="AE185" s="4"/>
      <c r="AF185" s="39"/>
      <c r="AG185" s="30"/>
      <c r="AH185" s="31"/>
      <c r="AI185" s="31"/>
      <c r="AJ185" s="4"/>
      <c r="AK185" s="39"/>
      <c r="AL185" s="39"/>
      <c r="AM185" s="31"/>
      <c r="AN185" s="31"/>
      <c r="AO185" s="4"/>
      <c r="AP185" s="39"/>
      <c r="AQ185" s="30"/>
      <c r="AR185" s="31"/>
      <c r="AS185" s="14"/>
      <c r="AT185" s="4"/>
      <c r="AU185" s="39"/>
      <c r="AV185" s="30"/>
      <c r="AW185" s="31"/>
      <c r="AX185" s="14"/>
      <c r="AY185" s="4"/>
      <c r="AZ185" s="39">
        <v>172000</v>
      </c>
      <c r="BA185" s="14">
        <v>32680</v>
      </c>
      <c r="BB185" s="31">
        <v>204680</v>
      </c>
      <c r="BC185" s="31">
        <v>204680</v>
      </c>
      <c r="BD185" s="4"/>
      <c r="BE185" s="39"/>
      <c r="BF185" s="30"/>
      <c r="BG185" s="31"/>
      <c r="BH185" s="14"/>
      <c r="BI185" s="4"/>
      <c r="BJ185" s="39"/>
      <c r="BK185" s="30"/>
      <c r="BL185" s="31"/>
      <c r="BM185" s="14"/>
      <c r="BN185" s="4"/>
      <c r="BO185" s="39"/>
      <c r="BP185" s="30"/>
      <c r="BQ185" s="31"/>
      <c r="BR185" s="14"/>
      <c r="BS185" s="4"/>
      <c r="BT185" s="39"/>
      <c r="BU185" s="30"/>
      <c r="BV185" s="31"/>
      <c r="BW185" s="14"/>
      <c r="BX185" s="4"/>
      <c r="BY185" s="40">
        <v>179400</v>
      </c>
      <c r="BZ185" s="37">
        <v>34086</v>
      </c>
      <c r="CA185" s="41">
        <v>213486</v>
      </c>
      <c r="CB185" s="14">
        <v>213486</v>
      </c>
      <c r="CC185" s="4"/>
      <c r="CD185" s="35"/>
      <c r="CE185" s="33"/>
      <c r="CF185" s="31"/>
      <c r="CG185" s="14"/>
      <c r="CH185" s="4"/>
      <c r="CI185" s="39"/>
      <c r="CJ185" s="30"/>
      <c r="CK185" s="31"/>
      <c r="CL185" s="14"/>
      <c r="CM185" s="4"/>
      <c r="CN185" s="39"/>
      <c r="CO185" s="30"/>
      <c r="CP185" s="31"/>
      <c r="CQ185" s="14"/>
      <c r="CR185" s="4"/>
      <c r="CS185" s="39"/>
      <c r="CT185" s="39"/>
      <c r="CU185" s="39"/>
      <c r="CV185" s="14"/>
      <c r="CW185" s="4"/>
      <c r="CX185" s="39"/>
      <c r="CY185" s="30"/>
      <c r="CZ185" s="31"/>
      <c r="DA185" s="14"/>
      <c r="DB185" s="286"/>
      <c r="DC185" s="43"/>
      <c r="DD185" s="43"/>
      <c r="DE185" s="14"/>
      <c r="DF185" s="14"/>
      <c r="DG185" s="4"/>
      <c r="DH185" s="39"/>
      <c r="DI185" s="30"/>
      <c r="DJ185" s="31"/>
      <c r="DK185" s="14"/>
      <c r="DL185" s="4"/>
      <c r="DM185" s="39"/>
      <c r="DN185" s="30"/>
      <c r="DO185" s="31"/>
      <c r="DP185" s="14"/>
      <c r="DQ185" s="4"/>
      <c r="DR185" s="39"/>
      <c r="DS185" s="30"/>
      <c r="DT185" s="31"/>
      <c r="DU185" s="14"/>
      <c r="DV185" s="4"/>
      <c r="DW185" s="46"/>
      <c r="DX185" s="61"/>
      <c r="DY185" s="61"/>
      <c r="DZ185" s="14"/>
      <c r="EA185" s="4"/>
      <c r="EB185" s="39"/>
      <c r="EC185" s="43"/>
      <c r="ED185" s="31"/>
      <c r="EE185" s="14"/>
      <c r="EF185" s="4"/>
      <c r="EG185" s="39"/>
      <c r="EH185" s="30"/>
      <c r="EI185" s="31"/>
      <c r="EJ185" s="14"/>
      <c r="EK185" s="4"/>
      <c r="EL185" s="39"/>
      <c r="EM185" s="30"/>
      <c r="EN185" s="31"/>
      <c r="EO185" s="14"/>
      <c r="EP185" s="4"/>
      <c r="EQ185" s="39"/>
      <c r="ER185" s="30"/>
      <c r="ES185" s="31"/>
      <c r="ET185" s="14"/>
      <c r="EU185" s="4"/>
      <c r="EV185" s="39"/>
      <c r="EW185" s="30"/>
      <c r="EX185" s="42"/>
      <c r="EY185" s="14"/>
      <c r="EZ185" s="286"/>
      <c r="FA185" s="39"/>
      <c r="FB185" s="30"/>
      <c r="FC185" s="31"/>
      <c r="FD185" s="14"/>
      <c r="FE185" s="4"/>
      <c r="FF185" s="39"/>
      <c r="FG185" s="30"/>
      <c r="FH185" s="31"/>
      <c r="FI185" s="14"/>
      <c r="FJ185" s="94"/>
      <c r="FK185" s="87">
        <f t="shared" si="167"/>
        <v>195023.27360000001</v>
      </c>
      <c r="FL185" s="87"/>
      <c r="FM185" s="87"/>
      <c r="FN185" s="87"/>
      <c r="FO185" s="87"/>
      <c r="FP185" s="87"/>
      <c r="FQ185" s="87"/>
      <c r="FR185" s="87"/>
      <c r="FS185" s="87">
        <f t="shared" si="211"/>
        <v>204680</v>
      </c>
      <c r="FT185" s="87"/>
      <c r="FU185" s="87"/>
      <c r="FV185" s="87"/>
      <c r="FW185" s="87"/>
      <c r="FX185" s="87">
        <f t="shared" si="212"/>
        <v>213486</v>
      </c>
      <c r="FY185" s="87"/>
      <c r="FZ185" s="87"/>
      <c r="GA185" s="87"/>
      <c r="GB185" s="87"/>
      <c r="GC185" s="87"/>
      <c r="GD185" s="87"/>
      <c r="GE185" s="87"/>
      <c r="GF185" s="87"/>
      <c r="GG185" s="87"/>
      <c r="GH185" s="87"/>
      <c r="GI185" s="87"/>
      <c r="GJ185" s="87"/>
      <c r="GK185" s="87"/>
      <c r="GL185" s="87"/>
      <c r="GM185" s="87"/>
      <c r="GN185" s="87"/>
      <c r="GO185" s="87"/>
      <c r="GP185" s="95"/>
      <c r="GQ185" s="87">
        <f t="shared" si="171"/>
        <v>195023.27360000001</v>
      </c>
      <c r="GR185" s="96">
        <f t="shared" si="161"/>
        <v>204680</v>
      </c>
      <c r="GS185" s="20" t="str">
        <f t="shared" si="213"/>
        <v>BIOPLUS MEDICAL ACRE SAS</v>
      </c>
      <c r="GT185" s="98">
        <f t="shared" si="173"/>
        <v>156018.61888000002</v>
      </c>
      <c r="GU185" s="98">
        <f t="shared" si="217"/>
        <v>234027.92832000001</v>
      </c>
      <c r="GV185" s="96">
        <f t="shared" si="214"/>
        <v>209083</v>
      </c>
      <c r="GW185" s="87">
        <f t="shared" si="215"/>
        <v>9656.726399999985</v>
      </c>
      <c r="GX185" s="88">
        <f t="shared" si="198"/>
        <v>4.951576405083985E-2</v>
      </c>
      <c r="GY185" s="96">
        <f t="shared" si="216"/>
        <v>204680</v>
      </c>
      <c r="GZ185" s="96">
        <f t="shared" si="163"/>
        <v>204680</v>
      </c>
      <c r="HB185" s="84"/>
    </row>
    <row r="186" spans="1:210" s="27" customFormat="1" ht="30" customHeight="1">
      <c r="A186" s="17">
        <v>170</v>
      </c>
      <c r="B186" s="18" t="s">
        <v>436</v>
      </c>
      <c r="C186" s="53" t="s">
        <v>437</v>
      </c>
      <c r="D186" s="55" t="s">
        <v>938</v>
      </c>
      <c r="E186" s="51">
        <v>1</v>
      </c>
      <c r="F186" s="19" t="s">
        <v>970</v>
      </c>
      <c r="G186" s="20" t="s">
        <v>981</v>
      </c>
      <c r="H186" s="60"/>
      <c r="I186" s="90" t="s">
        <v>1027</v>
      </c>
      <c r="J186" s="14">
        <v>295120</v>
      </c>
      <c r="K186" s="14"/>
      <c r="L186" s="14"/>
      <c r="M186" s="14"/>
      <c r="N186" s="14">
        <f>J186</f>
        <v>295120</v>
      </c>
      <c r="O186" s="14">
        <f t="shared" si="166"/>
        <v>295120</v>
      </c>
      <c r="P186" s="286"/>
      <c r="Q186" s="39">
        <v>240</v>
      </c>
      <c r="R186" s="14">
        <v>45.6</v>
      </c>
      <c r="S186" s="31">
        <v>285.60000000000002</v>
      </c>
      <c r="T186" s="31">
        <v>285.60000000000002</v>
      </c>
      <c r="U186" s="4"/>
      <c r="V186" s="39"/>
      <c r="W186" s="30"/>
      <c r="X186" s="31"/>
      <c r="Y186" s="31"/>
      <c r="Z186" s="286"/>
      <c r="AA186" s="39"/>
      <c r="AB186" s="39"/>
      <c r="AC186" s="31"/>
      <c r="AD186" s="31"/>
      <c r="AE186" s="4"/>
      <c r="AF186" s="39"/>
      <c r="AG186" s="30"/>
      <c r="AH186" s="31"/>
      <c r="AI186" s="31"/>
      <c r="AJ186" s="4"/>
      <c r="AK186" s="39"/>
      <c r="AL186" s="39"/>
      <c r="AM186" s="31"/>
      <c r="AN186" s="31"/>
      <c r="AO186" s="4"/>
      <c r="AP186" s="39"/>
      <c r="AQ186" s="30"/>
      <c r="AR186" s="31"/>
      <c r="AS186" s="14"/>
      <c r="AT186" s="4"/>
      <c r="AU186" s="39"/>
      <c r="AV186" s="30"/>
      <c r="AW186" s="31"/>
      <c r="AX186" s="14"/>
      <c r="AY186" s="4"/>
      <c r="AZ186" s="39">
        <v>172000</v>
      </c>
      <c r="BA186" s="14">
        <v>32680</v>
      </c>
      <c r="BB186" s="31">
        <v>204680</v>
      </c>
      <c r="BC186" s="31">
        <v>204680</v>
      </c>
      <c r="BD186" s="4"/>
      <c r="BE186" s="39"/>
      <c r="BF186" s="30"/>
      <c r="BG186" s="31"/>
      <c r="BH186" s="14"/>
      <c r="BI186" s="4"/>
      <c r="BJ186" s="39"/>
      <c r="BK186" s="30"/>
      <c r="BL186" s="31"/>
      <c r="BM186" s="14"/>
      <c r="BN186" s="4"/>
      <c r="BO186" s="39"/>
      <c r="BP186" s="30"/>
      <c r="BQ186" s="31"/>
      <c r="BR186" s="14"/>
      <c r="BS186" s="4"/>
      <c r="BT186" s="39"/>
      <c r="BU186" s="30"/>
      <c r="BV186" s="31"/>
      <c r="BW186" s="14"/>
      <c r="BX186" s="4"/>
      <c r="BY186" s="40">
        <v>147200</v>
      </c>
      <c r="BZ186" s="37">
        <v>27968</v>
      </c>
      <c r="CA186" s="41">
        <v>175168</v>
      </c>
      <c r="CB186" s="14">
        <v>175168</v>
      </c>
      <c r="CC186" s="4"/>
      <c r="CD186" s="35"/>
      <c r="CE186" s="33"/>
      <c r="CF186" s="31"/>
      <c r="CG186" s="14"/>
      <c r="CH186" s="4"/>
      <c r="CI186" s="39"/>
      <c r="CJ186" s="30"/>
      <c r="CK186" s="31"/>
      <c r="CL186" s="14"/>
      <c r="CM186" s="4"/>
      <c r="CN186" s="39"/>
      <c r="CO186" s="30"/>
      <c r="CP186" s="31"/>
      <c r="CQ186" s="14"/>
      <c r="CR186" s="4"/>
      <c r="CS186" s="39"/>
      <c r="CT186" s="39"/>
      <c r="CU186" s="39"/>
      <c r="CV186" s="14"/>
      <c r="CW186" s="4"/>
      <c r="CX186" s="39"/>
      <c r="CY186" s="30"/>
      <c r="CZ186" s="31"/>
      <c r="DA186" s="14"/>
      <c r="DB186" s="286"/>
      <c r="DC186" s="14"/>
      <c r="DD186" s="14"/>
      <c r="DE186" s="14"/>
      <c r="DF186" s="14"/>
      <c r="DG186" s="4"/>
      <c r="DH186" s="39"/>
      <c r="DI186" s="30"/>
      <c r="DJ186" s="31"/>
      <c r="DK186" s="14"/>
      <c r="DL186" s="4"/>
      <c r="DM186" s="39"/>
      <c r="DN186" s="30"/>
      <c r="DO186" s="31"/>
      <c r="DP186" s="14"/>
      <c r="DQ186" s="4"/>
      <c r="DR186" s="39"/>
      <c r="DS186" s="30"/>
      <c r="DT186" s="31"/>
      <c r="DU186" s="14"/>
      <c r="DV186" s="4"/>
      <c r="DW186" s="46"/>
      <c r="DX186" s="61"/>
      <c r="DY186" s="61"/>
      <c r="DZ186" s="14"/>
      <c r="EA186" s="4"/>
      <c r="EB186" s="39"/>
      <c r="EC186" s="43"/>
      <c r="ED186" s="31"/>
      <c r="EE186" s="14"/>
      <c r="EF186" s="4"/>
      <c r="EG186" s="39"/>
      <c r="EH186" s="30"/>
      <c r="EI186" s="31"/>
      <c r="EJ186" s="14"/>
      <c r="EK186" s="4"/>
      <c r="EL186" s="39"/>
      <c r="EM186" s="30"/>
      <c r="EN186" s="31"/>
      <c r="EO186" s="14"/>
      <c r="EP186" s="4"/>
      <c r="EQ186" s="39"/>
      <c r="ER186" s="30"/>
      <c r="ES186" s="31"/>
      <c r="ET186" s="14"/>
      <c r="EU186" s="4"/>
      <c r="EV186" s="43">
        <v>243000</v>
      </c>
      <c r="EW186" s="14">
        <v>46170</v>
      </c>
      <c r="EX186" s="42">
        <v>289170</v>
      </c>
      <c r="EY186" s="14">
        <v>289170</v>
      </c>
      <c r="EZ186" s="286"/>
      <c r="FA186" s="39"/>
      <c r="FB186" s="30"/>
      <c r="FC186" s="31"/>
      <c r="FD186" s="14"/>
      <c r="FE186" s="4"/>
      <c r="FF186" s="39"/>
      <c r="FG186" s="30"/>
      <c r="FH186" s="31"/>
      <c r="FI186" s="14"/>
      <c r="FJ186" s="94"/>
      <c r="FK186" s="87">
        <f t="shared" si="167"/>
        <v>295120</v>
      </c>
      <c r="FL186" s="87"/>
      <c r="FM186" s="87"/>
      <c r="FN186" s="87"/>
      <c r="FO186" s="87"/>
      <c r="FP186" s="87"/>
      <c r="FQ186" s="87"/>
      <c r="FR186" s="87"/>
      <c r="FS186" s="87">
        <f t="shared" si="211"/>
        <v>204680</v>
      </c>
      <c r="FT186" s="87"/>
      <c r="FU186" s="87"/>
      <c r="FV186" s="87"/>
      <c r="FW186" s="87"/>
      <c r="FX186" s="87"/>
      <c r="FY186" s="87"/>
      <c r="FZ186" s="87"/>
      <c r="GA186" s="87"/>
      <c r="GB186" s="87"/>
      <c r="GC186" s="87"/>
      <c r="GD186" s="87"/>
      <c r="GE186" s="87"/>
      <c r="GF186" s="87"/>
      <c r="GG186" s="87"/>
      <c r="GH186" s="87"/>
      <c r="GI186" s="87"/>
      <c r="GJ186" s="87"/>
      <c r="GK186" s="87"/>
      <c r="GL186" s="87"/>
      <c r="GM186" s="87">
        <f t="shared" si="180"/>
        <v>289170</v>
      </c>
      <c r="GN186" s="87"/>
      <c r="GO186" s="87"/>
      <c r="GP186" s="95"/>
      <c r="GQ186" s="87">
        <f t="shared" si="171"/>
        <v>295120</v>
      </c>
      <c r="GR186" s="96">
        <f t="shared" si="161"/>
        <v>204680</v>
      </c>
      <c r="GS186" s="20" t="str">
        <f t="shared" si="213"/>
        <v>BIOPLUS MEDICAL ACRE SAS</v>
      </c>
      <c r="GT186" s="98">
        <f t="shared" si="173"/>
        <v>236096</v>
      </c>
      <c r="GU186" s="98">
        <f t="shared" si="217"/>
        <v>354144</v>
      </c>
      <c r="GV186" s="96">
        <f t="shared" si="214"/>
        <v>246925</v>
      </c>
      <c r="GW186" s="87">
        <f>GV186-GR186</f>
        <v>42245</v>
      </c>
      <c r="GX186" s="88">
        <f>GW186/GR186</f>
        <v>0.20639534883720931</v>
      </c>
      <c r="GY186" s="96">
        <f t="shared" si="216"/>
        <v>204680</v>
      </c>
      <c r="GZ186" s="96">
        <f t="shared" si="163"/>
        <v>204680</v>
      </c>
      <c r="HB186" s="84"/>
    </row>
    <row r="187" spans="1:210" s="27" customFormat="1" ht="30" customHeight="1">
      <c r="A187" s="17">
        <v>171</v>
      </c>
      <c r="B187" s="18" t="s">
        <v>438</v>
      </c>
      <c r="C187" s="53" t="s">
        <v>439</v>
      </c>
      <c r="D187" s="55" t="s">
        <v>939</v>
      </c>
      <c r="E187" s="51">
        <v>1</v>
      </c>
      <c r="F187" s="19" t="s">
        <v>970</v>
      </c>
      <c r="G187" s="20" t="s">
        <v>981</v>
      </c>
      <c r="H187" s="60"/>
      <c r="I187" s="90" t="s">
        <v>1041</v>
      </c>
      <c r="J187" s="14">
        <v>204442</v>
      </c>
      <c r="K187" s="14"/>
      <c r="L187" s="14">
        <f>(J187*13.12%)+J187</f>
        <v>231264.7904</v>
      </c>
      <c r="M187" s="14">
        <f>(L187*9.28%)+L187</f>
        <v>252726.16294911999</v>
      </c>
      <c r="N187" s="14">
        <f>M187</f>
        <v>252726.16294911999</v>
      </c>
      <c r="O187" s="14">
        <f t="shared" si="166"/>
        <v>252726.16294911999</v>
      </c>
      <c r="P187" s="286"/>
      <c r="Q187" s="39">
        <v>240</v>
      </c>
      <c r="R187" s="14">
        <v>45.6</v>
      </c>
      <c r="S187" s="31">
        <v>285.60000000000002</v>
      </c>
      <c r="T187" s="31">
        <v>285.60000000000002</v>
      </c>
      <c r="U187" s="4"/>
      <c r="V187" s="39"/>
      <c r="W187" s="30"/>
      <c r="X187" s="31"/>
      <c r="Y187" s="31"/>
      <c r="Z187" s="286"/>
      <c r="AA187" s="39"/>
      <c r="AB187" s="39"/>
      <c r="AC187" s="31"/>
      <c r="AD187" s="31"/>
      <c r="AE187" s="4"/>
      <c r="AF187" s="39"/>
      <c r="AG187" s="30"/>
      <c r="AH187" s="31"/>
      <c r="AI187" s="31"/>
      <c r="AJ187" s="4"/>
      <c r="AK187" s="39"/>
      <c r="AL187" s="39"/>
      <c r="AM187" s="31"/>
      <c r="AN187" s="31"/>
      <c r="AO187" s="4"/>
      <c r="AP187" s="39"/>
      <c r="AQ187" s="30"/>
      <c r="AR187" s="31"/>
      <c r="AS187" s="14"/>
      <c r="AT187" s="4"/>
      <c r="AU187" s="39"/>
      <c r="AV187" s="14"/>
      <c r="AW187" s="31"/>
      <c r="AX187" s="14"/>
      <c r="AY187" s="4"/>
      <c r="AZ187" s="39">
        <v>185000</v>
      </c>
      <c r="BA187" s="14">
        <v>35150</v>
      </c>
      <c r="BB187" s="31">
        <v>220150</v>
      </c>
      <c r="BC187" s="31">
        <v>220150</v>
      </c>
      <c r="BD187" s="4"/>
      <c r="BE187" s="39"/>
      <c r="BF187" s="30"/>
      <c r="BG187" s="31"/>
      <c r="BH187" s="14"/>
      <c r="BI187" s="4"/>
      <c r="BJ187" s="39"/>
      <c r="BK187" s="30"/>
      <c r="BL187" s="31"/>
      <c r="BM187" s="14"/>
      <c r="BN187" s="4"/>
      <c r="BO187" s="39"/>
      <c r="BP187" s="30"/>
      <c r="BQ187" s="31"/>
      <c r="BR187" s="14"/>
      <c r="BS187" s="4"/>
      <c r="BT187" s="39"/>
      <c r="BU187" s="30"/>
      <c r="BV187" s="31"/>
      <c r="BW187" s="14"/>
      <c r="BX187" s="4"/>
      <c r="BY187" s="40">
        <v>147200</v>
      </c>
      <c r="BZ187" s="37">
        <v>27968</v>
      </c>
      <c r="CA187" s="41">
        <v>175168</v>
      </c>
      <c r="CB187" s="14">
        <v>175168</v>
      </c>
      <c r="CC187" s="4"/>
      <c r="CD187" s="35"/>
      <c r="CE187" s="33"/>
      <c r="CF187" s="31"/>
      <c r="CG187" s="14"/>
      <c r="CH187" s="4"/>
      <c r="CI187" s="39"/>
      <c r="CJ187" s="30"/>
      <c r="CK187" s="31"/>
      <c r="CL187" s="14"/>
      <c r="CM187" s="4"/>
      <c r="CN187" s="39"/>
      <c r="CO187" s="30"/>
      <c r="CP187" s="31"/>
      <c r="CQ187" s="14"/>
      <c r="CR187" s="4"/>
      <c r="CS187" s="39"/>
      <c r="CT187" s="39"/>
      <c r="CU187" s="39"/>
      <c r="CV187" s="14"/>
      <c r="CW187" s="4"/>
      <c r="CX187" s="39"/>
      <c r="CY187" s="30"/>
      <c r="CZ187" s="31"/>
      <c r="DA187" s="14"/>
      <c r="DB187" s="286"/>
      <c r="DC187" s="14"/>
      <c r="DD187" s="14"/>
      <c r="DE187" s="14"/>
      <c r="DF187" s="14"/>
      <c r="DG187" s="4"/>
      <c r="DH187" s="39"/>
      <c r="DI187" s="30"/>
      <c r="DJ187" s="31"/>
      <c r="DK187" s="14"/>
      <c r="DL187" s="4"/>
      <c r="DM187" s="39"/>
      <c r="DN187" s="30"/>
      <c r="DO187" s="31"/>
      <c r="DP187" s="14"/>
      <c r="DQ187" s="4"/>
      <c r="DR187" s="39"/>
      <c r="DS187" s="30"/>
      <c r="DT187" s="31"/>
      <c r="DU187" s="14"/>
      <c r="DV187" s="4"/>
      <c r="DW187" s="46"/>
      <c r="DX187" s="61"/>
      <c r="DY187" s="61"/>
      <c r="DZ187" s="14"/>
      <c r="EA187" s="4"/>
      <c r="EB187" s="39"/>
      <c r="EC187" s="43"/>
      <c r="ED187" s="31"/>
      <c r="EE187" s="14"/>
      <c r="EF187" s="4"/>
      <c r="EG187" s="39"/>
      <c r="EH187" s="30"/>
      <c r="EI187" s="31"/>
      <c r="EJ187" s="14"/>
      <c r="EK187" s="4"/>
      <c r="EL187" s="39"/>
      <c r="EM187" s="30"/>
      <c r="EN187" s="31"/>
      <c r="EO187" s="14"/>
      <c r="EP187" s="4"/>
      <c r="EQ187" s="39"/>
      <c r="ER187" s="30"/>
      <c r="ES187" s="31"/>
      <c r="ET187" s="14"/>
      <c r="EU187" s="4"/>
      <c r="EV187" s="39"/>
      <c r="EW187" s="30"/>
      <c r="EX187" s="31"/>
      <c r="EY187" s="14"/>
      <c r="EZ187" s="286"/>
      <c r="FA187" s="39"/>
      <c r="FB187" s="30"/>
      <c r="FC187" s="31"/>
      <c r="FD187" s="14"/>
      <c r="FE187" s="4"/>
      <c r="FF187" s="39"/>
      <c r="FG187" s="30"/>
      <c r="FH187" s="31"/>
      <c r="FI187" s="14"/>
      <c r="FJ187" s="94"/>
      <c r="FK187" s="87">
        <f t="shared" si="167"/>
        <v>252726.16294911999</v>
      </c>
      <c r="FL187" s="87"/>
      <c r="FM187" s="87"/>
      <c r="FN187" s="87"/>
      <c r="FO187" s="87"/>
      <c r="FP187" s="87"/>
      <c r="FQ187" s="87"/>
      <c r="FR187" s="87"/>
      <c r="FS187" s="87">
        <f t="shared" si="211"/>
        <v>220150</v>
      </c>
      <c r="FT187" s="87"/>
      <c r="FU187" s="87"/>
      <c r="FV187" s="87"/>
      <c r="FW187" s="87"/>
      <c r="FX187" s="87"/>
      <c r="FY187" s="87"/>
      <c r="FZ187" s="87"/>
      <c r="GA187" s="87"/>
      <c r="GB187" s="87"/>
      <c r="GC187" s="87"/>
      <c r="GD187" s="87"/>
      <c r="GE187" s="87"/>
      <c r="GF187" s="87"/>
      <c r="GG187" s="87"/>
      <c r="GH187" s="87"/>
      <c r="GI187" s="87"/>
      <c r="GJ187" s="87"/>
      <c r="GK187" s="87"/>
      <c r="GL187" s="87"/>
      <c r="GM187" s="87"/>
      <c r="GN187" s="87"/>
      <c r="GO187" s="87"/>
      <c r="GP187" s="95"/>
      <c r="GQ187" s="87">
        <f t="shared" si="171"/>
        <v>252726.16294911999</v>
      </c>
      <c r="GR187" s="96">
        <f t="shared" si="161"/>
        <v>220150</v>
      </c>
      <c r="GS187" s="20" t="str">
        <f t="shared" si="213"/>
        <v>BIOPLUS MEDICAL ACRE SAS</v>
      </c>
      <c r="GT187" s="98">
        <f t="shared" si="173"/>
        <v>202180.93035929601</v>
      </c>
      <c r="GU187" s="98">
        <f t="shared" si="217"/>
        <v>303271.39553894399</v>
      </c>
      <c r="GV187" s="96">
        <f t="shared" si="214"/>
        <v>220150</v>
      </c>
      <c r="GW187" s="87">
        <f>GV187-GR187</f>
        <v>0</v>
      </c>
      <c r="GX187" s="88">
        <f>GW187/GR187</f>
        <v>0</v>
      </c>
      <c r="GY187" s="96">
        <f t="shared" si="216"/>
        <v>220150</v>
      </c>
      <c r="GZ187" s="96">
        <f t="shared" si="163"/>
        <v>220150</v>
      </c>
      <c r="HB187" s="84"/>
    </row>
    <row r="188" spans="1:210" s="27" customFormat="1" ht="30" customHeight="1">
      <c r="A188" s="17">
        <v>172</v>
      </c>
      <c r="B188" s="18" t="s">
        <v>440</v>
      </c>
      <c r="C188" s="53" t="s">
        <v>441</v>
      </c>
      <c r="D188" s="55"/>
      <c r="E188" s="51">
        <v>10</v>
      </c>
      <c r="F188" s="19" t="s">
        <v>971</v>
      </c>
      <c r="G188" s="20" t="s">
        <v>981</v>
      </c>
      <c r="H188" s="60"/>
      <c r="I188" s="90" t="s">
        <v>1027</v>
      </c>
      <c r="J188" s="14">
        <v>169365.56</v>
      </c>
      <c r="K188" s="14"/>
      <c r="L188" s="14"/>
      <c r="M188" s="14"/>
      <c r="N188" s="14">
        <f>J188</f>
        <v>169365.56</v>
      </c>
      <c r="O188" s="14">
        <f t="shared" si="166"/>
        <v>1693655.6</v>
      </c>
      <c r="P188" s="286"/>
      <c r="Q188" s="39">
        <v>118000</v>
      </c>
      <c r="R188" s="14">
        <v>22420</v>
      </c>
      <c r="S188" s="31">
        <v>140420</v>
      </c>
      <c r="T188" s="31">
        <v>1404200</v>
      </c>
      <c r="U188" s="4"/>
      <c r="V188" s="39"/>
      <c r="W188" s="30"/>
      <c r="X188" s="31"/>
      <c r="Y188" s="31"/>
      <c r="Z188" s="286"/>
      <c r="AA188" s="39"/>
      <c r="AB188" s="39"/>
      <c r="AC188" s="31"/>
      <c r="AD188" s="31"/>
      <c r="AE188" s="4"/>
      <c r="AF188" s="39"/>
      <c r="AG188" s="30"/>
      <c r="AH188" s="31"/>
      <c r="AI188" s="31"/>
      <c r="AJ188" s="4"/>
      <c r="AK188" s="39"/>
      <c r="AL188" s="39"/>
      <c r="AM188" s="31"/>
      <c r="AN188" s="31"/>
      <c r="AO188" s="4"/>
      <c r="AP188" s="39"/>
      <c r="AQ188" s="30"/>
      <c r="AR188" s="31"/>
      <c r="AS188" s="14"/>
      <c r="AT188" s="4"/>
      <c r="AU188" s="39">
        <v>119600</v>
      </c>
      <c r="AV188" s="14">
        <v>22724</v>
      </c>
      <c r="AW188" s="31">
        <v>142324</v>
      </c>
      <c r="AX188" s="14">
        <v>1423240</v>
      </c>
      <c r="AY188" s="4"/>
      <c r="AZ188" s="39"/>
      <c r="BA188" s="30"/>
      <c r="BB188" s="31"/>
      <c r="BC188" s="31"/>
      <c r="BD188" s="4"/>
      <c r="BE188" s="39"/>
      <c r="BF188" s="30"/>
      <c r="BG188" s="31"/>
      <c r="BH188" s="14"/>
      <c r="BI188" s="4"/>
      <c r="BJ188" s="39"/>
      <c r="BK188" s="30"/>
      <c r="BL188" s="31"/>
      <c r="BM188" s="14"/>
      <c r="BN188" s="4"/>
      <c r="BO188" s="39"/>
      <c r="BP188" s="30"/>
      <c r="BQ188" s="31"/>
      <c r="BR188" s="14"/>
      <c r="BS188" s="4"/>
      <c r="BT188" s="39"/>
      <c r="BU188" s="30"/>
      <c r="BV188" s="31"/>
      <c r="BW188" s="14"/>
      <c r="BX188" s="4"/>
      <c r="BY188" s="39"/>
      <c r="BZ188" s="30"/>
      <c r="CA188" s="31"/>
      <c r="CB188" s="14"/>
      <c r="CC188" s="4"/>
      <c r="CD188" s="35"/>
      <c r="CE188" s="33"/>
      <c r="CF188" s="31"/>
      <c r="CG188" s="14"/>
      <c r="CH188" s="4"/>
      <c r="CI188" s="39"/>
      <c r="CJ188" s="30"/>
      <c r="CK188" s="31"/>
      <c r="CL188" s="14"/>
      <c r="CM188" s="4"/>
      <c r="CN188" s="39">
        <v>150030</v>
      </c>
      <c r="CO188" s="14">
        <v>28505.7</v>
      </c>
      <c r="CP188" s="31">
        <v>178535.7</v>
      </c>
      <c r="CQ188" s="14">
        <v>1785357</v>
      </c>
      <c r="CR188" s="4"/>
      <c r="CS188" s="39"/>
      <c r="CT188" s="39"/>
      <c r="CU188" s="39"/>
      <c r="CV188" s="14"/>
      <c r="CW188" s="4"/>
      <c r="CX188" s="43">
        <v>145422</v>
      </c>
      <c r="CY188" s="14">
        <v>27630.18</v>
      </c>
      <c r="CZ188" s="31">
        <v>173052.18</v>
      </c>
      <c r="DA188" s="14">
        <v>1730521.7999999998</v>
      </c>
      <c r="DB188" s="286"/>
      <c r="DC188" s="14"/>
      <c r="DD188" s="14"/>
      <c r="DE188" s="14"/>
      <c r="DF188" s="14"/>
      <c r="DG188" s="4"/>
      <c r="DH188" s="39"/>
      <c r="DI188" s="30"/>
      <c r="DJ188" s="31"/>
      <c r="DK188" s="14"/>
      <c r="DL188" s="4"/>
      <c r="DM188" s="39"/>
      <c r="DN188" s="30"/>
      <c r="DO188" s="31"/>
      <c r="DP188" s="14"/>
      <c r="DQ188" s="4"/>
      <c r="DR188" s="39"/>
      <c r="DS188" s="30"/>
      <c r="DT188" s="31"/>
      <c r="DU188" s="14"/>
      <c r="DV188" s="4"/>
      <c r="DW188" s="45">
        <v>141500</v>
      </c>
      <c r="DX188" s="14">
        <v>26885</v>
      </c>
      <c r="DY188" s="61">
        <v>168385</v>
      </c>
      <c r="DZ188" s="14">
        <v>1683850</v>
      </c>
      <c r="EA188" s="4"/>
      <c r="EB188" s="39"/>
      <c r="EC188" s="43"/>
      <c r="ED188" s="31"/>
      <c r="EE188" s="14"/>
      <c r="EF188" s="4"/>
      <c r="EG188" s="39"/>
      <c r="EH188" s="30"/>
      <c r="EI188" s="31"/>
      <c r="EJ188" s="14"/>
      <c r="EK188" s="4"/>
      <c r="EL188" s="39"/>
      <c r="EM188" s="30"/>
      <c r="EN188" s="31"/>
      <c r="EO188" s="14"/>
      <c r="EP188" s="4"/>
      <c r="EQ188" s="39">
        <v>196707</v>
      </c>
      <c r="ER188" s="14">
        <v>37374.33</v>
      </c>
      <c r="ES188" s="31">
        <v>234081.33000000002</v>
      </c>
      <c r="ET188" s="14">
        <v>2340813.3000000003</v>
      </c>
      <c r="EU188" s="4"/>
      <c r="EV188" s="39"/>
      <c r="EW188" s="30"/>
      <c r="EX188" s="31"/>
      <c r="EY188" s="14"/>
      <c r="EZ188" s="286"/>
      <c r="FA188" s="39"/>
      <c r="FB188" s="30"/>
      <c r="FC188" s="31"/>
      <c r="FD188" s="14"/>
      <c r="FE188" s="4"/>
      <c r="FF188" s="39"/>
      <c r="FG188" s="30"/>
      <c r="FH188" s="31"/>
      <c r="FI188" s="14"/>
      <c r="FJ188" s="94"/>
      <c r="FK188" s="87">
        <f t="shared" si="167"/>
        <v>169365.56</v>
      </c>
      <c r="FL188" s="87">
        <f t="shared" ref="FL188:FL206" si="218">S188</f>
        <v>140420</v>
      </c>
      <c r="FM188" s="87"/>
      <c r="FN188" s="87"/>
      <c r="FO188" s="87"/>
      <c r="FP188" s="87"/>
      <c r="FQ188" s="87"/>
      <c r="FR188" s="87">
        <f t="shared" si="182"/>
        <v>142324</v>
      </c>
      <c r="FS188" s="87"/>
      <c r="FT188" s="87"/>
      <c r="FU188" s="87"/>
      <c r="FV188" s="87"/>
      <c r="FW188" s="87"/>
      <c r="FX188" s="87"/>
      <c r="FY188" s="87"/>
      <c r="FZ188" s="87"/>
      <c r="GA188" s="87">
        <f t="shared" si="172"/>
        <v>178535.7</v>
      </c>
      <c r="GB188" s="87"/>
      <c r="GC188" s="87">
        <f t="shared" si="204"/>
        <v>173052.18</v>
      </c>
      <c r="GD188" s="87"/>
      <c r="GE188" s="87"/>
      <c r="GF188" s="87"/>
      <c r="GG188" s="87"/>
      <c r="GH188" s="87">
        <f t="shared" si="170"/>
        <v>168385</v>
      </c>
      <c r="GI188" s="87"/>
      <c r="GJ188" s="87"/>
      <c r="GK188" s="87"/>
      <c r="GL188" s="87">
        <f t="shared" si="205"/>
        <v>234081.33000000002</v>
      </c>
      <c r="GM188" s="87"/>
      <c r="GN188" s="87"/>
      <c r="GO188" s="87"/>
      <c r="GP188" s="95"/>
      <c r="GQ188" s="87">
        <f t="shared" si="171"/>
        <v>169365.56</v>
      </c>
      <c r="GR188" s="96">
        <f t="shared" si="161"/>
        <v>140420</v>
      </c>
      <c r="GS188" s="20" t="str">
        <f t="shared" si="213"/>
        <v>ALFA TRADING S.A.S.</v>
      </c>
      <c r="GT188" s="96">
        <f t="shared" si="173"/>
        <v>135492.448</v>
      </c>
      <c r="GU188" s="96">
        <f t="shared" si="174"/>
        <v>168504</v>
      </c>
      <c r="GV188" s="96">
        <f t="shared" si="214"/>
        <v>172799.70166666666</v>
      </c>
      <c r="GW188" s="87">
        <f t="shared" si="215"/>
        <v>-28945.559999999998</v>
      </c>
      <c r="GX188" s="88">
        <f t="shared" si="198"/>
        <v>-0.17090582052218881</v>
      </c>
      <c r="GY188" s="96">
        <f t="shared" si="216"/>
        <v>140420</v>
      </c>
      <c r="GZ188" s="96">
        <f t="shared" si="163"/>
        <v>1404200</v>
      </c>
    </row>
    <row r="189" spans="1:210" s="27" customFormat="1" ht="30" customHeight="1">
      <c r="A189" s="17">
        <v>173</v>
      </c>
      <c r="B189" s="18" t="s">
        <v>442</v>
      </c>
      <c r="C189" s="53" t="s">
        <v>443</v>
      </c>
      <c r="D189" s="55"/>
      <c r="E189" s="51">
        <v>10</v>
      </c>
      <c r="F189" s="19" t="s">
        <v>971</v>
      </c>
      <c r="G189" s="20" t="s">
        <v>981</v>
      </c>
      <c r="H189" s="60"/>
      <c r="I189" s="90" t="s">
        <v>1027</v>
      </c>
      <c r="J189" s="14">
        <v>248242.33000000002</v>
      </c>
      <c r="K189" s="14"/>
      <c r="L189" s="14"/>
      <c r="M189" s="14"/>
      <c r="N189" s="14">
        <f>J189</f>
        <v>248242.33000000002</v>
      </c>
      <c r="O189" s="14">
        <f t="shared" si="166"/>
        <v>2482423.3000000003</v>
      </c>
      <c r="P189" s="286"/>
      <c r="Q189" s="39">
        <v>170000</v>
      </c>
      <c r="R189" s="14">
        <v>32300</v>
      </c>
      <c r="S189" s="31">
        <v>202300</v>
      </c>
      <c r="T189" s="31">
        <v>2023000</v>
      </c>
      <c r="U189" s="4"/>
      <c r="V189" s="39"/>
      <c r="W189" s="30"/>
      <c r="X189" s="31"/>
      <c r="Y189" s="31"/>
      <c r="Z189" s="286"/>
      <c r="AA189" s="39"/>
      <c r="AB189" s="39"/>
      <c r="AC189" s="31"/>
      <c r="AD189" s="31"/>
      <c r="AE189" s="4"/>
      <c r="AF189" s="39"/>
      <c r="AG189" s="30"/>
      <c r="AH189" s="31"/>
      <c r="AI189" s="31"/>
      <c r="AJ189" s="4"/>
      <c r="AK189" s="39"/>
      <c r="AL189" s="39"/>
      <c r="AM189" s="31"/>
      <c r="AN189" s="31"/>
      <c r="AO189" s="4"/>
      <c r="AP189" s="39"/>
      <c r="AQ189" s="30"/>
      <c r="AR189" s="31"/>
      <c r="AS189" s="14"/>
      <c r="AT189" s="4"/>
      <c r="AU189" s="39">
        <v>175300</v>
      </c>
      <c r="AV189" s="14">
        <v>33307</v>
      </c>
      <c r="AW189" s="31">
        <v>208607</v>
      </c>
      <c r="AX189" s="14">
        <v>2086070</v>
      </c>
      <c r="AY189" s="4"/>
      <c r="AZ189" s="39"/>
      <c r="BA189" s="30"/>
      <c r="BB189" s="31"/>
      <c r="BC189" s="31"/>
      <c r="BD189" s="4"/>
      <c r="BE189" s="39"/>
      <c r="BF189" s="30"/>
      <c r="BG189" s="31"/>
      <c r="BH189" s="14"/>
      <c r="BI189" s="4"/>
      <c r="BJ189" s="39"/>
      <c r="BK189" s="30"/>
      <c r="BL189" s="31"/>
      <c r="BM189" s="14"/>
      <c r="BN189" s="4"/>
      <c r="BO189" s="39"/>
      <c r="BP189" s="30"/>
      <c r="BQ189" s="31"/>
      <c r="BR189" s="14"/>
      <c r="BS189" s="4"/>
      <c r="BT189" s="39"/>
      <c r="BU189" s="30"/>
      <c r="BV189" s="31"/>
      <c r="BW189" s="14"/>
      <c r="BX189" s="4"/>
      <c r="BY189" s="39"/>
      <c r="BZ189" s="30"/>
      <c r="CA189" s="31"/>
      <c r="CB189" s="14"/>
      <c r="CC189" s="4"/>
      <c r="CD189" s="35"/>
      <c r="CE189" s="33"/>
      <c r="CF189" s="31"/>
      <c r="CG189" s="14"/>
      <c r="CH189" s="4"/>
      <c r="CI189" s="39"/>
      <c r="CJ189" s="30"/>
      <c r="CK189" s="31"/>
      <c r="CL189" s="14"/>
      <c r="CM189" s="4"/>
      <c r="CN189" s="39">
        <v>221470</v>
      </c>
      <c r="CO189" s="14">
        <v>42079.3</v>
      </c>
      <c r="CP189" s="31">
        <v>263549.3</v>
      </c>
      <c r="CQ189" s="14">
        <v>2635493</v>
      </c>
      <c r="CR189" s="4"/>
      <c r="CS189" s="39"/>
      <c r="CT189" s="39"/>
      <c r="CU189" s="39"/>
      <c r="CV189" s="14"/>
      <c r="CW189" s="4"/>
      <c r="CX189" s="43">
        <v>200192</v>
      </c>
      <c r="CY189" s="14">
        <v>38036.480000000003</v>
      </c>
      <c r="CZ189" s="31">
        <v>238228.48000000001</v>
      </c>
      <c r="DA189" s="14">
        <v>2382284.8000000003</v>
      </c>
      <c r="DB189" s="286"/>
      <c r="DC189" s="43"/>
      <c r="DD189" s="43"/>
      <c r="DE189" s="14"/>
      <c r="DF189" s="14"/>
      <c r="DG189" s="4"/>
      <c r="DH189" s="39"/>
      <c r="DI189" s="30"/>
      <c r="DJ189" s="31"/>
      <c r="DK189" s="14"/>
      <c r="DL189" s="4"/>
      <c r="DM189" s="39"/>
      <c r="DN189" s="30"/>
      <c r="DO189" s="31"/>
      <c r="DP189" s="14"/>
      <c r="DQ189" s="4"/>
      <c r="DR189" s="39"/>
      <c r="DS189" s="30"/>
      <c r="DT189" s="31"/>
      <c r="DU189" s="14"/>
      <c r="DV189" s="4"/>
      <c r="DW189" s="45">
        <v>207375</v>
      </c>
      <c r="DX189" s="14">
        <v>39401.25</v>
      </c>
      <c r="DY189" s="61">
        <v>246776.25</v>
      </c>
      <c r="DZ189" s="14">
        <v>2467762.5</v>
      </c>
      <c r="EA189" s="4"/>
      <c r="EB189" s="39"/>
      <c r="EC189" s="43"/>
      <c r="ED189" s="31"/>
      <c r="EE189" s="14"/>
      <c r="EF189" s="4"/>
      <c r="EG189" s="39"/>
      <c r="EH189" s="30"/>
      <c r="EI189" s="31"/>
      <c r="EJ189" s="14"/>
      <c r="EK189" s="4"/>
      <c r="EL189" s="39"/>
      <c r="EM189" s="30"/>
      <c r="EN189" s="31"/>
      <c r="EO189" s="14"/>
      <c r="EP189" s="4"/>
      <c r="EQ189" s="39">
        <v>338258</v>
      </c>
      <c r="ER189" s="14">
        <v>64269.020000000004</v>
      </c>
      <c r="ES189" s="31">
        <v>402527.02</v>
      </c>
      <c r="ET189" s="14">
        <v>4025270.2</v>
      </c>
      <c r="EU189" s="4"/>
      <c r="EV189" s="39"/>
      <c r="EW189" s="30"/>
      <c r="EX189" s="31"/>
      <c r="EY189" s="14"/>
      <c r="EZ189" s="286"/>
      <c r="FA189" s="39"/>
      <c r="FB189" s="30"/>
      <c r="FC189" s="31"/>
      <c r="FD189" s="14"/>
      <c r="FE189" s="4"/>
      <c r="FF189" s="39"/>
      <c r="FG189" s="30"/>
      <c r="FH189" s="31"/>
      <c r="FI189" s="14"/>
      <c r="FJ189" s="94"/>
      <c r="FK189" s="87">
        <f t="shared" si="167"/>
        <v>248242.33000000002</v>
      </c>
      <c r="FL189" s="87">
        <f t="shared" si="218"/>
        <v>202300</v>
      </c>
      <c r="FM189" s="87"/>
      <c r="FN189" s="87"/>
      <c r="FO189" s="87"/>
      <c r="FP189" s="87"/>
      <c r="FQ189" s="87"/>
      <c r="FR189" s="87">
        <f t="shared" si="182"/>
        <v>208607</v>
      </c>
      <c r="FS189" s="87"/>
      <c r="FT189" s="87"/>
      <c r="FU189" s="87"/>
      <c r="FV189" s="87"/>
      <c r="FW189" s="87"/>
      <c r="FX189" s="87"/>
      <c r="FY189" s="87"/>
      <c r="FZ189" s="87"/>
      <c r="GA189" s="87">
        <f t="shared" si="172"/>
        <v>263549.3</v>
      </c>
      <c r="GB189" s="87"/>
      <c r="GC189" s="87">
        <f t="shared" si="204"/>
        <v>238228.48000000001</v>
      </c>
      <c r="GD189" s="87"/>
      <c r="GE189" s="87"/>
      <c r="GF189" s="87"/>
      <c r="GG189" s="87"/>
      <c r="GH189" s="87">
        <f t="shared" si="170"/>
        <v>246776.25</v>
      </c>
      <c r="GI189" s="87"/>
      <c r="GJ189" s="87"/>
      <c r="GK189" s="87"/>
      <c r="GL189" s="87">
        <f t="shared" si="205"/>
        <v>402527.02</v>
      </c>
      <c r="GM189" s="87"/>
      <c r="GN189" s="87"/>
      <c r="GO189" s="87"/>
      <c r="GP189" s="95"/>
      <c r="GQ189" s="87">
        <f t="shared" si="171"/>
        <v>248242.33000000002</v>
      </c>
      <c r="GR189" s="96">
        <f t="shared" si="161"/>
        <v>202300</v>
      </c>
      <c r="GS189" s="20" t="str">
        <f t="shared" si="213"/>
        <v>ALFA TRADING S.A.S.</v>
      </c>
      <c r="GT189" s="96">
        <f t="shared" si="173"/>
        <v>198593.86400000003</v>
      </c>
      <c r="GU189" s="96">
        <f t="shared" si="174"/>
        <v>242760</v>
      </c>
      <c r="GV189" s="96">
        <f t="shared" si="214"/>
        <v>260331.34166666667</v>
      </c>
      <c r="GW189" s="87">
        <f t="shared" si="215"/>
        <v>-45942.330000000016</v>
      </c>
      <c r="GX189" s="88">
        <f t="shared" si="198"/>
        <v>-0.18507049140249374</v>
      </c>
      <c r="GY189" s="96">
        <f t="shared" si="216"/>
        <v>202300</v>
      </c>
      <c r="GZ189" s="96">
        <f t="shared" si="163"/>
        <v>2023000</v>
      </c>
    </row>
    <row r="190" spans="1:210" s="27" customFormat="1" ht="30" customHeight="1">
      <c r="A190" s="17">
        <v>174</v>
      </c>
      <c r="B190" s="18" t="s">
        <v>444</v>
      </c>
      <c r="C190" s="53" t="s">
        <v>445</v>
      </c>
      <c r="D190" s="55"/>
      <c r="E190" s="51">
        <v>10</v>
      </c>
      <c r="F190" s="19" t="s">
        <v>970</v>
      </c>
      <c r="G190" s="20" t="s">
        <v>981</v>
      </c>
      <c r="H190" s="60"/>
      <c r="I190" s="90" t="s">
        <v>1050</v>
      </c>
      <c r="J190" s="14">
        <v>466718</v>
      </c>
      <c r="K190" s="14"/>
      <c r="L190" s="14">
        <f>(J190*13.12%)+J190</f>
        <v>527951.40159999998</v>
      </c>
      <c r="M190" s="14">
        <f>(L190*9.28%)+L190</f>
        <v>576945.29166848003</v>
      </c>
      <c r="N190" s="14">
        <f>M190</f>
        <v>576945.29166848003</v>
      </c>
      <c r="O190" s="14">
        <f t="shared" si="166"/>
        <v>5769452.9166848008</v>
      </c>
      <c r="P190" s="286"/>
      <c r="Q190" s="39">
        <v>230000</v>
      </c>
      <c r="R190" s="14">
        <v>43700</v>
      </c>
      <c r="S190" s="31">
        <v>273700</v>
      </c>
      <c r="T190" s="31">
        <v>2737000</v>
      </c>
      <c r="U190" s="4"/>
      <c r="V190" s="39"/>
      <c r="W190" s="30"/>
      <c r="X190" s="31"/>
      <c r="Y190" s="31"/>
      <c r="Z190" s="286"/>
      <c r="AA190" s="39"/>
      <c r="AB190" s="39"/>
      <c r="AC190" s="31"/>
      <c r="AD190" s="31"/>
      <c r="AE190" s="4"/>
      <c r="AF190" s="39"/>
      <c r="AG190" s="30"/>
      <c r="AH190" s="31"/>
      <c r="AI190" s="31"/>
      <c r="AJ190" s="4"/>
      <c r="AK190" s="39"/>
      <c r="AL190" s="39"/>
      <c r="AM190" s="31"/>
      <c r="AN190" s="31"/>
      <c r="AO190" s="4"/>
      <c r="AP190" s="39"/>
      <c r="AQ190" s="30"/>
      <c r="AR190" s="31"/>
      <c r="AS190" s="14"/>
      <c r="AT190" s="4"/>
      <c r="AU190" s="39">
        <v>306200</v>
      </c>
      <c r="AV190" s="14">
        <v>58178</v>
      </c>
      <c r="AW190" s="31">
        <v>364378</v>
      </c>
      <c r="AX190" s="14">
        <v>3643780</v>
      </c>
      <c r="AY190" s="4"/>
      <c r="AZ190" s="39"/>
      <c r="BA190" s="30"/>
      <c r="BB190" s="31"/>
      <c r="BC190" s="31"/>
      <c r="BD190" s="4"/>
      <c r="BE190" s="39"/>
      <c r="BF190" s="30"/>
      <c r="BG190" s="31"/>
      <c r="BH190" s="14"/>
      <c r="BI190" s="4"/>
      <c r="BJ190" s="39"/>
      <c r="BK190" s="30"/>
      <c r="BL190" s="31"/>
      <c r="BM190" s="14"/>
      <c r="BN190" s="4"/>
      <c r="BO190" s="39"/>
      <c r="BP190" s="30"/>
      <c r="BQ190" s="31"/>
      <c r="BR190" s="14"/>
      <c r="BS190" s="4"/>
      <c r="BT190" s="39"/>
      <c r="BU190" s="30"/>
      <c r="BV190" s="31"/>
      <c r="BW190" s="14"/>
      <c r="BX190" s="4"/>
      <c r="BY190" s="39"/>
      <c r="BZ190" s="30"/>
      <c r="CA190" s="31"/>
      <c r="CB190" s="14"/>
      <c r="CC190" s="4"/>
      <c r="CD190" s="35"/>
      <c r="CE190" s="33"/>
      <c r="CF190" s="31"/>
      <c r="CG190" s="14"/>
      <c r="CH190" s="4"/>
      <c r="CI190" s="39"/>
      <c r="CJ190" s="30"/>
      <c r="CK190" s="31"/>
      <c r="CL190" s="14"/>
      <c r="CM190" s="4"/>
      <c r="CN190" s="39">
        <v>363110</v>
      </c>
      <c r="CO190" s="30">
        <v>68990.899999999994</v>
      </c>
      <c r="CP190" s="31">
        <v>432100.9</v>
      </c>
      <c r="CQ190" s="14">
        <v>4321009</v>
      </c>
      <c r="CR190" s="4"/>
      <c r="CS190" s="39"/>
      <c r="CT190" s="39"/>
      <c r="CU190" s="39"/>
      <c r="CV190" s="14"/>
      <c r="CW190" s="4"/>
      <c r="CX190" s="30"/>
      <c r="CY190" s="30"/>
      <c r="CZ190" s="31"/>
      <c r="DA190" s="14"/>
      <c r="DB190" s="286"/>
      <c r="DC190" s="43"/>
      <c r="DD190" s="43"/>
      <c r="DE190" s="14"/>
      <c r="DF190" s="14"/>
      <c r="DG190" s="4"/>
      <c r="DH190" s="39"/>
      <c r="DI190" s="30"/>
      <c r="DJ190" s="31"/>
      <c r="DK190" s="14"/>
      <c r="DL190" s="4"/>
      <c r="DM190" s="39"/>
      <c r="DN190" s="30"/>
      <c r="DO190" s="31"/>
      <c r="DP190" s="14"/>
      <c r="DQ190" s="4"/>
      <c r="DR190" s="39"/>
      <c r="DS190" s="30"/>
      <c r="DT190" s="31"/>
      <c r="DU190" s="14"/>
      <c r="DV190" s="4"/>
      <c r="DW190" s="46"/>
      <c r="DX190" s="61"/>
      <c r="DY190" s="61"/>
      <c r="DZ190" s="14"/>
      <c r="EA190" s="4"/>
      <c r="EB190" s="39"/>
      <c r="EC190" s="43"/>
      <c r="ED190" s="31"/>
      <c r="EE190" s="14"/>
      <c r="EF190" s="4"/>
      <c r="EG190" s="39"/>
      <c r="EH190" s="30"/>
      <c r="EI190" s="31"/>
      <c r="EJ190" s="14"/>
      <c r="EK190" s="4"/>
      <c r="EL190" s="39"/>
      <c r="EM190" s="30"/>
      <c r="EN190" s="31"/>
      <c r="EO190" s="14"/>
      <c r="EP190" s="4"/>
      <c r="EQ190" s="39">
        <v>520952</v>
      </c>
      <c r="ER190" s="14">
        <v>98980.88</v>
      </c>
      <c r="ES190" s="31">
        <v>619932.88</v>
      </c>
      <c r="ET190" s="14">
        <v>6199328.7999999998</v>
      </c>
      <c r="EU190" s="4"/>
      <c r="EV190" s="39"/>
      <c r="EW190" s="30"/>
      <c r="EX190" s="31"/>
      <c r="EY190" s="14"/>
      <c r="EZ190" s="286"/>
      <c r="FA190" s="39"/>
      <c r="FB190" s="30"/>
      <c r="FC190" s="31"/>
      <c r="FD190" s="14"/>
      <c r="FE190" s="4"/>
      <c r="FF190" s="39"/>
      <c r="FG190" s="30"/>
      <c r="FH190" s="31"/>
      <c r="FI190" s="14"/>
      <c r="FJ190" s="94"/>
      <c r="FK190" s="87">
        <f t="shared" si="167"/>
        <v>576945.29166848003</v>
      </c>
      <c r="FL190" s="87"/>
      <c r="FM190" s="87"/>
      <c r="FN190" s="87"/>
      <c r="FO190" s="87"/>
      <c r="FP190" s="87"/>
      <c r="FQ190" s="87"/>
      <c r="FR190" s="87">
        <f t="shared" si="182"/>
        <v>364378</v>
      </c>
      <c r="FS190" s="87"/>
      <c r="FT190" s="87"/>
      <c r="FU190" s="87"/>
      <c r="FV190" s="87"/>
      <c r="FW190" s="87"/>
      <c r="FX190" s="87"/>
      <c r="FY190" s="87"/>
      <c r="FZ190" s="87"/>
      <c r="GA190" s="87">
        <f t="shared" si="172"/>
        <v>432100.9</v>
      </c>
      <c r="GB190" s="87"/>
      <c r="GC190" s="87"/>
      <c r="GD190" s="87"/>
      <c r="GE190" s="87"/>
      <c r="GF190" s="87"/>
      <c r="GG190" s="87"/>
      <c r="GH190" s="87"/>
      <c r="GI190" s="87"/>
      <c r="GJ190" s="87"/>
      <c r="GK190" s="87"/>
      <c r="GL190" s="87">
        <f t="shared" si="205"/>
        <v>619932.88</v>
      </c>
      <c r="GM190" s="87"/>
      <c r="GN190" s="87"/>
      <c r="GO190" s="87"/>
      <c r="GP190" s="95"/>
      <c r="GQ190" s="87">
        <f t="shared" si="171"/>
        <v>576945.29166848003</v>
      </c>
      <c r="GR190" s="96">
        <f t="shared" si="161"/>
        <v>364378</v>
      </c>
      <c r="GS190" s="20" t="str">
        <f t="shared" si="213"/>
        <v>BIOPLAST S.A.S</v>
      </c>
      <c r="GT190" s="98">
        <f>GV190*0.8</f>
        <v>377709.80800000002</v>
      </c>
      <c r="GU190" s="98">
        <f>GV190*1.2</f>
        <v>566564.71199999994</v>
      </c>
      <c r="GV190" s="96">
        <f t="shared" si="214"/>
        <v>472137.26</v>
      </c>
      <c r="GW190" s="87">
        <f>GV190-GR190</f>
        <v>107759.26000000001</v>
      </c>
      <c r="GX190" s="88">
        <f t="shared" si="198"/>
        <v>0.18677552543737513</v>
      </c>
      <c r="GY190" s="96">
        <f t="shared" si="216"/>
        <v>364378</v>
      </c>
      <c r="GZ190" s="96">
        <f t="shared" si="163"/>
        <v>3643780</v>
      </c>
      <c r="HB190" s="84"/>
    </row>
    <row r="191" spans="1:210" s="27" customFormat="1" ht="30" customHeight="1">
      <c r="A191" s="17">
        <v>175</v>
      </c>
      <c r="B191" s="18" t="s">
        <v>446</v>
      </c>
      <c r="C191" s="53" t="s">
        <v>447</v>
      </c>
      <c r="D191" s="55"/>
      <c r="E191" s="51">
        <v>11</v>
      </c>
      <c r="F191" s="19" t="s">
        <v>970</v>
      </c>
      <c r="G191" s="20" t="s">
        <v>981</v>
      </c>
      <c r="H191" s="60"/>
      <c r="I191" s="90" t="s">
        <v>1027</v>
      </c>
      <c r="J191" s="14">
        <v>231220.57</v>
      </c>
      <c r="K191" s="14"/>
      <c r="L191" s="14"/>
      <c r="M191" s="14"/>
      <c r="N191" s="14">
        <f t="shared" ref="N191:N193" si="219">J191</f>
        <v>231220.57</v>
      </c>
      <c r="O191" s="14">
        <f t="shared" si="166"/>
        <v>2543426.27</v>
      </c>
      <c r="P191" s="286"/>
      <c r="Q191" s="39">
        <v>118000</v>
      </c>
      <c r="R191" s="14">
        <v>22420</v>
      </c>
      <c r="S191" s="31">
        <v>140420</v>
      </c>
      <c r="T191" s="31">
        <v>1544620</v>
      </c>
      <c r="U191" s="4"/>
      <c r="V191" s="39"/>
      <c r="W191" s="30"/>
      <c r="X191" s="31"/>
      <c r="Y191" s="31"/>
      <c r="Z191" s="286"/>
      <c r="AA191" s="39"/>
      <c r="AB191" s="39"/>
      <c r="AC191" s="31"/>
      <c r="AD191" s="31"/>
      <c r="AE191" s="4"/>
      <c r="AF191" s="39"/>
      <c r="AG191" s="30"/>
      <c r="AH191" s="31"/>
      <c r="AI191" s="31"/>
      <c r="AJ191" s="4"/>
      <c r="AK191" s="39"/>
      <c r="AL191" s="39"/>
      <c r="AM191" s="31"/>
      <c r="AN191" s="31"/>
      <c r="AO191" s="4"/>
      <c r="AP191" s="39"/>
      <c r="AQ191" s="30"/>
      <c r="AR191" s="31"/>
      <c r="AS191" s="14"/>
      <c r="AT191" s="4"/>
      <c r="AU191" s="39">
        <v>119600</v>
      </c>
      <c r="AV191" s="14">
        <v>22724</v>
      </c>
      <c r="AW191" s="31">
        <v>142324</v>
      </c>
      <c r="AX191" s="14">
        <v>1565564</v>
      </c>
      <c r="AY191" s="4"/>
      <c r="AZ191" s="39"/>
      <c r="BA191" s="30"/>
      <c r="BB191" s="31"/>
      <c r="BC191" s="31"/>
      <c r="BD191" s="4"/>
      <c r="BE191" s="39"/>
      <c r="BF191" s="30"/>
      <c r="BG191" s="31"/>
      <c r="BH191" s="14"/>
      <c r="BI191" s="4"/>
      <c r="BJ191" s="39"/>
      <c r="BK191" s="30"/>
      <c r="BL191" s="31"/>
      <c r="BM191" s="14"/>
      <c r="BN191" s="4"/>
      <c r="BO191" s="39"/>
      <c r="BP191" s="30"/>
      <c r="BQ191" s="31"/>
      <c r="BR191" s="14"/>
      <c r="BS191" s="4"/>
      <c r="BT191" s="39"/>
      <c r="BU191" s="30"/>
      <c r="BV191" s="31"/>
      <c r="BW191" s="14"/>
      <c r="BX191" s="4"/>
      <c r="BY191" s="39"/>
      <c r="BZ191" s="30"/>
      <c r="CA191" s="31"/>
      <c r="CB191" s="14"/>
      <c r="CC191" s="4"/>
      <c r="CD191" s="35"/>
      <c r="CE191" s="33"/>
      <c r="CF191" s="31"/>
      <c r="CG191" s="14"/>
      <c r="CH191" s="4"/>
      <c r="CI191" s="39"/>
      <c r="CJ191" s="30"/>
      <c r="CK191" s="31"/>
      <c r="CL191" s="14"/>
      <c r="CM191" s="4"/>
      <c r="CN191" s="39">
        <v>150030</v>
      </c>
      <c r="CO191" s="30">
        <v>28505.7</v>
      </c>
      <c r="CP191" s="31">
        <v>178535.7</v>
      </c>
      <c r="CQ191" s="14">
        <v>1963892.7000000002</v>
      </c>
      <c r="CR191" s="4"/>
      <c r="CS191" s="39"/>
      <c r="CT191" s="39"/>
      <c r="CU191" s="39"/>
      <c r="CV191" s="14"/>
      <c r="CW191" s="4"/>
      <c r="CX191" s="43">
        <v>145422</v>
      </c>
      <c r="CY191" s="14">
        <v>27630.18</v>
      </c>
      <c r="CZ191" s="31">
        <v>173052.18</v>
      </c>
      <c r="DA191" s="14">
        <v>1903573.98</v>
      </c>
      <c r="DB191" s="286"/>
      <c r="DC191" s="43"/>
      <c r="DD191" s="43"/>
      <c r="DE191" s="14"/>
      <c r="DF191" s="14"/>
      <c r="DG191" s="4"/>
      <c r="DH191" s="39"/>
      <c r="DI191" s="30"/>
      <c r="DJ191" s="31"/>
      <c r="DK191" s="14"/>
      <c r="DL191" s="4"/>
      <c r="DM191" s="39"/>
      <c r="DN191" s="30"/>
      <c r="DO191" s="31"/>
      <c r="DP191" s="14"/>
      <c r="DQ191" s="4"/>
      <c r="DR191" s="39"/>
      <c r="DS191" s="30"/>
      <c r="DT191" s="31"/>
      <c r="DU191" s="14"/>
      <c r="DV191" s="4"/>
      <c r="DW191" s="45">
        <v>141500</v>
      </c>
      <c r="DX191" s="14">
        <v>26885</v>
      </c>
      <c r="DY191" s="61">
        <v>168385</v>
      </c>
      <c r="DZ191" s="14">
        <v>1852235</v>
      </c>
      <c r="EA191" s="4"/>
      <c r="EB191" s="39"/>
      <c r="EC191" s="43"/>
      <c r="ED191" s="31"/>
      <c r="EE191" s="14"/>
      <c r="EF191" s="4"/>
      <c r="EG191" s="39"/>
      <c r="EH191" s="30"/>
      <c r="EI191" s="31"/>
      <c r="EJ191" s="14"/>
      <c r="EK191" s="4"/>
      <c r="EL191" s="39"/>
      <c r="EM191" s="30"/>
      <c r="EN191" s="31"/>
      <c r="EO191" s="14"/>
      <c r="EP191" s="4"/>
      <c r="EQ191" s="39">
        <v>196707</v>
      </c>
      <c r="ER191" s="14">
        <v>37374.33</v>
      </c>
      <c r="ES191" s="31">
        <v>234081.33000000002</v>
      </c>
      <c r="ET191" s="14">
        <v>2574894.6300000004</v>
      </c>
      <c r="EU191" s="4"/>
      <c r="EV191" s="39"/>
      <c r="EW191" s="30"/>
      <c r="EX191" s="31"/>
      <c r="EY191" s="14"/>
      <c r="EZ191" s="286"/>
      <c r="FA191" s="39"/>
      <c r="FB191" s="30"/>
      <c r="FC191" s="31"/>
      <c r="FD191" s="14"/>
      <c r="FE191" s="4"/>
      <c r="FF191" s="39"/>
      <c r="FG191" s="30"/>
      <c r="FH191" s="31"/>
      <c r="FI191" s="14"/>
      <c r="FJ191" s="94"/>
      <c r="FK191" s="87">
        <f t="shared" si="167"/>
        <v>231220.57</v>
      </c>
      <c r="FL191" s="87">
        <f t="shared" si="218"/>
        <v>140420</v>
      </c>
      <c r="FM191" s="87"/>
      <c r="FN191" s="87"/>
      <c r="FO191" s="87"/>
      <c r="FP191" s="87"/>
      <c r="FQ191" s="87"/>
      <c r="FR191" s="87">
        <f t="shared" si="182"/>
        <v>142324</v>
      </c>
      <c r="FS191" s="87"/>
      <c r="FT191" s="87"/>
      <c r="FU191" s="87"/>
      <c r="FV191" s="87"/>
      <c r="FW191" s="87"/>
      <c r="FX191" s="87"/>
      <c r="FY191" s="87"/>
      <c r="FZ191" s="87"/>
      <c r="GA191" s="87">
        <f t="shared" si="172"/>
        <v>178535.7</v>
      </c>
      <c r="GB191" s="87"/>
      <c r="GC191" s="87">
        <f t="shared" si="204"/>
        <v>173052.18</v>
      </c>
      <c r="GD191" s="87"/>
      <c r="GE191" s="87"/>
      <c r="GF191" s="87"/>
      <c r="GG191" s="87"/>
      <c r="GH191" s="87">
        <f t="shared" si="170"/>
        <v>168385</v>
      </c>
      <c r="GI191" s="87"/>
      <c r="GJ191" s="87"/>
      <c r="GK191" s="87"/>
      <c r="GL191" s="87"/>
      <c r="GM191" s="87"/>
      <c r="GN191" s="87"/>
      <c r="GO191" s="87"/>
      <c r="GP191" s="95"/>
      <c r="GQ191" s="87">
        <f t="shared" si="171"/>
        <v>231220.57</v>
      </c>
      <c r="GR191" s="96">
        <f t="shared" si="161"/>
        <v>140420</v>
      </c>
      <c r="GS191" s="20" t="str">
        <f t="shared" si="213"/>
        <v>ALFA TRADING S.A.S.</v>
      </c>
      <c r="GT191" s="98">
        <f>GV191*0.8</f>
        <v>128434.70079999999</v>
      </c>
      <c r="GU191" s="98">
        <f>GV191*1.2</f>
        <v>192652.05119999999</v>
      </c>
      <c r="GV191" s="96">
        <f t="shared" si="214"/>
        <v>160543.37599999999</v>
      </c>
      <c r="GW191" s="87">
        <f>GV191-GR191</f>
        <v>20123.375999999989</v>
      </c>
      <c r="GX191" s="88">
        <f>GW191/GR191</f>
        <v>0.14330847457627111</v>
      </c>
      <c r="GY191" s="96">
        <f t="shared" si="216"/>
        <v>140420</v>
      </c>
      <c r="GZ191" s="96">
        <f t="shared" si="163"/>
        <v>1544620</v>
      </c>
      <c r="HB191" s="84"/>
    </row>
    <row r="192" spans="1:210" s="27" customFormat="1" ht="30" customHeight="1">
      <c r="A192" s="17">
        <v>176</v>
      </c>
      <c r="B192" s="18" t="s">
        <v>448</v>
      </c>
      <c r="C192" s="53" t="s">
        <v>449</v>
      </c>
      <c r="D192" s="55"/>
      <c r="E192" s="51">
        <v>11</v>
      </c>
      <c r="F192" s="19" t="s">
        <v>970</v>
      </c>
      <c r="G192" s="20" t="s">
        <v>981</v>
      </c>
      <c r="H192" s="60"/>
      <c r="I192" s="90" t="s">
        <v>1027</v>
      </c>
      <c r="J192" s="14">
        <v>208449.91999999998</v>
      </c>
      <c r="K192" s="14"/>
      <c r="L192" s="14"/>
      <c r="M192" s="14"/>
      <c r="N192" s="14">
        <f t="shared" si="219"/>
        <v>208449.91999999998</v>
      </c>
      <c r="O192" s="14">
        <f t="shared" si="166"/>
        <v>2292949.1199999996</v>
      </c>
      <c r="P192" s="286"/>
      <c r="Q192" s="39">
        <v>140000</v>
      </c>
      <c r="R192" s="14">
        <v>26600</v>
      </c>
      <c r="S192" s="31">
        <v>166600</v>
      </c>
      <c r="T192" s="31">
        <v>1832600</v>
      </c>
      <c r="U192" s="4"/>
      <c r="V192" s="39"/>
      <c r="W192" s="30"/>
      <c r="X192" s="31"/>
      <c r="Y192" s="31"/>
      <c r="Z192" s="286"/>
      <c r="AA192" s="39"/>
      <c r="AB192" s="39"/>
      <c r="AC192" s="31"/>
      <c r="AD192" s="31"/>
      <c r="AE192" s="4"/>
      <c r="AF192" s="39"/>
      <c r="AG192" s="30"/>
      <c r="AH192" s="31"/>
      <c r="AI192" s="31"/>
      <c r="AJ192" s="4"/>
      <c r="AK192" s="39"/>
      <c r="AL192" s="39"/>
      <c r="AM192" s="31"/>
      <c r="AN192" s="31"/>
      <c r="AO192" s="4"/>
      <c r="AP192" s="39"/>
      <c r="AQ192" s="30"/>
      <c r="AR192" s="31"/>
      <c r="AS192" s="14"/>
      <c r="AT192" s="4"/>
      <c r="AU192" s="39">
        <v>147200</v>
      </c>
      <c r="AV192" s="14">
        <v>27968</v>
      </c>
      <c r="AW192" s="31">
        <v>175168</v>
      </c>
      <c r="AX192" s="14">
        <v>1926848</v>
      </c>
      <c r="AY192" s="4"/>
      <c r="AZ192" s="39"/>
      <c r="BA192" s="30"/>
      <c r="BB192" s="31"/>
      <c r="BC192" s="31"/>
      <c r="BD192" s="4"/>
      <c r="BE192" s="39"/>
      <c r="BF192" s="30"/>
      <c r="BG192" s="31"/>
      <c r="BH192" s="14"/>
      <c r="BI192" s="4"/>
      <c r="BJ192" s="39"/>
      <c r="BK192" s="30"/>
      <c r="BL192" s="31"/>
      <c r="BM192" s="14"/>
      <c r="BN192" s="4"/>
      <c r="BO192" s="39"/>
      <c r="BP192" s="30"/>
      <c r="BQ192" s="31"/>
      <c r="BR192" s="14"/>
      <c r="BS192" s="4"/>
      <c r="BT192" s="39"/>
      <c r="BU192" s="30"/>
      <c r="BV192" s="31"/>
      <c r="BW192" s="14"/>
      <c r="BX192" s="4"/>
      <c r="BY192" s="39"/>
      <c r="BZ192" s="30"/>
      <c r="CA192" s="31"/>
      <c r="CB192" s="14"/>
      <c r="CC192" s="4"/>
      <c r="CD192" s="35"/>
      <c r="CE192" s="33"/>
      <c r="CF192" s="31"/>
      <c r="CG192" s="14"/>
      <c r="CH192" s="4"/>
      <c r="CI192" s="39"/>
      <c r="CJ192" s="30"/>
      <c r="CK192" s="31"/>
      <c r="CL192" s="14"/>
      <c r="CM192" s="4"/>
      <c r="CN192" s="39">
        <v>182120</v>
      </c>
      <c r="CO192" s="14">
        <v>34602.800000000003</v>
      </c>
      <c r="CP192" s="31">
        <v>216722.8</v>
      </c>
      <c r="CQ192" s="14">
        <v>2383950.7999999998</v>
      </c>
      <c r="CR192" s="4"/>
      <c r="CS192" s="39"/>
      <c r="CT192" s="39"/>
      <c r="CU192" s="39"/>
      <c r="CV192" s="14"/>
      <c r="CW192" s="4"/>
      <c r="CX192" s="43">
        <v>173753</v>
      </c>
      <c r="CY192" s="14">
        <v>33013.07</v>
      </c>
      <c r="CZ192" s="31">
        <v>206766.07</v>
      </c>
      <c r="DA192" s="14">
        <v>2274426.77</v>
      </c>
      <c r="DB192" s="286"/>
      <c r="DC192" s="43"/>
      <c r="DD192" s="43"/>
      <c r="DE192" s="14"/>
      <c r="DF192" s="14"/>
      <c r="DG192" s="4"/>
      <c r="DH192" s="39"/>
      <c r="DI192" s="30"/>
      <c r="DJ192" s="31"/>
      <c r="DK192" s="14"/>
      <c r="DL192" s="4"/>
      <c r="DM192" s="39"/>
      <c r="DN192" s="30"/>
      <c r="DO192" s="31"/>
      <c r="DP192" s="14"/>
      <c r="DQ192" s="4"/>
      <c r="DR192" s="39"/>
      <c r="DS192" s="30"/>
      <c r="DT192" s="31"/>
      <c r="DU192" s="14"/>
      <c r="DV192" s="4"/>
      <c r="DW192" s="45">
        <v>174250</v>
      </c>
      <c r="DX192" s="14">
        <v>33107.5</v>
      </c>
      <c r="DY192" s="61">
        <v>207357.5</v>
      </c>
      <c r="DZ192" s="14">
        <v>2280932.5</v>
      </c>
      <c r="EA192" s="4"/>
      <c r="EB192" s="39"/>
      <c r="EC192" s="43"/>
      <c r="ED192" s="31"/>
      <c r="EE192" s="14"/>
      <c r="EF192" s="4"/>
      <c r="EG192" s="39"/>
      <c r="EH192" s="30"/>
      <c r="EI192" s="31"/>
      <c r="EJ192" s="14"/>
      <c r="EK192" s="4"/>
      <c r="EL192" s="39"/>
      <c r="EM192" s="30"/>
      <c r="EN192" s="31"/>
      <c r="EO192" s="14"/>
      <c r="EP192" s="4"/>
      <c r="EQ192" s="39">
        <v>297381</v>
      </c>
      <c r="ER192" s="14">
        <v>56502.39</v>
      </c>
      <c r="ES192" s="31">
        <v>353883.39</v>
      </c>
      <c r="ET192" s="14">
        <v>3892717.29</v>
      </c>
      <c r="EU192" s="4"/>
      <c r="EV192" s="39"/>
      <c r="EW192" s="30"/>
      <c r="EX192" s="31"/>
      <c r="EY192" s="14"/>
      <c r="EZ192" s="286"/>
      <c r="FA192" s="39"/>
      <c r="FB192" s="30"/>
      <c r="FC192" s="31"/>
      <c r="FD192" s="14"/>
      <c r="FE192" s="4"/>
      <c r="FF192" s="39"/>
      <c r="FG192" s="30"/>
      <c r="FH192" s="31"/>
      <c r="FI192" s="14"/>
      <c r="FJ192" s="94"/>
      <c r="FK192" s="87">
        <f t="shared" si="167"/>
        <v>208449.91999999998</v>
      </c>
      <c r="FL192" s="87">
        <f t="shared" si="218"/>
        <v>166600</v>
      </c>
      <c r="FM192" s="87"/>
      <c r="FN192" s="87"/>
      <c r="FO192" s="87"/>
      <c r="FP192" s="87"/>
      <c r="FQ192" s="87"/>
      <c r="FR192" s="87">
        <f t="shared" si="182"/>
        <v>175168</v>
      </c>
      <c r="FS192" s="87"/>
      <c r="FT192" s="87"/>
      <c r="FU192" s="87"/>
      <c r="FV192" s="87"/>
      <c r="FW192" s="87"/>
      <c r="FX192" s="87"/>
      <c r="FY192" s="87"/>
      <c r="FZ192" s="87"/>
      <c r="GA192" s="87">
        <f t="shared" si="172"/>
        <v>216722.8</v>
      </c>
      <c r="GB192" s="87"/>
      <c r="GC192" s="87">
        <f t="shared" si="204"/>
        <v>206766.07</v>
      </c>
      <c r="GD192" s="87"/>
      <c r="GE192" s="87"/>
      <c r="GF192" s="87"/>
      <c r="GG192" s="87"/>
      <c r="GH192" s="87">
        <f t="shared" si="170"/>
        <v>207357.5</v>
      </c>
      <c r="GI192" s="87"/>
      <c r="GJ192" s="87"/>
      <c r="GK192" s="87"/>
      <c r="GL192" s="87"/>
      <c r="GM192" s="87"/>
      <c r="GN192" s="87"/>
      <c r="GO192" s="87"/>
      <c r="GP192" s="95"/>
      <c r="GQ192" s="87">
        <f t="shared" si="171"/>
        <v>208449.91999999998</v>
      </c>
      <c r="GR192" s="96">
        <f t="shared" si="161"/>
        <v>166600</v>
      </c>
      <c r="GS192" s="20" t="str">
        <f t="shared" si="213"/>
        <v>ALFA TRADING S.A.S.</v>
      </c>
      <c r="GT192" s="98">
        <f>GV192*0.8</f>
        <v>155618.29920000001</v>
      </c>
      <c r="GU192" s="98">
        <f>GV192*1.2</f>
        <v>233427.44880000001</v>
      </c>
      <c r="GV192" s="96">
        <f t="shared" si="214"/>
        <v>194522.87400000001</v>
      </c>
      <c r="GW192" s="87">
        <f>GV192-GR192</f>
        <v>27922.874000000011</v>
      </c>
      <c r="GX192" s="88">
        <f>GW192/GR192</f>
        <v>0.16760428571428579</v>
      </c>
      <c r="GY192" s="96">
        <f t="shared" si="216"/>
        <v>166600</v>
      </c>
      <c r="GZ192" s="96">
        <f t="shared" si="163"/>
        <v>1832600</v>
      </c>
      <c r="HB192" s="84"/>
    </row>
    <row r="193" spans="1:210" s="27" customFormat="1" ht="30" customHeight="1">
      <c r="A193" s="17">
        <v>177</v>
      </c>
      <c r="B193" s="18" t="s">
        <v>450</v>
      </c>
      <c r="C193" s="53" t="s">
        <v>451</v>
      </c>
      <c r="D193" s="55"/>
      <c r="E193" s="51">
        <v>10</v>
      </c>
      <c r="F193" s="19" t="s">
        <v>970</v>
      </c>
      <c r="G193" s="20" t="s">
        <v>981</v>
      </c>
      <c r="H193" s="60"/>
      <c r="I193" s="90" t="s">
        <v>1027</v>
      </c>
      <c r="J193" s="14">
        <v>149993.54999999999</v>
      </c>
      <c r="K193" s="14"/>
      <c r="L193" s="14"/>
      <c r="M193" s="14"/>
      <c r="N193" s="14">
        <f t="shared" si="219"/>
        <v>149993.54999999999</v>
      </c>
      <c r="O193" s="14">
        <f t="shared" si="166"/>
        <v>1499935.5</v>
      </c>
      <c r="P193" s="286"/>
      <c r="Q193" s="39">
        <v>58000</v>
      </c>
      <c r="R193" s="14">
        <v>11020</v>
      </c>
      <c r="S193" s="31">
        <v>69020</v>
      </c>
      <c r="T193" s="31">
        <v>690200</v>
      </c>
      <c r="U193" s="4"/>
      <c r="V193" s="39"/>
      <c r="W193" s="30"/>
      <c r="X193" s="31"/>
      <c r="Y193" s="31"/>
      <c r="Z193" s="286"/>
      <c r="AA193" s="39"/>
      <c r="AB193" s="39"/>
      <c r="AC193" s="31"/>
      <c r="AD193" s="31"/>
      <c r="AE193" s="4"/>
      <c r="AF193" s="39"/>
      <c r="AG193" s="30"/>
      <c r="AH193" s="31"/>
      <c r="AI193" s="31"/>
      <c r="AJ193" s="4"/>
      <c r="AK193" s="39"/>
      <c r="AL193" s="39"/>
      <c r="AM193" s="31"/>
      <c r="AN193" s="31"/>
      <c r="AO193" s="4"/>
      <c r="AP193" s="39"/>
      <c r="AQ193" s="30"/>
      <c r="AR193" s="31"/>
      <c r="AS193" s="14"/>
      <c r="AT193" s="4"/>
      <c r="AU193" s="39">
        <v>61850</v>
      </c>
      <c r="AV193" s="14">
        <v>11751.5</v>
      </c>
      <c r="AW193" s="31">
        <v>73601.5</v>
      </c>
      <c r="AX193" s="14">
        <v>736015</v>
      </c>
      <c r="AY193" s="4"/>
      <c r="AZ193" s="39"/>
      <c r="BA193" s="30"/>
      <c r="BB193" s="31"/>
      <c r="BC193" s="31"/>
      <c r="BD193" s="4"/>
      <c r="BE193" s="39"/>
      <c r="BF193" s="30"/>
      <c r="BG193" s="31"/>
      <c r="BH193" s="14"/>
      <c r="BI193" s="4"/>
      <c r="BJ193" s="39"/>
      <c r="BK193" s="30"/>
      <c r="BL193" s="31"/>
      <c r="BM193" s="14"/>
      <c r="BN193" s="4"/>
      <c r="BO193" s="39"/>
      <c r="BP193" s="30"/>
      <c r="BQ193" s="31"/>
      <c r="BR193" s="14"/>
      <c r="BS193" s="4"/>
      <c r="BT193" s="39"/>
      <c r="BU193" s="30"/>
      <c r="BV193" s="31"/>
      <c r="BW193" s="14"/>
      <c r="BX193" s="4"/>
      <c r="BY193" s="39"/>
      <c r="BZ193" s="30"/>
      <c r="CA193" s="31"/>
      <c r="CB193" s="14"/>
      <c r="CC193" s="4"/>
      <c r="CD193" s="35"/>
      <c r="CE193" s="33"/>
      <c r="CF193" s="31"/>
      <c r="CG193" s="14"/>
      <c r="CH193" s="4"/>
      <c r="CI193" s="39"/>
      <c r="CJ193" s="30"/>
      <c r="CK193" s="31"/>
      <c r="CL193" s="14"/>
      <c r="CM193" s="4"/>
      <c r="CN193" s="39">
        <v>105920</v>
      </c>
      <c r="CO193" s="14">
        <v>20124.8</v>
      </c>
      <c r="CP193" s="31">
        <v>126044.8</v>
      </c>
      <c r="CQ193" s="14">
        <v>1260448</v>
      </c>
      <c r="CR193" s="4"/>
      <c r="CS193" s="39"/>
      <c r="CT193" s="39"/>
      <c r="CU193" s="39"/>
      <c r="CV193" s="14"/>
      <c r="CW193" s="4"/>
      <c r="CX193" s="43">
        <v>76960</v>
      </c>
      <c r="CY193" s="14">
        <v>14622.4</v>
      </c>
      <c r="CZ193" s="31">
        <v>91582.399999999994</v>
      </c>
      <c r="DA193" s="14">
        <v>915824</v>
      </c>
      <c r="DB193" s="286"/>
      <c r="DC193" s="43"/>
      <c r="DD193" s="43"/>
      <c r="DE193" s="14"/>
      <c r="DF193" s="14"/>
      <c r="DG193" s="4"/>
      <c r="DH193" s="39"/>
      <c r="DI193" s="30"/>
      <c r="DJ193" s="31"/>
      <c r="DK193" s="14"/>
      <c r="DL193" s="4"/>
      <c r="DM193" s="39"/>
      <c r="DN193" s="30"/>
      <c r="DO193" s="31"/>
      <c r="DP193" s="14"/>
      <c r="DQ193" s="4"/>
      <c r="DR193" s="39"/>
      <c r="DS193" s="30"/>
      <c r="DT193" s="31"/>
      <c r="DU193" s="14"/>
      <c r="DV193" s="4"/>
      <c r="DW193" s="45">
        <v>75000</v>
      </c>
      <c r="DX193" s="14">
        <v>14250</v>
      </c>
      <c r="DY193" s="61">
        <v>89250</v>
      </c>
      <c r="DZ193" s="14">
        <v>892500</v>
      </c>
      <c r="EA193" s="4"/>
      <c r="EB193" s="39"/>
      <c r="EC193" s="43"/>
      <c r="ED193" s="31"/>
      <c r="EE193" s="14"/>
      <c r="EF193" s="4"/>
      <c r="EG193" s="39"/>
      <c r="EH193" s="30"/>
      <c r="EI193" s="31"/>
      <c r="EJ193" s="14"/>
      <c r="EK193" s="4"/>
      <c r="EL193" s="39"/>
      <c r="EM193" s="30"/>
      <c r="EN193" s="31"/>
      <c r="EO193" s="14"/>
      <c r="EP193" s="4"/>
      <c r="EQ193" s="39">
        <v>137445</v>
      </c>
      <c r="ER193" s="14">
        <v>26114.55</v>
      </c>
      <c r="ES193" s="31">
        <v>163559.54999999999</v>
      </c>
      <c r="ET193" s="14">
        <v>1635595.5</v>
      </c>
      <c r="EU193" s="4"/>
      <c r="EV193" s="39"/>
      <c r="EW193" s="30"/>
      <c r="EX193" s="31"/>
      <c r="EY193" s="14"/>
      <c r="EZ193" s="286"/>
      <c r="FA193" s="39"/>
      <c r="FB193" s="30"/>
      <c r="FC193" s="31"/>
      <c r="FD193" s="14"/>
      <c r="FE193" s="4"/>
      <c r="FF193" s="39"/>
      <c r="FG193" s="30"/>
      <c r="FH193" s="31"/>
      <c r="FI193" s="14"/>
      <c r="FJ193" s="94"/>
      <c r="FK193" s="87">
        <f t="shared" si="167"/>
        <v>149993.54999999999</v>
      </c>
      <c r="FL193" s="87"/>
      <c r="FM193" s="87"/>
      <c r="FN193" s="87"/>
      <c r="FO193" s="87"/>
      <c r="FP193" s="87"/>
      <c r="FQ193" s="87"/>
      <c r="FR193" s="87">
        <f t="shared" si="182"/>
        <v>73601.5</v>
      </c>
      <c r="FS193" s="87"/>
      <c r="FT193" s="87"/>
      <c r="FU193" s="87"/>
      <c r="FV193" s="87"/>
      <c r="FW193" s="87"/>
      <c r="FX193" s="87"/>
      <c r="FY193" s="87"/>
      <c r="FZ193" s="87"/>
      <c r="GA193" s="87"/>
      <c r="GB193" s="87"/>
      <c r="GC193" s="87">
        <f t="shared" si="204"/>
        <v>91582.399999999994</v>
      </c>
      <c r="GD193" s="87"/>
      <c r="GE193" s="87"/>
      <c r="GF193" s="87"/>
      <c r="GG193" s="87"/>
      <c r="GH193" s="87">
        <f t="shared" si="170"/>
        <v>89250</v>
      </c>
      <c r="GI193" s="87"/>
      <c r="GJ193" s="87"/>
      <c r="GK193" s="87"/>
      <c r="GL193" s="87"/>
      <c r="GM193" s="87"/>
      <c r="GN193" s="87"/>
      <c r="GO193" s="87"/>
      <c r="GP193" s="95"/>
      <c r="GQ193" s="87">
        <f t="shared" si="171"/>
        <v>149993.54999999999</v>
      </c>
      <c r="GR193" s="96">
        <f t="shared" si="161"/>
        <v>73601.5</v>
      </c>
      <c r="GS193" s="20" t="str">
        <f t="shared" si="213"/>
        <v>BIOPLAST S.A.S</v>
      </c>
      <c r="GT193" s="98">
        <f>GV193*0.8</f>
        <v>67849.040000000008</v>
      </c>
      <c r="GU193" s="98">
        <f>GV193*1.2</f>
        <v>101773.56</v>
      </c>
      <c r="GV193" s="96">
        <f t="shared" si="214"/>
        <v>84811.3</v>
      </c>
      <c r="GW193" s="87">
        <f>GV193-GR193</f>
        <v>11209.800000000003</v>
      </c>
      <c r="GX193" s="88">
        <f>GW193/GR193</f>
        <v>0.15230396119644304</v>
      </c>
      <c r="GY193" s="96">
        <f t="shared" si="216"/>
        <v>73601.5</v>
      </c>
      <c r="GZ193" s="96">
        <f t="shared" si="163"/>
        <v>736015</v>
      </c>
      <c r="HB193" s="84" t="s">
        <v>1076</v>
      </c>
    </row>
    <row r="194" spans="1:210" s="27" customFormat="1" ht="30" customHeight="1">
      <c r="A194" s="17">
        <v>178</v>
      </c>
      <c r="B194" s="18" t="s">
        <v>452</v>
      </c>
      <c r="C194" s="53" t="s">
        <v>453</v>
      </c>
      <c r="D194" s="55"/>
      <c r="E194" s="51">
        <v>10</v>
      </c>
      <c r="F194" s="19" t="s">
        <v>971</v>
      </c>
      <c r="G194" s="20" t="s">
        <v>981</v>
      </c>
      <c r="H194" s="60"/>
      <c r="I194" s="90" t="s">
        <v>1032</v>
      </c>
      <c r="J194" s="14">
        <v>159103</v>
      </c>
      <c r="K194" s="14"/>
      <c r="L194" s="14">
        <f t="shared" ref="L194:L195" si="220">(J194*13.12%)+J194</f>
        <v>179977.31359999999</v>
      </c>
      <c r="M194" s="14">
        <f t="shared" ref="M194:M195" si="221">(L194*9.28%)+L194</f>
        <v>196679.20830207999</v>
      </c>
      <c r="N194" s="14">
        <f t="shared" ref="N194:N195" si="222">M194</f>
        <v>196679.20830207999</v>
      </c>
      <c r="O194" s="14">
        <f t="shared" si="166"/>
        <v>1966792.0830207998</v>
      </c>
      <c r="P194" s="286"/>
      <c r="Q194" s="39">
        <v>85000</v>
      </c>
      <c r="R194" s="14">
        <v>16150</v>
      </c>
      <c r="S194" s="31">
        <v>101150</v>
      </c>
      <c r="T194" s="31">
        <v>1011500</v>
      </c>
      <c r="U194" s="4"/>
      <c r="V194" s="39"/>
      <c r="W194" s="30"/>
      <c r="X194" s="31"/>
      <c r="Y194" s="31"/>
      <c r="Z194" s="286"/>
      <c r="AA194" s="39"/>
      <c r="AB194" s="39"/>
      <c r="AC194" s="31"/>
      <c r="AD194" s="31"/>
      <c r="AE194" s="4"/>
      <c r="AF194" s="39"/>
      <c r="AG194" s="30"/>
      <c r="AH194" s="31"/>
      <c r="AI194" s="31"/>
      <c r="AJ194" s="4"/>
      <c r="AK194" s="39"/>
      <c r="AL194" s="39"/>
      <c r="AM194" s="31"/>
      <c r="AN194" s="31"/>
      <c r="AO194" s="4"/>
      <c r="AP194" s="39"/>
      <c r="AQ194" s="30"/>
      <c r="AR194" s="31"/>
      <c r="AS194" s="14"/>
      <c r="AT194" s="4"/>
      <c r="AU194" s="39">
        <v>88100</v>
      </c>
      <c r="AV194" s="14">
        <v>16739</v>
      </c>
      <c r="AW194" s="31">
        <v>104839</v>
      </c>
      <c r="AX194" s="14">
        <v>1048390</v>
      </c>
      <c r="AY194" s="4"/>
      <c r="AZ194" s="39"/>
      <c r="BA194" s="30"/>
      <c r="BB194" s="31"/>
      <c r="BC194" s="31"/>
      <c r="BD194" s="4"/>
      <c r="BE194" s="39"/>
      <c r="BF194" s="30"/>
      <c r="BG194" s="31"/>
      <c r="BH194" s="14"/>
      <c r="BI194" s="4"/>
      <c r="BJ194" s="39"/>
      <c r="BK194" s="30"/>
      <c r="BL194" s="31"/>
      <c r="BM194" s="14"/>
      <c r="BN194" s="4"/>
      <c r="BO194" s="39"/>
      <c r="BP194" s="30"/>
      <c r="BQ194" s="31"/>
      <c r="BR194" s="14"/>
      <c r="BS194" s="4"/>
      <c r="BT194" s="39"/>
      <c r="BU194" s="30"/>
      <c r="BV194" s="31"/>
      <c r="BW194" s="14"/>
      <c r="BX194" s="4"/>
      <c r="BY194" s="39"/>
      <c r="BZ194" s="30"/>
      <c r="CA194" s="31"/>
      <c r="CB194" s="14"/>
      <c r="CC194" s="4"/>
      <c r="CD194" s="35"/>
      <c r="CE194" s="33"/>
      <c r="CF194" s="31"/>
      <c r="CG194" s="14"/>
      <c r="CH194" s="4"/>
      <c r="CI194" s="39"/>
      <c r="CJ194" s="30"/>
      <c r="CK194" s="31"/>
      <c r="CL194" s="14"/>
      <c r="CM194" s="4"/>
      <c r="CN194" s="39">
        <v>123830</v>
      </c>
      <c r="CO194" s="30">
        <v>23527.7</v>
      </c>
      <c r="CP194" s="31">
        <v>147357.70000000001</v>
      </c>
      <c r="CQ194" s="14">
        <v>1473577</v>
      </c>
      <c r="CR194" s="4"/>
      <c r="CS194" s="39"/>
      <c r="CT194" s="39"/>
      <c r="CU194" s="39"/>
      <c r="CV194" s="14"/>
      <c r="CW194" s="4"/>
      <c r="CX194" s="43">
        <v>113317</v>
      </c>
      <c r="CY194" s="14">
        <v>21530.23</v>
      </c>
      <c r="CZ194" s="31">
        <v>134847.23000000001</v>
      </c>
      <c r="DA194" s="14">
        <v>1348472.3</v>
      </c>
      <c r="DB194" s="286"/>
      <c r="DC194" s="43"/>
      <c r="DD194" s="43"/>
      <c r="DE194" s="14"/>
      <c r="DF194" s="14"/>
      <c r="DG194" s="4"/>
      <c r="DH194" s="39"/>
      <c r="DI194" s="30"/>
      <c r="DJ194" s="31"/>
      <c r="DK194" s="14"/>
      <c r="DL194" s="4"/>
      <c r="DM194" s="39"/>
      <c r="DN194" s="30"/>
      <c r="DO194" s="31"/>
      <c r="DP194" s="14"/>
      <c r="DQ194" s="4"/>
      <c r="DR194" s="39"/>
      <c r="DS194" s="30"/>
      <c r="DT194" s="31"/>
      <c r="DU194" s="14"/>
      <c r="DV194" s="4"/>
      <c r="DW194" s="45">
        <v>108500</v>
      </c>
      <c r="DX194" s="14">
        <v>20615</v>
      </c>
      <c r="DY194" s="61">
        <v>129115</v>
      </c>
      <c r="DZ194" s="14">
        <v>1291150</v>
      </c>
      <c r="EA194" s="4"/>
      <c r="EB194" s="39"/>
      <c r="EC194" s="43"/>
      <c r="ED194" s="31"/>
      <c r="EE194" s="14"/>
      <c r="EF194" s="4"/>
      <c r="EG194" s="39"/>
      <c r="EH194" s="30"/>
      <c r="EI194" s="31"/>
      <c r="EJ194" s="14"/>
      <c r="EK194" s="4"/>
      <c r="EL194" s="39"/>
      <c r="EM194" s="30"/>
      <c r="EN194" s="31"/>
      <c r="EO194" s="14"/>
      <c r="EP194" s="4"/>
      <c r="EQ194" s="39">
        <v>189656</v>
      </c>
      <c r="ER194" s="14">
        <v>36034.639999999999</v>
      </c>
      <c r="ES194" s="31">
        <v>225690.64</v>
      </c>
      <c r="ET194" s="14">
        <v>2256906.4000000004</v>
      </c>
      <c r="EU194" s="4"/>
      <c r="EV194" s="39"/>
      <c r="EW194" s="30"/>
      <c r="EX194" s="31"/>
      <c r="EY194" s="14"/>
      <c r="EZ194" s="286"/>
      <c r="FA194" s="39"/>
      <c r="FB194" s="30"/>
      <c r="FC194" s="31"/>
      <c r="FD194" s="14"/>
      <c r="FE194" s="4"/>
      <c r="FF194" s="39"/>
      <c r="FG194" s="30"/>
      <c r="FH194" s="31"/>
      <c r="FI194" s="14"/>
      <c r="FJ194" s="94"/>
      <c r="FK194" s="87">
        <f t="shared" si="167"/>
        <v>196679.20830207999</v>
      </c>
      <c r="FL194" s="87">
        <f t="shared" si="218"/>
        <v>101150</v>
      </c>
      <c r="FM194" s="87"/>
      <c r="FN194" s="87"/>
      <c r="FO194" s="87"/>
      <c r="FP194" s="87"/>
      <c r="FQ194" s="87"/>
      <c r="FR194" s="87">
        <f t="shared" si="182"/>
        <v>104839</v>
      </c>
      <c r="FS194" s="87"/>
      <c r="FT194" s="87"/>
      <c r="FU194" s="87"/>
      <c r="FV194" s="87"/>
      <c r="FW194" s="87"/>
      <c r="FX194" s="87"/>
      <c r="FY194" s="87"/>
      <c r="FZ194" s="87"/>
      <c r="GA194" s="87">
        <f t="shared" si="172"/>
        <v>147357.70000000001</v>
      </c>
      <c r="GB194" s="87"/>
      <c r="GC194" s="87">
        <f t="shared" si="204"/>
        <v>134847.23000000001</v>
      </c>
      <c r="GD194" s="87"/>
      <c r="GE194" s="87"/>
      <c r="GF194" s="87"/>
      <c r="GG194" s="87"/>
      <c r="GH194" s="87">
        <f t="shared" si="170"/>
        <v>129115</v>
      </c>
      <c r="GI194" s="87"/>
      <c r="GJ194" s="87"/>
      <c r="GK194" s="87"/>
      <c r="GL194" s="87">
        <f t="shared" si="205"/>
        <v>225690.64</v>
      </c>
      <c r="GM194" s="87"/>
      <c r="GN194" s="87"/>
      <c r="GO194" s="87"/>
      <c r="GP194" s="95"/>
      <c r="GQ194" s="87">
        <f t="shared" si="171"/>
        <v>196679.20830207999</v>
      </c>
      <c r="GR194" s="96">
        <f t="shared" si="161"/>
        <v>101150</v>
      </c>
      <c r="GS194" s="20" t="str">
        <f t="shared" si="213"/>
        <v>ALFA TRADING S.A.S.</v>
      </c>
      <c r="GT194" s="98">
        <f t="shared" si="173"/>
        <v>157343.366641664</v>
      </c>
      <c r="GU194" s="98">
        <f t="shared" ref="GU194" si="223">FK194*1.2</f>
        <v>236015.04996249598</v>
      </c>
      <c r="GV194" s="96">
        <f t="shared" si="214"/>
        <v>140499.92833333334</v>
      </c>
      <c r="GW194" s="87">
        <f>GV194-GR194</f>
        <v>39349.928333333344</v>
      </c>
      <c r="GX194" s="88">
        <f t="shared" si="198"/>
        <v>0.20007162258298147</v>
      </c>
      <c r="GY194" s="96">
        <f t="shared" si="216"/>
        <v>101150</v>
      </c>
      <c r="GZ194" s="96">
        <f t="shared" si="163"/>
        <v>1011500</v>
      </c>
      <c r="HB194" s="84"/>
    </row>
    <row r="195" spans="1:210" s="27" customFormat="1" ht="30" customHeight="1">
      <c r="A195" s="17">
        <v>179</v>
      </c>
      <c r="B195" s="18" t="s">
        <v>454</v>
      </c>
      <c r="C195" s="53" t="s">
        <v>455</v>
      </c>
      <c r="D195" s="55"/>
      <c r="E195" s="51">
        <v>50</v>
      </c>
      <c r="F195" s="19" t="s">
        <v>975</v>
      </c>
      <c r="G195" s="20" t="s">
        <v>981</v>
      </c>
      <c r="H195" s="60"/>
      <c r="I195" s="90" t="s">
        <v>1025</v>
      </c>
      <c r="J195" s="14">
        <v>1827</v>
      </c>
      <c r="K195" s="14"/>
      <c r="L195" s="14">
        <f t="shared" si="220"/>
        <v>2066.7024000000001</v>
      </c>
      <c r="M195" s="14">
        <f t="shared" si="221"/>
        <v>2258.49238272</v>
      </c>
      <c r="N195" s="14">
        <f t="shared" si="222"/>
        <v>2258.49238272</v>
      </c>
      <c r="O195" s="14">
        <f t="shared" si="166"/>
        <v>112924.61913599999</v>
      </c>
      <c r="P195" s="286"/>
      <c r="Q195" s="39"/>
      <c r="R195" s="30"/>
      <c r="S195" s="31"/>
      <c r="T195" s="31"/>
      <c r="U195" s="4"/>
      <c r="V195" s="39"/>
      <c r="W195" s="30"/>
      <c r="X195" s="31"/>
      <c r="Y195" s="31"/>
      <c r="Z195" s="286"/>
      <c r="AA195" s="39"/>
      <c r="AB195" s="39"/>
      <c r="AC195" s="31"/>
      <c r="AD195" s="31"/>
      <c r="AE195" s="4"/>
      <c r="AF195" s="39"/>
      <c r="AG195" s="30"/>
      <c r="AH195" s="31"/>
      <c r="AI195" s="31"/>
      <c r="AJ195" s="4"/>
      <c r="AK195" s="39"/>
      <c r="AL195" s="39"/>
      <c r="AM195" s="31"/>
      <c r="AN195" s="31"/>
      <c r="AO195" s="4"/>
      <c r="AP195" s="39"/>
      <c r="AQ195" s="30"/>
      <c r="AR195" s="31"/>
      <c r="AS195" s="14"/>
      <c r="AT195" s="4"/>
      <c r="AU195" s="39"/>
      <c r="AV195" s="14"/>
      <c r="AW195" s="31"/>
      <c r="AX195" s="14"/>
      <c r="AY195" s="4"/>
      <c r="AZ195" s="39"/>
      <c r="BA195" s="30"/>
      <c r="BB195" s="31"/>
      <c r="BC195" s="31"/>
      <c r="BD195" s="4"/>
      <c r="BE195" s="39"/>
      <c r="BF195" s="30"/>
      <c r="BG195" s="31"/>
      <c r="BH195" s="14"/>
      <c r="BI195" s="4"/>
      <c r="BJ195" s="39"/>
      <c r="BK195" s="30"/>
      <c r="BL195" s="31"/>
      <c r="BM195" s="14"/>
      <c r="BN195" s="4"/>
      <c r="BO195" s="39"/>
      <c r="BP195" s="30"/>
      <c r="BQ195" s="31"/>
      <c r="BR195" s="14"/>
      <c r="BS195" s="4"/>
      <c r="BT195" s="39">
        <v>1931</v>
      </c>
      <c r="BU195" s="14">
        <v>366.89</v>
      </c>
      <c r="BV195" s="31">
        <v>2297.89</v>
      </c>
      <c r="BW195" s="14">
        <v>114894.5</v>
      </c>
      <c r="BX195" s="4"/>
      <c r="BY195" s="39"/>
      <c r="BZ195" s="30"/>
      <c r="CA195" s="31"/>
      <c r="CB195" s="14"/>
      <c r="CC195" s="4"/>
      <c r="CD195" s="35"/>
      <c r="CE195" s="33"/>
      <c r="CF195" s="31"/>
      <c r="CG195" s="14"/>
      <c r="CH195" s="4"/>
      <c r="CI195" s="39"/>
      <c r="CJ195" s="30"/>
      <c r="CK195" s="31"/>
      <c r="CL195" s="14"/>
      <c r="CM195" s="4"/>
      <c r="CN195" s="39">
        <v>1600</v>
      </c>
      <c r="CO195" s="14">
        <v>304</v>
      </c>
      <c r="CP195" s="31">
        <v>1904</v>
      </c>
      <c r="CQ195" s="14">
        <v>95200</v>
      </c>
      <c r="CR195" s="4"/>
      <c r="CS195" s="39"/>
      <c r="CT195" s="39"/>
      <c r="CU195" s="39"/>
      <c r="CV195" s="14"/>
      <c r="CW195" s="4"/>
      <c r="CX195" s="43"/>
      <c r="CY195" s="30"/>
      <c r="CZ195" s="31"/>
      <c r="DA195" s="14"/>
      <c r="DB195" s="286"/>
      <c r="DC195" s="43">
        <v>1537.5</v>
      </c>
      <c r="DD195" s="43">
        <v>292.125</v>
      </c>
      <c r="DE195" s="14">
        <v>1829.625</v>
      </c>
      <c r="DF195" s="14">
        <v>91481.25</v>
      </c>
      <c r="DG195" s="4"/>
      <c r="DH195" s="39"/>
      <c r="DI195" s="30"/>
      <c r="DJ195" s="31"/>
      <c r="DK195" s="14"/>
      <c r="DL195" s="4"/>
      <c r="DM195" s="39">
        <v>1003200</v>
      </c>
      <c r="DN195" s="14">
        <v>190608</v>
      </c>
      <c r="DO195" s="31">
        <v>1193808</v>
      </c>
      <c r="DP195" s="14">
        <v>59690400</v>
      </c>
      <c r="DQ195" s="4"/>
      <c r="DR195" s="39"/>
      <c r="DS195" s="30"/>
      <c r="DT195" s="31"/>
      <c r="DU195" s="14"/>
      <c r="DV195" s="4"/>
      <c r="DW195" s="46"/>
      <c r="DX195" s="61"/>
      <c r="DY195" s="61"/>
      <c r="DZ195" s="14"/>
      <c r="EA195" s="4"/>
      <c r="EB195" s="39"/>
      <c r="EC195" s="43"/>
      <c r="ED195" s="31"/>
      <c r="EE195" s="14"/>
      <c r="EF195" s="4"/>
      <c r="EG195" s="39"/>
      <c r="EH195" s="30"/>
      <c r="EI195" s="31"/>
      <c r="EJ195" s="14"/>
      <c r="EK195" s="4"/>
      <c r="EL195" s="39"/>
      <c r="EM195" s="30"/>
      <c r="EN195" s="31"/>
      <c r="EO195" s="14"/>
      <c r="EP195" s="4"/>
      <c r="EQ195" s="39"/>
      <c r="ER195" s="30"/>
      <c r="ES195" s="31"/>
      <c r="ET195" s="14"/>
      <c r="EU195" s="4"/>
      <c r="EV195" s="39"/>
      <c r="EW195" s="30"/>
      <c r="EX195" s="31"/>
      <c r="EY195" s="14"/>
      <c r="EZ195" s="286"/>
      <c r="FA195" s="39"/>
      <c r="FB195" s="30"/>
      <c r="FC195" s="31"/>
      <c r="FD195" s="14"/>
      <c r="FE195" s="4"/>
      <c r="FF195" s="39"/>
      <c r="FG195" s="30"/>
      <c r="FH195" s="31"/>
      <c r="FI195" s="14"/>
      <c r="FJ195" s="94"/>
      <c r="FK195" s="87">
        <f t="shared" si="167"/>
        <v>2258.49238272</v>
      </c>
      <c r="FL195" s="87"/>
      <c r="FM195" s="87"/>
      <c r="FN195" s="87"/>
      <c r="FO195" s="87"/>
      <c r="FP195" s="87"/>
      <c r="FQ195" s="87"/>
      <c r="FR195" s="87"/>
      <c r="FS195" s="87"/>
      <c r="FT195" s="87"/>
      <c r="FU195" s="87"/>
      <c r="FV195" s="87"/>
      <c r="FW195" s="87">
        <f t="shared" si="192"/>
        <v>2297.89</v>
      </c>
      <c r="FX195" s="87"/>
      <c r="FY195" s="87"/>
      <c r="FZ195" s="87"/>
      <c r="GA195" s="87">
        <f t="shared" si="172"/>
        <v>1904</v>
      </c>
      <c r="GB195" s="87"/>
      <c r="GC195" s="87"/>
      <c r="GD195" s="87">
        <f t="shared" si="169"/>
        <v>1829.625</v>
      </c>
      <c r="GE195" s="87"/>
      <c r="GF195" s="87">
        <f t="shared" si="187"/>
        <v>1193808</v>
      </c>
      <c r="GG195" s="87"/>
      <c r="GH195" s="87"/>
      <c r="GI195" s="87"/>
      <c r="GJ195" s="87"/>
      <c r="GK195" s="87"/>
      <c r="GL195" s="87"/>
      <c r="GM195" s="87"/>
      <c r="GN195" s="87"/>
      <c r="GO195" s="87"/>
      <c r="GP195" s="95"/>
      <c r="GQ195" s="87">
        <f t="shared" si="171"/>
        <v>2258.49238272</v>
      </c>
      <c r="GR195" s="96">
        <f t="shared" si="161"/>
        <v>1829.625</v>
      </c>
      <c r="GS195" s="20" t="str">
        <f t="shared" si="213"/>
        <v>MEDICOX LTDA</v>
      </c>
      <c r="GT195" s="96">
        <f t="shared" si="173"/>
        <v>1806.7939061760001</v>
      </c>
      <c r="GU195" s="96">
        <f t="shared" si="174"/>
        <v>2195.5499999999997</v>
      </c>
      <c r="GV195" s="96">
        <f t="shared" si="214"/>
        <v>299959.87874999997</v>
      </c>
      <c r="GW195" s="87">
        <f t="shared" si="215"/>
        <v>-428.86738272000002</v>
      </c>
      <c r="GX195" s="88">
        <f t="shared" si="198"/>
        <v>-0.18989100251181565</v>
      </c>
      <c r="GY195" s="96">
        <f t="shared" si="216"/>
        <v>1829.625</v>
      </c>
      <c r="GZ195" s="96">
        <f t="shared" si="163"/>
        <v>91481.25</v>
      </c>
    </row>
    <row r="196" spans="1:210" s="27" customFormat="1" ht="30" customHeight="1">
      <c r="A196" s="17">
        <v>180</v>
      </c>
      <c r="B196" s="18" t="s">
        <v>456</v>
      </c>
      <c r="C196" s="53" t="s">
        <v>457</v>
      </c>
      <c r="D196" s="55"/>
      <c r="E196" s="51">
        <v>1500</v>
      </c>
      <c r="F196" s="19" t="s">
        <v>970</v>
      </c>
      <c r="G196" s="20" t="s">
        <v>981</v>
      </c>
      <c r="H196" s="60"/>
      <c r="I196" s="90" t="s">
        <v>1051</v>
      </c>
      <c r="J196" s="14">
        <v>500</v>
      </c>
      <c r="K196" s="14"/>
      <c r="L196" s="14"/>
      <c r="M196" s="14">
        <f>(J196*9.28%)+J196</f>
        <v>546.4</v>
      </c>
      <c r="N196" s="14">
        <f>M196</f>
        <v>546.4</v>
      </c>
      <c r="O196" s="14">
        <f t="shared" si="166"/>
        <v>819600</v>
      </c>
      <c r="P196" s="286"/>
      <c r="Q196" s="39"/>
      <c r="R196" s="30"/>
      <c r="S196" s="31"/>
      <c r="T196" s="31"/>
      <c r="U196" s="4"/>
      <c r="V196" s="39"/>
      <c r="W196" s="30"/>
      <c r="X196" s="31"/>
      <c r="Y196" s="31"/>
      <c r="Z196" s="286"/>
      <c r="AA196" s="39"/>
      <c r="AB196" s="39"/>
      <c r="AC196" s="31"/>
      <c r="AD196" s="31"/>
      <c r="AE196" s="4"/>
      <c r="AF196" s="39"/>
      <c r="AG196" s="30"/>
      <c r="AH196" s="31"/>
      <c r="AI196" s="31"/>
      <c r="AJ196" s="4"/>
      <c r="AK196" s="39"/>
      <c r="AL196" s="39"/>
      <c r="AM196" s="31"/>
      <c r="AN196" s="31"/>
      <c r="AO196" s="4"/>
      <c r="AP196" s="39"/>
      <c r="AQ196" s="30"/>
      <c r="AR196" s="31"/>
      <c r="AS196" s="14"/>
      <c r="AT196" s="4"/>
      <c r="AU196" s="39"/>
      <c r="AV196" s="14"/>
      <c r="AW196" s="31"/>
      <c r="AX196" s="14"/>
      <c r="AY196" s="4"/>
      <c r="AZ196" s="39"/>
      <c r="BA196" s="30"/>
      <c r="BB196" s="31"/>
      <c r="BC196" s="31"/>
      <c r="BD196" s="4"/>
      <c r="BE196" s="39"/>
      <c r="BF196" s="30"/>
      <c r="BG196" s="31"/>
      <c r="BH196" s="14"/>
      <c r="BI196" s="4"/>
      <c r="BJ196" s="39"/>
      <c r="BK196" s="30"/>
      <c r="BL196" s="31"/>
      <c r="BM196" s="14"/>
      <c r="BN196" s="4"/>
      <c r="BO196" s="39"/>
      <c r="BP196" s="30"/>
      <c r="BQ196" s="31"/>
      <c r="BR196" s="14"/>
      <c r="BS196" s="4"/>
      <c r="BT196" s="39">
        <v>593</v>
      </c>
      <c r="BU196" s="14">
        <v>112.67</v>
      </c>
      <c r="BV196" s="31">
        <v>705.67</v>
      </c>
      <c r="BW196" s="14">
        <v>1058505</v>
      </c>
      <c r="BX196" s="4"/>
      <c r="BY196" s="39"/>
      <c r="BZ196" s="30"/>
      <c r="CA196" s="31"/>
      <c r="CB196" s="14"/>
      <c r="CC196" s="4"/>
      <c r="CD196" s="35"/>
      <c r="CE196" s="33"/>
      <c r="CF196" s="31"/>
      <c r="CG196" s="14"/>
      <c r="CH196" s="4"/>
      <c r="CI196" s="39"/>
      <c r="CJ196" s="30"/>
      <c r="CK196" s="31"/>
      <c r="CL196" s="14"/>
      <c r="CM196" s="4"/>
      <c r="CN196" s="39">
        <v>490</v>
      </c>
      <c r="CO196" s="14">
        <v>93.1</v>
      </c>
      <c r="CP196" s="31">
        <v>583.1</v>
      </c>
      <c r="CQ196" s="14">
        <v>874650</v>
      </c>
      <c r="CR196" s="4"/>
      <c r="CS196" s="39"/>
      <c r="CT196" s="39"/>
      <c r="CU196" s="39"/>
      <c r="CV196" s="14"/>
      <c r="CW196" s="4"/>
      <c r="CX196" s="43">
        <v>406</v>
      </c>
      <c r="CY196" s="14">
        <v>77.14</v>
      </c>
      <c r="CZ196" s="31">
        <v>483.14</v>
      </c>
      <c r="DA196" s="14">
        <v>724710</v>
      </c>
      <c r="DB196" s="286"/>
      <c r="DC196" s="43">
        <v>5150</v>
      </c>
      <c r="DD196" s="43">
        <v>978.5</v>
      </c>
      <c r="DE196" s="14">
        <v>6128.5</v>
      </c>
      <c r="DF196" s="14">
        <v>9192750</v>
      </c>
      <c r="DG196" s="4"/>
      <c r="DH196" s="39"/>
      <c r="DI196" s="30"/>
      <c r="DJ196" s="31"/>
      <c r="DK196" s="14"/>
      <c r="DL196" s="4"/>
      <c r="DM196" s="39">
        <v>1133</v>
      </c>
      <c r="DN196" s="14">
        <v>215.27</v>
      </c>
      <c r="DO196" s="31">
        <v>1348.27</v>
      </c>
      <c r="DP196" s="14">
        <v>2022405</v>
      </c>
      <c r="DQ196" s="4"/>
      <c r="DR196" s="39"/>
      <c r="DS196" s="30"/>
      <c r="DT196" s="31"/>
      <c r="DU196" s="14"/>
      <c r="DV196" s="4"/>
      <c r="DW196" s="46"/>
      <c r="DX196" s="61"/>
      <c r="DY196" s="61"/>
      <c r="DZ196" s="14"/>
      <c r="EA196" s="4"/>
      <c r="EB196" s="39"/>
      <c r="EC196" s="43"/>
      <c r="ED196" s="31"/>
      <c r="EE196" s="14"/>
      <c r="EF196" s="4"/>
      <c r="EG196" s="39"/>
      <c r="EH196" s="30"/>
      <c r="EI196" s="31"/>
      <c r="EJ196" s="14"/>
      <c r="EK196" s="4"/>
      <c r="EL196" s="39"/>
      <c r="EM196" s="30"/>
      <c r="EN196" s="31"/>
      <c r="EO196" s="14"/>
      <c r="EP196" s="4"/>
      <c r="EQ196" s="39">
        <v>280000</v>
      </c>
      <c r="ER196" s="14">
        <v>53200</v>
      </c>
      <c r="ES196" s="31">
        <v>333200</v>
      </c>
      <c r="ET196" s="14">
        <v>499800000</v>
      </c>
      <c r="EU196" s="4"/>
      <c r="EV196" s="39"/>
      <c r="EW196" s="30"/>
      <c r="EX196" s="31"/>
      <c r="EY196" s="14"/>
      <c r="EZ196" s="286"/>
      <c r="FA196" s="39"/>
      <c r="FB196" s="30"/>
      <c r="FC196" s="31"/>
      <c r="FD196" s="14"/>
      <c r="FE196" s="4"/>
      <c r="FF196" s="39"/>
      <c r="FG196" s="30"/>
      <c r="FH196" s="31"/>
      <c r="FI196" s="14"/>
      <c r="FJ196" s="94"/>
      <c r="FK196" s="87">
        <f t="shared" si="167"/>
        <v>546.4</v>
      </c>
      <c r="FL196" s="87"/>
      <c r="FM196" s="87"/>
      <c r="FN196" s="87"/>
      <c r="FO196" s="87"/>
      <c r="FP196" s="87"/>
      <c r="FQ196" s="87"/>
      <c r="FR196" s="87"/>
      <c r="FS196" s="87"/>
      <c r="FT196" s="87"/>
      <c r="FU196" s="87"/>
      <c r="FV196" s="87"/>
      <c r="FW196" s="87">
        <f t="shared" si="192"/>
        <v>705.67</v>
      </c>
      <c r="FX196" s="87"/>
      <c r="FY196" s="87"/>
      <c r="FZ196" s="87"/>
      <c r="GA196" s="87">
        <f t="shared" si="172"/>
        <v>583.1</v>
      </c>
      <c r="GB196" s="87"/>
      <c r="GC196" s="87">
        <f t="shared" si="204"/>
        <v>483.14</v>
      </c>
      <c r="GD196" s="87">
        <f t="shared" si="169"/>
        <v>6128.5</v>
      </c>
      <c r="GE196" s="87"/>
      <c r="GF196" s="87">
        <f t="shared" si="187"/>
        <v>1348.27</v>
      </c>
      <c r="GG196" s="87"/>
      <c r="GH196" s="87"/>
      <c r="GI196" s="87"/>
      <c r="GJ196" s="87"/>
      <c r="GK196" s="87"/>
      <c r="GL196" s="87">
        <f t="shared" si="205"/>
        <v>333200</v>
      </c>
      <c r="GM196" s="87"/>
      <c r="GN196" s="87"/>
      <c r="GO196" s="87"/>
      <c r="GP196" s="95"/>
      <c r="GQ196" s="87">
        <f t="shared" si="171"/>
        <v>546.4</v>
      </c>
      <c r="GR196" s="96">
        <f t="shared" si="161"/>
        <v>483.14</v>
      </c>
      <c r="GS196" s="20" t="str">
        <f t="shared" si="213"/>
        <v>M&amp;M EQUIPOS MEDICOS SAS</v>
      </c>
      <c r="GT196" s="96">
        <f t="shared" si="173"/>
        <v>437.12</v>
      </c>
      <c r="GU196" s="96">
        <f t="shared" si="174"/>
        <v>579.76799999999992</v>
      </c>
      <c r="GV196" s="96">
        <f t="shared" si="214"/>
        <v>57074.78</v>
      </c>
      <c r="GW196" s="87">
        <f t="shared" si="215"/>
        <v>-63.259999999999991</v>
      </c>
      <c r="GX196" s="88">
        <f t="shared" si="198"/>
        <v>-0.11577598828696924</v>
      </c>
      <c r="GY196" s="96">
        <f t="shared" si="216"/>
        <v>483.14</v>
      </c>
      <c r="GZ196" s="96">
        <f t="shared" si="163"/>
        <v>724710</v>
      </c>
    </row>
    <row r="197" spans="1:210" s="27" customFormat="1" ht="30" customHeight="1">
      <c r="A197" s="17">
        <v>181</v>
      </c>
      <c r="B197" s="18" t="s">
        <v>458</v>
      </c>
      <c r="C197" s="53" t="s">
        <v>459</v>
      </c>
      <c r="D197" s="55"/>
      <c r="E197" s="51">
        <v>50</v>
      </c>
      <c r="F197" s="19" t="s">
        <v>975</v>
      </c>
      <c r="G197" s="20" t="s">
        <v>981</v>
      </c>
      <c r="H197" s="60"/>
      <c r="I197" s="90" t="s">
        <v>1025</v>
      </c>
      <c r="J197" s="14">
        <v>1121</v>
      </c>
      <c r="K197" s="14"/>
      <c r="L197" s="14">
        <f>(J197*13.12%)+J197</f>
        <v>1268.0752</v>
      </c>
      <c r="M197" s="14">
        <f>(L197*9.28%)+L197</f>
        <v>1385.7525785600001</v>
      </c>
      <c r="N197" s="14">
        <f>M197</f>
        <v>1385.7525785600001</v>
      </c>
      <c r="O197" s="14">
        <f t="shared" si="166"/>
        <v>69287.628928000006</v>
      </c>
      <c r="P197" s="286"/>
      <c r="Q197" s="39"/>
      <c r="R197" s="30"/>
      <c r="S197" s="31"/>
      <c r="T197" s="31"/>
      <c r="U197" s="4"/>
      <c r="V197" s="39"/>
      <c r="W197" s="30"/>
      <c r="X197" s="31"/>
      <c r="Y197" s="31"/>
      <c r="Z197" s="286"/>
      <c r="AA197" s="39"/>
      <c r="AB197" s="39"/>
      <c r="AC197" s="31"/>
      <c r="AD197" s="31"/>
      <c r="AE197" s="4"/>
      <c r="AF197" s="39"/>
      <c r="AG197" s="30"/>
      <c r="AH197" s="31"/>
      <c r="AI197" s="31"/>
      <c r="AJ197" s="4"/>
      <c r="AK197" s="39"/>
      <c r="AL197" s="39"/>
      <c r="AM197" s="31"/>
      <c r="AN197" s="31"/>
      <c r="AO197" s="4"/>
      <c r="AP197" s="39"/>
      <c r="AQ197" s="30"/>
      <c r="AR197" s="31"/>
      <c r="AS197" s="14"/>
      <c r="AT197" s="4"/>
      <c r="AU197" s="39"/>
      <c r="AV197" s="14"/>
      <c r="AW197" s="31"/>
      <c r="AX197" s="14"/>
      <c r="AY197" s="4"/>
      <c r="AZ197" s="39"/>
      <c r="BA197" s="30"/>
      <c r="BB197" s="31"/>
      <c r="BC197" s="31"/>
      <c r="BD197" s="4"/>
      <c r="BE197" s="39"/>
      <c r="BF197" s="30"/>
      <c r="BG197" s="31"/>
      <c r="BH197" s="14"/>
      <c r="BI197" s="4"/>
      <c r="BJ197" s="39"/>
      <c r="BK197" s="30"/>
      <c r="BL197" s="31"/>
      <c r="BM197" s="14"/>
      <c r="BN197" s="4"/>
      <c r="BO197" s="39"/>
      <c r="BP197" s="30"/>
      <c r="BQ197" s="31"/>
      <c r="BR197" s="14"/>
      <c r="BS197" s="4"/>
      <c r="BT197" s="39">
        <v>947</v>
      </c>
      <c r="BU197" s="33">
        <v>179.93</v>
      </c>
      <c r="BV197" s="31">
        <v>1126.93</v>
      </c>
      <c r="BW197" s="14">
        <v>56346.5</v>
      </c>
      <c r="BX197" s="4"/>
      <c r="BY197" s="39"/>
      <c r="BZ197" s="30"/>
      <c r="CA197" s="31"/>
      <c r="CB197" s="14"/>
      <c r="CC197" s="4"/>
      <c r="CD197" s="35"/>
      <c r="CE197" s="33"/>
      <c r="CF197" s="31"/>
      <c r="CG197" s="14"/>
      <c r="CH197" s="4"/>
      <c r="CI197" s="39"/>
      <c r="CJ197" s="30"/>
      <c r="CK197" s="31"/>
      <c r="CL197" s="14"/>
      <c r="CM197" s="4"/>
      <c r="CN197" s="39">
        <v>1050</v>
      </c>
      <c r="CO197" s="14">
        <v>199.5</v>
      </c>
      <c r="CP197" s="31">
        <v>1249.5</v>
      </c>
      <c r="CQ197" s="14">
        <v>62475</v>
      </c>
      <c r="CR197" s="4"/>
      <c r="CS197" s="39"/>
      <c r="CT197" s="39"/>
      <c r="CU197" s="39"/>
      <c r="CV197" s="14"/>
      <c r="CW197" s="4"/>
      <c r="CX197" s="43">
        <v>1532</v>
      </c>
      <c r="CY197" s="14">
        <v>291.08</v>
      </c>
      <c r="CZ197" s="31">
        <v>1823.08</v>
      </c>
      <c r="DA197" s="14">
        <v>91154</v>
      </c>
      <c r="DB197" s="286"/>
      <c r="DC197" s="43">
        <v>975</v>
      </c>
      <c r="DD197" s="43">
        <v>185.25</v>
      </c>
      <c r="DE197" s="14">
        <v>1160.25</v>
      </c>
      <c r="DF197" s="14">
        <v>58012.5</v>
      </c>
      <c r="DG197" s="4"/>
      <c r="DH197" s="39"/>
      <c r="DI197" s="30"/>
      <c r="DJ197" s="31"/>
      <c r="DK197" s="14"/>
      <c r="DL197" s="4"/>
      <c r="DM197" s="39">
        <v>760320</v>
      </c>
      <c r="DN197" s="14">
        <v>144460.79999999999</v>
      </c>
      <c r="DO197" s="31">
        <v>904780.80000000005</v>
      </c>
      <c r="DP197" s="14">
        <v>45239040</v>
      </c>
      <c r="DQ197" s="4"/>
      <c r="DR197" s="39"/>
      <c r="DS197" s="30"/>
      <c r="DT197" s="31"/>
      <c r="DU197" s="14"/>
      <c r="DV197" s="4"/>
      <c r="DW197" s="46"/>
      <c r="DX197" s="61"/>
      <c r="DY197" s="61"/>
      <c r="DZ197" s="14"/>
      <c r="EA197" s="4"/>
      <c r="EB197" s="39"/>
      <c r="EC197" s="43"/>
      <c r="ED197" s="31"/>
      <c r="EE197" s="14"/>
      <c r="EF197" s="4"/>
      <c r="EG197" s="39"/>
      <c r="EH197" s="30"/>
      <c r="EI197" s="31"/>
      <c r="EJ197" s="14"/>
      <c r="EK197" s="4"/>
      <c r="EL197" s="39"/>
      <c r="EM197" s="30"/>
      <c r="EN197" s="31"/>
      <c r="EO197" s="14"/>
      <c r="EP197" s="4"/>
      <c r="EQ197" s="39"/>
      <c r="ER197" s="30"/>
      <c r="ES197" s="31"/>
      <c r="ET197" s="14"/>
      <c r="EU197" s="4"/>
      <c r="EV197" s="39"/>
      <c r="EW197" s="30"/>
      <c r="EX197" s="31"/>
      <c r="EY197" s="14"/>
      <c r="EZ197" s="286"/>
      <c r="FA197" s="39"/>
      <c r="FB197" s="30"/>
      <c r="FC197" s="31"/>
      <c r="FD197" s="14"/>
      <c r="FE197" s="4"/>
      <c r="FF197" s="39"/>
      <c r="FG197" s="30"/>
      <c r="FH197" s="31"/>
      <c r="FI197" s="14"/>
      <c r="FJ197" s="94"/>
      <c r="FK197" s="87">
        <f t="shared" si="167"/>
        <v>1385.7525785600001</v>
      </c>
      <c r="FL197" s="87"/>
      <c r="FM197" s="87"/>
      <c r="FN197" s="87"/>
      <c r="FO197" s="87"/>
      <c r="FP197" s="87"/>
      <c r="FQ197" s="87"/>
      <c r="FR197" s="87"/>
      <c r="FS197" s="87"/>
      <c r="FT197" s="87"/>
      <c r="FU197" s="87"/>
      <c r="FV197" s="87"/>
      <c r="FW197" s="87">
        <f t="shared" si="192"/>
        <v>1126.93</v>
      </c>
      <c r="FX197" s="87"/>
      <c r="FY197" s="87"/>
      <c r="FZ197" s="87"/>
      <c r="GA197" s="87">
        <f t="shared" si="172"/>
        <v>1249.5</v>
      </c>
      <c r="GB197" s="87"/>
      <c r="GC197" s="87">
        <f t="shared" si="204"/>
        <v>1823.08</v>
      </c>
      <c r="GD197" s="87">
        <f t="shared" si="169"/>
        <v>1160.25</v>
      </c>
      <c r="GE197" s="87"/>
      <c r="GF197" s="87">
        <f t="shared" si="187"/>
        <v>904780.80000000005</v>
      </c>
      <c r="GG197" s="87"/>
      <c r="GH197" s="87"/>
      <c r="GI197" s="87"/>
      <c r="GJ197" s="87"/>
      <c r="GK197" s="87"/>
      <c r="GL197" s="87"/>
      <c r="GM197" s="87"/>
      <c r="GN197" s="87"/>
      <c r="GO197" s="87"/>
      <c r="GP197" s="95"/>
      <c r="GQ197" s="87">
        <f t="shared" si="171"/>
        <v>1385.7525785600001</v>
      </c>
      <c r="GR197" s="96">
        <f t="shared" si="161"/>
        <v>1126.93</v>
      </c>
      <c r="GS197" s="20" t="str">
        <f t="shared" si="213"/>
        <v>FRIDEN DE COLOMBIA HOSPITALARIA SAS</v>
      </c>
      <c r="GT197" s="96">
        <f t="shared" si="173"/>
        <v>1108.6020628480001</v>
      </c>
      <c r="GU197" s="96">
        <f t="shared" si="174"/>
        <v>1352.316</v>
      </c>
      <c r="GV197" s="96">
        <f t="shared" si="214"/>
        <v>182028.11200000002</v>
      </c>
      <c r="GW197" s="87">
        <f t="shared" si="215"/>
        <v>-258.82257856000001</v>
      </c>
      <c r="GX197" s="88">
        <f t="shared" si="198"/>
        <v>-0.18677401908856961</v>
      </c>
      <c r="GY197" s="96">
        <f t="shared" si="216"/>
        <v>1126.93</v>
      </c>
      <c r="GZ197" s="96">
        <f t="shared" si="163"/>
        <v>56346.5</v>
      </c>
    </row>
    <row r="198" spans="1:210" s="27" customFormat="1" ht="30" customHeight="1">
      <c r="A198" s="17">
        <v>182</v>
      </c>
      <c r="B198" s="18" t="s">
        <v>460</v>
      </c>
      <c r="C198" s="53" t="s">
        <v>461</v>
      </c>
      <c r="D198" s="55"/>
      <c r="E198" s="51">
        <v>10</v>
      </c>
      <c r="F198" s="19" t="s">
        <v>975</v>
      </c>
      <c r="G198" s="20" t="s">
        <v>981</v>
      </c>
      <c r="H198" s="60"/>
      <c r="I198" s="90" t="s">
        <v>1024</v>
      </c>
      <c r="J198" s="14">
        <v>1761.2</v>
      </c>
      <c r="K198" s="14"/>
      <c r="L198" s="14"/>
      <c r="M198" s="14">
        <f>(J198*9.28%)+J198</f>
        <v>1924.6393600000001</v>
      </c>
      <c r="N198" s="14">
        <f>M198</f>
        <v>1924.6393600000001</v>
      </c>
      <c r="O198" s="14">
        <f t="shared" si="166"/>
        <v>19246.393600000003</v>
      </c>
      <c r="P198" s="286"/>
      <c r="Q198" s="39"/>
      <c r="R198" s="30"/>
      <c r="S198" s="31"/>
      <c r="T198" s="31"/>
      <c r="U198" s="4"/>
      <c r="V198" s="39"/>
      <c r="W198" s="30"/>
      <c r="X198" s="31"/>
      <c r="Y198" s="31"/>
      <c r="Z198" s="286"/>
      <c r="AA198" s="39"/>
      <c r="AB198" s="39"/>
      <c r="AC198" s="31"/>
      <c r="AD198" s="31"/>
      <c r="AE198" s="4"/>
      <c r="AF198" s="39"/>
      <c r="AG198" s="30"/>
      <c r="AH198" s="31"/>
      <c r="AI198" s="31"/>
      <c r="AJ198" s="4"/>
      <c r="AK198" s="39"/>
      <c r="AL198" s="39"/>
      <c r="AM198" s="31"/>
      <c r="AN198" s="31"/>
      <c r="AO198" s="4"/>
      <c r="AP198" s="39"/>
      <c r="AQ198" s="30"/>
      <c r="AR198" s="31"/>
      <c r="AS198" s="14"/>
      <c r="AT198" s="4"/>
      <c r="AU198" s="39"/>
      <c r="AV198" s="14"/>
      <c r="AW198" s="31"/>
      <c r="AX198" s="14"/>
      <c r="AY198" s="4"/>
      <c r="AZ198" s="39"/>
      <c r="BA198" s="30"/>
      <c r="BB198" s="31"/>
      <c r="BC198" s="31"/>
      <c r="BD198" s="4"/>
      <c r="BE198" s="39"/>
      <c r="BF198" s="30"/>
      <c r="BG198" s="31"/>
      <c r="BH198" s="14"/>
      <c r="BI198" s="4"/>
      <c r="BJ198" s="39"/>
      <c r="BK198" s="30"/>
      <c r="BL198" s="31"/>
      <c r="BM198" s="14"/>
      <c r="BN198" s="4"/>
      <c r="BO198" s="39"/>
      <c r="BP198" s="30"/>
      <c r="BQ198" s="31"/>
      <c r="BR198" s="14"/>
      <c r="BS198" s="4"/>
      <c r="BT198" s="39"/>
      <c r="BU198" s="30"/>
      <c r="BV198" s="31"/>
      <c r="BW198" s="14"/>
      <c r="BX198" s="4"/>
      <c r="BY198" s="39"/>
      <c r="BZ198" s="30"/>
      <c r="CA198" s="31"/>
      <c r="CB198" s="14"/>
      <c r="CC198" s="4"/>
      <c r="CD198" s="35"/>
      <c r="CE198" s="33"/>
      <c r="CF198" s="31"/>
      <c r="CG198" s="14"/>
      <c r="CH198" s="4"/>
      <c r="CI198" s="39"/>
      <c r="CJ198" s="30"/>
      <c r="CK198" s="31"/>
      <c r="CL198" s="14"/>
      <c r="CM198" s="4"/>
      <c r="CN198" s="39">
        <v>1480</v>
      </c>
      <c r="CO198" s="14">
        <v>281.2</v>
      </c>
      <c r="CP198" s="31">
        <v>1761.2</v>
      </c>
      <c r="CQ198" s="14">
        <v>17612</v>
      </c>
      <c r="CR198" s="4"/>
      <c r="CS198" s="39"/>
      <c r="CT198" s="39"/>
      <c r="CU198" s="39"/>
      <c r="CV198" s="14"/>
      <c r="CW198" s="4"/>
      <c r="CX198" s="43"/>
      <c r="CY198" s="30"/>
      <c r="CZ198" s="31"/>
      <c r="DA198" s="14"/>
      <c r="DB198" s="286"/>
      <c r="DC198" s="14">
        <v>652.5</v>
      </c>
      <c r="DD198" s="14">
        <v>123.97500000000001</v>
      </c>
      <c r="DE198" s="14">
        <v>776.47500000000002</v>
      </c>
      <c r="DF198" s="14">
        <v>7764.75</v>
      </c>
      <c r="DG198" s="4"/>
      <c r="DH198" s="39"/>
      <c r="DI198" s="30"/>
      <c r="DJ198" s="31"/>
      <c r="DK198" s="14"/>
      <c r="DL198" s="4"/>
      <c r="DM198" s="39">
        <v>913440</v>
      </c>
      <c r="DN198" s="14">
        <v>173553.6</v>
      </c>
      <c r="DO198" s="31">
        <v>1086993.6000000001</v>
      </c>
      <c r="DP198" s="14">
        <v>10869936</v>
      </c>
      <c r="DQ198" s="4"/>
      <c r="DR198" s="39"/>
      <c r="DS198" s="30"/>
      <c r="DT198" s="31"/>
      <c r="DU198" s="14"/>
      <c r="DV198" s="4"/>
      <c r="DW198" s="46"/>
      <c r="DX198" s="61"/>
      <c r="DY198" s="61"/>
      <c r="DZ198" s="14"/>
      <c r="EA198" s="4"/>
      <c r="EB198" s="39"/>
      <c r="EC198" s="43"/>
      <c r="ED198" s="31"/>
      <c r="EE198" s="14"/>
      <c r="EF198" s="4"/>
      <c r="EG198" s="39"/>
      <c r="EH198" s="30"/>
      <c r="EI198" s="31"/>
      <c r="EJ198" s="14"/>
      <c r="EK198" s="4"/>
      <c r="EL198" s="39"/>
      <c r="EM198" s="30"/>
      <c r="EN198" s="31"/>
      <c r="EO198" s="14"/>
      <c r="EP198" s="4"/>
      <c r="EQ198" s="39"/>
      <c r="ER198" s="30"/>
      <c r="ES198" s="31"/>
      <c r="ET198" s="14"/>
      <c r="EU198" s="4"/>
      <c r="EV198" s="39"/>
      <c r="EW198" s="30"/>
      <c r="EX198" s="31"/>
      <c r="EY198" s="14"/>
      <c r="EZ198" s="286"/>
      <c r="FA198" s="39"/>
      <c r="FB198" s="30"/>
      <c r="FC198" s="31"/>
      <c r="FD198" s="14"/>
      <c r="FE198" s="4"/>
      <c r="FF198" s="39"/>
      <c r="FG198" s="30"/>
      <c r="FH198" s="31"/>
      <c r="FI198" s="14"/>
      <c r="FJ198" s="94"/>
      <c r="FK198" s="87">
        <f t="shared" si="167"/>
        <v>1924.6393600000001</v>
      </c>
      <c r="FL198" s="87"/>
      <c r="FM198" s="87"/>
      <c r="FN198" s="87"/>
      <c r="FO198" s="87"/>
      <c r="FP198" s="87"/>
      <c r="FQ198" s="87"/>
      <c r="FR198" s="87"/>
      <c r="FS198" s="87"/>
      <c r="FT198" s="87"/>
      <c r="FU198" s="87"/>
      <c r="FV198" s="87"/>
      <c r="FW198" s="87"/>
      <c r="FX198" s="87"/>
      <c r="FY198" s="87"/>
      <c r="FZ198" s="87"/>
      <c r="GA198" s="87">
        <f t="shared" si="172"/>
        <v>1761.2</v>
      </c>
      <c r="GB198" s="87"/>
      <c r="GC198" s="87"/>
      <c r="GD198" s="87"/>
      <c r="GE198" s="87"/>
      <c r="GF198" s="87"/>
      <c r="GG198" s="87"/>
      <c r="GH198" s="87"/>
      <c r="GI198" s="87"/>
      <c r="GJ198" s="87"/>
      <c r="GK198" s="87"/>
      <c r="GL198" s="87"/>
      <c r="GM198" s="87"/>
      <c r="GN198" s="87"/>
      <c r="GO198" s="87"/>
      <c r="GP198" s="95"/>
      <c r="GQ198" s="87">
        <f t="shared" si="171"/>
        <v>1924.6393600000001</v>
      </c>
      <c r="GR198" s="96">
        <f t="shared" si="161"/>
        <v>1761.2</v>
      </c>
      <c r="GS198" s="20" t="str">
        <f t="shared" si="213"/>
        <v>LABORATORIOS GOTHAPLAST LTDA</v>
      </c>
      <c r="GT198" s="98">
        <f t="shared" si="173"/>
        <v>1539.7114880000001</v>
      </c>
      <c r="GU198" s="98">
        <f t="shared" ref="GU198:GU204" si="224">FK198*1.2</f>
        <v>2309.5672319999999</v>
      </c>
      <c r="GV198" s="96">
        <f t="shared" si="214"/>
        <v>1761.2</v>
      </c>
      <c r="GW198" s="87">
        <f t="shared" si="215"/>
        <v>-163.43936000000008</v>
      </c>
      <c r="GX198" s="88">
        <f t="shared" si="198"/>
        <v>-8.4919472913616428E-2</v>
      </c>
      <c r="GY198" s="96">
        <f t="shared" si="216"/>
        <v>1761.2</v>
      </c>
      <c r="GZ198" s="96">
        <f t="shared" si="163"/>
        <v>17612</v>
      </c>
      <c r="HB198" s="84"/>
    </row>
    <row r="199" spans="1:210" s="15" customFormat="1" ht="30" customHeight="1">
      <c r="A199" s="17">
        <v>183</v>
      </c>
      <c r="B199" s="18" t="s">
        <v>462</v>
      </c>
      <c r="C199" s="53" t="s">
        <v>463</v>
      </c>
      <c r="D199" s="55"/>
      <c r="E199" s="51">
        <v>200</v>
      </c>
      <c r="F199" s="19" t="s">
        <v>975</v>
      </c>
      <c r="G199" s="20" t="s">
        <v>981</v>
      </c>
      <c r="H199" s="7"/>
      <c r="I199" s="38" t="s">
        <v>1024</v>
      </c>
      <c r="J199" s="14">
        <v>3774.6800000000003</v>
      </c>
      <c r="K199" s="14"/>
      <c r="L199" s="14"/>
      <c r="M199" s="14">
        <f>(J199*9.28%)+J199</f>
        <v>4124.9703040000004</v>
      </c>
      <c r="N199" s="14">
        <f>M199</f>
        <v>4124.9703040000004</v>
      </c>
      <c r="O199" s="14">
        <f t="shared" si="166"/>
        <v>824994.06080000009</v>
      </c>
      <c r="P199" s="286"/>
      <c r="Q199" s="39"/>
      <c r="R199" s="30"/>
      <c r="S199" s="31"/>
      <c r="T199" s="31"/>
      <c r="U199" s="4"/>
      <c r="V199" s="39"/>
      <c r="W199" s="30"/>
      <c r="X199" s="31"/>
      <c r="Y199" s="31"/>
      <c r="Z199" s="286"/>
      <c r="AA199" s="39"/>
      <c r="AB199" s="39"/>
      <c r="AC199" s="31"/>
      <c r="AD199" s="31"/>
      <c r="AE199" s="4"/>
      <c r="AF199" s="39"/>
      <c r="AG199" s="30"/>
      <c r="AH199" s="31"/>
      <c r="AI199" s="31"/>
      <c r="AJ199" s="4"/>
      <c r="AK199" s="39"/>
      <c r="AL199" s="39"/>
      <c r="AM199" s="31"/>
      <c r="AN199" s="31"/>
      <c r="AO199" s="4"/>
      <c r="AP199" s="39"/>
      <c r="AQ199" s="30"/>
      <c r="AR199" s="31"/>
      <c r="AS199" s="14"/>
      <c r="AT199" s="4"/>
      <c r="AU199" s="39"/>
      <c r="AV199" s="14"/>
      <c r="AW199" s="31"/>
      <c r="AX199" s="14"/>
      <c r="AY199" s="4"/>
      <c r="AZ199" s="39"/>
      <c r="BA199" s="30"/>
      <c r="BB199" s="31"/>
      <c r="BC199" s="31"/>
      <c r="BD199" s="4"/>
      <c r="BE199" s="39"/>
      <c r="BF199" s="30"/>
      <c r="BG199" s="31"/>
      <c r="BH199" s="14"/>
      <c r="BI199" s="4"/>
      <c r="BJ199" s="39"/>
      <c r="BK199" s="30"/>
      <c r="BL199" s="31"/>
      <c r="BM199" s="14"/>
      <c r="BN199" s="4"/>
      <c r="BO199" s="39"/>
      <c r="BP199" s="30"/>
      <c r="BQ199" s="31"/>
      <c r="BR199" s="14"/>
      <c r="BS199" s="4"/>
      <c r="BT199" s="39"/>
      <c r="BU199" s="30"/>
      <c r="BV199" s="31"/>
      <c r="BW199" s="14"/>
      <c r="BX199" s="4"/>
      <c r="BY199" s="39"/>
      <c r="BZ199" s="30"/>
      <c r="CA199" s="31"/>
      <c r="CB199" s="14"/>
      <c r="CC199" s="4"/>
      <c r="CD199" s="35"/>
      <c r="CE199" s="33"/>
      <c r="CF199" s="31"/>
      <c r="CG199" s="14"/>
      <c r="CH199" s="4"/>
      <c r="CI199" s="39"/>
      <c r="CJ199" s="30"/>
      <c r="CK199" s="31"/>
      <c r="CL199" s="14"/>
      <c r="CM199" s="4"/>
      <c r="CN199" s="39">
        <v>3172</v>
      </c>
      <c r="CO199" s="14">
        <v>602.68000000000006</v>
      </c>
      <c r="CP199" s="31">
        <v>3774.6800000000003</v>
      </c>
      <c r="CQ199" s="14">
        <v>754936</v>
      </c>
      <c r="CR199" s="4"/>
      <c r="CS199" s="39"/>
      <c r="CT199" s="39"/>
      <c r="CU199" s="39"/>
      <c r="CV199" s="14"/>
      <c r="CW199" s="4"/>
      <c r="CX199" s="43"/>
      <c r="CY199" s="30"/>
      <c r="CZ199" s="31"/>
      <c r="DA199" s="14"/>
      <c r="DB199" s="286"/>
      <c r="DC199" s="14"/>
      <c r="DD199" s="14"/>
      <c r="DE199" s="14"/>
      <c r="DF199" s="14"/>
      <c r="DG199" s="4"/>
      <c r="DH199" s="39"/>
      <c r="DI199" s="30"/>
      <c r="DJ199" s="31"/>
      <c r="DK199" s="14"/>
      <c r="DL199" s="4"/>
      <c r="DM199" s="39">
        <v>601920</v>
      </c>
      <c r="DN199" s="14">
        <v>114364.8</v>
      </c>
      <c r="DO199" s="31">
        <v>716284.8</v>
      </c>
      <c r="DP199" s="14">
        <v>143256960</v>
      </c>
      <c r="DQ199" s="4"/>
      <c r="DR199" s="39"/>
      <c r="DS199" s="30"/>
      <c r="DT199" s="31"/>
      <c r="DU199" s="14"/>
      <c r="DV199" s="4"/>
      <c r="DW199" s="46"/>
      <c r="DX199" s="61"/>
      <c r="DY199" s="61"/>
      <c r="DZ199" s="14"/>
      <c r="EA199" s="4"/>
      <c r="EB199" s="39"/>
      <c r="EC199" s="43"/>
      <c r="ED199" s="31"/>
      <c r="EE199" s="14"/>
      <c r="EF199" s="4"/>
      <c r="EG199" s="39"/>
      <c r="EH199" s="30"/>
      <c r="EI199" s="31"/>
      <c r="EJ199" s="14"/>
      <c r="EK199" s="4"/>
      <c r="EL199" s="39"/>
      <c r="EM199" s="30"/>
      <c r="EN199" s="31"/>
      <c r="EO199" s="14"/>
      <c r="EP199" s="4"/>
      <c r="EQ199" s="39"/>
      <c r="ER199" s="30"/>
      <c r="ES199" s="31"/>
      <c r="ET199" s="14"/>
      <c r="EU199" s="4"/>
      <c r="EV199" s="39">
        <v>1900</v>
      </c>
      <c r="EW199" s="14">
        <v>361</v>
      </c>
      <c r="EX199" s="31">
        <v>2261</v>
      </c>
      <c r="EY199" s="14">
        <v>452200</v>
      </c>
      <c r="EZ199" s="286"/>
      <c r="FA199" s="39"/>
      <c r="FB199" s="30"/>
      <c r="FC199" s="31"/>
      <c r="FD199" s="14"/>
      <c r="FE199" s="4"/>
      <c r="FF199" s="39"/>
      <c r="FG199" s="30"/>
      <c r="FH199" s="31"/>
      <c r="FI199" s="14"/>
      <c r="FJ199" s="57"/>
      <c r="FK199" s="87">
        <f t="shared" si="167"/>
        <v>4124.9703040000004</v>
      </c>
      <c r="FL199" s="87"/>
      <c r="FM199" s="87"/>
      <c r="FN199" s="87"/>
      <c r="FO199" s="87"/>
      <c r="FP199" s="87"/>
      <c r="FQ199" s="87"/>
      <c r="FR199" s="87"/>
      <c r="FS199" s="87"/>
      <c r="FT199" s="87"/>
      <c r="FU199" s="87"/>
      <c r="FV199" s="87"/>
      <c r="FW199" s="87"/>
      <c r="FX199" s="87"/>
      <c r="FY199" s="87"/>
      <c r="FZ199" s="87"/>
      <c r="GA199" s="87">
        <f t="shared" si="172"/>
        <v>3774.6800000000003</v>
      </c>
      <c r="GB199" s="87"/>
      <c r="GC199" s="87"/>
      <c r="GD199" s="87"/>
      <c r="GE199" s="87"/>
      <c r="GF199" s="87"/>
      <c r="GG199" s="87"/>
      <c r="GH199" s="87"/>
      <c r="GI199" s="87"/>
      <c r="GJ199" s="87"/>
      <c r="GK199" s="87"/>
      <c r="GL199" s="87"/>
      <c r="GM199" s="87"/>
      <c r="GN199" s="87"/>
      <c r="GO199" s="87"/>
      <c r="GP199" s="58"/>
      <c r="GQ199" s="87">
        <f t="shared" si="171"/>
        <v>4124.9703040000004</v>
      </c>
      <c r="GR199" s="96">
        <f t="shared" si="161"/>
        <v>3774.6800000000003</v>
      </c>
      <c r="GS199" s="20" t="str">
        <f t="shared" si="213"/>
        <v>LABORATORIOS GOTHAPLAST LTDA</v>
      </c>
      <c r="GT199" s="98">
        <f t="shared" si="173"/>
        <v>3299.9762432000007</v>
      </c>
      <c r="GU199" s="98">
        <f t="shared" si="224"/>
        <v>4949.9643648000001</v>
      </c>
      <c r="GV199" s="96">
        <f t="shared" si="214"/>
        <v>3774.6800000000003</v>
      </c>
      <c r="GW199" s="87">
        <f>GV199-GR199</f>
        <v>0</v>
      </c>
      <c r="GX199" s="88">
        <f>GW199/GR199</f>
        <v>0</v>
      </c>
      <c r="GY199" s="96">
        <f t="shared" si="216"/>
        <v>3774.6800000000003</v>
      </c>
      <c r="GZ199" s="96">
        <f t="shared" si="163"/>
        <v>754936</v>
      </c>
      <c r="HB199" s="80"/>
    </row>
    <row r="200" spans="1:210" s="15" customFormat="1" ht="30" customHeight="1">
      <c r="A200" s="17">
        <v>184</v>
      </c>
      <c r="B200" s="18" t="s">
        <v>464</v>
      </c>
      <c r="C200" s="53" t="s">
        <v>465</v>
      </c>
      <c r="D200" s="55"/>
      <c r="E200" s="51">
        <v>10</v>
      </c>
      <c r="F200" s="19" t="s">
        <v>975</v>
      </c>
      <c r="G200" s="20" t="s">
        <v>981</v>
      </c>
      <c r="H200" s="7"/>
      <c r="I200" s="38" t="s">
        <v>1024</v>
      </c>
      <c r="J200" s="14">
        <v>8330</v>
      </c>
      <c r="K200" s="14"/>
      <c r="L200" s="14"/>
      <c r="M200" s="14">
        <f>(J200*9.28%)+J200</f>
        <v>9103.0239999999994</v>
      </c>
      <c r="N200" s="14">
        <f>M200</f>
        <v>9103.0239999999994</v>
      </c>
      <c r="O200" s="14">
        <f t="shared" si="166"/>
        <v>91030.239999999991</v>
      </c>
      <c r="P200" s="286"/>
      <c r="Q200" s="39"/>
      <c r="R200" s="30"/>
      <c r="S200" s="31"/>
      <c r="T200" s="31"/>
      <c r="U200" s="4"/>
      <c r="V200" s="39"/>
      <c r="W200" s="30"/>
      <c r="X200" s="31"/>
      <c r="Y200" s="31"/>
      <c r="Z200" s="286"/>
      <c r="AA200" s="39"/>
      <c r="AB200" s="39"/>
      <c r="AC200" s="31"/>
      <c r="AD200" s="31"/>
      <c r="AE200" s="4"/>
      <c r="AF200" s="39"/>
      <c r="AG200" s="30"/>
      <c r="AH200" s="31"/>
      <c r="AI200" s="31"/>
      <c r="AJ200" s="4"/>
      <c r="AK200" s="39"/>
      <c r="AL200" s="39"/>
      <c r="AM200" s="31"/>
      <c r="AN200" s="31"/>
      <c r="AO200" s="4"/>
      <c r="AP200" s="39"/>
      <c r="AQ200" s="30"/>
      <c r="AR200" s="31"/>
      <c r="AS200" s="14"/>
      <c r="AT200" s="4"/>
      <c r="AU200" s="39"/>
      <c r="AV200" s="14"/>
      <c r="AW200" s="31"/>
      <c r="AX200" s="14"/>
      <c r="AY200" s="4"/>
      <c r="AZ200" s="39"/>
      <c r="BA200" s="30"/>
      <c r="BB200" s="31"/>
      <c r="BC200" s="31"/>
      <c r="BD200" s="4"/>
      <c r="BE200" s="39"/>
      <c r="BF200" s="30"/>
      <c r="BG200" s="31"/>
      <c r="BH200" s="14"/>
      <c r="BI200" s="4"/>
      <c r="BJ200" s="39"/>
      <c r="BK200" s="30"/>
      <c r="BL200" s="31"/>
      <c r="BM200" s="14"/>
      <c r="BN200" s="4"/>
      <c r="BO200" s="39"/>
      <c r="BP200" s="30"/>
      <c r="BQ200" s="31"/>
      <c r="BR200" s="14"/>
      <c r="BS200" s="4"/>
      <c r="BT200" s="39"/>
      <c r="BU200" s="30"/>
      <c r="BV200" s="31"/>
      <c r="BW200" s="14"/>
      <c r="BX200" s="4"/>
      <c r="BY200" s="39"/>
      <c r="BZ200" s="30"/>
      <c r="CA200" s="31"/>
      <c r="CB200" s="14"/>
      <c r="CC200" s="4"/>
      <c r="CD200" s="35"/>
      <c r="CE200" s="33"/>
      <c r="CF200" s="31"/>
      <c r="CG200" s="14"/>
      <c r="CH200" s="4"/>
      <c r="CI200" s="39"/>
      <c r="CJ200" s="30"/>
      <c r="CK200" s="31"/>
      <c r="CL200" s="14"/>
      <c r="CM200" s="4"/>
      <c r="CN200" s="39">
        <v>7000</v>
      </c>
      <c r="CO200" s="14">
        <v>1330</v>
      </c>
      <c r="CP200" s="31">
        <v>8330</v>
      </c>
      <c r="CQ200" s="14">
        <v>83300</v>
      </c>
      <c r="CR200" s="4"/>
      <c r="CS200" s="39"/>
      <c r="CT200" s="39"/>
      <c r="CU200" s="39"/>
      <c r="CV200" s="14"/>
      <c r="CW200" s="4"/>
      <c r="CX200" s="43"/>
      <c r="CY200" s="30"/>
      <c r="CZ200" s="31"/>
      <c r="DA200" s="14"/>
      <c r="DB200" s="286"/>
      <c r="DC200" s="14"/>
      <c r="DD200" s="14"/>
      <c r="DE200" s="14"/>
      <c r="DF200" s="14"/>
      <c r="DG200" s="4"/>
      <c r="DH200" s="39"/>
      <c r="DI200" s="30"/>
      <c r="DJ200" s="31"/>
      <c r="DK200" s="14"/>
      <c r="DL200" s="4"/>
      <c r="DM200" s="39">
        <v>612480</v>
      </c>
      <c r="DN200" s="14">
        <v>116371.2</v>
      </c>
      <c r="DO200" s="31">
        <v>728851.2</v>
      </c>
      <c r="DP200" s="14">
        <v>7288512</v>
      </c>
      <c r="DQ200" s="4"/>
      <c r="DR200" s="39"/>
      <c r="DS200" s="30"/>
      <c r="DT200" s="31"/>
      <c r="DU200" s="14"/>
      <c r="DV200" s="4"/>
      <c r="DW200" s="46"/>
      <c r="DX200" s="61"/>
      <c r="DY200" s="61"/>
      <c r="DZ200" s="14"/>
      <c r="EA200" s="4"/>
      <c r="EB200" s="39"/>
      <c r="EC200" s="43"/>
      <c r="ED200" s="31"/>
      <c r="EE200" s="14"/>
      <c r="EF200" s="4"/>
      <c r="EG200" s="39"/>
      <c r="EH200" s="30"/>
      <c r="EI200" s="31"/>
      <c r="EJ200" s="14"/>
      <c r="EK200" s="4"/>
      <c r="EL200" s="39"/>
      <c r="EM200" s="30"/>
      <c r="EN200" s="31"/>
      <c r="EO200" s="14"/>
      <c r="EP200" s="4"/>
      <c r="EQ200" s="39"/>
      <c r="ER200" s="30"/>
      <c r="ES200" s="31"/>
      <c r="ET200" s="14"/>
      <c r="EU200" s="4"/>
      <c r="EV200" s="39">
        <v>4800</v>
      </c>
      <c r="EW200" s="14">
        <v>912</v>
      </c>
      <c r="EX200" s="31">
        <v>5712</v>
      </c>
      <c r="EY200" s="14">
        <v>57120</v>
      </c>
      <c r="EZ200" s="286"/>
      <c r="FA200" s="39"/>
      <c r="FB200" s="30"/>
      <c r="FC200" s="31"/>
      <c r="FD200" s="14"/>
      <c r="FE200" s="4"/>
      <c r="FF200" s="39"/>
      <c r="FG200" s="30"/>
      <c r="FH200" s="31"/>
      <c r="FI200" s="14"/>
      <c r="FJ200" s="57"/>
      <c r="FK200" s="87">
        <f t="shared" si="167"/>
        <v>9103.0239999999994</v>
      </c>
      <c r="FL200" s="87"/>
      <c r="FM200" s="87"/>
      <c r="FN200" s="87"/>
      <c r="FO200" s="87"/>
      <c r="FP200" s="87"/>
      <c r="FQ200" s="87"/>
      <c r="FR200" s="87"/>
      <c r="FS200" s="87"/>
      <c r="FT200" s="87"/>
      <c r="FU200" s="87"/>
      <c r="FV200" s="87"/>
      <c r="FW200" s="87"/>
      <c r="FX200" s="87"/>
      <c r="FY200" s="87"/>
      <c r="FZ200" s="87"/>
      <c r="GA200" s="87">
        <f t="shared" si="172"/>
        <v>8330</v>
      </c>
      <c r="GB200" s="87"/>
      <c r="GC200" s="87"/>
      <c r="GD200" s="87"/>
      <c r="GE200" s="87"/>
      <c r="GF200" s="87"/>
      <c r="GG200" s="87"/>
      <c r="GH200" s="87"/>
      <c r="GI200" s="87"/>
      <c r="GJ200" s="87"/>
      <c r="GK200" s="87"/>
      <c r="GL200" s="87"/>
      <c r="GM200" s="87"/>
      <c r="GN200" s="87"/>
      <c r="GO200" s="87"/>
      <c r="GP200" s="58"/>
      <c r="GQ200" s="87">
        <f t="shared" si="171"/>
        <v>9103.0239999999994</v>
      </c>
      <c r="GR200" s="96">
        <f t="shared" si="161"/>
        <v>8330</v>
      </c>
      <c r="GS200" s="20" t="str">
        <f t="shared" si="213"/>
        <v>LABORATORIOS GOTHAPLAST LTDA</v>
      </c>
      <c r="GT200" s="98">
        <f t="shared" si="173"/>
        <v>7282.4192000000003</v>
      </c>
      <c r="GU200" s="98">
        <f t="shared" si="224"/>
        <v>10923.628799999999</v>
      </c>
      <c r="GV200" s="96">
        <f t="shared" si="214"/>
        <v>8330</v>
      </c>
      <c r="GW200" s="87">
        <f>GV200-GR200</f>
        <v>0</v>
      </c>
      <c r="GX200" s="88">
        <f>GW200/GR200</f>
        <v>0</v>
      </c>
      <c r="GY200" s="96">
        <f t="shared" si="216"/>
        <v>8330</v>
      </c>
      <c r="GZ200" s="96">
        <f t="shared" si="163"/>
        <v>83300</v>
      </c>
      <c r="HB200" s="80"/>
    </row>
    <row r="201" spans="1:210" s="27" customFormat="1" ht="30" customHeight="1">
      <c r="A201" s="17">
        <v>185</v>
      </c>
      <c r="B201" s="18" t="s">
        <v>466</v>
      </c>
      <c r="C201" s="53" t="s">
        <v>467</v>
      </c>
      <c r="D201" s="55"/>
      <c r="E201" s="51">
        <v>20</v>
      </c>
      <c r="F201" s="19" t="s">
        <v>975</v>
      </c>
      <c r="G201" s="20" t="s">
        <v>981</v>
      </c>
      <c r="H201" s="60"/>
      <c r="I201" s="90" t="s">
        <v>1027</v>
      </c>
      <c r="J201" s="14">
        <v>10603</v>
      </c>
      <c r="K201" s="14"/>
      <c r="L201" s="14"/>
      <c r="M201" s="14"/>
      <c r="N201" s="14">
        <f>J201</f>
        <v>10603</v>
      </c>
      <c r="O201" s="14">
        <f t="shared" si="166"/>
        <v>212060</v>
      </c>
      <c r="P201" s="286"/>
      <c r="Q201" s="39"/>
      <c r="R201" s="30"/>
      <c r="S201" s="31"/>
      <c r="T201" s="31"/>
      <c r="U201" s="4"/>
      <c r="V201" s="39"/>
      <c r="W201" s="30"/>
      <c r="X201" s="31"/>
      <c r="Y201" s="31"/>
      <c r="Z201" s="286"/>
      <c r="AA201" s="39"/>
      <c r="AB201" s="39"/>
      <c r="AC201" s="31"/>
      <c r="AD201" s="31"/>
      <c r="AE201" s="4"/>
      <c r="AF201" s="39"/>
      <c r="AG201" s="30"/>
      <c r="AH201" s="31"/>
      <c r="AI201" s="31"/>
      <c r="AJ201" s="4"/>
      <c r="AK201" s="39"/>
      <c r="AL201" s="39"/>
      <c r="AM201" s="31"/>
      <c r="AN201" s="31"/>
      <c r="AO201" s="4"/>
      <c r="AP201" s="39"/>
      <c r="AQ201" s="30"/>
      <c r="AR201" s="31"/>
      <c r="AS201" s="14"/>
      <c r="AT201" s="4"/>
      <c r="AU201" s="39"/>
      <c r="AV201" s="14"/>
      <c r="AW201" s="31"/>
      <c r="AX201" s="14"/>
      <c r="AY201" s="4"/>
      <c r="AZ201" s="39"/>
      <c r="BA201" s="30"/>
      <c r="BB201" s="31"/>
      <c r="BC201" s="31"/>
      <c r="BD201" s="4"/>
      <c r="BE201" s="39"/>
      <c r="BF201" s="30"/>
      <c r="BG201" s="31"/>
      <c r="BH201" s="14"/>
      <c r="BI201" s="4"/>
      <c r="BJ201" s="39"/>
      <c r="BK201" s="30"/>
      <c r="BL201" s="31"/>
      <c r="BM201" s="14"/>
      <c r="BN201" s="4"/>
      <c r="BO201" s="39"/>
      <c r="BP201" s="30"/>
      <c r="BQ201" s="31"/>
      <c r="BR201" s="14"/>
      <c r="BS201" s="4"/>
      <c r="BT201" s="39"/>
      <c r="BU201" s="30"/>
      <c r="BV201" s="31"/>
      <c r="BW201" s="14"/>
      <c r="BX201" s="4"/>
      <c r="BY201" s="39"/>
      <c r="BZ201" s="30"/>
      <c r="CA201" s="31"/>
      <c r="CB201" s="14"/>
      <c r="CC201" s="4"/>
      <c r="CD201" s="35"/>
      <c r="CE201" s="33"/>
      <c r="CF201" s="31"/>
      <c r="CG201" s="14"/>
      <c r="CH201" s="4"/>
      <c r="CI201" s="39"/>
      <c r="CJ201" s="30"/>
      <c r="CK201" s="31"/>
      <c r="CL201" s="14"/>
      <c r="CM201" s="4"/>
      <c r="CN201" s="39">
        <v>7000</v>
      </c>
      <c r="CO201" s="14">
        <v>1330</v>
      </c>
      <c r="CP201" s="31">
        <v>8330</v>
      </c>
      <c r="CQ201" s="14">
        <v>166600</v>
      </c>
      <c r="CR201" s="4"/>
      <c r="CS201" s="39"/>
      <c r="CT201" s="39"/>
      <c r="CU201" s="39"/>
      <c r="CV201" s="14"/>
      <c r="CW201" s="4"/>
      <c r="CX201" s="43"/>
      <c r="CY201" s="30"/>
      <c r="CZ201" s="31"/>
      <c r="DA201" s="14"/>
      <c r="DB201" s="286"/>
      <c r="DC201" s="14"/>
      <c r="DD201" s="14"/>
      <c r="DE201" s="14"/>
      <c r="DF201" s="14"/>
      <c r="DG201" s="4"/>
      <c r="DH201" s="39"/>
      <c r="DI201" s="30"/>
      <c r="DJ201" s="31"/>
      <c r="DK201" s="14"/>
      <c r="DL201" s="4"/>
      <c r="DM201" s="39">
        <v>855360</v>
      </c>
      <c r="DN201" s="14">
        <v>162518.39999999999</v>
      </c>
      <c r="DO201" s="31">
        <v>1017878.4</v>
      </c>
      <c r="DP201" s="14">
        <v>20357568</v>
      </c>
      <c r="DQ201" s="4"/>
      <c r="DR201" s="39"/>
      <c r="DS201" s="30"/>
      <c r="DT201" s="31"/>
      <c r="DU201" s="14"/>
      <c r="DV201" s="4"/>
      <c r="DW201" s="46"/>
      <c r="DX201" s="61"/>
      <c r="DY201" s="61"/>
      <c r="DZ201" s="14"/>
      <c r="EA201" s="4"/>
      <c r="EB201" s="39"/>
      <c r="EC201" s="43"/>
      <c r="ED201" s="31"/>
      <c r="EE201" s="14"/>
      <c r="EF201" s="4"/>
      <c r="EG201" s="39"/>
      <c r="EH201" s="30"/>
      <c r="EI201" s="31"/>
      <c r="EJ201" s="14"/>
      <c r="EK201" s="4"/>
      <c r="EL201" s="39"/>
      <c r="EM201" s="30"/>
      <c r="EN201" s="31"/>
      <c r="EO201" s="14"/>
      <c r="EP201" s="4"/>
      <c r="EQ201" s="39"/>
      <c r="ER201" s="30"/>
      <c r="ES201" s="31"/>
      <c r="ET201" s="14"/>
      <c r="EU201" s="4"/>
      <c r="EV201" s="39">
        <v>4800</v>
      </c>
      <c r="EW201" s="14">
        <v>912</v>
      </c>
      <c r="EX201" s="31">
        <v>5712</v>
      </c>
      <c r="EY201" s="14">
        <v>114240</v>
      </c>
      <c r="EZ201" s="286"/>
      <c r="FA201" s="39"/>
      <c r="FB201" s="30"/>
      <c r="FC201" s="31"/>
      <c r="FD201" s="14"/>
      <c r="FE201" s="4"/>
      <c r="FF201" s="39"/>
      <c r="FG201" s="30"/>
      <c r="FH201" s="31"/>
      <c r="FI201" s="14"/>
      <c r="FJ201" s="94"/>
      <c r="FK201" s="87">
        <f t="shared" si="167"/>
        <v>10603</v>
      </c>
      <c r="FL201" s="87"/>
      <c r="FM201" s="87"/>
      <c r="FN201" s="87"/>
      <c r="FO201" s="87"/>
      <c r="FP201" s="87"/>
      <c r="FQ201" s="87"/>
      <c r="FR201" s="87"/>
      <c r="FS201" s="87"/>
      <c r="FT201" s="87"/>
      <c r="FU201" s="87"/>
      <c r="FV201" s="87"/>
      <c r="FW201" s="87"/>
      <c r="FX201" s="87"/>
      <c r="FY201" s="87"/>
      <c r="FZ201" s="87"/>
      <c r="GA201" s="87">
        <f t="shared" si="172"/>
        <v>8330</v>
      </c>
      <c r="GB201" s="87"/>
      <c r="GC201" s="87"/>
      <c r="GD201" s="87"/>
      <c r="GE201" s="87"/>
      <c r="GF201" s="87"/>
      <c r="GG201" s="87"/>
      <c r="GH201" s="87"/>
      <c r="GI201" s="87"/>
      <c r="GJ201" s="87"/>
      <c r="GK201" s="87"/>
      <c r="GL201" s="87"/>
      <c r="GM201" s="87">
        <f t="shared" si="180"/>
        <v>5712</v>
      </c>
      <c r="GN201" s="87"/>
      <c r="GO201" s="87"/>
      <c r="GP201" s="95"/>
      <c r="GQ201" s="87">
        <f t="shared" si="171"/>
        <v>10603</v>
      </c>
      <c r="GR201" s="96">
        <f t="shared" si="161"/>
        <v>5712</v>
      </c>
      <c r="GS201" s="20" t="str">
        <f t="shared" si="213"/>
        <v>Tecnica Electro Medica SA</v>
      </c>
      <c r="GT201" s="98">
        <f t="shared" si="173"/>
        <v>8482.4</v>
      </c>
      <c r="GU201" s="98">
        <f t="shared" si="224"/>
        <v>12723.6</v>
      </c>
      <c r="GV201" s="96">
        <f t="shared" si="214"/>
        <v>7021</v>
      </c>
      <c r="GW201" s="87">
        <f>GV201-GR201</f>
        <v>1309</v>
      </c>
      <c r="GX201" s="88">
        <f t="shared" si="198"/>
        <v>0.12345562576629256</v>
      </c>
      <c r="GY201" s="96">
        <f t="shared" si="216"/>
        <v>5712</v>
      </c>
      <c r="GZ201" s="96">
        <f t="shared" si="163"/>
        <v>114240</v>
      </c>
      <c r="HB201" s="84"/>
    </row>
    <row r="202" spans="1:210" s="27" customFormat="1" ht="30" customHeight="1">
      <c r="A202" s="17">
        <v>186</v>
      </c>
      <c r="B202" s="18" t="s">
        <v>468</v>
      </c>
      <c r="C202" s="53" t="s">
        <v>469</v>
      </c>
      <c r="D202" s="55"/>
      <c r="E202" s="51">
        <v>500</v>
      </c>
      <c r="F202" s="19" t="s">
        <v>970</v>
      </c>
      <c r="G202" s="20" t="s">
        <v>981</v>
      </c>
      <c r="H202" s="60"/>
      <c r="I202" s="90" t="s">
        <v>1025</v>
      </c>
      <c r="J202" s="14">
        <v>1982.54</v>
      </c>
      <c r="K202" s="14"/>
      <c r="L202" s="14">
        <f>(J202*13.12%)+J202</f>
        <v>2242.6492479999997</v>
      </c>
      <c r="M202" s="14">
        <f>(L202*9.28%)+L202</f>
        <v>2450.7670982143995</v>
      </c>
      <c r="N202" s="14">
        <f>M202</f>
        <v>2450.7670982143995</v>
      </c>
      <c r="O202" s="14">
        <f t="shared" si="166"/>
        <v>1225383.5491071998</v>
      </c>
      <c r="P202" s="286"/>
      <c r="Q202" s="39"/>
      <c r="R202" s="30"/>
      <c r="S202" s="31"/>
      <c r="T202" s="31"/>
      <c r="U202" s="4"/>
      <c r="V202" s="39"/>
      <c r="W202" s="30"/>
      <c r="X202" s="31"/>
      <c r="Y202" s="31"/>
      <c r="Z202" s="286"/>
      <c r="AA202" s="39"/>
      <c r="AB202" s="39"/>
      <c r="AC202" s="31"/>
      <c r="AD202" s="31"/>
      <c r="AE202" s="4"/>
      <c r="AF202" s="39"/>
      <c r="AG202" s="30"/>
      <c r="AH202" s="31"/>
      <c r="AI202" s="31"/>
      <c r="AJ202" s="4"/>
      <c r="AK202" s="39"/>
      <c r="AL202" s="39"/>
      <c r="AM202" s="31"/>
      <c r="AN202" s="31"/>
      <c r="AO202" s="4"/>
      <c r="AP202" s="39"/>
      <c r="AQ202" s="30"/>
      <c r="AR202" s="31"/>
      <c r="AS202" s="14"/>
      <c r="AT202" s="4"/>
      <c r="AU202" s="39"/>
      <c r="AV202" s="14"/>
      <c r="AW202" s="31"/>
      <c r="AX202" s="14"/>
      <c r="AY202" s="4"/>
      <c r="AZ202" s="39"/>
      <c r="BA202" s="30"/>
      <c r="BB202" s="31"/>
      <c r="BC202" s="31"/>
      <c r="BD202" s="4"/>
      <c r="BE202" s="39"/>
      <c r="BF202" s="30"/>
      <c r="BG202" s="31"/>
      <c r="BH202" s="14"/>
      <c r="BI202" s="4"/>
      <c r="BJ202" s="39"/>
      <c r="BK202" s="30"/>
      <c r="BL202" s="31"/>
      <c r="BM202" s="14"/>
      <c r="BN202" s="4"/>
      <c r="BO202" s="39"/>
      <c r="BP202" s="30"/>
      <c r="BQ202" s="31"/>
      <c r="BR202" s="14"/>
      <c r="BS202" s="4"/>
      <c r="BT202" s="39">
        <v>280</v>
      </c>
      <c r="BU202" s="14">
        <v>53.2</v>
      </c>
      <c r="BV202" s="31">
        <v>333.2</v>
      </c>
      <c r="BW202" s="14">
        <v>166600</v>
      </c>
      <c r="BX202" s="4"/>
      <c r="BY202" s="39"/>
      <c r="BZ202" s="30"/>
      <c r="CA202" s="31"/>
      <c r="CB202" s="14"/>
      <c r="CC202" s="4"/>
      <c r="CD202" s="35"/>
      <c r="CE202" s="33"/>
      <c r="CF202" s="31"/>
      <c r="CG202" s="14"/>
      <c r="CH202" s="4"/>
      <c r="CI202" s="39"/>
      <c r="CJ202" s="30"/>
      <c r="CK202" s="31"/>
      <c r="CL202" s="14"/>
      <c r="CM202" s="4"/>
      <c r="CN202" s="39">
        <v>1400</v>
      </c>
      <c r="CO202" s="14">
        <v>266</v>
      </c>
      <c r="CP202" s="31">
        <v>1666</v>
      </c>
      <c r="CQ202" s="14">
        <v>833000</v>
      </c>
      <c r="CR202" s="4"/>
      <c r="CS202" s="39"/>
      <c r="CT202" s="39"/>
      <c r="CU202" s="39"/>
      <c r="CV202" s="14"/>
      <c r="CW202" s="4"/>
      <c r="CX202" s="43"/>
      <c r="CY202" s="30"/>
      <c r="CZ202" s="31"/>
      <c r="DA202" s="14"/>
      <c r="DB202" s="286"/>
      <c r="DC202" s="14">
        <v>343.75</v>
      </c>
      <c r="DD202" s="14">
        <v>65.3125</v>
      </c>
      <c r="DE202" s="14">
        <v>409.0625</v>
      </c>
      <c r="DF202" s="14">
        <v>204531.25</v>
      </c>
      <c r="DG202" s="4"/>
      <c r="DH202" s="39"/>
      <c r="DI202" s="30"/>
      <c r="DJ202" s="31"/>
      <c r="DK202" s="14"/>
      <c r="DL202" s="4"/>
      <c r="DM202" s="39"/>
      <c r="DN202" s="30"/>
      <c r="DO202" s="31"/>
      <c r="DP202" s="14"/>
      <c r="DQ202" s="4"/>
      <c r="DR202" s="39"/>
      <c r="DS202" s="30"/>
      <c r="DT202" s="31"/>
      <c r="DU202" s="14"/>
      <c r="DV202" s="4"/>
      <c r="DW202" s="46"/>
      <c r="DX202" s="61"/>
      <c r="DY202" s="61"/>
      <c r="DZ202" s="14"/>
      <c r="EA202" s="4"/>
      <c r="EB202" s="39"/>
      <c r="EC202" s="43"/>
      <c r="ED202" s="31"/>
      <c r="EE202" s="14"/>
      <c r="EF202" s="4"/>
      <c r="EG202" s="39"/>
      <c r="EH202" s="30"/>
      <c r="EI202" s="31"/>
      <c r="EJ202" s="14"/>
      <c r="EK202" s="4"/>
      <c r="EL202" s="39"/>
      <c r="EM202" s="30"/>
      <c r="EN202" s="31"/>
      <c r="EO202" s="14"/>
      <c r="EP202" s="4"/>
      <c r="EQ202" s="39"/>
      <c r="ER202" s="30"/>
      <c r="ES202" s="31"/>
      <c r="ET202" s="14"/>
      <c r="EU202" s="4"/>
      <c r="EV202" s="39"/>
      <c r="EW202" s="14"/>
      <c r="EX202" s="31"/>
      <c r="EY202" s="14"/>
      <c r="EZ202" s="286"/>
      <c r="FA202" s="39"/>
      <c r="FB202" s="30"/>
      <c r="FC202" s="31"/>
      <c r="FD202" s="14"/>
      <c r="FE202" s="4"/>
      <c r="FF202" s="39"/>
      <c r="FG202" s="30"/>
      <c r="FH202" s="31"/>
      <c r="FI202" s="14"/>
      <c r="FJ202" s="94"/>
      <c r="FK202" s="87">
        <f t="shared" si="167"/>
        <v>2450.7670982143995</v>
      </c>
      <c r="FL202" s="87"/>
      <c r="FM202" s="87"/>
      <c r="FN202" s="87"/>
      <c r="FO202" s="87"/>
      <c r="FP202" s="87"/>
      <c r="FQ202" s="87"/>
      <c r="FR202" s="87"/>
      <c r="FS202" s="87"/>
      <c r="FT202" s="87"/>
      <c r="FU202" s="87"/>
      <c r="FV202" s="87"/>
      <c r="FW202" s="87">
        <f t="shared" si="192"/>
        <v>333.2</v>
      </c>
      <c r="FX202" s="87"/>
      <c r="FY202" s="87"/>
      <c r="FZ202" s="87"/>
      <c r="GA202" s="87">
        <f t="shared" si="172"/>
        <v>1666</v>
      </c>
      <c r="GB202" s="87"/>
      <c r="GC202" s="87"/>
      <c r="GD202" s="87">
        <f t="shared" si="169"/>
        <v>409.0625</v>
      </c>
      <c r="GE202" s="87"/>
      <c r="GF202" s="87"/>
      <c r="GG202" s="87"/>
      <c r="GH202" s="87"/>
      <c r="GI202" s="87"/>
      <c r="GJ202" s="87"/>
      <c r="GK202" s="87"/>
      <c r="GL202" s="87"/>
      <c r="GM202" s="87"/>
      <c r="GN202" s="87"/>
      <c r="GO202" s="87"/>
      <c r="GP202" s="95"/>
      <c r="GQ202" s="87">
        <f t="shared" si="171"/>
        <v>2450.7670982143995</v>
      </c>
      <c r="GR202" s="96">
        <f t="shared" si="161"/>
        <v>333.2</v>
      </c>
      <c r="GS202" s="20" t="str">
        <f t="shared" si="213"/>
        <v>FRIDEN DE COLOMBIA HOSPITALARIA SAS</v>
      </c>
      <c r="GT202" s="98">
        <f t="shared" si="173"/>
        <v>1960.6136785715198</v>
      </c>
      <c r="GU202" s="98">
        <f t="shared" si="224"/>
        <v>2940.9205178572793</v>
      </c>
      <c r="GV202" s="96">
        <f t="shared" si="214"/>
        <v>802.75416666666661</v>
      </c>
      <c r="GW202" s="87">
        <f>GV202-GR202</f>
        <v>469.55416666666662</v>
      </c>
      <c r="GX202" s="88">
        <f t="shared" si="198"/>
        <v>0.19159477332986</v>
      </c>
      <c r="GY202" s="96">
        <f t="shared" si="216"/>
        <v>333.2</v>
      </c>
      <c r="GZ202" s="96">
        <f t="shared" si="163"/>
        <v>166600</v>
      </c>
      <c r="HB202" s="84"/>
    </row>
    <row r="203" spans="1:210" s="27" customFormat="1" ht="30" customHeight="1">
      <c r="A203" s="17">
        <v>187</v>
      </c>
      <c r="B203" s="18" t="s">
        <v>470</v>
      </c>
      <c r="C203" s="53" t="s">
        <v>471</v>
      </c>
      <c r="D203" s="55"/>
      <c r="E203" s="51">
        <v>500</v>
      </c>
      <c r="F203" s="19" t="s">
        <v>970</v>
      </c>
      <c r="G203" s="20" t="s">
        <v>981</v>
      </c>
      <c r="H203" s="60"/>
      <c r="I203" s="90" t="s">
        <v>1027</v>
      </c>
      <c r="J203" s="14">
        <v>1982.54</v>
      </c>
      <c r="K203" s="14"/>
      <c r="L203" s="14"/>
      <c r="M203" s="14"/>
      <c r="N203" s="14">
        <f>J203</f>
        <v>1982.54</v>
      </c>
      <c r="O203" s="14">
        <f t="shared" si="166"/>
        <v>991270</v>
      </c>
      <c r="P203" s="286"/>
      <c r="Q203" s="39"/>
      <c r="R203" s="30"/>
      <c r="S203" s="31"/>
      <c r="T203" s="31"/>
      <c r="U203" s="4"/>
      <c r="V203" s="39"/>
      <c r="W203" s="30"/>
      <c r="X203" s="31"/>
      <c r="Y203" s="31"/>
      <c r="Z203" s="286"/>
      <c r="AA203" s="39"/>
      <c r="AB203" s="39"/>
      <c r="AC203" s="31"/>
      <c r="AD203" s="31"/>
      <c r="AE203" s="4"/>
      <c r="AF203" s="39"/>
      <c r="AG203" s="30"/>
      <c r="AH203" s="31"/>
      <c r="AI203" s="31"/>
      <c r="AJ203" s="4"/>
      <c r="AK203" s="39"/>
      <c r="AL203" s="39"/>
      <c r="AM203" s="31"/>
      <c r="AN203" s="31"/>
      <c r="AO203" s="4"/>
      <c r="AP203" s="39"/>
      <c r="AQ203" s="30"/>
      <c r="AR203" s="31"/>
      <c r="AS203" s="14"/>
      <c r="AT203" s="4"/>
      <c r="AU203" s="39"/>
      <c r="AV203" s="14"/>
      <c r="AW203" s="31"/>
      <c r="AX203" s="14"/>
      <c r="AY203" s="4"/>
      <c r="AZ203" s="39"/>
      <c r="BA203" s="30"/>
      <c r="BB203" s="31"/>
      <c r="BC203" s="31"/>
      <c r="BD203" s="4"/>
      <c r="BE203" s="39"/>
      <c r="BF203" s="30"/>
      <c r="BG203" s="31"/>
      <c r="BH203" s="14"/>
      <c r="BI203" s="4"/>
      <c r="BJ203" s="39"/>
      <c r="BK203" s="30"/>
      <c r="BL203" s="31"/>
      <c r="BM203" s="14"/>
      <c r="BN203" s="4"/>
      <c r="BO203" s="39"/>
      <c r="BP203" s="30"/>
      <c r="BQ203" s="31"/>
      <c r="BR203" s="14"/>
      <c r="BS203" s="4"/>
      <c r="BT203" s="39">
        <v>438</v>
      </c>
      <c r="BU203" s="14">
        <v>83.22</v>
      </c>
      <c r="BV203" s="31">
        <v>521.22</v>
      </c>
      <c r="BW203" s="14">
        <v>260610</v>
      </c>
      <c r="BX203" s="4"/>
      <c r="BY203" s="39"/>
      <c r="BZ203" s="30"/>
      <c r="CA203" s="31"/>
      <c r="CB203" s="14"/>
      <c r="CC203" s="4"/>
      <c r="CD203" s="35"/>
      <c r="CE203" s="33"/>
      <c r="CF203" s="31"/>
      <c r="CG203" s="14"/>
      <c r="CH203" s="4"/>
      <c r="CI203" s="39"/>
      <c r="CJ203" s="30"/>
      <c r="CK203" s="31"/>
      <c r="CL203" s="14"/>
      <c r="CM203" s="4"/>
      <c r="CN203" s="39">
        <v>1400</v>
      </c>
      <c r="CO203" s="14">
        <v>266</v>
      </c>
      <c r="CP203" s="31">
        <v>1666</v>
      </c>
      <c r="CQ203" s="14">
        <v>833000</v>
      </c>
      <c r="CR203" s="4"/>
      <c r="CS203" s="39"/>
      <c r="CT203" s="39"/>
      <c r="CU203" s="39"/>
      <c r="CV203" s="14"/>
      <c r="CW203" s="4"/>
      <c r="CX203" s="43"/>
      <c r="CY203" s="30"/>
      <c r="CZ203" s="31"/>
      <c r="DA203" s="14"/>
      <c r="DB203" s="286"/>
      <c r="DC203" s="43">
        <v>402.5</v>
      </c>
      <c r="DD203" s="43">
        <v>76.474999999999994</v>
      </c>
      <c r="DE203" s="14">
        <v>478.97500000000002</v>
      </c>
      <c r="DF203" s="14">
        <v>239487.5</v>
      </c>
      <c r="DG203" s="4"/>
      <c r="DH203" s="39"/>
      <c r="DI203" s="30"/>
      <c r="DJ203" s="31"/>
      <c r="DK203" s="14"/>
      <c r="DL203" s="4"/>
      <c r="DM203" s="39">
        <v>792000</v>
      </c>
      <c r="DN203" s="14">
        <v>150480</v>
      </c>
      <c r="DO203" s="31">
        <v>942480</v>
      </c>
      <c r="DP203" s="14">
        <v>471240000</v>
      </c>
      <c r="DQ203" s="4"/>
      <c r="DR203" s="39"/>
      <c r="DS203" s="30"/>
      <c r="DT203" s="31"/>
      <c r="DU203" s="14"/>
      <c r="DV203" s="4"/>
      <c r="DW203" s="46"/>
      <c r="DX203" s="61"/>
      <c r="DY203" s="61"/>
      <c r="DZ203" s="14"/>
      <c r="EA203" s="4"/>
      <c r="EB203" s="39"/>
      <c r="EC203" s="43"/>
      <c r="ED203" s="31"/>
      <c r="EE203" s="14"/>
      <c r="EF203" s="4"/>
      <c r="EG203" s="39"/>
      <c r="EH203" s="30"/>
      <c r="EI203" s="31"/>
      <c r="EJ203" s="14"/>
      <c r="EK203" s="4"/>
      <c r="EL203" s="39"/>
      <c r="EM203" s="30"/>
      <c r="EN203" s="31"/>
      <c r="EO203" s="14"/>
      <c r="EP203" s="4"/>
      <c r="EQ203" s="39"/>
      <c r="ER203" s="30"/>
      <c r="ES203" s="31"/>
      <c r="ET203" s="14"/>
      <c r="EU203" s="4"/>
      <c r="EV203" s="39"/>
      <c r="EW203" s="30"/>
      <c r="EX203" s="31"/>
      <c r="EY203" s="14"/>
      <c r="EZ203" s="286"/>
      <c r="FA203" s="39"/>
      <c r="FB203" s="30"/>
      <c r="FC203" s="31"/>
      <c r="FD203" s="14"/>
      <c r="FE203" s="4"/>
      <c r="FF203" s="39"/>
      <c r="FG203" s="30"/>
      <c r="FH203" s="31"/>
      <c r="FI203" s="14"/>
      <c r="FJ203" s="94"/>
      <c r="FK203" s="87">
        <f t="shared" si="167"/>
        <v>1982.54</v>
      </c>
      <c r="FL203" s="87"/>
      <c r="FM203" s="87"/>
      <c r="FN203" s="87"/>
      <c r="FO203" s="87"/>
      <c r="FP203" s="87"/>
      <c r="FQ203" s="87"/>
      <c r="FR203" s="87"/>
      <c r="FS203" s="87"/>
      <c r="FT203" s="87"/>
      <c r="FU203" s="87"/>
      <c r="FV203" s="87"/>
      <c r="FW203" s="87">
        <f t="shared" si="192"/>
        <v>521.22</v>
      </c>
      <c r="FX203" s="87"/>
      <c r="FY203" s="87"/>
      <c r="FZ203" s="87"/>
      <c r="GA203" s="87">
        <f t="shared" si="172"/>
        <v>1666</v>
      </c>
      <c r="GB203" s="87"/>
      <c r="GC203" s="87"/>
      <c r="GD203" s="87">
        <f t="shared" si="169"/>
        <v>478.97500000000002</v>
      </c>
      <c r="GE203" s="87"/>
      <c r="GF203" s="87"/>
      <c r="GG203" s="87"/>
      <c r="GH203" s="87"/>
      <c r="GI203" s="87"/>
      <c r="GJ203" s="87"/>
      <c r="GK203" s="87"/>
      <c r="GL203" s="87"/>
      <c r="GM203" s="87"/>
      <c r="GN203" s="87"/>
      <c r="GO203" s="87"/>
      <c r="GP203" s="95"/>
      <c r="GQ203" s="87">
        <f t="shared" si="171"/>
        <v>1982.54</v>
      </c>
      <c r="GR203" s="96">
        <f t="shared" si="161"/>
        <v>478.97500000000002</v>
      </c>
      <c r="GS203" s="20" t="str">
        <f t="shared" si="213"/>
        <v>MEDICOX LTDA</v>
      </c>
      <c r="GT203" s="98">
        <f t="shared" si="173"/>
        <v>1586.0320000000002</v>
      </c>
      <c r="GU203" s="98">
        <f t="shared" si="224"/>
        <v>2379.0479999999998</v>
      </c>
      <c r="GV203" s="96">
        <f t="shared" si="214"/>
        <v>888.73166666666668</v>
      </c>
      <c r="GW203" s="87">
        <f>GV203-GR203</f>
        <v>409.75666666666666</v>
      </c>
      <c r="GX203" s="88">
        <f t="shared" si="198"/>
        <v>0.20668267306922769</v>
      </c>
      <c r="GY203" s="96">
        <f t="shared" si="216"/>
        <v>478.97500000000002</v>
      </c>
      <c r="GZ203" s="96">
        <f t="shared" si="163"/>
        <v>239487.5</v>
      </c>
      <c r="HB203" s="84"/>
    </row>
    <row r="204" spans="1:210" s="27" customFormat="1" ht="30" customHeight="1">
      <c r="A204" s="17">
        <v>188</v>
      </c>
      <c r="B204" s="18" t="s">
        <v>472</v>
      </c>
      <c r="C204" s="53" t="s">
        <v>473</v>
      </c>
      <c r="D204" s="55"/>
      <c r="E204" s="51">
        <v>6200</v>
      </c>
      <c r="F204" s="19" t="s">
        <v>970</v>
      </c>
      <c r="G204" s="20" t="s">
        <v>981</v>
      </c>
      <c r="H204" s="60"/>
      <c r="I204" s="90" t="s">
        <v>1039</v>
      </c>
      <c r="J204" s="14">
        <v>890</v>
      </c>
      <c r="K204" s="14"/>
      <c r="L204" s="14">
        <f t="shared" ref="L204:L205" si="225">(J204*13.12%)+J204</f>
        <v>1006.768</v>
      </c>
      <c r="M204" s="14">
        <f t="shared" ref="M204:M205" si="226">(L204*9.28%)+L204</f>
        <v>1100.1960704000001</v>
      </c>
      <c r="N204" s="14">
        <f t="shared" ref="N204:N205" si="227">M204</f>
        <v>1100.1960704000001</v>
      </c>
      <c r="O204" s="14">
        <f t="shared" si="166"/>
        <v>6821215.6364799999</v>
      </c>
      <c r="P204" s="286"/>
      <c r="Q204" s="39">
        <v>1020</v>
      </c>
      <c r="R204" s="30">
        <v>0</v>
      </c>
      <c r="S204" s="31">
        <v>1020</v>
      </c>
      <c r="T204" s="31">
        <v>6324000</v>
      </c>
      <c r="U204" s="4"/>
      <c r="V204" s="39"/>
      <c r="W204" s="30"/>
      <c r="X204" s="31"/>
      <c r="Y204" s="31"/>
      <c r="Z204" s="286"/>
      <c r="AA204" s="39"/>
      <c r="AB204" s="39"/>
      <c r="AC204" s="31"/>
      <c r="AD204" s="31"/>
      <c r="AE204" s="4"/>
      <c r="AF204" s="39"/>
      <c r="AG204" s="30"/>
      <c r="AH204" s="31"/>
      <c r="AI204" s="31"/>
      <c r="AJ204" s="4"/>
      <c r="AK204" s="39"/>
      <c r="AL204" s="39"/>
      <c r="AM204" s="31"/>
      <c r="AN204" s="31"/>
      <c r="AO204" s="4"/>
      <c r="AP204" s="39"/>
      <c r="AQ204" s="30"/>
      <c r="AR204" s="31"/>
      <c r="AS204" s="14"/>
      <c r="AT204" s="4"/>
      <c r="AU204" s="39"/>
      <c r="AV204" s="14"/>
      <c r="AW204" s="31"/>
      <c r="AX204" s="14"/>
      <c r="AY204" s="4"/>
      <c r="AZ204" s="39"/>
      <c r="BA204" s="30"/>
      <c r="BB204" s="31"/>
      <c r="BC204" s="31"/>
      <c r="BD204" s="4"/>
      <c r="BE204" s="39"/>
      <c r="BF204" s="30"/>
      <c r="BG204" s="31"/>
      <c r="BH204" s="14"/>
      <c r="BI204" s="4"/>
      <c r="BJ204" s="39"/>
      <c r="BK204" s="30"/>
      <c r="BL204" s="31"/>
      <c r="BM204" s="14"/>
      <c r="BN204" s="4"/>
      <c r="BO204" s="39"/>
      <c r="BP204" s="30"/>
      <c r="BQ204" s="31"/>
      <c r="BR204" s="14"/>
      <c r="BS204" s="4"/>
      <c r="BT204" s="39"/>
      <c r="BU204" s="30"/>
      <c r="BV204" s="31"/>
      <c r="BW204" s="14"/>
      <c r="BX204" s="4"/>
      <c r="BY204" s="39"/>
      <c r="BZ204" s="30"/>
      <c r="CA204" s="31"/>
      <c r="CB204" s="14"/>
      <c r="CC204" s="4"/>
      <c r="CD204" s="35"/>
      <c r="CE204" s="33"/>
      <c r="CF204" s="31"/>
      <c r="CG204" s="14"/>
      <c r="CH204" s="4"/>
      <c r="CI204" s="39"/>
      <c r="CJ204" s="30"/>
      <c r="CK204" s="31"/>
      <c r="CL204" s="14"/>
      <c r="CM204" s="4"/>
      <c r="CN204" s="39">
        <v>1100</v>
      </c>
      <c r="CO204" s="30">
        <v>0</v>
      </c>
      <c r="CP204" s="31">
        <v>1100</v>
      </c>
      <c r="CQ204" s="14">
        <v>6820000</v>
      </c>
      <c r="CR204" s="4"/>
      <c r="CS204" s="39"/>
      <c r="CT204" s="39"/>
      <c r="CU204" s="39"/>
      <c r="CV204" s="14"/>
      <c r="CW204" s="4"/>
      <c r="CX204" s="39"/>
      <c r="CY204" s="30"/>
      <c r="CZ204" s="31"/>
      <c r="DA204" s="14"/>
      <c r="DB204" s="286"/>
      <c r="DC204" s="43">
        <v>1625</v>
      </c>
      <c r="DD204" s="43">
        <v>0</v>
      </c>
      <c r="DE204" s="14">
        <v>1625</v>
      </c>
      <c r="DF204" s="14">
        <v>10075000</v>
      </c>
      <c r="DG204" s="4"/>
      <c r="DH204" s="39"/>
      <c r="DI204" s="30"/>
      <c r="DJ204" s="31"/>
      <c r="DK204" s="14"/>
      <c r="DL204" s="4"/>
      <c r="DM204" s="39"/>
      <c r="DN204" s="30"/>
      <c r="DO204" s="31"/>
      <c r="DP204" s="14"/>
      <c r="DQ204" s="4"/>
      <c r="DR204" s="39">
        <v>1450</v>
      </c>
      <c r="DS204" s="30">
        <v>0</v>
      </c>
      <c r="DT204" s="31">
        <v>1450</v>
      </c>
      <c r="DU204" s="14">
        <v>8990000</v>
      </c>
      <c r="DV204" s="4"/>
      <c r="DW204" s="45">
        <v>875</v>
      </c>
      <c r="DX204" s="61">
        <v>0</v>
      </c>
      <c r="DY204" s="61">
        <v>875</v>
      </c>
      <c r="DZ204" s="14">
        <v>5425000</v>
      </c>
      <c r="EA204" s="4"/>
      <c r="EB204" s="39"/>
      <c r="EC204" s="43"/>
      <c r="ED204" s="31"/>
      <c r="EE204" s="14"/>
      <c r="EF204" s="4"/>
      <c r="EG204" s="39"/>
      <c r="EH204" s="30"/>
      <c r="EI204" s="31"/>
      <c r="EJ204" s="14"/>
      <c r="EK204" s="4"/>
      <c r="EL204" s="39"/>
      <c r="EM204" s="30"/>
      <c r="EN204" s="31"/>
      <c r="EO204" s="14"/>
      <c r="EP204" s="4"/>
      <c r="EQ204" s="39"/>
      <c r="ER204" s="30"/>
      <c r="ES204" s="31"/>
      <c r="ET204" s="14"/>
      <c r="EU204" s="4"/>
      <c r="EV204" s="39"/>
      <c r="EW204" s="30"/>
      <c r="EX204" s="31"/>
      <c r="EY204" s="14"/>
      <c r="EZ204" s="286"/>
      <c r="FA204" s="39"/>
      <c r="FB204" s="30"/>
      <c r="FC204" s="31"/>
      <c r="FD204" s="14"/>
      <c r="FE204" s="4"/>
      <c r="FF204" s="39"/>
      <c r="FG204" s="30"/>
      <c r="FH204" s="31"/>
      <c r="FI204" s="14"/>
      <c r="FJ204" s="94"/>
      <c r="FK204" s="87">
        <f t="shared" si="167"/>
        <v>1100.1960704000001</v>
      </c>
      <c r="FL204" s="87">
        <f t="shared" si="218"/>
        <v>1020</v>
      </c>
      <c r="FM204" s="87"/>
      <c r="FN204" s="87"/>
      <c r="FO204" s="87"/>
      <c r="FP204" s="87"/>
      <c r="FQ204" s="87"/>
      <c r="FR204" s="87"/>
      <c r="FS204" s="87"/>
      <c r="FT204" s="87"/>
      <c r="FU204" s="87"/>
      <c r="FV204" s="87"/>
      <c r="FW204" s="87"/>
      <c r="FX204" s="87"/>
      <c r="FY204" s="87"/>
      <c r="FZ204" s="87"/>
      <c r="GA204" s="87">
        <f t="shared" si="172"/>
        <v>1100</v>
      </c>
      <c r="GB204" s="87"/>
      <c r="GC204" s="87"/>
      <c r="GD204" s="87">
        <f t="shared" si="169"/>
        <v>1625</v>
      </c>
      <c r="GE204" s="87"/>
      <c r="GF204" s="87"/>
      <c r="GG204" s="87">
        <f t="shared" ref="GG204" si="228">DT204</f>
        <v>1450</v>
      </c>
      <c r="GH204" s="87"/>
      <c r="GI204" s="87"/>
      <c r="GJ204" s="87"/>
      <c r="GK204" s="87"/>
      <c r="GL204" s="87"/>
      <c r="GM204" s="87"/>
      <c r="GN204" s="87"/>
      <c r="GO204" s="87"/>
      <c r="GP204" s="95"/>
      <c r="GQ204" s="87">
        <f t="shared" si="171"/>
        <v>1100.1960704000001</v>
      </c>
      <c r="GR204" s="96">
        <f t="shared" si="161"/>
        <v>1020</v>
      </c>
      <c r="GS204" s="20" t="str">
        <f t="shared" si="213"/>
        <v>ALFA TRADING S.A.S.</v>
      </c>
      <c r="GT204" s="98">
        <f t="shared" si="173"/>
        <v>880.15685632000009</v>
      </c>
      <c r="GU204" s="98">
        <f t="shared" si="224"/>
        <v>1320.23528448</v>
      </c>
      <c r="GV204" s="96">
        <f t="shared" si="214"/>
        <v>1298.75</v>
      </c>
      <c r="GW204" s="87">
        <f t="shared" si="215"/>
        <v>-80.196070400000053</v>
      </c>
      <c r="GX204" s="88">
        <f t="shared" si="198"/>
        <v>-7.2892525757561596E-2</v>
      </c>
      <c r="GY204" s="96">
        <f t="shared" si="216"/>
        <v>1020</v>
      </c>
      <c r="GZ204" s="96">
        <f t="shared" si="163"/>
        <v>6324000</v>
      </c>
      <c r="HB204" s="84"/>
    </row>
    <row r="205" spans="1:210" s="27" customFormat="1" ht="30" customHeight="1">
      <c r="A205" s="17">
        <v>189</v>
      </c>
      <c r="B205" s="18" t="s">
        <v>474</v>
      </c>
      <c r="C205" s="53" t="s">
        <v>475</v>
      </c>
      <c r="D205" s="55"/>
      <c r="E205" s="51">
        <v>160</v>
      </c>
      <c r="F205" s="19" t="s">
        <v>970</v>
      </c>
      <c r="G205" s="20" t="s">
        <v>981</v>
      </c>
      <c r="H205" s="60"/>
      <c r="I205" s="90" t="s">
        <v>1039</v>
      </c>
      <c r="J205" s="14">
        <v>13068</v>
      </c>
      <c r="K205" s="14"/>
      <c r="L205" s="14">
        <f t="shared" si="225"/>
        <v>14782.5216</v>
      </c>
      <c r="M205" s="14">
        <f t="shared" si="226"/>
        <v>16154.339604479999</v>
      </c>
      <c r="N205" s="14">
        <f t="shared" si="227"/>
        <v>16154.339604479999</v>
      </c>
      <c r="O205" s="14">
        <f t="shared" si="166"/>
        <v>2584694.3367168</v>
      </c>
      <c r="P205" s="286"/>
      <c r="Q205" s="39"/>
      <c r="R205" s="30"/>
      <c r="S205" s="31"/>
      <c r="T205" s="31"/>
      <c r="U205" s="4"/>
      <c r="V205" s="39"/>
      <c r="W205" s="30"/>
      <c r="X205" s="31"/>
      <c r="Y205" s="31"/>
      <c r="Z205" s="286"/>
      <c r="AA205" s="39"/>
      <c r="AB205" s="39"/>
      <c r="AC205" s="31"/>
      <c r="AD205" s="31"/>
      <c r="AE205" s="4"/>
      <c r="AF205" s="39"/>
      <c r="AG205" s="30"/>
      <c r="AH205" s="31"/>
      <c r="AI205" s="31"/>
      <c r="AJ205" s="4"/>
      <c r="AK205" s="39"/>
      <c r="AL205" s="39"/>
      <c r="AM205" s="31"/>
      <c r="AN205" s="31"/>
      <c r="AO205" s="4"/>
      <c r="AP205" s="39"/>
      <c r="AQ205" s="30"/>
      <c r="AR205" s="31"/>
      <c r="AS205" s="14"/>
      <c r="AT205" s="4"/>
      <c r="AU205" s="39"/>
      <c r="AV205" s="14"/>
      <c r="AW205" s="31"/>
      <c r="AX205" s="14"/>
      <c r="AY205" s="4"/>
      <c r="AZ205" s="39"/>
      <c r="BA205" s="30"/>
      <c r="BB205" s="31"/>
      <c r="BC205" s="31"/>
      <c r="BD205" s="4"/>
      <c r="BE205" s="39"/>
      <c r="BF205" s="30"/>
      <c r="BG205" s="31"/>
      <c r="BH205" s="14"/>
      <c r="BI205" s="4"/>
      <c r="BJ205" s="39"/>
      <c r="BK205" s="30"/>
      <c r="BL205" s="31"/>
      <c r="BM205" s="14"/>
      <c r="BN205" s="4"/>
      <c r="BO205" s="39"/>
      <c r="BP205" s="30"/>
      <c r="BQ205" s="31"/>
      <c r="BR205" s="14"/>
      <c r="BS205" s="4"/>
      <c r="BT205" s="39"/>
      <c r="BU205" s="30"/>
      <c r="BV205" s="31"/>
      <c r="BW205" s="14"/>
      <c r="BX205" s="4"/>
      <c r="BY205" s="39"/>
      <c r="BZ205" s="30"/>
      <c r="CA205" s="31"/>
      <c r="CB205" s="14"/>
      <c r="CC205" s="4"/>
      <c r="CD205" s="35"/>
      <c r="CE205" s="33"/>
      <c r="CF205" s="31"/>
      <c r="CG205" s="14"/>
      <c r="CH205" s="4"/>
      <c r="CI205" s="39"/>
      <c r="CJ205" s="30"/>
      <c r="CK205" s="31"/>
      <c r="CL205" s="14"/>
      <c r="CM205" s="4"/>
      <c r="CN205" s="39">
        <v>11550</v>
      </c>
      <c r="CO205" s="14">
        <v>2194.5</v>
      </c>
      <c r="CP205" s="31">
        <v>13744.5</v>
      </c>
      <c r="CQ205" s="14">
        <v>2199120</v>
      </c>
      <c r="CR205" s="4"/>
      <c r="CS205" s="39"/>
      <c r="CT205" s="39"/>
      <c r="CU205" s="39"/>
      <c r="CV205" s="14"/>
      <c r="CW205" s="4"/>
      <c r="CX205" s="39"/>
      <c r="CY205" s="30"/>
      <c r="CZ205" s="31"/>
      <c r="DA205" s="14"/>
      <c r="DB205" s="286"/>
      <c r="DC205" s="14">
        <v>15000</v>
      </c>
      <c r="DD205" s="14">
        <v>0</v>
      </c>
      <c r="DE205" s="14">
        <v>15000</v>
      </c>
      <c r="DF205" s="14">
        <v>2400000</v>
      </c>
      <c r="DG205" s="4"/>
      <c r="DH205" s="39"/>
      <c r="DI205" s="30"/>
      <c r="DJ205" s="31"/>
      <c r="DK205" s="14"/>
      <c r="DL205" s="4"/>
      <c r="DM205" s="39"/>
      <c r="DN205" s="30"/>
      <c r="DO205" s="31"/>
      <c r="DP205" s="14"/>
      <c r="DQ205" s="4"/>
      <c r="DR205" s="39"/>
      <c r="DS205" s="30"/>
      <c r="DT205" s="31"/>
      <c r="DU205" s="14"/>
      <c r="DV205" s="4"/>
      <c r="DW205" s="45">
        <v>14750</v>
      </c>
      <c r="DX205" s="14">
        <v>2802.5</v>
      </c>
      <c r="DY205" s="61">
        <v>17552.5</v>
      </c>
      <c r="DZ205" s="14">
        <v>2808400</v>
      </c>
      <c r="EA205" s="4"/>
      <c r="EB205" s="39"/>
      <c r="EC205" s="43"/>
      <c r="ED205" s="31"/>
      <c r="EE205" s="14"/>
      <c r="EF205" s="4"/>
      <c r="EG205" s="39"/>
      <c r="EH205" s="30"/>
      <c r="EI205" s="31"/>
      <c r="EJ205" s="14"/>
      <c r="EK205" s="4"/>
      <c r="EL205" s="39"/>
      <c r="EM205" s="30"/>
      <c r="EN205" s="31"/>
      <c r="EO205" s="14"/>
      <c r="EP205" s="4"/>
      <c r="EQ205" s="39"/>
      <c r="ER205" s="30"/>
      <c r="ES205" s="31"/>
      <c r="ET205" s="14"/>
      <c r="EU205" s="4"/>
      <c r="EV205" s="39"/>
      <c r="EW205" s="30"/>
      <c r="EX205" s="31"/>
      <c r="EY205" s="14"/>
      <c r="EZ205" s="286"/>
      <c r="FA205" s="39"/>
      <c r="FB205" s="30"/>
      <c r="FC205" s="31"/>
      <c r="FD205" s="14"/>
      <c r="FE205" s="4"/>
      <c r="FF205" s="39"/>
      <c r="FG205" s="30"/>
      <c r="FH205" s="31"/>
      <c r="FI205" s="14"/>
      <c r="FJ205" s="94"/>
      <c r="FK205" s="87">
        <f t="shared" si="167"/>
        <v>16154.339604479999</v>
      </c>
      <c r="FL205" s="87"/>
      <c r="FM205" s="87"/>
      <c r="FN205" s="87"/>
      <c r="FO205" s="87"/>
      <c r="FP205" s="87"/>
      <c r="FQ205" s="87"/>
      <c r="FR205" s="87"/>
      <c r="FS205" s="87"/>
      <c r="FT205" s="87"/>
      <c r="FU205" s="87"/>
      <c r="FV205" s="87"/>
      <c r="FW205" s="87"/>
      <c r="FX205" s="87"/>
      <c r="FY205" s="87"/>
      <c r="FZ205" s="87"/>
      <c r="GA205" s="87">
        <f t="shared" si="172"/>
        <v>13744.5</v>
      </c>
      <c r="GB205" s="87"/>
      <c r="GC205" s="87"/>
      <c r="GD205" s="87">
        <f t="shared" si="169"/>
        <v>15000</v>
      </c>
      <c r="GE205" s="87"/>
      <c r="GF205" s="87"/>
      <c r="GG205" s="87"/>
      <c r="GH205" s="87">
        <f t="shared" si="170"/>
        <v>17552.5</v>
      </c>
      <c r="GI205" s="87"/>
      <c r="GJ205" s="87"/>
      <c r="GK205" s="87"/>
      <c r="GL205" s="87"/>
      <c r="GM205" s="87"/>
      <c r="GN205" s="87"/>
      <c r="GO205" s="87"/>
      <c r="GP205" s="95"/>
      <c r="GQ205" s="87">
        <f t="shared" si="171"/>
        <v>16154.339604479999</v>
      </c>
      <c r="GR205" s="96">
        <f t="shared" si="161"/>
        <v>13744.5</v>
      </c>
      <c r="GS205" s="20" t="str">
        <f t="shared" si="213"/>
        <v>LABORATORIOS GOTHAPLAST LTDA</v>
      </c>
      <c r="GT205" s="96">
        <f t="shared" si="173"/>
        <v>12923.471683584001</v>
      </c>
      <c r="GU205" s="96">
        <f t="shared" si="174"/>
        <v>16493.399999999998</v>
      </c>
      <c r="GV205" s="96">
        <f t="shared" si="214"/>
        <v>15432.333333333334</v>
      </c>
      <c r="GW205" s="87">
        <f t="shared" si="215"/>
        <v>-2409.8396044799993</v>
      </c>
      <c r="GX205" s="88">
        <f t="shared" si="198"/>
        <v>-0.14917599007338506</v>
      </c>
      <c r="GY205" s="96">
        <f t="shared" si="216"/>
        <v>13744.5</v>
      </c>
      <c r="GZ205" s="96">
        <f t="shared" si="163"/>
        <v>2199120</v>
      </c>
    </row>
    <row r="206" spans="1:210" s="27" customFormat="1" ht="30" customHeight="1">
      <c r="A206" s="17">
        <v>190</v>
      </c>
      <c r="B206" s="18" t="s">
        <v>476</v>
      </c>
      <c r="C206" s="53" t="s">
        <v>477</v>
      </c>
      <c r="D206" s="55" t="s">
        <v>940</v>
      </c>
      <c r="E206" s="51">
        <v>8400</v>
      </c>
      <c r="F206" s="19" t="s">
        <v>970</v>
      </c>
      <c r="G206" s="20" t="s">
        <v>981</v>
      </c>
      <c r="H206" s="60"/>
      <c r="I206" s="90" t="s">
        <v>1045</v>
      </c>
      <c r="J206" s="14">
        <v>2490</v>
      </c>
      <c r="K206" s="14"/>
      <c r="L206" s="14"/>
      <c r="M206" s="14">
        <f>(J206*9.28%)+J206</f>
        <v>2721.0720000000001</v>
      </c>
      <c r="N206" s="14">
        <f>M206</f>
        <v>2721.0720000000001</v>
      </c>
      <c r="O206" s="14">
        <f t="shared" si="166"/>
        <v>22857004.800000001</v>
      </c>
      <c r="P206" s="286"/>
      <c r="Q206" s="39">
        <v>2600</v>
      </c>
      <c r="R206" s="30">
        <v>0</v>
      </c>
      <c r="S206" s="31">
        <v>2600</v>
      </c>
      <c r="T206" s="31">
        <v>21840000</v>
      </c>
      <c r="U206" s="4"/>
      <c r="V206" s="39"/>
      <c r="W206" s="30"/>
      <c r="X206" s="31"/>
      <c r="Y206" s="31"/>
      <c r="Z206" s="286"/>
      <c r="AA206" s="39"/>
      <c r="AB206" s="39"/>
      <c r="AC206" s="31"/>
      <c r="AD206" s="31"/>
      <c r="AE206" s="4"/>
      <c r="AF206" s="39"/>
      <c r="AG206" s="30"/>
      <c r="AH206" s="31"/>
      <c r="AI206" s="31"/>
      <c r="AJ206" s="4"/>
      <c r="AK206" s="39"/>
      <c r="AL206" s="39"/>
      <c r="AM206" s="31"/>
      <c r="AN206" s="31"/>
      <c r="AO206" s="4"/>
      <c r="AP206" s="39"/>
      <c r="AQ206" s="30"/>
      <c r="AR206" s="31"/>
      <c r="AS206" s="14"/>
      <c r="AT206" s="4"/>
      <c r="AU206" s="39"/>
      <c r="AV206" s="14"/>
      <c r="AW206" s="31"/>
      <c r="AX206" s="14"/>
      <c r="AY206" s="4"/>
      <c r="AZ206" s="39"/>
      <c r="BA206" s="30"/>
      <c r="BB206" s="31"/>
      <c r="BC206" s="31"/>
      <c r="BD206" s="4"/>
      <c r="BE206" s="39"/>
      <c r="BF206" s="30"/>
      <c r="BG206" s="31"/>
      <c r="BH206" s="14"/>
      <c r="BI206" s="4"/>
      <c r="BJ206" s="39"/>
      <c r="BK206" s="30"/>
      <c r="BL206" s="31"/>
      <c r="BM206" s="14"/>
      <c r="BN206" s="4"/>
      <c r="BO206" s="39"/>
      <c r="BP206" s="30"/>
      <c r="BQ206" s="31"/>
      <c r="BR206" s="14"/>
      <c r="BS206" s="4"/>
      <c r="BT206" s="39"/>
      <c r="BU206" s="30"/>
      <c r="BV206" s="31"/>
      <c r="BW206" s="14"/>
      <c r="BX206" s="4"/>
      <c r="BY206" s="39"/>
      <c r="BZ206" s="30"/>
      <c r="CA206" s="31"/>
      <c r="CB206" s="14"/>
      <c r="CC206" s="4"/>
      <c r="CD206" s="35"/>
      <c r="CE206" s="33"/>
      <c r="CF206" s="31"/>
      <c r="CG206" s="14"/>
      <c r="CH206" s="4"/>
      <c r="CI206" s="39"/>
      <c r="CJ206" s="30"/>
      <c r="CK206" s="31"/>
      <c r="CL206" s="14"/>
      <c r="CM206" s="4"/>
      <c r="CN206" s="39">
        <v>2615</v>
      </c>
      <c r="CO206" s="30">
        <v>0</v>
      </c>
      <c r="CP206" s="31">
        <v>2615</v>
      </c>
      <c r="CQ206" s="14">
        <v>21966000</v>
      </c>
      <c r="CR206" s="4"/>
      <c r="CS206" s="39"/>
      <c r="CT206" s="39"/>
      <c r="CU206" s="39"/>
      <c r="CV206" s="14"/>
      <c r="CW206" s="4"/>
      <c r="CX206" s="39"/>
      <c r="CY206" s="30"/>
      <c r="CZ206" s="31"/>
      <c r="DA206" s="14"/>
      <c r="DB206" s="286"/>
      <c r="DC206" s="14">
        <v>2750</v>
      </c>
      <c r="DD206" s="14">
        <v>0</v>
      </c>
      <c r="DE206" s="14">
        <v>2750</v>
      </c>
      <c r="DF206" s="14">
        <v>23100000</v>
      </c>
      <c r="DG206" s="4"/>
      <c r="DH206" s="39"/>
      <c r="DI206" s="30"/>
      <c r="DJ206" s="31"/>
      <c r="DK206" s="14"/>
      <c r="DL206" s="4"/>
      <c r="DM206" s="39"/>
      <c r="DN206" s="30"/>
      <c r="DO206" s="31"/>
      <c r="DP206" s="14"/>
      <c r="DQ206" s="4"/>
      <c r="DR206" s="39"/>
      <c r="DS206" s="30"/>
      <c r="DT206" s="31"/>
      <c r="DU206" s="14"/>
      <c r="DV206" s="4"/>
      <c r="DW206" s="45">
        <v>2875</v>
      </c>
      <c r="DX206" s="61">
        <v>0</v>
      </c>
      <c r="DY206" s="61">
        <v>2875</v>
      </c>
      <c r="DZ206" s="14">
        <v>24150000</v>
      </c>
      <c r="EA206" s="4"/>
      <c r="EB206" s="39"/>
      <c r="EC206" s="43"/>
      <c r="ED206" s="31"/>
      <c r="EE206" s="14"/>
      <c r="EF206" s="4"/>
      <c r="EG206" s="39"/>
      <c r="EH206" s="30"/>
      <c r="EI206" s="31"/>
      <c r="EJ206" s="14"/>
      <c r="EK206" s="4"/>
      <c r="EL206" s="39"/>
      <c r="EM206" s="30"/>
      <c r="EN206" s="31"/>
      <c r="EO206" s="14"/>
      <c r="EP206" s="4"/>
      <c r="EQ206" s="39"/>
      <c r="ER206" s="30"/>
      <c r="ES206" s="31"/>
      <c r="ET206" s="14"/>
      <c r="EU206" s="4"/>
      <c r="EV206" s="39"/>
      <c r="EW206" s="30"/>
      <c r="EX206" s="31"/>
      <c r="EY206" s="14"/>
      <c r="EZ206" s="286"/>
      <c r="FA206" s="39"/>
      <c r="FB206" s="30"/>
      <c r="FC206" s="31"/>
      <c r="FD206" s="14"/>
      <c r="FE206" s="4"/>
      <c r="FF206" s="39"/>
      <c r="FG206" s="30"/>
      <c r="FH206" s="31"/>
      <c r="FI206" s="14"/>
      <c r="FJ206" s="94"/>
      <c r="FK206" s="87">
        <f t="shared" si="167"/>
        <v>2721.0720000000001</v>
      </c>
      <c r="FL206" s="87">
        <f t="shared" si="218"/>
        <v>2600</v>
      </c>
      <c r="FM206" s="87"/>
      <c r="FN206" s="87"/>
      <c r="FO206" s="87"/>
      <c r="FP206" s="87"/>
      <c r="FQ206" s="87"/>
      <c r="FR206" s="87"/>
      <c r="FS206" s="87"/>
      <c r="FT206" s="87"/>
      <c r="FU206" s="87"/>
      <c r="FV206" s="87"/>
      <c r="FW206" s="87"/>
      <c r="FX206" s="87"/>
      <c r="FY206" s="87"/>
      <c r="FZ206" s="87"/>
      <c r="GA206" s="87">
        <f t="shared" si="172"/>
        <v>2615</v>
      </c>
      <c r="GB206" s="87"/>
      <c r="GC206" s="87"/>
      <c r="GD206" s="87">
        <f t="shared" si="169"/>
        <v>2750</v>
      </c>
      <c r="GE206" s="87"/>
      <c r="GF206" s="87"/>
      <c r="GG206" s="87"/>
      <c r="GH206" s="87">
        <f t="shared" si="170"/>
        <v>2875</v>
      </c>
      <c r="GI206" s="87"/>
      <c r="GJ206" s="87"/>
      <c r="GK206" s="87"/>
      <c r="GL206" s="87"/>
      <c r="GM206" s="87"/>
      <c r="GN206" s="87"/>
      <c r="GO206" s="87"/>
      <c r="GP206" s="95"/>
      <c r="GQ206" s="87">
        <f t="shared" si="171"/>
        <v>2721.0720000000001</v>
      </c>
      <c r="GR206" s="96">
        <f t="shared" si="161"/>
        <v>2600</v>
      </c>
      <c r="GS206" s="20" t="str">
        <f t="shared" si="213"/>
        <v>ALFA TRADING S.A.S.</v>
      </c>
      <c r="GT206" s="96">
        <f t="shared" si="173"/>
        <v>2176.8576000000003</v>
      </c>
      <c r="GU206" s="96">
        <f t="shared" si="174"/>
        <v>3120</v>
      </c>
      <c r="GV206" s="96">
        <f t="shared" si="214"/>
        <v>2710</v>
      </c>
      <c r="GW206" s="87">
        <f t="shared" si="215"/>
        <v>-121.07200000000012</v>
      </c>
      <c r="GX206" s="88">
        <f t="shared" si="198"/>
        <v>-4.449422874514166E-2</v>
      </c>
      <c r="GY206" s="96">
        <f t="shared" si="216"/>
        <v>2600</v>
      </c>
      <c r="GZ206" s="96">
        <f t="shared" si="163"/>
        <v>21840000</v>
      </c>
    </row>
    <row r="207" spans="1:210" s="27" customFormat="1" ht="30" customHeight="1">
      <c r="A207" s="17">
        <v>191</v>
      </c>
      <c r="B207" s="18" t="s">
        <v>478</v>
      </c>
      <c r="C207" s="53" t="s">
        <v>479</v>
      </c>
      <c r="D207" s="55"/>
      <c r="E207" s="51">
        <v>300</v>
      </c>
      <c r="F207" s="19" t="s">
        <v>970</v>
      </c>
      <c r="G207" s="20" t="s">
        <v>981</v>
      </c>
      <c r="H207" s="60"/>
      <c r="I207" s="90" t="s">
        <v>1039</v>
      </c>
      <c r="J207" s="14">
        <v>18622</v>
      </c>
      <c r="K207" s="14"/>
      <c r="L207" s="14">
        <f t="shared" ref="L207:L210" si="229">(J207*13.12%)+J207</f>
        <v>21065.206399999999</v>
      </c>
      <c r="M207" s="14">
        <f t="shared" ref="M207:M210" si="230">(L207*9.28%)+L207</f>
        <v>23020.05755392</v>
      </c>
      <c r="N207" s="14">
        <f t="shared" ref="N207:N216" si="231">M207</f>
        <v>23020.05755392</v>
      </c>
      <c r="O207" s="14">
        <f t="shared" si="166"/>
        <v>6906017.2661760002</v>
      </c>
      <c r="P207" s="286"/>
      <c r="Q207" s="39"/>
      <c r="R207" s="30"/>
      <c r="S207" s="31"/>
      <c r="T207" s="31"/>
      <c r="U207" s="4"/>
      <c r="V207" s="39"/>
      <c r="W207" s="30"/>
      <c r="X207" s="31"/>
      <c r="Y207" s="31"/>
      <c r="Z207" s="286"/>
      <c r="AA207" s="39"/>
      <c r="AB207" s="39"/>
      <c r="AC207" s="31"/>
      <c r="AD207" s="31"/>
      <c r="AE207" s="4"/>
      <c r="AF207" s="39"/>
      <c r="AG207" s="30"/>
      <c r="AH207" s="31"/>
      <c r="AI207" s="31"/>
      <c r="AJ207" s="4"/>
      <c r="AK207" s="39"/>
      <c r="AL207" s="39"/>
      <c r="AM207" s="31"/>
      <c r="AN207" s="31"/>
      <c r="AO207" s="4"/>
      <c r="AP207" s="39"/>
      <c r="AQ207" s="30"/>
      <c r="AR207" s="31"/>
      <c r="AS207" s="14"/>
      <c r="AT207" s="4"/>
      <c r="AU207" s="39"/>
      <c r="AV207" s="14"/>
      <c r="AW207" s="31"/>
      <c r="AX207" s="14"/>
      <c r="AY207" s="4"/>
      <c r="AZ207" s="39"/>
      <c r="BA207" s="30"/>
      <c r="BB207" s="31"/>
      <c r="BC207" s="31"/>
      <c r="BD207" s="4"/>
      <c r="BE207" s="39"/>
      <c r="BF207" s="30"/>
      <c r="BG207" s="31"/>
      <c r="BH207" s="14"/>
      <c r="BI207" s="4"/>
      <c r="BJ207" s="39"/>
      <c r="BK207" s="30"/>
      <c r="BL207" s="31"/>
      <c r="BM207" s="14"/>
      <c r="BN207" s="4"/>
      <c r="BO207" s="39"/>
      <c r="BP207" s="30"/>
      <c r="BQ207" s="31"/>
      <c r="BR207" s="14"/>
      <c r="BS207" s="4"/>
      <c r="BT207" s="39"/>
      <c r="BU207" s="30"/>
      <c r="BV207" s="31"/>
      <c r="BW207" s="14"/>
      <c r="BX207" s="4"/>
      <c r="BY207" s="39"/>
      <c r="BZ207" s="30"/>
      <c r="CA207" s="31"/>
      <c r="CB207" s="14"/>
      <c r="CC207" s="4"/>
      <c r="CD207" s="35"/>
      <c r="CE207" s="33"/>
      <c r="CF207" s="31"/>
      <c r="CG207" s="14"/>
      <c r="CH207" s="4"/>
      <c r="CI207" s="39"/>
      <c r="CJ207" s="30"/>
      <c r="CK207" s="31"/>
      <c r="CL207" s="14"/>
      <c r="CM207" s="4"/>
      <c r="CN207" s="39"/>
      <c r="CO207" s="30"/>
      <c r="CP207" s="31"/>
      <c r="CQ207" s="14"/>
      <c r="CR207" s="4"/>
      <c r="CS207" s="39"/>
      <c r="CT207" s="39"/>
      <c r="CU207" s="39"/>
      <c r="CV207" s="14"/>
      <c r="CW207" s="4"/>
      <c r="CX207" s="39"/>
      <c r="CY207" s="30"/>
      <c r="CZ207" s="31"/>
      <c r="DA207" s="14"/>
      <c r="DB207" s="286"/>
      <c r="DC207" s="14">
        <v>25362.5</v>
      </c>
      <c r="DD207" s="14">
        <v>4818.875</v>
      </c>
      <c r="DE207" s="14">
        <v>30181.375</v>
      </c>
      <c r="DF207" s="14">
        <v>9054412.5</v>
      </c>
      <c r="DG207" s="4"/>
      <c r="DH207" s="39"/>
      <c r="DI207" s="30"/>
      <c r="DJ207" s="31"/>
      <c r="DK207" s="14"/>
      <c r="DL207" s="4"/>
      <c r="DM207" s="39"/>
      <c r="DN207" s="30"/>
      <c r="DO207" s="31"/>
      <c r="DP207" s="14"/>
      <c r="DQ207" s="4"/>
      <c r="DR207" s="39"/>
      <c r="DS207" s="30"/>
      <c r="DT207" s="31"/>
      <c r="DU207" s="14"/>
      <c r="DV207" s="4"/>
      <c r="DW207" s="45">
        <v>21171</v>
      </c>
      <c r="DX207" s="61">
        <v>0</v>
      </c>
      <c r="DY207" s="61">
        <v>21171</v>
      </c>
      <c r="DZ207" s="14">
        <v>6351300</v>
      </c>
      <c r="EA207" s="4"/>
      <c r="EB207" s="39"/>
      <c r="EC207" s="43"/>
      <c r="ED207" s="31"/>
      <c r="EE207" s="14"/>
      <c r="EF207" s="4"/>
      <c r="EG207" s="39"/>
      <c r="EH207" s="30"/>
      <c r="EI207" s="31"/>
      <c r="EJ207" s="14"/>
      <c r="EK207" s="4"/>
      <c r="EL207" s="39"/>
      <c r="EM207" s="30"/>
      <c r="EN207" s="31"/>
      <c r="EO207" s="14"/>
      <c r="EP207" s="4"/>
      <c r="EQ207" s="39"/>
      <c r="ER207" s="30"/>
      <c r="ES207" s="31"/>
      <c r="ET207" s="14"/>
      <c r="EU207" s="4"/>
      <c r="EV207" s="39"/>
      <c r="EW207" s="30"/>
      <c r="EX207" s="31"/>
      <c r="EY207" s="14"/>
      <c r="EZ207" s="286"/>
      <c r="FA207" s="39"/>
      <c r="FB207" s="30"/>
      <c r="FC207" s="31"/>
      <c r="FD207" s="14"/>
      <c r="FE207" s="4"/>
      <c r="FF207" s="39"/>
      <c r="FG207" s="30"/>
      <c r="FH207" s="31"/>
      <c r="FI207" s="14"/>
      <c r="FJ207" s="94"/>
      <c r="FK207" s="87">
        <f t="shared" si="167"/>
        <v>23020.05755392</v>
      </c>
      <c r="FL207" s="87"/>
      <c r="FM207" s="87"/>
      <c r="FN207" s="87"/>
      <c r="FO207" s="87"/>
      <c r="FP207" s="87"/>
      <c r="FQ207" s="87"/>
      <c r="FR207" s="87"/>
      <c r="FS207" s="87"/>
      <c r="FT207" s="87"/>
      <c r="FU207" s="87"/>
      <c r="FV207" s="87"/>
      <c r="FW207" s="87"/>
      <c r="FX207" s="87"/>
      <c r="FY207" s="87"/>
      <c r="FZ207" s="87"/>
      <c r="GA207" s="87"/>
      <c r="GB207" s="87"/>
      <c r="GC207" s="87"/>
      <c r="GD207" s="87">
        <f t="shared" si="169"/>
        <v>30181.375</v>
      </c>
      <c r="GE207" s="87"/>
      <c r="GF207" s="87"/>
      <c r="GG207" s="87"/>
      <c r="GH207" s="87">
        <f t="shared" si="170"/>
        <v>21171</v>
      </c>
      <c r="GI207" s="87"/>
      <c r="GJ207" s="87"/>
      <c r="GK207" s="87"/>
      <c r="GL207" s="87"/>
      <c r="GM207" s="87"/>
      <c r="GN207" s="87"/>
      <c r="GO207" s="87"/>
      <c r="GP207" s="95"/>
      <c r="GQ207" s="87">
        <f t="shared" si="171"/>
        <v>23020.05755392</v>
      </c>
      <c r="GR207" s="96">
        <f t="shared" si="161"/>
        <v>21171</v>
      </c>
      <c r="GS207" s="20" t="str">
        <f t="shared" si="213"/>
        <v>RAFAEL ANTONIO SALAMANCA</v>
      </c>
      <c r="GT207" s="96">
        <f t="shared" si="173"/>
        <v>18416.046043136001</v>
      </c>
      <c r="GU207" s="96">
        <f t="shared" si="174"/>
        <v>25405.200000000001</v>
      </c>
      <c r="GV207" s="96">
        <f t="shared" si="214"/>
        <v>25676.1875</v>
      </c>
      <c r="GW207" s="87">
        <f t="shared" si="215"/>
        <v>-1849.0575539199999</v>
      </c>
      <c r="GX207" s="88">
        <f t="shared" si="198"/>
        <v>-8.032375894755879E-2</v>
      </c>
      <c r="GY207" s="96">
        <f t="shared" si="216"/>
        <v>21171</v>
      </c>
      <c r="GZ207" s="96">
        <f t="shared" si="163"/>
        <v>6351300</v>
      </c>
    </row>
    <row r="208" spans="1:210" s="27" customFormat="1" ht="30" customHeight="1">
      <c r="A208" s="17">
        <v>192</v>
      </c>
      <c r="B208" s="18" t="s">
        <v>480</v>
      </c>
      <c r="C208" s="53" t="s">
        <v>481</v>
      </c>
      <c r="D208" s="55"/>
      <c r="E208" s="51">
        <v>5</v>
      </c>
      <c r="F208" s="19" t="s">
        <v>970</v>
      </c>
      <c r="G208" s="20" t="s">
        <v>981</v>
      </c>
      <c r="H208" s="60"/>
      <c r="I208" s="90" t="s">
        <v>1039</v>
      </c>
      <c r="J208" s="14">
        <v>22701</v>
      </c>
      <c r="K208" s="14"/>
      <c r="L208" s="14">
        <f t="shared" si="229"/>
        <v>25679.371200000001</v>
      </c>
      <c r="M208" s="14">
        <f t="shared" si="230"/>
        <v>28062.41684736</v>
      </c>
      <c r="N208" s="14">
        <f t="shared" si="231"/>
        <v>28062.41684736</v>
      </c>
      <c r="O208" s="14">
        <f t="shared" si="166"/>
        <v>140312.0842368</v>
      </c>
      <c r="P208" s="286"/>
      <c r="Q208" s="39"/>
      <c r="R208" s="30"/>
      <c r="S208" s="31"/>
      <c r="T208" s="31"/>
      <c r="U208" s="4"/>
      <c r="V208" s="39"/>
      <c r="W208" s="30"/>
      <c r="X208" s="31"/>
      <c r="Y208" s="31"/>
      <c r="Z208" s="286"/>
      <c r="AA208" s="39"/>
      <c r="AB208" s="39"/>
      <c r="AC208" s="31"/>
      <c r="AD208" s="31"/>
      <c r="AE208" s="4"/>
      <c r="AF208" s="39"/>
      <c r="AG208" s="30"/>
      <c r="AH208" s="31"/>
      <c r="AI208" s="31"/>
      <c r="AJ208" s="4"/>
      <c r="AK208" s="39"/>
      <c r="AL208" s="39"/>
      <c r="AM208" s="31"/>
      <c r="AN208" s="31"/>
      <c r="AO208" s="4"/>
      <c r="AP208" s="39"/>
      <c r="AQ208" s="30"/>
      <c r="AR208" s="31"/>
      <c r="AS208" s="14"/>
      <c r="AT208" s="4"/>
      <c r="AU208" s="39"/>
      <c r="AV208" s="14"/>
      <c r="AW208" s="31"/>
      <c r="AX208" s="14"/>
      <c r="AY208" s="4"/>
      <c r="AZ208" s="39"/>
      <c r="BA208" s="30"/>
      <c r="BB208" s="31"/>
      <c r="BC208" s="31"/>
      <c r="BD208" s="4"/>
      <c r="BE208" s="39"/>
      <c r="BF208" s="30"/>
      <c r="BG208" s="31"/>
      <c r="BH208" s="14"/>
      <c r="BI208" s="4"/>
      <c r="BJ208" s="39"/>
      <c r="BK208" s="30"/>
      <c r="BL208" s="31"/>
      <c r="BM208" s="14"/>
      <c r="BN208" s="4"/>
      <c r="BO208" s="39"/>
      <c r="BP208" s="30"/>
      <c r="BQ208" s="31"/>
      <c r="BR208" s="14"/>
      <c r="BS208" s="4"/>
      <c r="BT208" s="39"/>
      <c r="BU208" s="30"/>
      <c r="BV208" s="31"/>
      <c r="BW208" s="14"/>
      <c r="BX208" s="4"/>
      <c r="BY208" s="39"/>
      <c r="BZ208" s="30"/>
      <c r="CA208" s="31"/>
      <c r="CB208" s="14"/>
      <c r="CC208" s="4"/>
      <c r="CD208" s="35"/>
      <c r="CE208" s="33"/>
      <c r="CF208" s="31"/>
      <c r="CG208" s="14"/>
      <c r="CH208" s="4"/>
      <c r="CI208" s="39"/>
      <c r="CJ208" s="30"/>
      <c r="CK208" s="31"/>
      <c r="CL208" s="14"/>
      <c r="CM208" s="4"/>
      <c r="CN208" s="39"/>
      <c r="CO208" s="30"/>
      <c r="CP208" s="31"/>
      <c r="CQ208" s="14"/>
      <c r="CR208" s="4"/>
      <c r="CS208" s="39"/>
      <c r="CT208" s="39"/>
      <c r="CU208" s="39"/>
      <c r="CV208" s="14"/>
      <c r="CW208" s="4"/>
      <c r="CX208" s="39"/>
      <c r="CY208" s="30"/>
      <c r="CZ208" s="31"/>
      <c r="DA208" s="14"/>
      <c r="DB208" s="286"/>
      <c r="DC208" s="14">
        <v>5363.125</v>
      </c>
      <c r="DD208" s="14">
        <v>0</v>
      </c>
      <c r="DE208" s="14">
        <v>5363.125</v>
      </c>
      <c r="DF208" s="14">
        <v>26815.625</v>
      </c>
      <c r="DG208" s="4"/>
      <c r="DH208" s="39"/>
      <c r="DI208" s="30"/>
      <c r="DJ208" s="31"/>
      <c r="DK208" s="14"/>
      <c r="DL208" s="4"/>
      <c r="DM208" s="39"/>
      <c r="DN208" s="30"/>
      <c r="DO208" s="31"/>
      <c r="DP208" s="14"/>
      <c r="DQ208" s="4"/>
      <c r="DR208" s="39"/>
      <c r="DS208" s="30"/>
      <c r="DT208" s="31"/>
      <c r="DU208" s="14"/>
      <c r="DV208" s="4"/>
      <c r="DW208" s="46"/>
      <c r="DX208" s="61"/>
      <c r="DY208" s="61"/>
      <c r="DZ208" s="14"/>
      <c r="EA208" s="4"/>
      <c r="EB208" s="39"/>
      <c r="EC208" s="43"/>
      <c r="ED208" s="31"/>
      <c r="EE208" s="14"/>
      <c r="EF208" s="4"/>
      <c r="EG208" s="39"/>
      <c r="EH208" s="30"/>
      <c r="EI208" s="31"/>
      <c r="EJ208" s="14"/>
      <c r="EK208" s="4"/>
      <c r="EL208" s="39"/>
      <c r="EM208" s="30"/>
      <c r="EN208" s="31"/>
      <c r="EO208" s="14"/>
      <c r="EP208" s="4"/>
      <c r="EQ208" s="39"/>
      <c r="ER208" s="30"/>
      <c r="ES208" s="31"/>
      <c r="ET208" s="14"/>
      <c r="EU208" s="4"/>
      <c r="EV208" s="39"/>
      <c r="EW208" s="30"/>
      <c r="EX208" s="31"/>
      <c r="EY208" s="14"/>
      <c r="EZ208" s="286"/>
      <c r="FA208" s="39"/>
      <c r="FB208" s="30"/>
      <c r="FC208" s="31"/>
      <c r="FD208" s="14"/>
      <c r="FE208" s="4"/>
      <c r="FF208" s="39"/>
      <c r="FG208" s="30"/>
      <c r="FH208" s="31"/>
      <c r="FI208" s="14"/>
      <c r="FJ208" s="94"/>
      <c r="FK208" s="87">
        <f t="shared" si="167"/>
        <v>28062.41684736</v>
      </c>
      <c r="FL208" s="87"/>
      <c r="FM208" s="87"/>
      <c r="FN208" s="87"/>
      <c r="FO208" s="87"/>
      <c r="FP208" s="87"/>
      <c r="FQ208" s="87"/>
      <c r="FR208" s="87"/>
      <c r="FS208" s="87"/>
      <c r="FT208" s="87"/>
      <c r="FU208" s="87"/>
      <c r="FV208" s="87"/>
      <c r="FW208" s="87"/>
      <c r="FX208" s="87"/>
      <c r="FY208" s="87"/>
      <c r="FZ208" s="87"/>
      <c r="GA208" s="87"/>
      <c r="GB208" s="87"/>
      <c r="GC208" s="87"/>
      <c r="GD208" s="87">
        <f t="shared" si="169"/>
        <v>5363.125</v>
      </c>
      <c r="GE208" s="87"/>
      <c r="GF208" s="87"/>
      <c r="GG208" s="87"/>
      <c r="GH208" s="87"/>
      <c r="GI208" s="87"/>
      <c r="GJ208" s="87"/>
      <c r="GK208" s="87"/>
      <c r="GL208" s="87"/>
      <c r="GM208" s="87"/>
      <c r="GN208" s="87"/>
      <c r="GO208" s="87"/>
      <c r="GP208" s="95"/>
      <c r="GQ208" s="87">
        <f t="shared" si="171"/>
        <v>28062.41684736</v>
      </c>
      <c r="GR208" s="96">
        <f t="shared" si="161"/>
        <v>5363.125</v>
      </c>
      <c r="GS208" s="20" t="str">
        <f t="shared" si="213"/>
        <v>MEDICOX LTDA</v>
      </c>
      <c r="GT208" s="96">
        <f t="shared" si="173"/>
        <v>22449.933477888</v>
      </c>
      <c r="GU208" s="96">
        <f t="shared" si="174"/>
        <v>6435.75</v>
      </c>
      <c r="GV208" s="96">
        <f t="shared" si="214"/>
        <v>5363.125</v>
      </c>
      <c r="GW208" s="87">
        <f>GV208-GR208</f>
        <v>0</v>
      </c>
      <c r="GX208" s="88">
        <f>GW208/GR208</f>
        <v>0</v>
      </c>
      <c r="GY208" s="96">
        <f t="shared" si="216"/>
        <v>5363.125</v>
      </c>
      <c r="GZ208" s="96">
        <f t="shared" si="163"/>
        <v>26815.625</v>
      </c>
    </row>
    <row r="209" spans="1:210" s="27" customFormat="1" ht="30" customHeight="1">
      <c r="A209" s="17">
        <v>193</v>
      </c>
      <c r="B209" s="18" t="s">
        <v>482</v>
      </c>
      <c r="C209" s="53" t="s">
        <v>483</v>
      </c>
      <c r="D209" s="55"/>
      <c r="E209" s="51">
        <v>500</v>
      </c>
      <c r="F209" s="19" t="s">
        <v>970</v>
      </c>
      <c r="G209" s="20" t="s">
        <v>981</v>
      </c>
      <c r="H209" s="60"/>
      <c r="I209" s="90" t="s">
        <v>1039</v>
      </c>
      <c r="J209" s="14">
        <v>1588</v>
      </c>
      <c r="K209" s="14"/>
      <c r="L209" s="14">
        <f t="shared" si="229"/>
        <v>1796.3455999999999</v>
      </c>
      <c r="M209" s="14">
        <f t="shared" si="230"/>
        <v>1963.0464716799997</v>
      </c>
      <c r="N209" s="14">
        <f t="shared" si="231"/>
        <v>1963.0464716799997</v>
      </c>
      <c r="O209" s="14">
        <f t="shared" si="166"/>
        <v>981523.23583999986</v>
      </c>
      <c r="P209" s="286"/>
      <c r="Q209" s="39"/>
      <c r="R209" s="30"/>
      <c r="S209" s="31"/>
      <c r="T209" s="31"/>
      <c r="U209" s="4"/>
      <c r="V209" s="39"/>
      <c r="W209" s="30"/>
      <c r="X209" s="31"/>
      <c r="Y209" s="31"/>
      <c r="Z209" s="286"/>
      <c r="AA209" s="39"/>
      <c r="AB209" s="39"/>
      <c r="AC209" s="31"/>
      <c r="AD209" s="31"/>
      <c r="AE209" s="4"/>
      <c r="AF209" s="39"/>
      <c r="AG209" s="30"/>
      <c r="AH209" s="31"/>
      <c r="AI209" s="31"/>
      <c r="AJ209" s="4"/>
      <c r="AK209" s="39"/>
      <c r="AL209" s="39"/>
      <c r="AM209" s="31"/>
      <c r="AN209" s="31"/>
      <c r="AO209" s="4"/>
      <c r="AP209" s="39"/>
      <c r="AQ209" s="30"/>
      <c r="AR209" s="31"/>
      <c r="AS209" s="14"/>
      <c r="AT209" s="4"/>
      <c r="AU209" s="39"/>
      <c r="AV209" s="14"/>
      <c r="AW209" s="31"/>
      <c r="AX209" s="14"/>
      <c r="AY209" s="4"/>
      <c r="AZ209" s="39"/>
      <c r="BA209" s="30"/>
      <c r="BB209" s="31"/>
      <c r="BC209" s="31"/>
      <c r="BD209" s="4"/>
      <c r="BE209" s="39"/>
      <c r="BF209" s="30"/>
      <c r="BG209" s="31"/>
      <c r="BH209" s="14"/>
      <c r="BI209" s="4"/>
      <c r="BJ209" s="39"/>
      <c r="BK209" s="30"/>
      <c r="BL209" s="31"/>
      <c r="BM209" s="14"/>
      <c r="BN209" s="4"/>
      <c r="BO209" s="39"/>
      <c r="BP209" s="30"/>
      <c r="BQ209" s="31"/>
      <c r="BR209" s="14"/>
      <c r="BS209" s="4"/>
      <c r="BT209" s="39"/>
      <c r="BU209" s="30"/>
      <c r="BV209" s="31"/>
      <c r="BW209" s="14"/>
      <c r="BX209" s="4"/>
      <c r="BY209" s="39"/>
      <c r="BZ209" s="30"/>
      <c r="CA209" s="31"/>
      <c r="CB209" s="14"/>
      <c r="CC209" s="4"/>
      <c r="CD209" s="35"/>
      <c r="CE209" s="33"/>
      <c r="CF209" s="31"/>
      <c r="CG209" s="14"/>
      <c r="CH209" s="4"/>
      <c r="CI209" s="39"/>
      <c r="CJ209" s="30"/>
      <c r="CK209" s="31"/>
      <c r="CL209" s="14"/>
      <c r="CM209" s="4"/>
      <c r="CN209" s="39">
        <v>2250</v>
      </c>
      <c r="CO209" s="30">
        <v>0</v>
      </c>
      <c r="CP209" s="31">
        <v>2250</v>
      </c>
      <c r="CQ209" s="14">
        <v>1125000</v>
      </c>
      <c r="CR209" s="4"/>
      <c r="CS209" s="39"/>
      <c r="CT209" s="39"/>
      <c r="CU209" s="39"/>
      <c r="CV209" s="14"/>
      <c r="CW209" s="4"/>
      <c r="CX209" s="39"/>
      <c r="CY209" s="30"/>
      <c r="CZ209" s="31"/>
      <c r="DA209" s="14"/>
      <c r="DB209" s="286"/>
      <c r="DC209" s="14">
        <v>7313.75</v>
      </c>
      <c r="DD209" s="14">
        <v>0</v>
      </c>
      <c r="DE209" s="14">
        <v>7313.75</v>
      </c>
      <c r="DF209" s="14">
        <v>3656875</v>
      </c>
      <c r="DG209" s="4"/>
      <c r="DH209" s="39"/>
      <c r="DI209" s="30"/>
      <c r="DJ209" s="31"/>
      <c r="DK209" s="14"/>
      <c r="DL209" s="4"/>
      <c r="DM209" s="39"/>
      <c r="DN209" s="30"/>
      <c r="DO209" s="31"/>
      <c r="DP209" s="14"/>
      <c r="DQ209" s="4"/>
      <c r="DR209" s="39"/>
      <c r="DS209" s="30"/>
      <c r="DT209" s="31"/>
      <c r="DU209" s="14"/>
      <c r="DV209" s="4"/>
      <c r="DW209" s="45">
        <v>2563</v>
      </c>
      <c r="DX209" s="61">
        <v>0</v>
      </c>
      <c r="DY209" s="61">
        <v>2563</v>
      </c>
      <c r="DZ209" s="14">
        <v>1281500</v>
      </c>
      <c r="EA209" s="4"/>
      <c r="EB209" s="39"/>
      <c r="EC209" s="43"/>
      <c r="ED209" s="31"/>
      <c r="EE209" s="14"/>
      <c r="EF209" s="4"/>
      <c r="EG209" s="39"/>
      <c r="EH209" s="30"/>
      <c r="EI209" s="31"/>
      <c r="EJ209" s="14"/>
      <c r="EK209" s="4"/>
      <c r="EL209" s="39"/>
      <c r="EM209" s="30"/>
      <c r="EN209" s="31"/>
      <c r="EO209" s="14"/>
      <c r="EP209" s="4"/>
      <c r="EQ209" s="39"/>
      <c r="ER209" s="30"/>
      <c r="ES209" s="31"/>
      <c r="ET209" s="14"/>
      <c r="EU209" s="4"/>
      <c r="EV209" s="39"/>
      <c r="EW209" s="30"/>
      <c r="EX209" s="31"/>
      <c r="EY209" s="14"/>
      <c r="EZ209" s="286"/>
      <c r="FA209" s="39"/>
      <c r="FB209" s="30"/>
      <c r="FC209" s="31"/>
      <c r="FD209" s="14"/>
      <c r="FE209" s="4"/>
      <c r="FF209" s="39"/>
      <c r="FG209" s="30"/>
      <c r="FH209" s="31"/>
      <c r="FI209" s="14"/>
      <c r="FJ209" s="94"/>
      <c r="FK209" s="87">
        <f t="shared" si="167"/>
        <v>1963.0464716799997</v>
      </c>
      <c r="FL209" s="87"/>
      <c r="FM209" s="87"/>
      <c r="FN209" s="87"/>
      <c r="FO209" s="87"/>
      <c r="FP209" s="87"/>
      <c r="FQ209" s="87"/>
      <c r="FR209" s="87"/>
      <c r="FS209" s="87"/>
      <c r="FT209" s="87"/>
      <c r="FU209" s="87"/>
      <c r="FV209" s="87"/>
      <c r="FW209" s="87"/>
      <c r="FX209" s="87"/>
      <c r="FY209" s="87"/>
      <c r="FZ209" s="87"/>
      <c r="GA209" s="87">
        <f t="shared" si="172"/>
        <v>2250</v>
      </c>
      <c r="GB209" s="87"/>
      <c r="GC209" s="87"/>
      <c r="GD209" s="87">
        <f t="shared" si="169"/>
        <v>7313.75</v>
      </c>
      <c r="GE209" s="87"/>
      <c r="GF209" s="87"/>
      <c r="GG209" s="87"/>
      <c r="GH209" s="87">
        <f t="shared" si="170"/>
        <v>2563</v>
      </c>
      <c r="GI209" s="87"/>
      <c r="GJ209" s="87"/>
      <c r="GK209" s="87"/>
      <c r="GL209" s="87"/>
      <c r="GM209" s="87"/>
      <c r="GN209" s="87"/>
      <c r="GO209" s="87"/>
      <c r="GP209" s="95"/>
      <c r="GQ209" s="87">
        <f t="shared" si="171"/>
        <v>1963.0464716799997</v>
      </c>
      <c r="GR209" s="96">
        <f t="shared" ref="GR209:GR272" si="232">MIN(FL209:GO209)</f>
        <v>2250</v>
      </c>
      <c r="GS209" s="20" t="str">
        <f t="shared" si="213"/>
        <v>LABORATORIOS GOTHAPLAST LTDA</v>
      </c>
      <c r="GT209" s="96">
        <f t="shared" si="173"/>
        <v>1570.4371773439998</v>
      </c>
      <c r="GU209" s="96">
        <f t="shared" si="174"/>
        <v>2700</v>
      </c>
      <c r="GV209" s="96">
        <f t="shared" si="214"/>
        <v>4042.25</v>
      </c>
      <c r="GW209" s="87">
        <f t="shared" ref="GW209:GW218" si="233">GR209-GQ209</f>
        <v>286.95352832000026</v>
      </c>
      <c r="GX209" s="88">
        <f t="shared" ref="GX209:GX220" si="234">GW209/GQ209</f>
        <v>0.14617765420215539</v>
      </c>
      <c r="GY209" s="96">
        <f t="shared" si="216"/>
        <v>2250</v>
      </c>
      <c r="GZ209" s="96">
        <f t="shared" ref="GZ209:GZ272" si="235">GY209*E209</f>
        <v>1125000</v>
      </c>
    </row>
    <row r="210" spans="1:210" s="27" customFormat="1" ht="30" customHeight="1">
      <c r="A210" s="17">
        <v>194</v>
      </c>
      <c r="B210" s="18" t="s">
        <v>484</v>
      </c>
      <c r="C210" s="53" t="s">
        <v>485</v>
      </c>
      <c r="D210" s="55"/>
      <c r="E210" s="51">
        <v>5</v>
      </c>
      <c r="F210" s="19" t="s">
        <v>970</v>
      </c>
      <c r="G210" s="20" t="s">
        <v>981</v>
      </c>
      <c r="H210" s="60"/>
      <c r="I210" s="90" t="s">
        <v>1032</v>
      </c>
      <c r="J210" s="14">
        <v>528</v>
      </c>
      <c r="K210" s="14"/>
      <c r="L210" s="14">
        <f t="shared" si="229"/>
        <v>597.27359999999999</v>
      </c>
      <c r="M210" s="14">
        <f t="shared" si="230"/>
        <v>652.70059007999998</v>
      </c>
      <c r="N210" s="14">
        <f t="shared" si="231"/>
        <v>652.70059007999998</v>
      </c>
      <c r="O210" s="14">
        <f t="shared" ref="O210:O273" si="236">N210*E210</f>
        <v>3263.5029503999999</v>
      </c>
      <c r="P210" s="286"/>
      <c r="Q210" s="39"/>
      <c r="R210" s="30"/>
      <c r="S210" s="31"/>
      <c r="T210" s="31"/>
      <c r="U210" s="4"/>
      <c r="V210" s="39"/>
      <c r="W210" s="30"/>
      <c r="X210" s="31"/>
      <c r="Y210" s="31"/>
      <c r="Z210" s="286"/>
      <c r="AA210" s="39"/>
      <c r="AB210" s="39"/>
      <c r="AC210" s="31"/>
      <c r="AD210" s="31"/>
      <c r="AE210" s="4"/>
      <c r="AF210" s="39"/>
      <c r="AG210" s="30"/>
      <c r="AH210" s="31"/>
      <c r="AI210" s="31"/>
      <c r="AJ210" s="4"/>
      <c r="AK210" s="39"/>
      <c r="AL210" s="39"/>
      <c r="AM210" s="31"/>
      <c r="AN210" s="31"/>
      <c r="AO210" s="4"/>
      <c r="AP210" s="39"/>
      <c r="AQ210" s="30"/>
      <c r="AR210" s="31"/>
      <c r="AS210" s="14"/>
      <c r="AT210" s="4"/>
      <c r="AU210" s="39"/>
      <c r="AV210" s="14"/>
      <c r="AW210" s="31"/>
      <c r="AX210" s="14"/>
      <c r="AY210" s="4"/>
      <c r="AZ210" s="39"/>
      <c r="BA210" s="30"/>
      <c r="BB210" s="31"/>
      <c r="BC210" s="31"/>
      <c r="BD210" s="4"/>
      <c r="BE210" s="39"/>
      <c r="BF210" s="30"/>
      <c r="BG210" s="31"/>
      <c r="BH210" s="14"/>
      <c r="BI210" s="4"/>
      <c r="BJ210" s="39"/>
      <c r="BK210" s="30"/>
      <c r="BL210" s="31"/>
      <c r="BM210" s="14"/>
      <c r="BN210" s="4"/>
      <c r="BO210" s="39"/>
      <c r="BP210" s="30"/>
      <c r="BQ210" s="31"/>
      <c r="BR210" s="14"/>
      <c r="BS210" s="4"/>
      <c r="BT210" s="39"/>
      <c r="BU210" s="30"/>
      <c r="BV210" s="31"/>
      <c r="BW210" s="14"/>
      <c r="BX210" s="4"/>
      <c r="BY210" s="39"/>
      <c r="BZ210" s="30"/>
      <c r="CA210" s="31"/>
      <c r="CB210" s="14"/>
      <c r="CC210" s="4"/>
      <c r="CD210" s="35"/>
      <c r="CE210" s="33"/>
      <c r="CF210" s="31"/>
      <c r="CG210" s="14"/>
      <c r="CH210" s="4"/>
      <c r="CI210" s="39"/>
      <c r="CJ210" s="30"/>
      <c r="CK210" s="31"/>
      <c r="CL210" s="14"/>
      <c r="CM210" s="4"/>
      <c r="CN210" s="39"/>
      <c r="CO210" s="30"/>
      <c r="CP210" s="31"/>
      <c r="CQ210" s="14"/>
      <c r="CR210" s="4"/>
      <c r="CS210" s="39"/>
      <c r="CT210" s="39"/>
      <c r="CU210" s="39"/>
      <c r="CV210" s="14"/>
      <c r="CW210" s="4"/>
      <c r="CX210" s="39"/>
      <c r="CY210" s="30"/>
      <c r="CZ210" s="31"/>
      <c r="DA210" s="14"/>
      <c r="DB210" s="286"/>
      <c r="DC210" s="43">
        <v>566.25</v>
      </c>
      <c r="DD210" s="43">
        <v>0</v>
      </c>
      <c r="DE210" s="14">
        <v>566.25</v>
      </c>
      <c r="DF210" s="14">
        <v>2831.25</v>
      </c>
      <c r="DG210" s="4"/>
      <c r="DH210" s="39"/>
      <c r="DI210" s="30"/>
      <c r="DJ210" s="31"/>
      <c r="DK210" s="14"/>
      <c r="DL210" s="4"/>
      <c r="DM210" s="39"/>
      <c r="DN210" s="30"/>
      <c r="DO210" s="31"/>
      <c r="DP210" s="14"/>
      <c r="DQ210" s="4"/>
      <c r="DR210" s="39"/>
      <c r="DS210" s="30"/>
      <c r="DT210" s="31"/>
      <c r="DU210" s="14"/>
      <c r="DV210" s="4"/>
      <c r="DW210" s="46"/>
      <c r="DX210" s="61"/>
      <c r="DY210" s="61"/>
      <c r="DZ210" s="14"/>
      <c r="EA210" s="4"/>
      <c r="EB210" s="39"/>
      <c r="EC210" s="43"/>
      <c r="ED210" s="31"/>
      <c r="EE210" s="14"/>
      <c r="EF210" s="4"/>
      <c r="EG210" s="39"/>
      <c r="EH210" s="30"/>
      <c r="EI210" s="31"/>
      <c r="EJ210" s="14"/>
      <c r="EK210" s="4"/>
      <c r="EL210" s="39"/>
      <c r="EM210" s="30"/>
      <c r="EN210" s="31"/>
      <c r="EO210" s="14"/>
      <c r="EP210" s="4"/>
      <c r="EQ210" s="39"/>
      <c r="ER210" s="30"/>
      <c r="ES210" s="31"/>
      <c r="ET210" s="14"/>
      <c r="EU210" s="4"/>
      <c r="EV210" s="39"/>
      <c r="EW210" s="30"/>
      <c r="EX210" s="31"/>
      <c r="EY210" s="14"/>
      <c r="EZ210" s="286"/>
      <c r="FA210" s="39"/>
      <c r="FB210" s="30"/>
      <c r="FC210" s="31"/>
      <c r="FD210" s="14"/>
      <c r="FE210" s="4"/>
      <c r="FF210" s="39"/>
      <c r="FG210" s="30"/>
      <c r="FH210" s="31"/>
      <c r="FI210" s="14"/>
      <c r="FJ210" s="94"/>
      <c r="FK210" s="87">
        <f t="shared" ref="FK210:FK273" si="237">N210</f>
        <v>652.70059007999998</v>
      </c>
      <c r="FL210" s="87"/>
      <c r="FM210" s="87"/>
      <c r="FN210" s="87"/>
      <c r="FO210" s="87"/>
      <c r="FP210" s="87"/>
      <c r="FQ210" s="87"/>
      <c r="FR210" s="87"/>
      <c r="FS210" s="87"/>
      <c r="FT210" s="87"/>
      <c r="FU210" s="87"/>
      <c r="FV210" s="87"/>
      <c r="FW210" s="87"/>
      <c r="FX210" s="87"/>
      <c r="FY210" s="87"/>
      <c r="FZ210" s="87"/>
      <c r="GA210" s="87"/>
      <c r="GB210" s="87"/>
      <c r="GC210" s="87"/>
      <c r="GD210" s="87">
        <f t="shared" ref="GD210:GD267" si="238">DE210</f>
        <v>566.25</v>
      </c>
      <c r="GE210" s="87"/>
      <c r="GF210" s="87"/>
      <c r="GG210" s="87"/>
      <c r="GH210" s="87"/>
      <c r="GI210" s="87"/>
      <c r="GJ210" s="87"/>
      <c r="GK210" s="87"/>
      <c r="GL210" s="87"/>
      <c r="GM210" s="87"/>
      <c r="GN210" s="87"/>
      <c r="GO210" s="87"/>
      <c r="GP210" s="95"/>
      <c r="GQ210" s="87">
        <f t="shared" ref="GQ210:GQ273" si="239">FK210</f>
        <v>652.70059007999998</v>
      </c>
      <c r="GR210" s="96">
        <f t="shared" si="232"/>
        <v>566.25</v>
      </c>
      <c r="GS210" s="20" t="str">
        <f t="shared" si="213"/>
        <v>MEDICOX LTDA</v>
      </c>
      <c r="GT210" s="96">
        <f t="shared" si="173"/>
        <v>522.16047206400003</v>
      </c>
      <c r="GU210" s="96">
        <f t="shared" si="174"/>
        <v>679.5</v>
      </c>
      <c r="GV210" s="96">
        <f t="shared" si="214"/>
        <v>566.25</v>
      </c>
      <c r="GW210" s="87">
        <f t="shared" si="233"/>
        <v>-86.450590079999984</v>
      </c>
      <c r="GX210" s="88">
        <f t="shared" si="234"/>
        <v>-0.13245060812554793</v>
      </c>
      <c r="GY210" s="96">
        <f t="shared" si="216"/>
        <v>566.25</v>
      </c>
      <c r="GZ210" s="96">
        <f t="shared" si="235"/>
        <v>2831.25</v>
      </c>
    </row>
    <row r="211" spans="1:210" s="27" customFormat="1" ht="30" customHeight="1">
      <c r="A211" s="17">
        <v>195</v>
      </c>
      <c r="B211" s="18" t="s">
        <v>486</v>
      </c>
      <c r="C211" s="53" t="s">
        <v>487</v>
      </c>
      <c r="D211" s="55"/>
      <c r="E211" s="51">
        <v>300</v>
      </c>
      <c r="F211" s="19" t="s">
        <v>975</v>
      </c>
      <c r="G211" s="20" t="s">
        <v>981</v>
      </c>
      <c r="H211" s="60"/>
      <c r="I211" s="90" t="s">
        <v>1024</v>
      </c>
      <c r="J211" s="14">
        <v>25800</v>
      </c>
      <c r="K211" s="14"/>
      <c r="L211" s="14"/>
      <c r="M211" s="14">
        <f t="shared" ref="M211:M212" si="240">(J211*9.28%)+J211</f>
        <v>28194.239999999998</v>
      </c>
      <c r="N211" s="14">
        <f t="shared" si="231"/>
        <v>28194.239999999998</v>
      </c>
      <c r="O211" s="14">
        <f t="shared" si="236"/>
        <v>8458272</v>
      </c>
      <c r="P211" s="286"/>
      <c r="Q211" s="39">
        <v>23000</v>
      </c>
      <c r="R211" s="30">
        <v>0</v>
      </c>
      <c r="S211" s="31">
        <v>23000</v>
      </c>
      <c r="T211" s="31">
        <v>6900000</v>
      </c>
      <c r="U211" s="4"/>
      <c r="V211" s="39">
        <v>39235</v>
      </c>
      <c r="W211" s="30">
        <v>0</v>
      </c>
      <c r="X211" s="31">
        <v>39235</v>
      </c>
      <c r="Y211" s="31">
        <v>11770500</v>
      </c>
      <c r="Z211" s="286"/>
      <c r="AA211" s="39"/>
      <c r="AB211" s="39"/>
      <c r="AC211" s="31"/>
      <c r="AD211" s="31"/>
      <c r="AE211" s="4"/>
      <c r="AF211" s="39"/>
      <c r="AG211" s="30"/>
      <c r="AH211" s="31"/>
      <c r="AI211" s="31"/>
      <c r="AJ211" s="4"/>
      <c r="AK211" s="39"/>
      <c r="AL211" s="39"/>
      <c r="AM211" s="31"/>
      <c r="AN211" s="31"/>
      <c r="AO211" s="4"/>
      <c r="AP211" s="39"/>
      <c r="AQ211" s="30"/>
      <c r="AR211" s="31"/>
      <c r="AS211" s="14"/>
      <c r="AT211" s="4"/>
      <c r="AU211" s="39">
        <v>68750</v>
      </c>
      <c r="AV211" s="30">
        <v>0</v>
      </c>
      <c r="AW211" s="31">
        <v>68750</v>
      </c>
      <c r="AX211" s="14">
        <v>20625000</v>
      </c>
      <c r="AY211" s="4"/>
      <c r="AZ211" s="39"/>
      <c r="BA211" s="30"/>
      <c r="BB211" s="31"/>
      <c r="BC211" s="31"/>
      <c r="BD211" s="4"/>
      <c r="BE211" s="39"/>
      <c r="BF211" s="30"/>
      <c r="BG211" s="31"/>
      <c r="BH211" s="14"/>
      <c r="BI211" s="4"/>
      <c r="BJ211" s="39"/>
      <c r="BK211" s="30"/>
      <c r="BL211" s="31"/>
      <c r="BM211" s="14"/>
      <c r="BN211" s="4"/>
      <c r="BO211" s="39"/>
      <c r="BP211" s="30"/>
      <c r="BQ211" s="31"/>
      <c r="BR211" s="14"/>
      <c r="BS211" s="4"/>
      <c r="BT211" s="39"/>
      <c r="BU211" s="30"/>
      <c r="BV211" s="31"/>
      <c r="BW211" s="14"/>
      <c r="BX211" s="4"/>
      <c r="BY211" s="39"/>
      <c r="BZ211" s="30"/>
      <c r="CA211" s="31"/>
      <c r="CB211" s="14"/>
      <c r="CC211" s="4"/>
      <c r="CD211" s="35">
        <v>72350</v>
      </c>
      <c r="CE211" s="33"/>
      <c r="CF211" s="31">
        <v>72350</v>
      </c>
      <c r="CG211" s="14">
        <v>21705000</v>
      </c>
      <c r="CH211" s="4"/>
      <c r="CI211" s="39"/>
      <c r="CJ211" s="30"/>
      <c r="CK211" s="31"/>
      <c r="CL211" s="14"/>
      <c r="CM211" s="4"/>
      <c r="CN211" s="39"/>
      <c r="CO211" s="30"/>
      <c r="CP211" s="31"/>
      <c r="CQ211" s="14"/>
      <c r="CR211" s="4"/>
      <c r="CS211" s="39"/>
      <c r="CT211" s="39"/>
      <c r="CU211" s="39"/>
      <c r="CV211" s="14"/>
      <c r="CW211" s="4"/>
      <c r="CX211" s="39"/>
      <c r="CY211" s="30"/>
      <c r="CZ211" s="31"/>
      <c r="DA211" s="14"/>
      <c r="DB211" s="286"/>
      <c r="DC211" s="14">
        <v>67331.25</v>
      </c>
      <c r="DD211" s="14">
        <v>0</v>
      </c>
      <c r="DE211" s="14">
        <v>67331.25</v>
      </c>
      <c r="DF211" s="14">
        <v>20199375</v>
      </c>
      <c r="DG211" s="4"/>
      <c r="DH211" s="39"/>
      <c r="DI211" s="30"/>
      <c r="DJ211" s="31"/>
      <c r="DK211" s="14"/>
      <c r="DL211" s="4"/>
      <c r="DM211" s="39"/>
      <c r="DN211" s="30"/>
      <c r="DO211" s="31"/>
      <c r="DP211" s="14"/>
      <c r="DQ211" s="4"/>
      <c r="DR211" s="39"/>
      <c r="DS211" s="30"/>
      <c r="DT211" s="31"/>
      <c r="DU211" s="14"/>
      <c r="DV211" s="4"/>
      <c r="DW211" s="45">
        <v>42625</v>
      </c>
      <c r="DX211" s="61">
        <v>0</v>
      </c>
      <c r="DY211" s="61">
        <v>42625</v>
      </c>
      <c r="DZ211" s="14">
        <v>12787500</v>
      </c>
      <c r="EA211" s="4"/>
      <c r="EB211" s="39"/>
      <c r="EC211" s="43"/>
      <c r="ED211" s="31"/>
      <c r="EE211" s="14"/>
      <c r="EF211" s="4"/>
      <c r="EG211" s="39">
        <v>40100</v>
      </c>
      <c r="EH211" s="30">
        <v>0</v>
      </c>
      <c r="EI211" s="31">
        <v>40100</v>
      </c>
      <c r="EJ211" s="14">
        <v>12030000</v>
      </c>
      <c r="EK211" s="4"/>
      <c r="EL211" s="39"/>
      <c r="EM211" s="30"/>
      <c r="EN211" s="31"/>
      <c r="EO211" s="14"/>
      <c r="EP211" s="4"/>
      <c r="EQ211" s="39"/>
      <c r="ER211" s="30"/>
      <c r="ES211" s="31"/>
      <c r="ET211" s="14"/>
      <c r="EU211" s="4"/>
      <c r="EV211" s="39"/>
      <c r="EW211" s="30"/>
      <c r="EX211" s="31"/>
      <c r="EY211" s="14"/>
      <c r="EZ211" s="286"/>
      <c r="FA211" s="39"/>
      <c r="FB211" s="30"/>
      <c r="FC211" s="31"/>
      <c r="FD211" s="14"/>
      <c r="FE211" s="4"/>
      <c r="FF211" s="39"/>
      <c r="FG211" s="30"/>
      <c r="FH211" s="31"/>
      <c r="FI211" s="14"/>
      <c r="FJ211" s="94"/>
      <c r="FK211" s="87">
        <f t="shared" si="237"/>
        <v>28194.239999999998</v>
      </c>
      <c r="FL211" s="87">
        <f t="shared" ref="FL211:FL267" si="241">S211</f>
        <v>23000</v>
      </c>
      <c r="FM211" s="87">
        <f t="shared" ref="FM211:FM236" si="242">X211</f>
        <v>39235</v>
      </c>
      <c r="FN211" s="87"/>
      <c r="FO211" s="87"/>
      <c r="FP211" s="87"/>
      <c r="FQ211" s="87"/>
      <c r="FR211" s="87">
        <f t="shared" ref="FR211:FR259" si="243">AW211</f>
        <v>68750</v>
      </c>
      <c r="FS211" s="87"/>
      <c r="FT211" s="87"/>
      <c r="FU211" s="87"/>
      <c r="FV211" s="87"/>
      <c r="FW211" s="87"/>
      <c r="FX211" s="87"/>
      <c r="FY211" s="87">
        <f t="shared" ref="FY211:FY271" si="244">CF211</f>
        <v>72350</v>
      </c>
      <c r="FZ211" s="87"/>
      <c r="GA211" s="87"/>
      <c r="GB211" s="87"/>
      <c r="GC211" s="87"/>
      <c r="GD211" s="87">
        <f t="shared" si="238"/>
        <v>67331.25</v>
      </c>
      <c r="GE211" s="87"/>
      <c r="GF211" s="87"/>
      <c r="GG211" s="87"/>
      <c r="GH211" s="87">
        <f t="shared" ref="GH211:GH266" si="245">DY211</f>
        <v>42625</v>
      </c>
      <c r="GI211" s="87"/>
      <c r="GJ211" s="87">
        <f t="shared" ref="GJ211:GJ237" si="246">EI211</f>
        <v>40100</v>
      </c>
      <c r="GK211" s="87"/>
      <c r="GL211" s="87"/>
      <c r="GM211" s="87"/>
      <c r="GN211" s="87"/>
      <c r="GO211" s="87"/>
      <c r="GP211" s="95"/>
      <c r="GQ211" s="87">
        <f t="shared" si="239"/>
        <v>28194.239999999998</v>
      </c>
      <c r="GR211" s="96">
        <f t="shared" si="232"/>
        <v>23000</v>
      </c>
      <c r="GS211" s="20" t="str">
        <f t="shared" si="213"/>
        <v>ALFA TRADING S.A.S.</v>
      </c>
      <c r="GT211" s="96">
        <f t="shared" ref="GT211:GT274" si="247">FK211*0.8</f>
        <v>22555.392</v>
      </c>
      <c r="GU211" s="96">
        <f t="shared" ref="GU211:GU274" si="248">GR211*1.2</f>
        <v>27600</v>
      </c>
      <c r="GV211" s="96">
        <f t="shared" si="214"/>
        <v>50484.464285714283</v>
      </c>
      <c r="GW211" s="87">
        <f t="shared" si="233"/>
        <v>-5194.239999999998</v>
      </c>
      <c r="GX211" s="88">
        <f t="shared" si="234"/>
        <v>-0.18423053786872773</v>
      </c>
      <c r="GY211" s="96">
        <f t="shared" si="216"/>
        <v>23000</v>
      </c>
      <c r="GZ211" s="96">
        <f t="shared" si="235"/>
        <v>6900000</v>
      </c>
    </row>
    <row r="212" spans="1:210" s="27" customFormat="1" ht="30" customHeight="1">
      <c r="A212" s="17">
        <v>196</v>
      </c>
      <c r="B212" s="18" t="s">
        <v>488</v>
      </c>
      <c r="C212" s="53" t="s">
        <v>489</v>
      </c>
      <c r="D212" s="55"/>
      <c r="E212" s="51">
        <v>300</v>
      </c>
      <c r="F212" s="19" t="s">
        <v>971</v>
      </c>
      <c r="G212" s="20" t="s">
        <v>981</v>
      </c>
      <c r="H212" s="60"/>
      <c r="I212" s="90" t="s">
        <v>1052</v>
      </c>
      <c r="J212" s="14">
        <v>8959</v>
      </c>
      <c r="K212" s="14"/>
      <c r="L212" s="14"/>
      <c r="M212" s="14">
        <f t="shared" si="240"/>
        <v>9790.395199999999</v>
      </c>
      <c r="N212" s="14">
        <f t="shared" si="231"/>
        <v>9790.395199999999</v>
      </c>
      <c r="O212" s="14">
        <f t="shared" si="236"/>
        <v>2937118.5599999996</v>
      </c>
      <c r="P212" s="286"/>
      <c r="Q212" s="39">
        <v>9500</v>
      </c>
      <c r="R212" s="30">
        <v>0</v>
      </c>
      <c r="S212" s="31">
        <v>9500</v>
      </c>
      <c r="T212" s="31">
        <v>2850000</v>
      </c>
      <c r="U212" s="4"/>
      <c r="V212" s="39"/>
      <c r="W212" s="30"/>
      <c r="X212" s="31"/>
      <c r="Y212" s="31"/>
      <c r="Z212" s="286"/>
      <c r="AA212" s="39"/>
      <c r="AB212" s="39"/>
      <c r="AC212" s="31"/>
      <c r="AD212" s="31"/>
      <c r="AE212" s="4"/>
      <c r="AF212" s="39"/>
      <c r="AG212" s="30"/>
      <c r="AH212" s="31"/>
      <c r="AI212" s="31"/>
      <c r="AJ212" s="4"/>
      <c r="AK212" s="39"/>
      <c r="AL212" s="39"/>
      <c r="AM212" s="31"/>
      <c r="AN212" s="31"/>
      <c r="AO212" s="4"/>
      <c r="AP212" s="39"/>
      <c r="AQ212" s="30"/>
      <c r="AR212" s="31"/>
      <c r="AS212" s="14"/>
      <c r="AT212" s="4"/>
      <c r="AU212" s="39">
        <v>28490</v>
      </c>
      <c r="AV212" s="30">
        <v>0</v>
      </c>
      <c r="AW212" s="31">
        <v>28490</v>
      </c>
      <c r="AX212" s="14">
        <v>8547000</v>
      </c>
      <c r="AY212" s="4"/>
      <c r="AZ212" s="39"/>
      <c r="BA212" s="30"/>
      <c r="BB212" s="31"/>
      <c r="BC212" s="31"/>
      <c r="BD212" s="4"/>
      <c r="BE212" s="39"/>
      <c r="BF212" s="30"/>
      <c r="BG212" s="31"/>
      <c r="BH212" s="14"/>
      <c r="BI212" s="4"/>
      <c r="BJ212" s="39"/>
      <c r="BK212" s="30"/>
      <c r="BL212" s="31"/>
      <c r="BM212" s="14"/>
      <c r="BN212" s="4"/>
      <c r="BO212" s="39"/>
      <c r="BP212" s="30"/>
      <c r="BQ212" s="31"/>
      <c r="BR212" s="14"/>
      <c r="BS212" s="4"/>
      <c r="BT212" s="39"/>
      <c r="BU212" s="30"/>
      <c r="BV212" s="31"/>
      <c r="BW212" s="14"/>
      <c r="BX212" s="4"/>
      <c r="BY212" s="39"/>
      <c r="BZ212" s="30"/>
      <c r="CA212" s="31"/>
      <c r="CB212" s="14"/>
      <c r="CC212" s="4"/>
      <c r="CD212" s="35">
        <v>30017</v>
      </c>
      <c r="CE212" s="33"/>
      <c r="CF212" s="31">
        <v>30017</v>
      </c>
      <c r="CG212" s="14">
        <v>9005100</v>
      </c>
      <c r="CH212" s="4"/>
      <c r="CI212" s="39"/>
      <c r="CJ212" s="30"/>
      <c r="CK212" s="31"/>
      <c r="CL212" s="14"/>
      <c r="CM212" s="4"/>
      <c r="CN212" s="39"/>
      <c r="CO212" s="30"/>
      <c r="CP212" s="31"/>
      <c r="CQ212" s="14"/>
      <c r="CR212" s="4"/>
      <c r="CS212" s="39"/>
      <c r="CT212" s="39"/>
      <c r="CU212" s="39"/>
      <c r="CV212" s="14"/>
      <c r="CW212" s="4"/>
      <c r="CX212" s="39"/>
      <c r="CY212" s="30"/>
      <c r="CZ212" s="31"/>
      <c r="DA212" s="14"/>
      <c r="DB212" s="286"/>
      <c r="DC212" s="14">
        <v>27935</v>
      </c>
      <c r="DD212" s="14">
        <v>0</v>
      </c>
      <c r="DE212" s="14">
        <v>27935</v>
      </c>
      <c r="DF212" s="14">
        <v>8380500</v>
      </c>
      <c r="DG212" s="4"/>
      <c r="DH212" s="39"/>
      <c r="DI212" s="30"/>
      <c r="DJ212" s="31"/>
      <c r="DK212" s="14"/>
      <c r="DL212" s="4"/>
      <c r="DM212" s="39"/>
      <c r="DN212" s="30"/>
      <c r="DO212" s="31"/>
      <c r="DP212" s="14"/>
      <c r="DQ212" s="4"/>
      <c r="DR212" s="39"/>
      <c r="DS212" s="30"/>
      <c r="DT212" s="31"/>
      <c r="DU212" s="14"/>
      <c r="DV212" s="4"/>
      <c r="DW212" s="45">
        <v>17250</v>
      </c>
      <c r="DX212" s="61">
        <v>0</v>
      </c>
      <c r="DY212" s="61">
        <v>17250</v>
      </c>
      <c r="DZ212" s="14">
        <v>5175000</v>
      </c>
      <c r="EA212" s="4"/>
      <c r="EB212" s="39"/>
      <c r="EC212" s="43"/>
      <c r="ED212" s="31"/>
      <c r="EE212" s="14"/>
      <c r="EF212" s="4"/>
      <c r="EG212" s="39">
        <v>16100</v>
      </c>
      <c r="EH212" s="30">
        <v>0</v>
      </c>
      <c r="EI212" s="31">
        <v>16100</v>
      </c>
      <c r="EJ212" s="14">
        <v>4830000</v>
      </c>
      <c r="EK212" s="4"/>
      <c r="EL212" s="39"/>
      <c r="EM212" s="30"/>
      <c r="EN212" s="31"/>
      <c r="EO212" s="14"/>
      <c r="EP212" s="4"/>
      <c r="EQ212" s="39"/>
      <c r="ER212" s="30"/>
      <c r="ES212" s="31"/>
      <c r="ET212" s="14"/>
      <c r="EU212" s="4"/>
      <c r="EV212" s="39"/>
      <c r="EW212" s="30"/>
      <c r="EX212" s="31"/>
      <c r="EY212" s="14"/>
      <c r="EZ212" s="286"/>
      <c r="FA212" s="39"/>
      <c r="FB212" s="30"/>
      <c r="FC212" s="31"/>
      <c r="FD212" s="14"/>
      <c r="FE212" s="4"/>
      <c r="FF212" s="39"/>
      <c r="FG212" s="30"/>
      <c r="FH212" s="31"/>
      <c r="FI212" s="14"/>
      <c r="FJ212" s="94"/>
      <c r="FK212" s="87">
        <f t="shared" si="237"/>
        <v>9790.395199999999</v>
      </c>
      <c r="FL212" s="87">
        <f t="shared" si="241"/>
        <v>9500</v>
      </c>
      <c r="FM212" s="87"/>
      <c r="FN212" s="87"/>
      <c r="FO212" s="87"/>
      <c r="FP212" s="87"/>
      <c r="FQ212" s="87"/>
      <c r="FR212" s="87">
        <f t="shared" si="243"/>
        <v>28490</v>
      </c>
      <c r="FS212" s="87"/>
      <c r="FT212" s="87"/>
      <c r="FU212" s="87"/>
      <c r="FV212" s="87"/>
      <c r="FW212" s="87"/>
      <c r="FX212" s="87"/>
      <c r="FY212" s="87">
        <f t="shared" si="244"/>
        <v>30017</v>
      </c>
      <c r="FZ212" s="87"/>
      <c r="GA212" s="87"/>
      <c r="GB212" s="87"/>
      <c r="GC212" s="87"/>
      <c r="GD212" s="87">
        <f t="shared" si="238"/>
        <v>27935</v>
      </c>
      <c r="GE212" s="87"/>
      <c r="GF212" s="87"/>
      <c r="GG212" s="87"/>
      <c r="GH212" s="87">
        <f t="shared" si="245"/>
        <v>17250</v>
      </c>
      <c r="GI212" s="87"/>
      <c r="GJ212" s="87">
        <f t="shared" si="246"/>
        <v>16100</v>
      </c>
      <c r="GK212" s="87"/>
      <c r="GL212" s="87"/>
      <c r="GM212" s="87"/>
      <c r="GN212" s="87"/>
      <c r="GO212" s="87"/>
      <c r="GP212" s="95"/>
      <c r="GQ212" s="87">
        <f t="shared" si="239"/>
        <v>9790.395199999999</v>
      </c>
      <c r="GR212" s="96">
        <f t="shared" si="232"/>
        <v>9500</v>
      </c>
      <c r="GS212" s="20" t="str">
        <f t="shared" si="213"/>
        <v>ALFA TRADING S.A.S.</v>
      </c>
      <c r="GT212" s="96">
        <f t="shared" si="247"/>
        <v>7832.3161599999994</v>
      </c>
      <c r="GU212" s="96">
        <f t="shared" si="248"/>
        <v>11400</v>
      </c>
      <c r="GV212" s="96">
        <f t="shared" si="214"/>
        <v>21548.666666666668</v>
      </c>
      <c r="GW212" s="87">
        <f t="shared" si="233"/>
        <v>-290.39519999999902</v>
      </c>
      <c r="GX212" s="88">
        <f t="shared" si="234"/>
        <v>-2.9661233695652964E-2</v>
      </c>
      <c r="GY212" s="96">
        <f t="shared" si="216"/>
        <v>9500</v>
      </c>
      <c r="GZ212" s="96">
        <f t="shared" si="235"/>
        <v>2850000</v>
      </c>
    </row>
    <row r="213" spans="1:210" s="27" customFormat="1" ht="30" customHeight="1">
      <c r="A213" s="17">
        <v>197</v>
      </c>
      <c r="B213" s="18" t="s">
        <v>490</v>
      </c>
      <c r="C213" s="53" t="s">
        <v>491</v>
      </c>
      <c r="D213" s="55" t="s">
        <v>941</v>
      </c>
      <c r="E213" s="51">
        <v>1</v>
      </c>
      <c r="F213" s="19" t="s">
        <v>970</v>
      </c>
      <c r="G213" s="20" t="s">
        <v>981</v>
      </c>
      <c r="H213" s="60"/>
      <c r="I213" s="90" t="s">
        <v>1034</v>
      </c>
      <c r="J213" s="14">
        <v>36650</v>
      </c>
      <c r="K213" s="14"/>
      <c r="L213" s="14">
        <f t="shared" ref="L213:L214" si="249">(J213*13.12%)+J213</f>
        <v>41458.479999999996</v>
      </c>
      <c r="M213" s="14">
        <f t="shared" ref="M213:M214" si="250">(L213*9.28%)+L213</f>
        <v>45305.826943999993</v>
      </c>
      <c r="N213" s="14">
        <f t="shared" si="231"/>
        <v>45305.826943999993</v>
      </c>
      <c r="O213" s="14">
        <f t="shared" si="236"/>
        <v>45305.826943999993</v>
      </c>
      <c r="P213" s="286"/>
      <c r="Q213" s="39"/>
      <c r="R213" s="30"/>
      <c r="S213" s="31"/>
      <c r="T213" s="31"/>
      <c r="U213" s="4"/>
      <c r="V213" s="39"/>
      <c r="W213" s="30"/>
      <c r="X213" s="31"/>
      <c r="Y213" s="31"/>
      <c r="Z213" s="286"/>
      <c r="AA213" s="39">
        <v>22320</v>
      </c>
      <c r="AB213" s="39">
        <v>0</v>
      </c>
      <c r="AC213" s="31">
        <v>22320</v>
      </c>
      <c r="AD213" s="31">
        <v>22320</v>
      </c>
      <c r="AE213" s="4"/>
      <c r="AF213" s="39"/>
      <c r="AG213" s="30"/>
      <c r="AH213" s="31"/>
      <c r="AI213" s="31"/>
      <c r="AJ213" s="4"/>
      <c r="AK213" s="39"/>
      <c r="AL213" s="39"/>
      <c r="AM213" s="31"/>
      <c r="AN213" s="31"/>
      <c r="AO213" s="4"/>
      <c r="AP213" s="39"/>
      <c r="AQ213" s="30"/>
      <c r="AR213" s="31"/>
      <c r="AS213" s="14"/>
      <c r="AT213" s="4"/>
      <c r="AU213" s="39"/>
      <c r="AV213" s="30"/>
      <c r="AW213" s="31"/>
      <c r="AX213" s="14"/>
      <c r="AY213" s="4"/>
      <c r="AZ213" s="39"/>
      <c r="BA213" s="30"/>
      <c r="BB213" s="31"/>
      <c r="BC213" s="31"/>
      <c r="BD213" s="4"/>
      <c r="BE213" s="39"/>
      <c r="BF213" s="30"/>
      <c r="BG213" s="31"/>
      <c r="BH213" s="14"/>
      <c r="BI213" s="4"/>
      <c r="BJ213" s="39"/>
      <c r="BK213" s="30"/>
      <c r="BL213" s="31"/>
      <c r="BM213" s="14"/>
      <c r="BN213" s="4"/>
      <c r="BO213" s="39"/>
      <c r="BP213" s="30"/>
      <c r="BQ213" s="31"/>
      <c r="BR213" s="14"/>
      <c r="BS213" s="4"/>
      <c r="BT213" s="39"/>
      <c r="BU213" s="30"/>
      <c r="BV213" s="31"/>
      <c r="BW213" s="14"/>
      <c r="BX213" s="4"/>
      <c r="BY213" s="39"/>
      <c r="BZ213" s="30"/>
      <c r="CA213" s="31"/>
      <c r="CB213" s="14"/>
      <c r="CC213" s="4"/>
      <c r="CD213" s="35"/>
      <c r="CE213" s="33"/>
      <c r="CF213" s="31"/>
      <c r="CG213" s="14"/>
      <c r="CH213" s="4"/>
      <c r="CI213" s="39"/>
      <c r="CJ213" s="30"/>
      <c r="CK213" s="31"/>
      <c r="CL213" s="14"/>
      <c r="CM213" s="4"/>
      <c r="CN213" s="39"/>
      <c r="CO213" s="30"/>
      <c r="CP213" s="31"/>
      <c r="CQ213" s="14"/>
      <c r="CR213" s="4"/>
      <c r="CS213" s="39"/>
      <c r="CT213" s="39"/>
      <c r="CU213" s="39"/>
      <c r="CV213" s="14"/>
      <c r="CW213" s="4"/>
      <c r="CX213" s="39"/>
      <c r="CY213" s="30"/>
      <c r="CZ213" s="31"/>
      <c r="DA213" s="14"/>
      <c r="DB213" s="286"/>
      <c r="DC213" s="14">
        <v>1500</v>
      </c>
      <c r="DD213" s="14">
        <v>0</v>
      </c>
      <c r="DE213" s="14">
        <v>1500</v>
      </c>
      <c r="DF213" s="14">
        <v>1500</v>
      </c>
      <c r="DG213" s="4"/>
      <c r="DH213" s="39"/>
      <c r="DI213" s="30"/>
      <c r="DJ213" s="31"/>
      <c r="DK213" s="14"/>
      <c r="DL213" s="4"/>
      <c r="DM213" s="39"/>
      <c r="DN213" s="30"/>
      <c r="DO213" s="31"/>
      <c r="DP213" s="14"/>
      <c r="DQ213" s="4"/>
      <c r="DR213" s="39"/>
      <c r="DS213" s="30"/>
      <c r="DT213" s="31"/>
      <c r="DU213" s="14"/>
      <c r="DV213" s="4"/>
      <c r="DW213" s="45">
        <v>49335</v>
      </c>
      <c r="DX213" s="61">
        <v>0</v>
      </c>
      <c r="DY213" s="61">
        <v>49335</v>
      </c>
      <c r="DZ213" s="14">
        <v>49335</v>
      </c>
      <c r="EA213" s="4"/>
      <c r="EB213" s="39"/>
      <c r="EC213" s="43"/>
      <c r="ED213" s="31"/>
      <c r="EE213" s="14"/>
      <c r="EF213" s="4"/>
      <c r="EG213" s="39"/>
      <c r="EH213" s="30"/>
      <c r="EI213" s="31"/>
      <c r="EJ213" s="14"/>
      <c r="EK213" s="4"/>
      <c r="EL213" s="39"/>
      <c r="EM213" s="30"/>
      <c r="EN213" s="31"/>
      <c r="EO213" s="14"/>
      <c r="EP213" s="4"/>
      <c r="EQ213" s="39"/>
      <c r="ER213" s="30"/>
      <c r="ES213" s="31"/>
      <c r="ET213" s="14"/>
      <c r="EU213" s="4"/>
      <c r="EV213" s="39"/>
      <c r="EW213" s="30"/>
      <c r="EX213" s="31"/>
      <c r="EY213" s="14"/>
      <c r="EZ213" s="286"/>
      <c r="FA213" s="39"/>
      <c r="FB213" s="30"/>
      <c r="FC213" s="31"/>
      <c r="FD213" s="14"/>
      <c r="FE213" s="4"/>
      <c r="FF213" s="39"/>
      <c r="FG213" s="30"/>
      <c r="FH213" s="31"/>
      <c r="FI213" s="14"/>
      <c r="FJ213" s="94"/>
      <c r="FK213" s="87">
        <f t="shared" si="237"/>
        <v>45305.826943999993</v>
      </c>
      <c r="FL213" s="87"/>
      <c r="FM213" s="87"/>
      <c r="FN213" s="87"/>
      <c r="FO213" s="87"/>
      <c r="FP213" s="87"/>
      <c r="FQ213" s="87"/>
      <c r="FR213" s="87"/>
      <c r="FS213" s="87"/>
      <c r="FT213" s="87"/>
      <c r="FU213" s="87"/>
      <c r="FV213" s="87"/>
      <c r="FW213" s="87"/>
      <c r="FX213" s="87"/>
      <c r="FY213" s="87"/>
      <c r="FZ213" s="87"/>
      <c r="GA213" s="87"/>
      <c r="GB213" s="87"/>
      <c r="GC213" s="87"/>
      <c r="GD213" s="87"/>
      <c r="GE213" s="87"/>
      <c r="GF213" s="87"/>
      <c r="GG213" s="87"/>
      <c r="GH213" s="87">
        <f t="shared" si="245"/>
        <v>49335</v>
      </c>
      <c r="GI213" s="87"/>
      <c r="GJ213" s="87"/>
      <c r="GK213" s="87"/>
      <c r="GL213" s="87"/>
      <c r="GM213" s="87"/>
      <c r="GN213" s="87"/>
      <c r="GO213" s="87"/>
      <c r="GP213" s="95"/>
      <c r="GQ213" s="87">
        <f t="shared" si="239"/>
        <v>45305.826943999993</v>
      </c>
      <c r="GR213" s="96">
        <f t="shared" si="232"/>
        <v>49335</v>
      </c>
      <c r="GS213" s="20" t="str">
        <f t="shared" si="213"/>
        <v>RAFAEL ANTONIO SALAMANCA</v>
      </c>
      <c r="GT213" s="98">
        <f t="shared" si="247"/>
        <v>36244.661555199993</v>
      </c>
      <c r="GU213" s="98">
        <f>FK213*1.2</f>
        <v>54366.992332799993</v>
      </c>
      <c r="GV213" s="96">
        <f t="shared" si="214"/>
        <v>49335</v>
      </c>
      <c r="GW213" s="87">
        <f>GV213-GR213</f>
        <v>0</v>
      </c>
      <c r="GX213" s="88">
        <f>GW213/GR213</f>
        <v>0</v>
      </c>
      <c r="GY213" s="96">
        <f t="shared" si="216"/>
        <v>49335</v>
      </c>
      <c r="GZ213" s="96">
        <f t="shared" si="235"/>
        <v>49335</v>
      </c>
      <c r="HB213" s="84"/>
    </row>
    <row r="214" spans="1:210" s="27" customFormat="1" ht="30" customHeight="1">
      <c r="A214" s="17">
        <v>198</v>
      </c>
      <c r="B214" s="18" t="s">
        <v>492</v>
      </c>
      <c r="C214" s="53" t="s">
        <v>493</v>
      </c>
      <c r="D214" s="55"/>
      <c r="E214" s="51">
        <v>2200</v>
      </c>
      <c r="F214" s="19" t="s">
        <v>970</v>
      </c>
      <c r="G214" s="20" t="s">
        <v>981</v>
      </c>
      <c r="H214" s="60"/>
      <c r="I214" s="90" t="s">
        <v>1053</v>
      </c>
      <c r="J214" s="14">
        <v>885</v>
      </c>
      <c r="K214" s="14"/>
      <c r="L214" s="14">
        <f t="shared" si="249"/>
        <v>1001.112</v>
      </c>
      <c r="M214" s="14">
        <f t="shared" si="250"/>
        <v>1094.0151936</v>
      </c>
      <c r="N214" s="14">
        <f t="shared" si="231"/>
        <v>1094.0151936</v>
      </c>
      <c r="O214" s="14">
        <f t="shared" si="236"/>
        <v>2406833.4259199998</v>
      </c>
      <c r="P214" s="286"/>
      <c r="Q214" s="39"/>
      <c r="R214" s="30"/>
      <c r="S214" s="31"/>
      <c r="T214" s="31"/>
      <c r="U214" s="4"/>
      <c r="V214" s="39"/>
      <c r="W214" s="30"/>
      <c r="X214" s="31"/>
      <c r="Y214" s="31"/>
      <c r="Z214" s="286"/>
      <c r="AA214" s="39"/>
      <c r="AB214" s="39"/>
      <c r="AC214" s="31"/>
      <c r="AD214" s="31"/>
      <c r="AE214" s="4"/>
      <c r="AF214" s="39"/>
      <c r="AG214" s="30"/>
      <c r="AH214" s="31"/>
      <c r="AI214" s="31"/>
      <c r="AJ214" s="4"/>
      <c r="AK214" s="39"/>
      <c r="AL214" s="39"/>
      <c r="AM214" s="31"/>
      <c r="AN214" s="31"/>
      <c r="AO214" s="4"/>
      <c r="AP214" s="39"/>
      <c r="AQ214" s="30"/>
      <c r="AR214" s="31"/>
      <c r="AS214" s="14"/>
      <c r="AT214" s="4"/>
      <c r="AU214" s="39">
        <v>884</v>
      </c>
      <c r="AV214" s="30">
        <v>0</v>
      </c>
      <c r="AW214" s="31">
        <v>884</v>
      </c>
      <c r="AX214" s="14">
        <v>1944800</v>
      </c>
      <c r="AY214" s="4"/>
      <c r="AZ214" s="39"/>
      <c r="BA214" s="30"/>
      <c r="BB214" s="31"/>
      <c r="BC214" s="31"/>
      <c r="BD214" s="4"/>
      <c r="BE214" s="39"/>
      <c r="BF214" s="30"/>
      <c r="BG214" s="31"/>
      <c r="BH214" s="14"/>
      <c r="BI214" s="4"/>
      <c r="BJ214" s="39"/>
      <c r="BK214" s="30"/>
      <c r="BL214" s="31"/>
      <c r="BM214" s="14"/>
      <c r="BN214" s="4"/>
      <c r="BO214" s="39"/>
      <c r="BP214" s="30"/>
      <c r="BQ214" s="31"/>
      <c r="BR214" s="14"/>
      <c r="BS214" s="4"/>
      <c r="BT214" s="39"/>
      <c r="BU214" s="30"/>
      <c r="BV214" s="31"/>
      <c r="BW214" s="14"/>
      <c r="BX214" s="4"/>
      <c r="BY214" s="39"/>
      <c r="BZ214" s="30"/>
      <c r="CA214" s="31"/>
      <c r="CB214" s="14"/>
      <c r="CC214" s="4"/>
      <c r="CD214" s="35"/>
      <c r="CE214" s="33"/>
      <c r="CF214" s="31"/>
      <c r="CG214" s="14"/>
      <c r="CH214" s="4"/>
      <c r="CI214" s="39"/>
      <c r="CJ214" s="30"/>
      <c r="CK214" s="31"/>
      <c r="CL214" s="14"/>
      <c r="CM214" s="4"/>
      <c r="CN214" s="39">
        <v>930</v>
      </c>
      <c r="CO214" s="30">
        <v>0</v>
      </c>
      <c r="CP214" s="31">
        <v>930</v>
      </c>
      <c r="CQ214" s="14">
        <v>2046000</v>
      </c>
      <c r="CR214" s="4"/>
      <c r="CS214" s="39"/>
      <c r="CT214" s="39"/>
      <c r="CU214" s="39"/>
      <c r="CV214" s="14"/>
      <c r="CW214" s="4"/>
      <c r="CX214" s="39"/>
      <c r="CY214" s="30"/>
      <c r="CZ214" s="31"/>
      <c r="DA214" s="14"/>
      <c r="DB214" s="286"/>
      <c r="DC214" s="43"/>
      <c r="DD214" s="43"/>
      <c r="DE214" s="14"/>
      <c r="DF214" s="14"/>
      <c r="DG214" s="4"/>
      <c r="DH214" s="39"/>
      <c r="DI214" s="30"/>
      <c r="DJ214" s="31"/>
      <c r="DK214" s="14"/>
      <c r="DL214" s="4"/>
      <c r="DM214" s="39"/>
      <c r="DN214" s="30"/>
      <c r="DO214" s="31"/>
      <c r="DP214" s="14"/>
      <c r="DQ214" s="4"/>
      <c r="DR214" s="39"/>
      <c r="DS214" s="30"/>
      <c r="DT214" s="31"/>
      <c r="DU214" s="14"/>
      <c r="DV214" s="4"/>
      <c r="DW214" s="45">
        <v>1071</v>
      </c>
      <c r="DX214" s="61">
        <v>0</v>
      </c>
      <c r="DY214" s="61">
        <v>1071</v>
      </c>
      <c r="DZ214" s="14">
        <v>2356200</v>
      </c>
      <c r="EA214" s="4"/>
      <c r="EB214" s="39"/>
      <c r="EC214" s="43"/>
      <c r="ED214" s="31"/>
      <c r="EE214" s="14"/>
      <c r="EF214" s="4"/>
      <c r="EG214" s="39"/>
      <c r="EH214" s="30"/>
      <c r="EI214" s="31"/>
      <c r="EJ214" s="14"/>
      <c r="EK214" s="4"/>
      <c r="EL214" s="39"/>
      <c r="EM214" s="30"/>
      <c r="EN214" s="31"/>
      <c r="EO214" s="14"/>
      <c r="EP214" s="4"/>
      <c r="EQ214" s="39"/>
      <c r="ER214" s="30"/>
      <c r="ES214" s="31"/>
      <c r="ET214" s="14"/>
      <c r="EU214" s="4"/>
      <c r="EV214" s="39"/>
      <c r="EW214" s="30"/>
      <c r="EX214" s="31"/>
      <c r="EY214" s="14"/>
      <c r="EZ214" s="286"/>
      <c r="FA214" s="39"/>
      <c r="FB214" s="30"/>
      <c r="FC214" s="31"/>
      <c r="FD214" s="14"/>
      <c r="FE214" s="4"/>
      <c r="FF214" s="39"/>
      <c r="FG214" s="30"/>
      <c r="FH214" s="31"/>
      <c r="FI214" s="14"/>
      <c r="FJ214" s="94"/>
      <c r="FK214" s="87">
        <f t="shared" si="237"/>
        <v>1094.0151936</v>
      </c>
      <c r="FL214" s="87"/>
      <c r="FM214" s="87"/>
      <c r="FN214" s="87"/>
      <c r="FO214" s="87"/>
      <c r="FP214" s="87"/>
      <c r="FQ214" s="87"/>
      <c r="FR214" s="87">
        <f t="shared" si="243"/>
        <v>884</v>
      </c>
      <c r="FS214" s="87"/>
      <c r="FT214" s="87"/>
      <c r="FU214" s="87"/>
      <c r="FV214" s="87"/>
      <c r="FW214" s="87"/>
      <c r="FX214" s="87"/>
      <c r="FY214" s="87"/>
      <c r="FZ214" s="87"/>
      <c r="GA214" s="87">
        <f t="shared" ref="GA214:GA261" si="251">CP214</f>
        <v>930</v>
      </c>
      <c r="GB214" s="87"/>
      <c r="GC214" s="87"/>
      <c r="GD214" s="87"/>
      <c r="GE214" s="87"/>
      <c r="GF214" s="87"/>
      <c r="GG214" s="87"/>
      <c r="GH214" s="87">
        <f t="shared" si="245"/>
        <v>1071</v>
      </c>
      <c r="GI214" s="87"/>
      <c r="GJ214" s="87"/>
      <c r="GK214" s="87"/>
      <c r="GL214" s="87"/>
      <c r="GM214" s="87"/>
      <c r="GN214" s="87"/>
      <c r="GO214" s="87"/>
      <c r="GP214" s="95"/>
      <c r="GQ214" s="87">
        <f t="shared" si="239"/>
        <v>1094.0151936</v>
      </c>
      <c r="GR214" s="96">
        <f t="shared" si="232"/>
        <v>884</v>
      </c>
      <c r="GS214" s="20" t="str">
        <f t="shared" si="213"/>
        <v>BIOPLAST S.A.S</v>
      </c>
      <c r="GT214" s="96">
        <f t="shared" si="247"/>
        <v>875.21215488000007</v>
      </c>
      <c r="GU214" s="96">
        <f t="shared" si="248"/>
        <v>1060.8</v>
      </c>
      <c r="GV214" s="96">
        <f t="shared" si="214"/>
        <v>961.66666666666663</v>
      </c>
      <c r="GW214" s="87">
        <f t="shared" si="233"/>
        <v>-210.01519359999998</v>
      </c>
      <c r="GX214" s="88">
        <f t="shared" si="234"/>
        <v>-0.19196734636647736</v>
      </c>
      <c r="GY214" s="96">
        <f t="shared" si="216"/>
        <v>884</v>
      </c>
      <c r="GZ214" s="96">
        <f t="shared" si="235"/>
        <v>1944800</v>
      </c>
    </row>
    <row r="215" spans="1:210" s="27" customFormat="1" ht="30" customHeight="1">
      <c r="A215" s="17">
        <v>199</v>
      </c>
      <c r="B215" s="18" t="s">
        <v>494</v>
      </c>
      <c r="C215" s="53" t="s">
        <v>495</v>
      </c>
      <c r="D215" s="55" t="s">
        <v>942</v>
      </c>
      <c r="E215" s="51">
        <v>1</v>
      </c>
      <c r="F215" s="19" t="s">
        <v>970</v>
      </c>
      <c r="G215" s="20" t="s">
        <v>981</v>
      </c>
      <c r="H215" s="60"/>
      <c r="I215" s="90" t="s">
        <v>1054</v>
      </c>
      <c r="J215" s="14">
        <v>4832006</v>
      </c>
      <c r="K215" s="14"/>
      <c r="L215" s="14"/>
      <c r="M215" s="14">
        <f t="shared" ref="M215:M216" si="252">(J215*9.28%)+J215</f>
        <v>5280416.1568</v>
      </c>
      <c r="N215" s="14">
        <f t="shared" si="231"/>
        <v>5280416.1568</v>
      </c>
      <c r="O215" s="14">
        <f t="shared" si="236"/>
        <v>5280416.1568</v>
      </c>
      <c r="P215" s="286"/>
      <c r="Q215" s="39"/>
      <c r="R215" s="30"/>
      <c r="S215" s="31"/>
      <c r="T215" s="31"/>
      <c r="U215" s="4"/>
      <c r="V215" s="39"/>
      <c r="W215" s="30"/>
      <c r="X215" s="31"/>
      <c r="Y215" s="31"/>
      <c r="Z215" s="286"/>
      <c r="AA215" s="39"/>
      <c r="AB215" s="39"/>
      <c r="AC215" s="31"/>
      <c r="AD215" s="31"/>
      <c r="AE215" s="4"/>
      <c r="AF215" s="39"/>
      <c r="AG215" s="30"/>
      <c r="AH215" s="31"/>
      <c r="AI215" s="31"/>
      <c r="AJ215" s="4"/>
      <c r="AK215" s="39"/>
      <c r="AL215" s="39"/>
      <c r="AM215" s="31"/>
      <c r="AN215" s="31"/>
      <c r="AO215" s="4"/>
      <c r="AP215" s="39"/>
      <c r="AQ215" s="30"/>
      <c r="AR215" s="31"/>
      <c r="AS215" s="14"/>
      <c r="AT215" s="4"/>
      <c r="AU215" s="39"/>
      <c r="AV215" s="30"/>
      <c r="AW215" s="31"/>
      <c r="AX215" s="14"/>
      <c r="AY215" s="4"/>
      <c r="AZ215" s="39"/>
      <c r="BA215" s="30"/>
      <c r="BB215" s="31"/>
      <c r="BC215" s="31"/>
      <c r="BD215" s="4"/>
      <c r="BE215" s="39"/>
      <c r="BF215" s="30"/>
      <c r="BG215" s="31"/>
      <c r="BH215" s="14"/>
      <c r="BI215" s="4"/>
      <c r="BJ215" s="39"/>
      <c r="BK215" s="30"/>
      <c r="BL215" s="31"/>
      <c r="BM215" s="14"/>
      <c r="BN215" s="4"/>
      <c r="BO215" s="39"/>
      <c r="BP215" s="30"/>
      <c r="BQ215" s="31"/>
      <c r="BR215" s="14"/>
      <c r="BS215" s="4"/>
      <c r="BT215" s="39"/>
      <c r="BU215" s="30"/>
      <c r="BV215" s="31"/>
      <c r="BW215" s="14"/>
      <c r="BX215" s="4"/>
      <c r="BY215" s="39"/>
      <c r="BZ215" s="30"/>
      <c r="CA215" s="31"/>
      <c r="CB215" s="14"/>
      <c r="CC215" s="4"/>
      <c r="CD215" s="35"/>
      <c r="CE215" s="33"/>
      <c r="CF215" s="31"/>
      <c r="CG215" s="14"/>
      <c r="CH215" s="4"/>
      <c r="CI215" s="39"/>
      <c r="CJ215" s="30"/>
      <c r="CK215" s="31"/>
      <c r="CL215" s="14"/>
      <c r="CM215" s="4"/>
      <c r="CN215" s="39"/>
      <c r="CO215" s="30"/>
      <c r="CP215" s="31"/>
      <c r="CQ215" s="14"/>
      <c r="CR215" s="4"/>
      <c r="CS215" s="39"/>
      <c r="CT215" s="39"/>
      <c r="CU215" s="39"/>
      <c r="CV215" s="14"/>
      <c r="CW215" s="4"/>
      <c r="CX215" s="39"/>
      <c r="CY215" s="30"/>
      <c r="CZ215" s="31"/>
      <c r="DA215" s="14"/>
      <c r="DB215" s="286"/>
      <c r="DC215" s="43"/>
      <c r="DD215" s="43"/>
      <c r="DE215" s="14"/>
      <c r="DF215" s="14"/>
      <c r="DG215" s="4"/>
      <c r="DH215" s="39"/>
      <c r="DI215" s="30"/>
      <c r="DJ215" s="31"/>
      <c r="DK215" s="14"/>
      <c r="DL215" s="4"/>
      <c r="DM215" s="39"/>
      <c r="DN215" s="30"/>
      <c r="DO215" s="31"/>
      <c r="DP215" s="14"/>
      <c r="DQ215" s="4"/>
      <c r="DR215" s="39"/>
      <c r="DS215" s="30"/>
      <c r="DT215" s="31"/>
      <c r="DU215" s="14"/>
      <c r="DV215" s="4"/>
      <c r="DW215" s="46"/>
      <c r="DX215" s="61"/>
      <c r="DY215" s="61"/>
      <c r="DZ215" s="14"/>
      <c r="EA215" s="4"/>
      <c r="EB215" s="40">
        <v>3568000</v>
      </c>
      <c r="EC215" s="14">
        <v>677920</v>
      </c>
      <c r="ED215" s="41">
        <v>4245920</v>
      </c>
      <c r="EE215" s="14">
        <v>4245920</v>
      </c>
      <c r="EF215" s="4"/>
      <c r="EG215" s="39"/>
      <c r="EH215" s="30"/>
      <c r="EI215" s="31"/>
      <c r="EJ215" s="14"/>
      <c r="EK215" s="4"/>
      <c r="EL215" s="39"/>
      <c r="EM215" s="30"/>
      <c r="EN215" s="31"/>
      <c r="EO215" s="14"/>
      <c r="EP215" s="4"/>
      <c r="EQ215" s="39"/>
      <c r="ER215" s="30"/>
      <c r="ES215" s="31"/>
      <c r="ET215" s="14"/>
      <c r="EU215" s="4"/>
      <c r="EV215" s="39"/>
      <c r="EW215" s="30"/>
      <c r="EX215" s="31"/>
      <c r="EY215" s="14"/>
      <c r="EZ215" s="286"/>
      <c r="FA215" s="39"/>
      <c r="FB215" s="30"/>
      <c r="FC215" s="31"/>
      <c r="FD215" s="14"/>
      <c r="FE215" s="4"/>
      <c r="FF215" s="39"/>
      <c r="FG215" s="30"/>
      <c r="FH215" s="31"/>
      <c r="FI215" s="14"/>
      <c r="FJ215" s="94"/>
      <c r="FK215" s="87">
        <f t="shared" si="237"/>
        <v>5280416.1568</v>
      </c>
      <c r="FL215" s="87"/>
      <c r="FM215" s="87"/>
      <c r="FN215" s="87"/>
      <c r="FO215" s="87"/>
      <c r="FP215" s="87"/>
      <c r="FQ215" s="87"/>
      <c r="FR215" s="87"/>
      <c r="FS215" s="87"/>
      <c r="FT215" s="87"/>
      <c r="FU215" s="87"/>
      <c r="FV215" s="87"/>
      <c r="FW215" s="87"/>
      <c r="FX215" s="87"/>
      <c r="FY215" s="87"/>
      <c r="FZ215" s="87"/>
      <c r="GA215" s="87"/>
      <c r="GB215" s="87"/>
      <c r="GC215" s="87"/>
      <c r="GD215" s="87"/>
      <c r="GE215" s="87"/>
      <c r="GF215" s="87"/>
      <c r="GG215" s="87"/>
      <c r="GH215" s="87"/>
      <c r="GI215" s="87">
        <f t="shared" ref="GI215:GI251" si="253">ED215</f>
        <v>4245920</v>
      </c>
      <c r="GJ215" s="87"/>
      <c r="GK215" s="87"/>
      <c r="GL215" s="87"/>
      <c r="GM215" s="87"/>
      <c r="GN215" s="87"/>
      <c r="GO215" s="87"/>
      <c r="GP215" s="95"/>
      <c r="GQ215" s="87">
        <f t="shared" si="239"/>
        <v>5280416.1568</v>
      </c>
      <c r="GR215" s="96">
        <f t="shared" si="232"/>
        <v>4245920</v>
      </c>
      <c r="GS215" s="20" t="str">
        <f t="shared" si="213"/>
        <v>RP MEDICAS SA</v>
      </c>
      <c r="GT215" s="96">
        <f t="shared" si="247"/>
        <v>4224332.9254400004</v>
      </c>
      <c r="GU215" s="96">
        <f t="shared" si="248"/>
        <v>5095104</v>
      </c>
      <c r="GV215" s="96">
        <f t="shared" si="214"/>
        <v>4245920</v>
      </c>
      <c r="GW215" s="87">
        <f t="shared" si="233"/>
        <v>-1034496.1568</v>
      </c>
      <c r="GX215" s="88">
        <f t="shared" si="234"/>
        <v>-0.19591186112628631</v>
      </c>
      <c r="GY215" s="96">
        <f t="shared" si="216"/>
        <v>4245920</v>
      </c>
      <c r="GZ215" s="96">
        <f t="shared" si="235"/>
        <v>4245920</v>
      </c>
    </row>
    <row r="216" spans="1:210" s="27" customFormat="1" ht="30" customHeight="1">
      <c r="A216" s="17">
        <v>200</v>
      </c>
      <c r="B216" s="18" t="s">
        <v>496</v>
      </c>
      <c r="C216" s="53" t="s">
        <v>497</v>
      </c>
      <c r="D216" s="55" t="s">
        <v>943</v>
      </c>
      <c r="E216" s="51">
        <v>1</v>
      </c>
      <c r="F216" s="19" t="s">
        <v>970</v>
      </c>
      <c r="G216" s="20" t="s">
        <v>981</v>
      </c>
      <c r="H216" s="60"/>
      <c r="I216" s="90" t="s">
        <v>1054</v>
      </c>
      <c r="J216" s="14">
        <v>5042857</v>
      </c>
      <c r="K216" s="14"/>
      <c r="L216" s="14"/>
      <c r="M216" s="14">
        <f t="shared" si="252"/>
        <v>5510834.1295999996</v>
      </c>
      <c r="N216" s="14">
        <f t="shared" si="231"/>
        <v>5510834.1295999996</v>
      </c>
      <c r="O216" s="14">
        <f t="shared" si="236"/>
        <v>5510834.1295999996</v>
      </c>
      <c r="P216" s="286"/>
      <c r="Q216" s="39"/>
      <c r="R216" s="30"/>
      <c r="S216" s="31"/>
      <c r="T216" s="31"/>
      <c r="U216" s="4"/>
      <c r="V216" s="39"/>
      <c r="W216" s="30"/>
      <c r="X216" s="31"/>
      <c r="Y216" s="31"/>
      <c r="Z216" s="286"/>
      <c r="AA216" s="39"/>
      <c r="AB216" s="39"/>
      <c r="AC216" s="31"/>
      <c r="AD216" s="31"/>
      <c r="AE216" s="4"/>
      <c r="AF216" s="39"/>
      <c r="AG216" s="30"/>
      <c r="AH216" s="31"/>
      <c r="AI216" s="31"/>
      <c r="AJ216" s="4"/>
      <c r="AK216" s="39"/>
      <c r="AL216" s="39"/>
      <c r="AM216" s="31"/>
      <c r="AN216" s="31"/>
      <c r="AO216" s="4"/>
      <c r="AP216" s="39"/>
      <c r="AQ216" s="30"/>
      <c r="AR216" s="31"/>
      <c r="AS216" s="14"/>
      <c r="AT216" s="4"/>
      <c r="AU216" s="39"/>
      <c r="AV216" s="30"/>
      <c r="AW216" s="31"/>
      <c r="AX216" s="14"/>
      <c r="AY216" s="4"/>
      <c r="AZ216" s="39"/>
      <c r="BA216" s="30"/>
      <c r="BB216" s="31"/>
      <c r="BC216" s="31"/>
      <c r="BD216" s="4"/>
      <c r="BE216" s="39"/>
      <c r="BF216" s="30"/>
      <c r="BG216" s="31"/>
      <c r="BH216" s="14"/>
      <c r="BI216" s="4"/>
      <c r="BJ216" s="39"/>
      <c r="BK216" s="30"/>
      <c r="BL216" s="31"/>
      <c r="BM216" s="14"/>
      <c r="BN216" s="4"/>
      <c r="BO216" s="39"/>
      <c r="BP216" s="30"/>
      <c r="BQ216" s="31"/>
      <c r="BR216" s="14"/>
      <c r="BS216" s="4"/>
      <c r="BT216" s="39"/>
      <c r="BU216" s="30"/>
      <c r="BV216" s="31"/>
      <c r="BW216" s="14"/>
      <c r="BX216" s="4"/>
      <c r="BY216" s="39"/>
      <c r="BZ216" s="30"/>
      <c r="CA216" s="31"/>
      <c r="CB216" s="14"/>
      <c r="CC216" s="4"/>
      <c r="CD216" s="35"/>
      <c r="CE216" s="33"/>
      <c r="CF216" s="31"/>
      <c r="CG216" s="14"/>
      <c r="CH216" s="4"/>
      <c r="CI216" s="39"/>
      <c r="CJ216" s="30"/>
      <c r="CK216" s="31"/>
      <c r="CL216" s="14"/>
      <c r="CM216" s="4"/>
      <c r="CN216" s="39"/>
      <c r="CO216" s="30"/>
      <c r="CP216" s="31"/>
      <c r="CQ216" s="14"/>
      <c r="CR216" s="4"/>
      <c r="CS216" s="39"/>
      <c r="CT216" s="39"/>
      <c r="CU216" s="39"/>
      <c r="CV216" s="14"/>
      <c r="CW216" s="4"/>
      <c r="CX216" s="39"/>
      <c r="CY216" s="30"/>
      <c r="CZ216" s="31"/>
      <c r="DA216" s="14"/>
      <c r="DB216" s="286"/>
      <c r="DC216" s="43"/>
      <c r="DD216" s="43"/>
      <c r="DE216" s="14"/>
      <c r="DF216" s="14"/>
      <c r="DG216" s="4"/>
      <c r="DH216" s="39"/>
      <c r="DI216" s="30"/>
      <c r="DJ216" s="31"/>
      <c r="DK216" s="14"/>
      <c r="DL216" s="4"/>
      <c r="DM216" s="39"/>
      <c r="DN216" s="30"/>
      <c r="DO216" s="31"/>
      <c r="DP216" s="14"/>
      <c r="DQ216" s="4"/>
      <c r="DR216" s="39"/>
      <c r="DS216" s="30"/>
      <c r="DT216" s="31"/>
      <c r="DU216" s="14"/>
      <c r="DV216" s="4"/>
      <c r="DW216" s="46"/>
      <c r="DX216" s="61"/>
      <c r="DY216" s="61"/>
      <c r="DZ216" s="14"/>
      <c r="EA216" s="4"/>
      <c r="EB216" s="40">
        <v>3853000</v>
      </c>
      <c r="EC216" s="14">
        <v>732070</v>
      </c>
      <c r="ED216" s="41">
        <v>4585070</v>
      </c>
      <c r="EE216" s="14">
        <v>4585070</v>
      </c>
      <c r="EF216" s="4"/>
      <c r="EG216" s="39"/>
      <c r="EH216" s="30"/>
      <c r="EI216" s="31"/>
      <c r="EJ216" s="14"/>
      <c r="EK216" s="4"/>
      <c r="EL216" s="39"/>
      <c r="EM216" s="30"/>
      <c r="EN216" s="31"/>
      <c r="EO216" s="14"/>
      <c r="EP216" s="4"/>
      <c r="EQ216" s="39"/>
      <c r="ER216" s="30"/>
      <c r="ES216" s="31"/>
      <c r="ET216" s="14"/>
      <c r="EU216" s="4"/>
      <c r="EV216" s="39"/>
      <c r="EW216" s="30"/>
      <c r="EX216" s="31"/>
      <c r="EY216" s="14"/>
      <c r="EZ216" s="286"/>
      <c r="FA216" s="39"/>
      <c r="FB216" s="30"/>
      <c r="FC216" s="31"/>
      <c r="FD216" s="14"/>
      <c r="FE216" s="4"/>
      <c r="FF216" s="39"/>
      <c r="FG216" s="30"/>
      <c r="FH216" s="31"/>
      <c r="FI216" s="14"/>
      <c r="FJ216" s="94"/>
      <c r="FK216" s="87">
        <f t="shared" si="237"/>
        <v>5510834.1295999996</v>
      </c>
      <c r="FL216" s="87"/>
      <c r="FM216" s="87"/>
      <c r="FN216" s="87"/>
      <c r="FO216" s="87"/>
      <c r="FP216" s="87"/>
      <c r="FQ216" s="87"/>
      <c r="FR216" s="87"/>
      <c r="FS216" s="87"/>
      <c r="FT216" s="87"/>
      <c r="FU216" s="87"/>
      <c r="FV216" s="87"/>
      <c r="FW216" s="87"/>
      <c r="FX216" s="87"/>
      <c r="FY216" s="87"/>
      <c r="FZ216" s="87"/>
      <c r="GA216" s="87"/>
      <c r="GB216" s="87"/>
      <c r="GC216" s="87"/>
      <c r="GD216" s="87"/>
      <c r="GE216" s="87"/>
      <c r="GF216" s="87"/>
      <c r="GG216" s="87"/>
      <c r="GH216" s="87"/>
      <c r="GI216" s="87">
        <f t="shared" si="253"/>
        <v>4585070</v>
      </c>
      <c r="GJ216" s="87"/>
      <c r="GK216" s="87"/>
      <c r="GL216" s="87"/>
      <c r="GM216" s="87"/>
      <c r="GN216" s="87"/>
      <c r="GO216" s="87"/>
      <c r="GP216" s="95"/>
      <c r="GQ216" s="87">
        <f t="shared" si="239"/>
        <v>5510834.1295999996</v>
      </c>
      <c r="GR216" s="96">
        <f t="shared" si="232"/>
        <v>4585070</v>
      </c>
      <c r="GS216" s="20" t="str">
        <f t="shared" si="213"/>
        <v>RP MEDICAS SA</v>
      </c>
      <c r="GT216" s="96">
        <f t="shared" si="247"/>
        <v>4408667.3036799999</v>
      </c>
      <c r="GU216" s="96">
        <f t="shared" si="248"/>
        <v>5502084</v>
      </c>
      <c r="GV216" s="96">
        <f t="shared" si="214"/>
        <v>4585070</v>
      </c>
      <c r="GW216" s="87">
        <f t="shared" si="233"/>
        <v>-925764.12959999964</v>
      </c>
      <c r="GX216" s="88">
        <f t="shared" si="234"/>
        <v>-0.16798983744175869</v>
      </c>
      <c r="GY216" s="96">
        <f t="shared" si="216"/>
        <v>4585070</v>
      </c>
      <c r="GZ216" s="96">
        <f t="shared" si="235"/>
        <v>4585070</v>
      </c>
    </row>
    <row r="217" spans="1:210" s="27" customFormat="1" ht="30" customHeight="1">
      <c r="A217" s="17">
        <v>201</v>
      </c>
      <c r="B217" s="18" t="s">
        <v>498</v>
      </c>
      <c r="C217" s="53" t="s">
        <v>499</v>
      </c>
      <c r="D217" s="55" t="s">
        <v>944</v>
      </c>
      <c r="E217" s="51">
        <v>100</v>
      </c>
      <c r="F217" s="19" t="s">
        <v>970</v>
      </c>
      <c r="G217" s="20" t="s">
        <v>981</v>
      </c>
      <c r="H217" s="60"/>
      <c r="I217" s="90" t="s">
        <v>1025</v>
      </c>
      <c r="J217" s="14">
        <v>85652.63</v>
      </c>
      <c r="K217" s="14"/>
      <c r="L217" s="14">
        <f>(J217*13.12%)+J217</f>
        <v>96890.255056000009</v>
      </c>
      <c r="M217" s="14">
        <f>(L217*9.28%)+L217</f>
        <v>105881.6707251968</v>
      </c>
      <c r="N217" s="14">
        <f>M217</f>
        <v>105881.6707251968</v>
      </c>
      <c r="O217" s="14">
        <f t="shared" si="236"/>
        <v>10588167.07251968</v>
      </c>
      <c r="P217" s="286"/>
      <c r="Q217" s="39"/>
      <c r="R217" s="30"/>
      <c r="S217" s="31"/>
      <c r="T217" s="31"/>
      <c r="U217" s="4"/>
      <c r="V217" s="39"/>
      <c r="W217" s="30"/>
      <c r="X217" s="31"/>
      <c r="Y217" s="31"/>
      <c r="Z217" s="286"/>
      <c r="AA217" s="39"/>
      <c r="AB217" s="39"/>
      <c r="AC217" s="31"/>
      <c r="AD217" s="31"/>
      <c r="AE217" s="4"/>
      <c r="AF217" s="39"/>
      <c r="AG217" s="30"/>
      <c r="AH217" s="31"/>
      <c r="AI217" s="31"/>
      <c r="AJ217" s="4"/>
      <c r="AK217" s="39"/>
      <c r="AL217" s="39"/>
      <c r="AM217" s="31"/>
      <c r="AN217" s="31"/>
      <c r="AO217" s="4"/>
      <c r="AP217" s="39"/>
      <c r="AQ217" s="30"/>
      <c r="AR217" s="31"/>
      <c r="AS217" s="14"/>
      <c r="AT217" s="4"/>
      <c r="AU217" s="39"/>
      <c r="AV217" s="30"/>
      <c r="AW217" s="31"/>
      <c r="AX217" s="14"/>
      <c r="AY217" s="4"/>
      <c r="AZ217" s="39"/>
      <c r="BA217" s="30"/>
      <c r="BB217" s="31"/>
      <c r="BC217" s="31"/>
      <c r="BD217" s="4"/>
      <c r="BE217" s="39"/>
      <c r="BF217" s="30"/>
      <c r="BG217" s="31"/>
      <c r="BH217" s="14"/>
      <c r="BI217" s="4"/>
      <c r="BJ217" s="39"/>
      <c r="BK217" s="30"/>
      <c r="BL217" s="31"/>
      <c r="BM217" s="14"/>
      <c r="BN217" s="4"/>
      <c r="BO217" s="39"/>
      <c r="BP217" s="30"/>
      <c r="BQ217" s="31"/>
      <c r="BR217" s="14"/>
      <c r="BS217" s="4"/>
      <c r="BT217" s="39"/>
      <c r="BU217" s="30"/>
      <c r="BV217" s="31"/>
      <c r="BW217" s="14"/>
      <c r="BX217" s="4"/>
      <c r="BY217" s="39"/>
      <c r="BZ217" s="30"/>
      <c r="CA217" s="31"/>
      <c r="CB217" s="14"/>
      <c r="CC217" s="4"/>
      <c r="CD217" s="35"/>
      <c r="CE217" s="33"/>
      <c r="CF217" s="31"/>
      <c r="CG217" s="14"/>
      <c r="CH217" s="4"/>
      <c r="CI217" s="39"/>
      <c r="CJ217" s="30"/>
      <c r="CK217" s="31"/>
      <c r="CL217" s="14"/>
      <c r="CM217" s="4"/>
      <c r="CN217" s="39"/>
      <c r="CO217" s="30"/>
      <c r="CP217" s="31"/>
      <c r="CQ217" s="14"/>
      <c r="CR217" s="4"/>
      <c r="CS217" s="39"/>
      <c r="CT217" s="39"/>
      <c r="CU217" s="39"/>
      <c r="CV217" s="14"/>
      <c r="CW217" s="4"/>
      <c r="CX217" s="39"/>
      <c r="CY217" s="30"/>
      <c r="CZ217" s="31"/>
      <c r="DA217" s="14"/>
      <c r="DB217" s="286"/>
      <c r="DC217" s="43">
        <v>84707.5</v>
      </c>
      <c r="DD217" s="43">
        <v>16094.425000000001</v>
      </c>
      <c r="DE217" s="14">
        <v>100801.925</v>
      </c>
      <c r="DF217" s="14">
        <v>10080192.5</v>
      </c>
      <c r="DG217" s="4"/>
      <c r="DH217" s="39"/>
      <c r="DI217" s="30"/>
      <c r="DJ217" s="31"/>
      <c r="DK217" s="14"/>
      <c r="DL217" s="4"/>
      <c r="DM217" s="39"/>
      <c r="DN217" s="30"/>
      <c r="DO217" s="31"/>
      <c r="DP217" s="14"/>
      <c r="DQ217" s="4"/>
      <c r="DR217" s="39"/>
      <c r="DS217" s="30"/>
      <c r="DT217" s="31"/>
      <c r="DU217" s="14"/>
      <c r="DV217" s="4"/>
      <c r="DW217" s="46"/>
      <c r="DX217" s="61"/>
      <c r="DY217" s="61"/>
      <c r="DZ217" s="14"/>
      <c r="EA217" s="4"/>
      <c r="EB217" s="39"/>
      <c r="EC217" s="43"/>
      <c r="ED217" s="31"/>
      <c r="EE217" s="14"/>
      <c r="EF217" s="4"/>
      <c r="EG217" s="39"/>
      <c r="EH217" s="30"/>
      <c r="EI217" s="31"/>
      <c r="EJ217" s="14"/>
      <c r="EK217" s="4"/>
      <c r="EL217" s="39"/>
      <c r="EM217" s="30"/>
      <c r="EN217" s="31"/>
      <c r="EO217" s="14"/>
      <c r="EP217" s="4"/>
      <c r="EQ217" s="39"/>
      <c r="ER217" s="30"/>
      <c r="ES217" s="31"/>
      <c r="ET217" s="14"/>
      <c r="EU217" s="4"/>
      <c r="EV217" s="39">
        <v>98000</v>
      </c>
      <c r="EW217" s="14">
        <v>18620</v>
      </c>
      <c r="EX217" s="31">
        <v>116620</v>
      </c>
      <c r="EY217" s="14">
        <v>11662000</v>
      </c>
      <c r="EZ217" s="286"/>
      <c r="FA217" s="39">
        <v>3901.3333333333335</v>
      </c>
      <c r="FB217" s="14">
        <v>741.25333333333333</v>
      </c>
      <c r="FC217" s="31">
        <v>4642.586666666667</v>
      </c>
      <c r="FD217" s="14">
        <v>464258.66666666669</v>
      </c>
      <c r="FE217" s="4"/>
      <c r="FF217" s="39"/>
      <c r="FG217" s="30"/>
      <c r="FH217" s="31"/>
      <c r="FI217" s="14"/>
      <c r="FJ217" s="94"/>
      <c r="FK217" s="87">
        <f t="shared" si="237"/>
        <v>105881.6707251968</v>
      </c>
      <c r="FL217" s="87"/>
      <c r="FM217" s="87"/>
      <c r="FN217" s="87"/>
      <c r="FO217" s="87"/>
      <c r="FP217" s="87"/>
      <c r="FQ217" s="87"/>
      <c r="FR217" s="87"/>
      <c r="FS217" s="87"/>
      <c r="FT217" s="87"/>
      <c r="FU217" s="87"/>
      <c r="FV217" s="87"/>
      <c r="FW217" s="87"/>
      <c r="FX217" s="87"/>
      <c r="FY217" s="87"/>
      <c r="FZ217" s="87"/>
      <c r="GA217" s="87"/>
      <c r="GB217" s="87"/>
      <c r="GC217" s="87"/>
      <c r="GD217" s="87">
        <f t="shared" si="238"/>
        <v>100801.925</v>
      </c>
      <c r="GE217" s="87"/>
      <c r="GF217" s="87"/>
      <c r="GG217" s="87"/>
      <c r="GH217" s="87"/>
      <c r="GI217" s="87"/>
      <c r="GJ217" s="87"/>
      <c r="GK217" s="87"/>
      <c r="GL217" s="87"/>
      <c r="GM217" s="87">
        <f t="shared" ref="GM217:GM276" si="254">EX217</f>
        <v>116620</v>
      </c>
      <c r="GN217" s="87"/>
      <c r="GO217" s="87"/>
      <c r="GP217" s="95"/>
      <c r="GQ217" s="87">
        <f t="shared" si="239"/>
        <v>105881.6707251968</v>
      </c>
      <c r="GR217" s="96">
        <f t="shared" si="232"/>
        <v>100801.925</v>
      </c>
      <c r="GS217" s="20" t="str">
        <f t="shared" si="213"/>
        <v>MEDICOX LTDA</v>
      </c>
      <c r="GT217" s="98">
        <f t="shared" si="247"/>
        <v>84705.336580157455</v>
      </c>
      <c r="GU217" s="98">
        <f>FK217*1.2</f>
        <v>127058.00487023615</v>
      </c>
      <c r="GV217" s="96">
        <f t="shared" si="214"/>
        <v>108710.96249999999</v>
      </c>
      <c r="GW217" s="87">
        <f t="shared" si="233"/>
        <v>-5079.7457251968008</v>
      </c>
      <c r="GX217" s="88">
        <f t="shared" si="234"/>
        <v>-4.7975685408106872E-2</v>
      </c>
      <c r="GY217" s="96">
        <f t="shared" si="216"/>
        <v>100801.925</v>
      </c>
      <c r="GZ217" s="96">
        <f t="shared" si="235"/>
        <v>10080192.5</v>
      </c>
      <c r="HB217" s="84"/>
    </row>
    <row r="218" spans="1:210" s="27" customFormat="1" ht="30" customHeight="1">
      <c r="A218" s="17">
        <v>202</v>
      </c>
      <c r="B218" s="18" t="s">
        <v>500</v>
      </c>
      <c r="C218" s="53" t="s">
        <v>501</v>
      </c>
      <c r="D218" s="55"/>
      <c r="E218" s="51">
        <v>1</v>
      </c>
      <c r="F218" s="19" t="s">
        <v>970</v>
      </c>
      <c r="G218" s="20" t="s">
        <v>981</v>
      </c>
      <c r="H218" s="60"/>
      <c r="I218" s="90" t="s">
        <v>1027</v>
      </c>
      <c r="J218" s="14">
        <v>2499</v>
      </c>
      <c r="K218" s="14"/>
      <c r="L218" s="14"/>
      <c r="M218" s="14"/>
      <c r="N218" s="14">
        <f>J218</f>
        <v>2499</v>
      </c>
      <c r="O218" s="14">
        <f t="shared" si="236"/>
        <v>2499</v>
      </c>
      <c r="P218" s="286"/>
      <c r="Q218" s="39"/>
      <c r="R218" s="30"/>
      <c r="S218" s="31"/>
      <c r="T218" s="31"/>
      <c r="U218" s="4"/>
      <c r="V218" s="39"/>
      <c r="W218" s="30"/>
      <c r="X218" s="31"/>
      <c r="Y218" s="31"/>
      <c r="Z218" s="286"/>
      <c r="AA218" s="39"/>
      <c r="AB218" s="39"/>
      <c r="AC218" s="31"/>
      <c r="AD218" s="31"/>
      <c r="AE218" s="4"/>
      <c r="AF218" s="39"/>
      <c r="AG218" s="30"/>
      <c r="AH218" s="31"/>
      <c r="AI218" s="31"/>
      <c r="AJ218" s="4"/>
      <c r="AK218" s="39"/>
      <c r="AL218" s="39"/>
      <c r="AM218" s="31"/>
      <c r="AN218" s="31"/>
      <c r="AO218" s="4"/>
      <c r="AP218" s="39"/>
      <c r="AQ218" s="30"/>
      <c r="AR218" s="31"/>
      <c r="AS218" s="14"/>
      <c r="AT218" s="4"/>
      <c r="AU218" s="39"/>
      <c r="AV218" s="30"/>
      <c r="AW218" s="31"/>
      <c r="AX218" s="14"/>
      <c r="AY218" s="4"/>
      <c r="AZ218" s="39"/>
      <c r="BA218" s="30"/>
      <c r="BB218" s="31"/>
      <c r="BC218" s="31"/>
      <c r="BD218" s="4"/>
      <c r="BE218" s="39"/>
      <c r="BF218" s="30"/>
      <c r="BG218" s="31"/>
      <c r="BH218" s="14"/>
      <c r="BI218" s="4"/>
      <c r="BJ218" s="39"/>
      <c r="BK218" s="30"/>
      <c r="BL218" s="31"/>
      <c r="BM218" s="14"/>
      <c r="BN218" s="4"/>
      <c r="BO218" s="39"/>
      <c r="BP218" s="30"/>
      <c r="BQ218" s="31"/>
      <c r="BR218" s="14"/>
      <c r="BS218" s="4"/>
      <c r="BT218" s="39"/>
      <c r="BU218" s="30"/>
      <c r="BV218" s="31"/>
      <c r="BW218" s="14"/>
      <c r="BX218" s="4"/>
      <c r="BY218" s="40">
        <v>4600</v>
      </c>
      <c r="BZ218" s="37">
        <v>874</v>
      </c>
      <c r="CA218" s="41">
        <v>5474</v>
      </c>
      <c r="CB218" s="14">
        <v>5474</v>
      </c>
      <c r="CC218" s="4"/>
      <c r="CD218" s="35">
        <v>5373</v>
      </c>
      <c r="CE218" s="37">
        <v>1021</v>
      </c>
      <c r="CF218" s="31">
        <v>6394</v>
      </c>
      <c r="CG218" s="14">
        <v>6394</v>
      </c>
      <c r="CH218" s="4"/>
      <c r="CI218" s="39"/>
      <c r="CJ218" s="30"/>
      <c r="CK218" s="31"/>
      <c r="CL218" s="14"/>
      <c r="CM218" s="4"/>
      <c r="CN218" s="39">
        <v>2500</v>
      </c>
      <c r="CO218" s="14">
        <v>475</v>
      </c>
      <c r="CP218" s="31">
        <v>2975</v>
      </c>
      <c r="CQ218" s="14">
        <v>2975</v>
      </c>
      <c r="CR218" s="4"/>
      <c r="CS218" s="39"/>
      <c r="CT218" s="39"/>
      <c r="CU218" s="39"/>
      <c r="CV218" s="14"/>
      <c r="CW218" s="4"/>
      <c r="CX218" s="39"/>
      <c r="CY218" s="30"/>
      <c r="CZ218" s="31"/>
      <c r="DA218" s="14"/>
      <c r="DB218" s="286"/>
      <c r="DC218" s="43">
        <v>3672.4799999999991</v>
      </c>
      <c r="DD218" s="43">
        <v>697.77119999999979</v>
      </c>
      <c r="DE218" s="14">
        <v>4370.2511999999988</v>
      </c>
      <c r="DF218" s="14">
        <v>4370.2511999999988</v>
      </c>
      <c r="DG218" s="4"/>
      <c r="DH218" s="39"/>
      <c r="DI218" s="30"/>
      <c r="DJ218" s="31"/>
      <c r="DK218" s="14"/>
      <c r="DL218" s="4"/>
      <c r="DM218" s="39"/>
      <c r="DN218" s="30"/>
      <c r="DO218" s="31"/>
      <c r="DP218" s="14"/>
      <c r="DQ218" s="4"/>
      <c r="DR218" s="39"/>
      <c r="DS218" s="30"/>
      <c r="DT218" s="31"/>
      <c r="DU218" s="14"/>
      <c r="DV218" s="4"/>
      <c r="DW218" s="46"/>
      <c r="DX218" s="61"/>
      <c r="DY218" s="61"/>
      <c r="DZ218" s="14"/>
      <c r="EA218" s="4"/>
      <c r="EB218" s="39"/>
      <c r="EC218" s="43"/>
      <c r="ED218" s="31"/>
      <c r="EE218" s="14"/>
      <c r="EF218" s="4"/>
      <c r="EG218" s="39"/>
      <c r="EH218" s="30"/>
      <c r="EI218" s="31"/>
      <c r="EJ218" s="14"/>
      <c r="EK218" s="4"/>
      <c r="EL218" s="39"/>
      <c r="EM218" s="30"/>
      <c r="EN218" s="31"/>
      <c r="EO218" s="14"/>
      <c r="EP218" s="4"/>
      <c r="EQ218" s="39"/>
      <c r="ER218" s="30"/>
      <c r="ES218" s="31"/>
      <c r="ET218" s="14"/>
      <c r="EU218" s="4"/>
      <c r="EV218" s="39"/>
      <c r="EW218" s="30"/>
      <c r="EX218" s="31"/>
      <c r="EY218" s="14"/>
      <c r="EZ218" s="286"/>
      <c r="FA218" s="39">
        <v>5149.8</v>
      </c>
      <c r="FB218" s="14">
        <v>978.4620000000001</v>
      </c>
      <c r="FC218" s="31">
        <v>6128.2620000000006</v>
      </c>
      <c r="FD218" s="14">
        <v>6128.2620000000006</v>
      </c>
      <c r="FE218" s="4"/>
      <c r="FF218" s="39"/>
      <c r="FG218" s="30"/>
      <c r="FH218" s="31"/>
      <c r="FI218" s="14"/>
      <c r="FJ218" s="94"/>
      <c r="FK218" s="87">
        <f t="shared" si="237"/>
        <v>2499</v>
      </c>
      <c r="FL218" s="87"/>
      <c r="FM218" s="87"/>
      <c r="FN218" s="87"/>
      <c r="FO218" s="87"/>
      <c r="FP218" s="87"/>
      <c r="FQ218" s="87"/>
      <c r="FR218" s="87"/>
      <c r="FS218" s="87"/>
      <c r="FT218" s="87"/>
      <c r="FU218" s="87"/>
      <c r="FV218" s="87"/>
      <c r="FW218" s="87"/>
      <c r="FX218" s="87">
        <f t="shared" ref="FX218:FX258" si="255">CA218</f>
        <v>5474</v>
      </c>
      <c r="FY218" s="87">
        <f t="shared" si="244"/>
        <v>6394</v>
      </c>
      <c r="FZ218" s="87"/>
      <c r="GA218" s="87">
        <f t="shared" si="251"/>
        <v>2975</v>
      </c>
      <c r="GB218" s="87"/>
      <c r="GC218" s="87"/>
      <c r="GD218" s="87">
        <f t="shared" si="238"/>
        <v>4370.2511999999988</v>
      </c>
      <c r="GE218" s="87"/>
      <c r="GF218" s="87"/>
      <c r="GG218" s="87"/>
      <c r="GH218" s="87"/>
      <c r="GI218" s="87"/>
      <c r="GJ218" s="87"/>
      <c r="GK218" s="87"/>
      <c r="GL218" s="87"/>
      <c r="GM218" s="87"/>
      <c r="GN218" s="87">
        <f t="shared" ref="GN218:GN271" si="256">FC218</f>
        <v>6128.2620000000006</v>
      </c>
      <c r="GO218" s="87"/>
      <c r="GP218" s="95"/>
      <c r="GQ218" s="87">
        <f t="shared" si="239"/>
        <v>2499</v>
      </c>
      <c r="GR218" s="96">
        <f t="shared" si="232"/>
        <v>2975</v>
      </c>
      <c r="GS218" s="20" t="str">
        <f t="shared" si="213"/>
        <v>LABORATORIOS GOTHAPLAST LTDA</v>
      </c>
      <c r="GT218" s="96">
        <f t="shared" si="247"/>
        <v>1999.2</v>
      </c>
      <c r="GU218" s="96">
        <f t="shared" si="248"/>
        <v>3570</v>
      </c>
      <c r="GV218" s="96">
        <f t="shared" si="214"/>
        <v>5068.3026399999999</v>
      </c>
      <c r="GW218" s="87">
        <f t="shared" si="233"/>
        <v>476</v>
      </c>
      <c r="GX218" s="88">
        <f t="shared" si="234"/>
        <v>0.19047619047619047</v>
      </c>
      <c r="GY218" s="96">
        <f t="shared" si="216"/>
        <v>2975</v>
      </c>
      <c r="GZ218" s="96">
        <f t="shared" si="235"/>
        <v>2975</v>
      </c>
    </row>
    <row r="219" spans="1:210" s="27" customFormat="1" ht="30" customHeight="1">
      <c r="A219" s="17">
        <v>203</v>
      </c>
      <c r="B219" s="18" t="s">
        <v>502</v>
      </c>
      <c r="C219" s="53" t="s">
        <v>503</v>
      </c>
      <c r="D219" s="55"/>
      <c r="E219" s="51">
        <v>25</v>
      </c>
      <c r="F219" s="19" t="s">
        <v>970</v>
      </c>
      <c r="G219" s="20" t="s">
        <v>981</v>
      </c>
      <c r="H219" s="60"/>
      <c r="I219" s="90" t="s">
        <v>1024</v>
      </c>
      <c r="J219" s="14">
        <v>122200</v>
      </c>
      <c r="K219" s="14"/>
      <c r="L219" s="14"/>
      <c r="M219" s="14">
        <f t="shared" ref="M219:M220" si="257">(J219*9.28%)+J219</f>
        <v>133540.16</v>
      </c>
      <c r="N219" s="14">
        <f t="shared" ref="N219:N220" si="258">M219</f>
        <v>133540.16</v>
      </c>
      <c r="O219" s="14">
        <f t="shared" si="236"/>
        <v>3338504</v>
      </c>
      <c r="P219" s="286"/>
      <c r="Q219" s="39"/>
      <c r="R219" s="30"/>
      <c r="S219" s="31"/>
      <c r="T219" s="31"/>
      <c r="U219" s="4"/>
      <c r="V219" s="39"/>
      <c r="W219" s="30"/>
      <c r="X219" s="31"/>
      <c r="Y219" s="31"/>
      <c r="Z219" s="286"/>
      <c r="AA219" s="39"/>
      <c r="AB219" s="39"/>
      <c r="AC219" s="31"/>
      <c r="AD219" s="31"/>
      <c r="AE219" s="4"/>
      <c r="AF219" s="39"/>
      <c r="AG219" s="30"/>
      <c r="AH219" s="31"/>
      <c r="AI219" s="31"/>
      <c r="AJ219" s="4"/>
      <c r="AK219" s="39"/>
      <c r="AL219" s="39"/>
      <c r="AM219" s="31"/>
      <c r="AN219" s="31"/>
      <c r="AO219" s="4"/>
      <c r="AP219" s="39"/>
      <c r="AQ219" s="30"/>
      <c r="AR219" s="31"/>
      <c r="AS219" s="14"/>
      <c r="AT219" s="4"/>
      <c r="AU219" s="39"/>
      <c r="AV219" s="30"/>
      <c r="AW219" s="31"/>
      <c r="AX219" s="14"/>
      <c r="AY219" s="4"/>
      <c r="AZ219" s="39"/>
      <c r="BA219" s="30"/>
      <c r="BB219" s="31"/>
      <c r="BC219" s="31"/>
      <c r="BD219" s="4"/>
      <c r="BE219" s="39"/>
      <c r="BF219" s="30"/>
      <c r="BG219" s="31"/>
      <c r="BH219" s="14"/>
      <c r="BI219" s="4"/>
      <c r="BJ219" s="39"/>
      <c r="BK219" s="30"/>
      <c r="BL219" s="31"/>
      <c r="BM219" s="14"/>
      <c r="BN219" s="4"/>
      <c r="BO219" s="39"/>
      <c r="BP219" s="30"/>
      <c r="BQ219" s="31"/>
      <c r="BR219" s="14"/>
      <c r="BS219" s="4"/>
      <c r="BT219" s="39"/>
      <c r="BU219" s="30"/>
      <c r="BV219" s="31"/>
      <c r="BW219" s="14"/>
      <c r="BX219" s="4"/>
      <c r="BY219" s="39"/>
      <c r="BZ219" s="30"/>
      <c r="CA219" s="31"/>
      <c r="CB219" s="14"/>
      <c r="CC219" s="4"/>
      <c r="CD219" s="35"/>
      <c r="CE219" s="33"/>
      <c r="CF219" s="31"/>
      <c r="CG219" s="14"/>
      <c r="CH219" s="4"/>
      <c r="CI219" s="39"/>
      <c r="CJ219" s="30"/>
      <c r="CK219" s="31"/>
      <c r="CL219" s="14"/>
      <c r="CM219" s="4"/>
      <c r="CN219" s="39"/>
      <c r="CO219" s="30"/>
      <c r="CP219" s="31"/>
      <c r="CQ219" s="14"/>
      <c r="CR219" s="4"/>
      <c r="CS219" s="39"/>
      <c r="CT219" s="39"/>
      <c r="CU219" s="39"/>
      <c r="CV219" s="14"/>
      <c r="CW219" s="4"/>
      <c r="CX219" s="39"/>
      <c r="CY219" s="30"/>
      <c r="CZ219" s="31"/>
      <c r="DA219" s="14"/>
      <c r="DB219" s="286"/>
      <c r="DC219" s="43"/>
      <c r="DD219" s="43"/>
      <c r="DE219" s="14"/>
      <c r="DF219" s="14"/>
      <c r="DG219" s="4"/>
      <c r="DH219" s="39"/>
      <c r="DI219" s="30"/>
      <c r="DJ219" s="31"/>
      <c r="DK219" s="14"/>
      <c r="DL219" s="4"/>
      <c r="DM219" s="39"/>
      <c r="DN219" s="30"/>
      <c r="DO219" s="31"/>
      <c r="DP219" s="14"/>
      <c r="DQ219" s="4"/>
      <c r="DR219" s="39"/>
      <c r="DS219" s="30"/>
      <c r="DT219" s="31"/>
      <c r="DU219" s="14"/>
      <c r="DV219" s="4"/>
      <c r="DW219" s="46"/>
      <c r="DX219" s="61"/>
      <c r="DY219" s="61"/>
      <c r="DZ219" s="14"/>
      <c r="EA219" s="4"/>
      <c r="EB219" s="39"/>
      <c r="EC219" s="43"/>
      <c r="ED219" s="31"/>
      <c r="EE219" s="14"/>
      <c r="EF219" s="4"/>
      <c r="EG219" s="39"/>
      <c r="EH219" s="30"/>
      <c r="EI219" s="31"/>
      <c r="EJ219" s="14"/>
      <c r="EK219" s="4"/>
      <c r="EL219" s="39"/>
      <c r="EM219" s="30"/>
      <c r="EN219" s="31"/>
      <c r="EO219" s="14"/>
      <c r="EP219" s="4"/>
      <c r="EQ219" s="39"/>
      <c r="ER219" s="30"/>
      <c r="ES219" s="31"/>
      <c r="ET219" s="14"/>
      <c r="EU219" s="4"/>
      <c r="EV219" s="39"/>
      <c r="EW219" s="30"/>
      <c r="EX219" s="31"/>
      <c r="EY219" s="14"/>
      <c r="EZ219" s="286"/>
      <c r="FA219" s="39"/>
      <c r="FB219" s="30"/>
      <c r="FC219" s="31"/>
      <c r="FD219" s="14"/>
      <c r="FE219" s="4"/>
      <c r="FF219" s="39"/>
      <c r="FG219" s="30"/>
      <c r="FH219" s="31"/>
      <c r="FI219" s="14"/>
      <c r="FJ219" s="94"/>
      <c r="FK219" s="87">
        <f t="shared" si="237"/>
        <v>133540.16</v>
      </c>
      <c r="FL219" s="87"/>
      <c r="FM219" s="87"/>
      <c r="FN219" s="87"/>
      <c r="FO219" s="87"/>
      <c r="FP219" s="87"/>
      <c r="FQ219" s="87"/>
      <c r="FR219" s="87"/>
      <c r="FS219" s="87"/>
      <c r="FT219" s="87"/>
      <c r="FU219" s="87"/>
      <c r="FV219" s="87"/>
      <c r="FW219" s="87"/>
      <c r="FX219" s="87"/>
      <c r="FY219" s="87"/>
      <c r="FZ219" s="87"/>
      <c r="GA219" s="87"/>
      <c r="GB219" s="87"/>
      <c r="GC219" s="87"/>
      <c r="GD219" s="87"/>
      <c r="GE219" s="87"/>
      <c r="GF219" s="87"/>
      <c r="GG219" s="87"/>
      <c r="GH219" s="87"/>
      <c r="GI219" s="87"/>
      <c r="GJ219" s="87"/>
      <c r="GK219" s="87"/>
      <c r="GL219" s="87"/>
      <c r="GM219" s="87"/>
      <c r="GN219" s="87"/>
      <c r="GO219" s="87"/>
      <c r="GP219" s="95"/>
      <c r="GQ219" s="87">
        <f t="shared" si="239"/>
        <v>133540.16</v>
      </c>
      <c r="GR219" s="96">
        <f t="shared" si="232"/>
        <v>0</v>
      </c>
      <c r="GS219" s="20" t="s">
        <v>1021</v>
      </c>
      <c r="GT219" s="96">
        <f t="shared" si="247"/>
        <v>106832.12800000001</v>
      </c>
      <c r="GU219" s="96">
        <f t="shared" si="248"/>
        <v>0</v>
      </c>
      <c r="GV219" s="96">
        <v>0</v>
      </c>
      <c r="GW219" s="87">
        <v>0</v>
      </c>
      <c r="GX219" s="88">
        <f t="shared" si="234"/>
        <v>0</v>
      </c>
      <c r="GY219" s="96">
        <f>GQ219</f>
        <v>133540.16</v>
      </c>
      <c r="GZ219" s="96">
        <f t="shared" si="235"/>
        <v>3338504</v>
      </c>
    </row>
    <row r="220" spans="1:210" s="27" customFormat="1" ht="30" customHeight="1">
      <c r="A220" s="17">
        <v>204</v>
      </c>
      <c r="B220" s="18" t="s">
        <v>504</v>
      </c>
      <c r="C220" s="53" t="s">
        <v>505</v>
      </c>
      <c r="D220" s="55"/>
      <c r="E220" s="51">
        <v>20</v>
      </c>
      <c r="F220" s="19" t="s">
        <v>970</v>
      </c>
      <c r="G220" s="20" t="s">
        <v>981</v>
      </c>
      <c r="H220" s="60"/>
      <c r="I220" s="90" t="s">
        <v>1024</v>
      </c>
      <c r="J220" s="14">
        <v>162705</v>
      </c>
      <c r="K220" s="14"/>
      <c r="L220" s="14"/>
      <c r="M220" s="14">
        <f t="shared" si="257"/>
        <v>177804.024</v>
      </c>
      <c r="N220" s="14">
        <f t="shared" si="258"/>
        <v>177804.024</v>
      </c>
      <c r="O220" s="14">
        <f t="shared" si="236"/>
        <v>3556080.48</v>
      </c>
      <c r="P220" s="286"/>
      <c r="Q220" s="39"/>
      <c r="R220" s="30"/>
      <c r="S220" s="31"/>
      <c r="T220" s="31"/>
      <c r="U220" s="4"/>
      <c r="V220" s="39"/>
      <c r="W220" s="30"/>
      <c r="X220" s="31"/>
      <c r="Y220" s="31"/>
      <c r="Z220" s="286"/>
      <c r="AA220" s="39"/>
      <c r="AB220" s="39"/>
      <c r="AC220" s="31"/>
      <c r="AD220" s="31"/>
      <c r="AE220" s="4"/>
      <c r="AF220" s="39"/>
      <c r="AG220" s="30"/>
      <c r="AH220" s="31"/>
      <c r="AI220" s="31"/>
      <c r="AJ220" s="4"/>
      <c r="AK220" s="39"/>
      <c r="AL220" s="39"/>
      <c r="AM220" s="31"/>
      <c r="AN220" s="31"/>
      <c r="AO220" s="4"/>
      <c r="AP220" s="39"/>
      <c r="AQ220" s="30"/>
      <c r="AR220" s="31"/>
      <c r="AS220" s="14"/>
      <c r="AT220" s="4"/>
      <c r="AU220" s="39"/>
      <c r="AV220" s="30"/>
      <c r="AW220" s="31"/>
      <c r="AX220" s="14"/>
      <c r="AY220" s="4"/>
      <c r="AZ220" s="39"/>
      <c r="BA220" s="30"/>
      <c r="BB220" s="31"/>
      <c r="BC220" s="31"/>
      <c r="BD220" s="4"/>
      <c r="BE220" s="39"/>
      <c r="BF220" s="30"/>
      <c r="BG220" s="31"/>
      <c r="BH220" s="14"/>
      <c r="BI220" s="4"/>
      <c r="BJ220" s="39"/>
      <c r="BK220" s="30"/>
      <c r="BL220" s="31"/>
      <c r="BM220" s="14"/>
      <c r="BN220" s="4"/>
      <c r="BO220" s="39"/>
      <c r="BP220" s="30"/>
      <c r="BQ220" s="31"/>
      <c r="BR220" s="14"/>
      <c r="BS220" s="4"/>
      <c r="BT220" s="39"/>
      <c r="BU220" s="30"/>
      <c r="BV220" s="31"/>
      <c r="BW220" s="14"/>
      <c r="BX220" s="4"/>
      <c r="BY220" s="39"/>
      <c r="BZ220" s="30"/>
      <c r="CA220" s="31"/>
      <c r="CB220" s="14"/>
      <c r="CC220" s="4"/>
      <c r="CD220" s="35"/>
      <c r="CE220" s="33"/>
      <c r="CF220" s="31"/>
      <c r="CG220" s="14"/>
      <c r="CH220" s="4"/>
      <c r="CI220" s="39"/>
      <c r="CJ220" s="30"/>
      <c r="CK220" s="31"/>
      <c r="CL220" s="14"/>
      <c r="CM220" s="4"/>
      <c r="CN220" s="39"/>
      <c r="CO220" s="30"/>
      <c r="CP220" s="31"/>
      <c r="CQ220" s="14"/>
      <c r="CR220" s="4"/>
      <c r="CS220" s="39"/>
      <c r="CT220" s="39"/>
      <c r="CU220" s="39"/>
      <c r="CV220" s="14"/>
      <c r="CW220" s="4"/>
      <c r="CX220" s="39"/>
      <c r="CY220" s="30"/>
      <c r="CZ220" s="31"/>
      <c r="DA220" s="14"/>
      <c r="DB220" s="286"/>
      <c r="DC220" s="43"/>
      <c r="DD220" s="43"/>
      <c r="DE220" s="14"/>
      <c r="DF220" s="14"/>
      <c r="DG220" s="4"/>
      <c r="DH220" s="39"/>
      <c r="DI220" s="30"/>
      <c r="DJ220" s="31"/>
      <c r="DK220" s="14"/>
      <c r="DL220" s="4"/>
      <c r="DM220" s="39"/>
      <c r="DN220" s="30"/>
      <c r="DO220" s="31"/>
      <c r="DP220" s="14"/>
      <c r="DQ220" s="4"/>
      <c r="DR220" s="39"/>
      <c r="DS220" s="30"/>
      <c r="DT220" s="31"/>
      <c r="DU220" s="14"/>
      <c r="DV220" s="4"/>
      <c r="DW220" s="46"/>
      <c r="DX220" s="61"/>
      <c r="DY220" s="61"/>
      <c r="DZ220" s="14"/>
      <c r="EA220" s="4"/>
      <c r="EB220" s="39"/>
      <c r="EC220" s="43"/>
      <c r="ED220" s="31"/>
      <c r="EE220" s="14"/>
      <c r="EF220" s="4"/>
      <c r="EG220" s="39"/>
      <c r="EH220" s="30"/>
      <c r="EI220" s="31"/>
      <c r="EJ220" s="14"/>
      <c r="EK220" s="4"/>
      <c r="EL220" s="39"/>
      <c r="EM220" s="30"/>
      <c r="EN220" s="31"/>
      <c r="EO220" s="14"/>
      <c r="EP220" s="4"/>
      <c r="EQ220" s="39"/>
      <c r="ER220" s="30"/>
      <c r="ES220" s="31"/>
      <c r="ET220" s="14"/>
      <c r="EU220" s="4"/>
      <c r="EV220" s="39"/>
      <c r="EW220" s="30"/>
      <c r="EX220" s="31"/>
      <c r="EY220" s="14"/>
      <c r="EZ220" s="286"/>
      <c r="FA220" s="39"/>
      <c r="FB220" s="30"/>
      <c r="FC220" s="31"/>
      <c r="FD220" s="14"/>
      <c r="FE220" s="4"/>
      <c r="FF220" s="39"/>
      <c r="FG220" s="30"/>
      <c r="FH220" s="31"/>
      <c r="FI220" s="14"/>
      <c r="FJ220" s="94"/>
      <c r="FK220" s="87">
        <f t="shared" si="237"/>
        <v>177804.024</v>
      </c>
      <c r="FL220" s="87"/>
      <c r="FM220" s="87"/>
      <c r="FN220" s="87"/>
      <c r="FO220" s="87"/>
      <c r="FP220" s="87"/>
      <c r="FQ220" s="87"/>
      <c r="FR220" s="87"/>
      <c r="FS220" s="87"/>
      <c r="FT220" s="87"/>
      <c r="FU220" s="87"/>
      <c r="FV220" s="87"/>
      <c r="FW220" s="87"/>
      <c r="FX220" s="87"/>
      <c r="FY220" s="87"/>
      <c r="FZ220" s="87"/>
      <c r="GA220" s="87"/>
      <c r="GB220" s="87"/>
      <c r="GC220" s="87"/>
      <c r="GD220" s="87"/>
      <c r="GE220" s="87"/>
      <c r="GF220" s="87"/>
      <c r="GG220" s="87"/>
      <c r="GH220" s="87"/>
      <c r="GI220" s="87"/>
      <c r="GJ220" s="87"/>
      <c r="GK220" s="87"/>
      <c r="GL220" s="87"/>
      <c r="GM220" s="87"/>
      <c r="GN220" s="87"/>
      <c r="GO220" s="87"/>
      <c r="GP220" s="95"/>
      <c r="GQ220" s="87">
        <f t="shared" si="239"/>
        <v>177804.024</v>
      </c>
      <c r="GR220" s="96">
        <f t="shared" si="232"/>
        <v>0</v>
      </c>
      <c r="GS220" s="20" t="s">
        <v>1021</v>
      </c>
      <c r="GT220" s="96">
        <f t="shared" si="247"/>
        <v>142243.21920000002</v>
      </c>
      <c r="GU220" s="96">
        <f t="shared" si="248"/>
        <v>0</v>
      </c>
      <c r="GV220" s="96">
        <v>0</v>
      </c>
      <c r="GW220" s="87">
        <v>0</v>
      </c>
      <c r="GX220" s="88">
        <f t="shared" si="234"/>
        <v>0</v>
      </c>
      <c r="GY220" s="96">
        <f>GQ220</f>
        <v>177804.024</v>
      </c>
      <c r="GZ220" s="96">
        <f t="shared" si="235"/>
        <v>3556080.48</v>
      </c>
    </row>
    <row r="221" spans="1:210" s="27" customFormat="1" ht="30" customHeight="1">
      <c r="A221" s="17">
        <v>205</v>
      </c>
      <c r="B221" s="18" t="s">
        <v>506</v>
      </c>
      <c r="C221" s="53" t="s">
        <v>507</v>
      </c>
      <c r="D221" s="55"/>
      <c r="E221" s="51">
        <v>100</v>
      </c>
      <c r="F221" s="19" t="s">
        <v>970</v>
      </c>
      <c r="G221" s="20" t="s">
        <v>981</v>
      </c>
      <c r="H221" s="60"/>
      <c r="I221" s="90" t="s">
        <v>1027</v>
      </c>
      <c r="J221" s="14">
        <v>4284</v>
      </c>
      <c r="K221" s="14"/>
      <c r="L221" s="14"/>
      <c r="M221" s="14"/>
      <c r="N221" s="14">
        <f>J221</f>
        <v>4284</v>
      </c>
      <c r="O221" s="14">
        <f t="shared" si="236"/>
        <v>428400</v>
      </c>
      <c r="P221" s="286"/>
      <c r="Q221" s="39"/>
      <c r="R221" s="30"/>
      <c r="S221" s="31"/>
      <c r="T221" s="31"/>
      <c r="U221" s="4"/>
      <c r="V221" s="39"/>
      <c r="W221" s="30"/>
      <c r="X221" s="31"/>
      <c r="Y221" s="31"/>
      <c r="Z221" s="286"/>
      <c r="AA221" s="39"/>
      <c r="AB221" s="39"/>
      <c r="AC221" s="31"/>
      <c r="AD221" s="31"/>
      <c r="AE221" s="4"/>
      <c r="AF221" s="39"/>
      <c r="AG221" s="30"/>
      <c r="AH221" s="31"/>
      <c r="AI221" s="31"/>
      <c r="AJ221" s="4"/>
      <c r="AK221" s="39"/>
      <c r="AL221" s="39"/>
      <c r="AM221" s="31"/>
      <c r="AN221" s="31"/>
      <c r="AO221" s="4"/>
      <c r="AP221" s="39"/>
      <c r="AQ221" s="30"/>
      <c r="AR221" s="31"/>
      <c r="AS221" s="14"/>
      <c r="AT221" s="4"/>
      <c r="AU221" s="39"/>
      <c r="AV221" s="30"/>
      <c r="AW221" s="31"/>
      <c r="AX221" s="14"/>
      <c r="AY221" s="4"/>
      <c r="AZ221" s="39"/>
      <c r="BA221" s="30"/>
      <c r="BB221" s="31"/>
      <c r="BC221" s="31"/>
      <c r="BD221" s="4"/>
      <c r="BE221" s="39"/>
      <c r="BF221" s="30"/>
      <c r="BG221" s="31"/>
      <c r="BH221" s="14"/>
      <c r="BI221" s="4"/>
      <c r="BJ221" s="39"/>
      <c r="BK221" s="30"/>
      <c r="BL221" s="31"/>
      <c r="BM221" s="14"/>
      <c r="BN221" s="4"/>
      <c r="BO221" s="39"/>
      <c r="BP221" s="30"/>
      <c r="BQ221" s="31"/>
      <c r="BR221" s="14"/>
      <c r="BS221" s="4"/>
      <c r="BT221" s="39"/>
      <c r="BU221" s="30"/>
      <c r="BV221" s="31"/>
      <c r="BW221" s="14"/>
      <c r="BX221" s="4"/>
      <c r="BY221" s="39"/>
      <c r="BZ221" s="30"/>
      <c r="CA221" s="31"/>
      <c r="CB221" s="14"/>
      <c r="CC221" s="4"/>
      <c r="CD221" s="35"/>
      <c r="CE221" s="33"/>
      <c r="CF221" s="31"/>
      <c r="CG221" s="14"/>
      <c r="CH221" s="4"/>
      <c r="CI221" s="39"/>
      <c r="CJ221" s="30"/>
      <c r="CK221" s="31"/>
      <c r="CL221" s="14"/>
      <c r="CM221" s="4"/>
      <c r="CN221" s="39">
        <v>2500</v>
      </c>
      <c r="CO221" s="14">
        <v>475</v>
      </c>
      <c r="CP221" s="31">
        <v>2975</v>
      </c>
      <c r="CQ221" s="14">
        <v>297500</v>
      </c>
      <c r="CR221" s="4"/>
      <c r="CS221" s="39"/>
      <c r="CT221" s="39"/>
      <c r="CU221" s="39"/>
      <c r="CV221" s="14"/>
      <c r="CW221" s="4"/>
      <c r="CX221" s="39"/>
      <c r="CY221" s="30"/>
      <c r="CZ221" s="31"/>
      <c r="DA221" s="14"/>
      <c r="DB221" s="286"/>
      <c r="DC221" s="43"/>
      <c r="DD221" s="43"/>
      <c r="DE221" s="14"/>
      <c r="DF221" s="14"/>
      <c r="DG221" s="4"/>
      <c r="DH221" s="39"/>
      <c r="DI221" s="30"/>
      <c r="DJ221" s="31"/>
      <c r="DK221" s="14"/>
      <c r="DL221" s="4"/>
      <c r="DM221" s="39"/>
      <c r="DN221" s="30"/>
      <c r="DO221" s="31"/>
      <c r="DP221" s="14"/>
      <c r="DQ221" s="4"/>
      <c r="DR221" s="39"/>
      <c r="DS221" s="30"/>
      <c r="DT221" s="31"/>
      <c r="DU221" s="14"/>
      <c r="DV221" s="4"/>
      <c r="DW221" s="46"/>
      <c r="DX221" s="61"/>
      <c r="DY221" s="61"/>
      <c r="DZ221" s="14"/>
      <c r="EA221" s="4"/>
      <c r="EB221" s="39"/>
      <c r="EC221" s="43"/>
      <c r="ED221" s="31"/>
      <c r="EE221" s="14"/>
      <c r="EF221" s="4"/>
      <c r="EG221" s="39"/>
      <c r="EH221" s="30"/>
      <c r="EI221" s="31"/>
      <c r="EJ221" s="14"/>
      <c r="EK221" s="4"/>
      <c r="EL221" s="39"/>
      <c r="EM221" s="30"/>
      <c r="EN221" s="31"/>
      <c r="EO221" s="14"/>
      <c r="EP221" s="4"/>
      <c r="EQ221" s="39"/>
      <c r="ER221" s="30"/>
      <c r="ES221" s="31"/>
      <c r="ET221" s="14"/>
      <c r="EU221" s="4"/>
      <c r="EV221" s="39"/>
      <c r="EW221" s="30"/>
      <c r="EX221" s="31"/>
      <c r="EY221" s="14"/>
      <c r="EZ221" s="286"/>
      <c r="FA221" s="39"/>
      <c r="FB221" s="30"/>
      <c r="FC221" s="31"/>
      <c r="FD221" s="14"/>
      <c r="FE221" s="4"/>
      <c r="FF221" s="39"/>
      <c r="FG221" s="30"/>
      <c r="FH221" s="31"/>
      <c r="FI221" s="14"/>
      <c r="FJ221" s="94"/>
      <c r="FK221" s="87">
        <f t="shared" si="237"/>
        <v>4284</v>
      </c>
      <c r="FL221" s="87"/>
      <c r="FM221" s="87"/>
      <c r="FN221" s="87"/>
      <c r="FO221" s="87"/>
      <c r="FP221" s="87"/>
      <c r="FQ221" s="87"/>
      <c r="FR221" s="87"/>
      <c r="FS221" s="87"/>
      <c r="FT221" s="87"/>
      <c r="FU221" s="87"/>
      <c r="FV221" s="87"/>
      <c r="FW221" s="87"/>
      <c r="FX221" s="87"/>
      <c r="FY221" s="87"/>
      <c r="FZ221" s="87"/>
      <c r="GA221" s="87">
        <f t="shared" si="251"/>
        <v>2975</v>
      </c>
      <c r="GB221" s="87"/>
      <c r="GC221" s="87"/>
      <c r="GD221" s="87"/>
      <c r="GE221" s="87"/>
      <c r="GF221" s="87"/>
      <c r="GG221" s="87"/>
      <c r="GH221" s="87"/>
      <c r="GI221" s="87"/>
      <c r="GJ221" s="87"/>
      <c r="GK221" s="87"/>
      <c r="GL221" s="87"/>
      <c r="GM221" s="87"/>
      <c r="GN221" s="87"/>
      <c r="GO221" s="87"/>
      <c r="GP221" s="95"/>
      <c r="GQ221" s="87">
        <f t="shared" si="239"/>
        <v>4284</v>
      </c>
      <c r="GR221" s="96">
        <f t="shared" si="232"/>
        <v>2975</v>
      </c>
      <c r="GS221" s="20" t="str">
        <f t="shared" ref="GS221:GS259" si="259">INDEX($FL$15:$GO$15,1,MATCH(GR221,FL221:GO221,0))</f>
        <v>LABORATORIOS GOTHAPLAST LTDA</v>
      </c>
      <c r="GT221" s="96">
        <f t="shared" si="247"/>
        <v>3427.2000000000003</v>
      </c>
      <c r="GU221" s="96">
        <f t="shared" si="248"/>
        <v>3570</v>
      </c>
      <c r="GV221" s="96">
        <f t="shared" ref="GV221:GV259" si="260">AVERAGE(FL221:GO221)</f>
        <v>2975</v>
      </c>
      <c r="GW221" s="87">
        <f>GV221-GR221</f>
        <v>0</v>
      </c>
      <c r="GX221" s="88">
        <f>GW221/GR221</f>
        <v>0</v>
      </c>
      <c r="GY221" s="96">
        <f t="shared" ref="GY221:GY259" si="261">GR221</f>
        <v>2975</v>
      </c>
      <c r="GZ221" s="96">
        <f t="shared" si="235"/>
        <v>297500</v>
      </c>
    </row>
    <row r="222" spans="1:210" s="27" customFormat="1" ht="30" customHeight="1">
      <c r="A222" s="17">
        <v>206</v>
      </c>
      <c r="B222" s="18" t="s">
        <v>508</v>
      </c>
      <c r="C222" s="53" t="s">
        <v>509</v>
      </c>
      <c r="D222" s="55" t="s">
        <v>945</v>
      </c>
      <c r="E222" s="51">
        <v>1</v>
      </c>
      <c r="F222" s="19" t="s">
        <v>970</v>
      </c>
      <c r="G222" s="20" t="s">
        <v>981</v>
      </c>
      <c r="H222" s="60"/>
      <c r="I222" s="90" t="s">
        <v>1041</v>
      </c>
      <c r="J222" s="14">
        <v>429590</v>
      </c>
      <c r="K222" s="14"/>
      <c r="L222" s="14">
        <f>(J222*13.12%)+J222</f>
        <v>485952.20799999998</v>
      </c>
      <c r="M222" s="14">
        <f>(L222*9.28%)+L222</f>
        <v>531048.57290239993</v>
      </c>
      <c r="N222" s="14">
        <f>M222</f>
        <v>531048.57290239993</v>
      </c>
      <c r="O222" s="14">
        <f t="shared" si="236"/>
        <v>531048.57290239993</v>
      </c>
      <c r="P222" s="286"/>
      <c r="Q222" s="39"/>
      <c r="R222" s="30"/>
      <c r="S222" s="31"/>
      <c r="T222" s="31"/>
      <c r="U222" s="4"/>
      <c r="V222" s="39"/>
      <c r="W222" s="30"/>
      <c r="X222" s="31"/>
      <c r="Y222" s="31"/>
      <c r="Z222" s="286"/>
      <c r="AA222" s="39"/>
      <c r="AB222" s="39"/>
      <c r="AC222" s="31"/>
      <c r="AD222" s="31"/>
      <c r="AE222" s="4"/>
      <c r="AF222" s="39"/>
      <c r="AG222" s="30"/>
      <c r="AH222" s="31"/>
      <c r="AI222" s="31"/>
      <c r="AJ222" s="4"/>
      <c r="AK222" s="39"/>
      <c r="AL222" s="39"/>
      <c r="AM222" s="31"/>
      <c r="AN222" s="31"/>
      <c r="AO222" s="4"/>
      <c r="AP222" s="39"/>
      <c r="AQ222" s="30"/>
      <c r="AR222" s="31"/>
      <c r="AS222" s="14"/>
      <c r="AT222" s="4"/>
      <c r="AU222" s="39"/>
      <c r="AV222" s="30"/>
      <c r="AW222" s="31"/>
      <c r="AX222" s="14"/>
      <c r="AY222" s="4"/>
      <c r="AZ222" s="39"/>
      <c r="BA222" s="30"/>
      <c r="BB222" s="31"/>
      <c r="BC222" s="31"/>
      <c r="BD222" s="4"/>
      <c r="BE222" s="39"/>
      <c r="BF222" s="30"/>
      <c r="BG222" s="31"/>
      <c r="BH222" s="14"/>
      <c r="BI222" s="4"/>
      <c r="BJ222" s="39"/>
      <c r="BK222" s="30"/>
      <c r="BL222" s="31"/>
      <c r="BM222" s="14"/>
      <c r="BN222" s="4"/>
      <c r="BO222" s="39"/>
      <c r="BP222" s="30"/>
      <c r="BQ222" s="31"/>
      <c r="BR222" s="14"/>
      <c r="BS222" s="4"/>
      <c r="BT222" s="39"/>
      <c r="BU222" s="30"/>
      <c r="BV222" s="31"/>
      <c r="BW222" s="14"/>
      <c r="BX222" s="4"/>
      <c r="BY222" s="39"/>
      <c r="BZ222" s="30"/>
      <c r="CA222" s="31"/>
      <c r="CB222" s="14"/>
      <c r="CC222" s="4"/>
      <c r="CD222" s="35"/>
      <c r="CE222" s="33"/>
      <c r="CF222" s="31"/>
      <c r="CG222" s="14"/>
      <c r="CH222" s="4"/>
      <c r="CI222" s="39"/>
      <c r="CJ222" s="30"/>
      <c r="CK222" s="31"/>
      <c r="CL222" s="14"/>
      <c r="CM222" s="4"/>
      <c r="CN222" s="39"/>
      <c r="CO222" s="30"/>
      <c r="CP222" s="31"/>
      <c r="CQ222" s="14"/>
      <c r="CR222" s="4"/>
      <c r="CS222" s="39"/>
      <c r="CT222" s="39"/>
      <c r="CU222" s="39"/>
      <c r="CV222" s="14"/>
      <c r="CW222" s="4"/>
      <c r="CX222" s="39"/>
      <c r="CY222" s="30"/>
      <c r="CZ222" s="31"/>
      <c r="DA222" s="14"/>
      <c r="DB222" s="286"/>
      <c r="DC222" s="43">
        <v>409875</v>
      </c>
      <c r="DD222" s="43">
        <v>77876.25</v>
      </c>
      <c r="DE222" s="14">
        <v>487751.25</v>
      </c>
      <c r="DF222" s="14">
        <v>487751.25</v>
      </c>
      <c r="DG222" s="4"/>
      <c r="DH222" s="39"/>
      <c r="DI222" s="30"/>
      <c r="DJ222" s="31"/>
      <c r="DK222" s="14"/>
      <c r="DL222" s="4"/>
      <c r="DM222" s="39"/>
      <c r="DN222" s="30"/>
      <c r="DO222" s="31"/>
      <c r="DP222" s="14"/>
      <c r="DQ222" s="4"/>
      <c r="DR222" s="39"/>
      <c r="DS222" s="30"/>
      <c r="DT222" s="31"/>
      <c r="DU222" s="14"/>
      <c r="DV222" s="4"/>
      <c r="DW222" s="46"/>
      <c r="DX222" s="61"/>
      <c r="DY222" s="61"/>
      <c r="DZ222" s="14"/>
      <c r="EA222" s="4"/>
      <c r="EB222" s="39"/>
      <c r="EC222" s="43"/>
      <c r="ED222" s="31"/>
      <c r="EE222" s="14"/>
      <c r="EF222" s="4"/>
      <c r="EG222" s="39"/>
      <c r="EH222" s="30"/>
      <c r="EI222" s="31"/>
      <c r="EJ222" s="14"/>
      <c r="EK222" s="4"/>
      <c r="EL222" s="39"/>
      <c r="EM222" s="30"/>
      <c r="EN222" s="31"/>
      <c r="EO222" s="14"/>
      <c r="EP222" s="4"/>
      <c r="EQ222" s="39"/>
      <c r="ER222" s="30"/>
      <c r="ES222" s="31"/>
      <c r="ET222" s="14"/>
      <c r="EU222" s="4"/>
      <c r="EV222" s="39">
        <v>545000</v>
      </c>
      <c r="EW222" s="14">
        <v>103550</v>
      </c>
      <c r="EX222" s="31">
        <v>648550</v>
      </c>
      <c r="EY222" s="14">
        <v>648550</v>
      </c>
      <c r="EZ222" s="286"/>
      <c r="FA222" s="39"/>
      <c r="FB222" s="30"/>
      <c r="FC222" s="31"/>
      <c r="FD222" s="14"/>
      <c r="FE222" s="4"/>
      <c r="FF222" s="39"/>
      <c r="FG222" s="30"/>
      <c r="FH222" s="31"/>
      <c r="FI222" s="14"/>
      <c r="FJ222" s="94"/>
      <c r="FK222" s="87">
        <f t="shared" si="237"/>
        <v>531048.57290239993</v>
      </c>
      <c r="FL222" s="87"/>
      <c r="FM222" s="87"/>
      <c r="FN222" s="87"/>
      <c r="FO222" s="87"/>
      <c r="FP222" s="87"/>
      <c r="FQ222" s="87"/>
      <c r="FR222" s="87"/>
      <c r="FS222" s="87"/>
      <c r="FT222" s="87"/>
      <c r="FU222" s="87"/>
      <c r="FV222" s="87"/>
      <c r="FW222" s="87"/>
      <c r="FX222" s="87"/>
      <c r="FY222" s="87"/>
      <c r="FZ222" s="87"/>
      <c r="GA222" s="87"/>
      <c r="GB222" s="87"/>
      <c r="GC222" s="87"/>
      <c r="GD222" s="87">
        <f t="shared" si="238"/>
        <v>487751.25</v>
      </c>
      <c r="GE222" s="87"/>
      <c r="GF222" s="87"/>
      <c r="GG222" s="87"/>
      <c r="GH222" s="87"/>
      <c r="GI222" s="87"/>
      <c r="GJ222" s="87"/>
      <c r="GK222" s="87"/>
      <c r="GL222" s="87"/>
      <c r="GM222" s="87">
        <f t="shared" si="254"/>
        <v>648550</v>
      </c>
      <c r="GN222" s="87"/>
      <c r="GO222" s="87"/>
      <c r="GP222" s="95"/>
      <c r="GQ222" s="87">
        <f t="shared" si="239"/>
        <v>531048.57290239993</v>
      </c>
      <c r="GR222" s="96">
        <f t="shared" si="232"/>
        <v>487751.25</v>
      </c>
      <c r="GS222" s="20" t="str">
        <f t="shared" si="259"/>
        <v>MEDICOX LTDA</v>
      </c>
      <c r="GT222" s="96">
        <f t="shared" si="247"/>
        <v>424838.85832191998</v>
      </c>
      <c r="GU222" s="96">
        <f t="shared" si="248"/>
        <v>585301.5</v>
      </c>
      <c r="GV222" s="96">
        <f t="shared" si="260"/>
        <v>568150.625</v>
      </c>
      <c r="GW222" s="87">
        <f t="shared" ref="GW222:GW234" si="262">GR222-GQ222</f>
        <v>-43297.32290239993</v>
      </c>
      <c r="GX222" s="88">
        <f t="shared" ref="GX222:GX234" si="263">GW222/GQ222</f>
        <v>-8.1531756437574376E-2</v>
      </c>
      <c r="GY222" s="96">
        <f t="shared" si="261"/>
        <v>487751.25</v>
      </c>
      <c r="GZ222" s="96">
        <f t="shared" si="235"/>
        <v>487751.25</v>
      </c>
    </row>
    <row r="223" spans="1:210" s="27" customFormat="1" ht="30" customHeight="1">
      <c r="A223" s="17">
        <v>207</v>
      </c>
      <c r="B223" s="18" t="s">
        <v>510</v>
      </c>
      <c r="C223" s="53" t="s">
        <v>511</v>
      </c>
      <c r="D223" s="55"/>
      <c r="E223" s="51">
        <v>5</v>
      </c>
      <c r="F223" s="19" t="s">
        <v>970</v>
      </c>
      <c r="G223" s="20" t="s">
        <v>981</v>
      </c>
      <c r="H223" s="60"/>
      <c r="I223" s="90" t="s">
        <v>1024</v>
      </c>
      <c r="J223" s="14">
        <v>107100</v>
      </c>
      <c r="K223" s="14"/>
      <c r="L223" s="14"/>
      <c r="M223" s="14">
        <f>(J223*9.28%)+J223</f>
        <v>117038.88</v>
      </c>
      <c r="N223" s="14">
        <f>M223</f>
        <v>117038.88</v>
      </c>
      <c r="O223" s="14">
        <f t="shared" si="236"/>
        <v>585194.4</v>
      </c>
      <c r="P223" s="286"/>
      <c r="Q223" s="39"/>
      <c r="R223" s="30"/>
      <c r="S223" s="31"/>
      <c r="T223" s="31"/>
      <c r="U223" s="4"/>
      <c r="V223" s="39"/>
      <c r="W223" s="30"/>
      <c r="X223" s="31"/>
      <c r="Y223" s="31"/>
      <c r="Z223" s="286"/>
      <c r="AA223" s="39"/>
      <c r="AB223" s="39"/>
      <c r="AC223" s="31"/>
      <c r="AD223" s="31"/>
      <c r="AE223" s="4"/>
      <c r="AF223" s="39"/>
      <c r="AG223" s="30"/>
      <c r="AH223" s="31"/>
      <c r="AI223" s="31"/>
      <c r="AJ223" s="4"/>
      <c r="AK223" s="39"/>
      <c r="AL223" s="39"/>
      <c r="AM223" s="31"/>
      <c r="AN223" s="31"/>
      <c r="AO223" s="4"/>
      <c r="AP223" s="39"/>
      <c r="AQ223" s="30"/>
      <c r="AR223" s="31"/>
      <c r="AS223" s="14"/>
      <c r="AT223" s="4"/>
      <c r="AU223" s="39"/>
      <c r="AV223" s="30"/>
      <c r="AW223" s="31"/>
      <c r="AX223" s="14"/>
      <c r="AY223" s="4"/>
      <c r="AZ223" s="39"/>
      <c r="BA223" s="30"/>
      <c r="BB223" s="31"/>
      <c r="BC223" s="31"/>
      <c r="BD223" s="4"/>
      <c r="BE223" s="39"/>
      <c r="BF223" s="30"/>
      <c r="BG223" s="31"/>
      <c r="BH223" s="14"/>
      <c r="BI223" s="4"/>
      <c r="BJ223" s="39"/>
      <c r="BK223" s="30"/>
      <c r="BL223" s="31"/>
      <c r="BM223" s="14"/>
      <c r="BN223" s="4"/>
      <c r="BO223" s="39"/>
      <c r="BP223" s="30"/>
      <c r="BQ223" s="31"/>
      <c r="BR223" s="14"/>
      <c r="BS223" s="4"/>
      <c r="BT223" s="39"/>
      <c r="BU223" s="30"/>
      <c r="BV223" s="31"/>
      <c r="BW223" s="14"/>
      <c r="BX223" s="4"/>
      <c r="BY223" s="39"/>
      <c r="BZ223" s="30"/>
      <c r="CA223" s="31"/>
      <c r="CB223" s="14"/>
      <c r="CC223" s="4"/>
      <c r="CD223" s="35"/>
      <c r="CE223" s="33"/>
      <c r="CF223" s="31"/>
      <c r="CG223" s="14"/>
      <c r="CH223" s="4"/>
      <c r="CI223" s="39"/>
      <c r="CJ223" s="30"/>
      <c r="CK223" s="31"/>
      <c r="CL223" s="14"/>
      <c r="CM223" s="4"/>
      <c r="CN223" s="39"/>
      <c r="CO223" s="30"/>
      <c r="CP223" s="31"/>
      <c r="CQ223" s="14"/>
      <c r="CR223" s="4"/>
      <c r="CS223" s="39"/>
      <c r="CT223" s="39"/>
      <c r="CU223" s="39"/>
      <c r="CV223" s="14"/>
      <c r="CW223" s="4"/>
      <c r="CX223" s="39"/>
      <c r="CY223" s="30"/>
      <c r="CZ223" s="31"/>
      <c r="DA223" s="14"/>
      <c r="DB223" s="286"/>
      <c r="DC223" s="14"/>
      <c r="DD223" s="14"/>
      <c r="DE223" s="14"/>
      <c r="DF223" s="14"/>
      <c r="DG223" s="4"/>
      <c r="DH223" s="39"/>
      <c r="DI223" s="30"/>
      <c r="DJ223" s="31"/>
      <c r="DK223" s="14"/>
      <c r="DL223" s="4"/>
      <c r="DM223" s="39"/>
      <c r="DN223" s="30"/>
      <c r="DO223" s="31"/>
      <c r="DP223" s="14"/>
      <c r="DQ223" s="4"/>
      <c r="DR223" s="39"/>
      <c r="DS223" s="30"/>
      <c r="DT223" s="31"/>
      <c r="DU223" s="14"/>
      <c r="DV223" s="4"/>
      <c r="DW223" s="45">
        <v>130495</v>
      </c>
      <c r="DX223" s="14">
        <v>24794.05</v>
      </c>
      <c r="DY223" s="61">
        <v>155289.04999999999</v>
      </c>
      <c r="DZ223" s="14">
        <v>776445.25</v>
      </c>
      <c r="EA223" s="4"/>
      <c r="EB223" s="39"/>
      <c r="EC223" s="43"/>
      <c r="ED223" s="31"/>
      <c r="EE223" s="14"/>
      <c r="EF223" s="4"/>
      <c r="EG223" s="39"/>
      <c r="EH223" s="30"/>
      <c r="EI223" s="31"/>
      <c r="EJ223" s="14"/>
      <c r="EK223" s="4"/>
      <c r="EL223" s="39"/>
      <c r="EM223" s="30"/>
      <c r="EN223" s="31"/>
      <c r="EO223" s="14"/>
      <c r="EP223" s="4"/>
      <c r="EQ223" s="39">
        <v>109890</v>
      </c>
      <c r="ER223" s="14">
        <v>20879.099999999999</v>
      </c>
      <c r="ES223" s="31">
        <v>130769.1</v>
      </c>
      <c r="ET223" s="14">
        <v>653845.5</v>
      </c>
      <c r="EU223" s="4"/>
      <c r="EV223" s="39"/>
      <c r="EW223" s="30"/>
      <c r="EX223" s="31"/>
      <c r="EY223" s="14"/>
      <c r="EZ223" s="286"/>
      <c r="FA223" s="39"/>
      <c r="FB223" s="30"/>
      <c r="FC223" s="31"/>
      <c r="FD223" s="14"/>
      <c r="FE223" s="4"/>
      <c r="FF223" s="39"/>
      <c r="FG223" s="30"/>
      <c r="FH223" s="31"/>
      <c r="FI223" s="14"/>
      <c r="FJ223" s="94"/>
      <c r="FK223" s="87">
        <f t="shared" si="237"/>
        <v>117038.88</v>
      </c>
      <c r="FL223" s="87"/>
      <c r="FM223" s="87"/>
      <c r="FN223" s="87"/>
      <c r="FO223" s="87"/>
      <c r="FP223" s="87"/>
      <c r="FQ223" s="87"/>
      <c r="FR223" s="87"/>
      <c r="FS223" s="87"/>
      <c r="FT223" s="87"/>
      <c r="FU223" s="87"/>
      <c r="FV223" s="87"/>
      <c r="FW223" s="87"/>
      <c r="FX223" s="87"/>
      <c r="FY223" s="87"/>
      <c r="FZ223" s="87"/>
      <c r="GA223" s="87"/>
      <c r="GB223" s="87"/>
      <c r="GC223" s="87"/>
      <c r="GD223" s="87"/>
      <c r="GE223" s="87"/>
      <c r="GF223" s="87"/>
      <c r="GG223" s="87"/>
      <c r="GH223" s="87">
        <f t="shared" si="245"/>
        <v>155289.04999999999</v>
      </c>
      <c r="GI223" s="87"/>
      <c r="GJ223" s="87"/>
      <c r="GK223" s="87"/>
      <c r="GL223" s="87">
        <f t="shared" ref="GL223:GL255" si="264">ES223</f>
        <v>130769.1</v>
      </c>
      <c r="GM223" s="87"/>
      <c r="GN223" s="87"/>
      <c r="GO223" s="87"/>
      <c r="GP223" s="95"/>
      <c r="GQ223" s="87">
        <f t="shared" si="239"/>
        <v>117038.88</v>
      </c>
      <c r="GR223" s="96">
        <f t="shared" si="232"/>
        <v>130769.1</v>
      </c>
      <c r="GS223" s="20" t="str">
        <f t="shared" si="259"/>
        <v>SURGICON &amp; CIA S.A.S.</v>
      </c>
      <c r="GT223" s="96">
        <f t="shared" si="247"/>
        <v>93631.104000000007</v>
      </c>
      <c r="GU223" s="96">
        <f t="shared" si="248"/>
        <v>156922.92000000001</v>
      </c>
      <c r="GV223" s="96">
        <f t="shared" si="260"/>
        <v>143029.07500000001</v>
      </c>
      <c r="GW223" s="87">
        <f t="shared" si="262"/>
        <v>13730.220000000001</v>
      </c>
      <c r="GX223" s="88">
        <f t="shared" si="263"/>
        <v>0.11731332357247438</v>
      </c>
      <c r="GY223" s="96">
        <f t="shared" si="261"/>
        <v>130769.1</v>
      </c>
      <c r="GZ223" s="96">
        <f t="shared" si="235"/>
        <v>653845.5</v>
      </c>
    </row>
    <row r="224" spans="1:210" s="27" customFormat="1" ht="30" customHeight="1">
      <c r="A224" s="17">
        <v>208</v>
      </c>
      <c r="B224" s="18" t="s">
        <v>512</v>
      </c>
      <c r="C224" s="53" t="s">
        <v>513</v>
      </c>
      <c r="D224" s="55"/>
      <c r="E224" s="51">
        <v>200</v>
      </c>
      <c r="F224" s="19" t="s">
        <v>971</v>
      </c>
      <c r="G224" s="20" t="s">
        <v>981</v>
      </c>
      <c r="H224" s="60"/>
      <c r="I224" s="90" t="s">
        <v>1038</v>
      </c>
      <c r="J224" s="14">
        <v>29798</v>
      </c>
      <c r="K224" s="14"/>
      <c r="L224" s="14">
        <f t="shared" ref="L224:L225" si="265">(J224*13.12%)+J224</f>
        <v>33707.497600000002</v>
      </c>
      <c r="M224" s="14">
        <f t="shared" ref="M224:M225" si="266">(L224*9.28%)+L224</f>
        <v>36835.553377280004</v>
      </c>
      <c r="N224" s="14">
        <f t="shared" ref="N224:N225" si="267">M224</f>
        <v>36835.553377280004</v>
      </c>
      <c r="O224" s="14">
        <f t="shared" si="236"/>
        <v>7367110.6754560005</v>
      </c>
      <c r="P224" s="286"/>
      <c r="Q224" s="39"/>
      <c r="R224" s="30"/>
      <c r="S224" s="31"/>
      <c r="T224" s="31"/>
      <c r="U224" s="4"/>
      <c r="V224" s="39"/>
      <c r="W224" s="30"/>
      <c r="X224" s="31"/>
      <c r="Y224" s="31"/>
      <c r="Z224" s="286"/>
      <c r="AA224" s="39"/>
      <c r="AB224" s="39"/>
      <c r="AC224" s="31"/>
      <c r="AD224" s="31"/>
      <c r="AE224" s="4"/>
      <c r="AF224" s="39"/>
      <c r="AG224" s="30"/>
      <c r="AH224" s="31"/>
      <c r="AI224" s="31"/>
      <c r="AJ224" s="4"/>
      <c r="AK224" s="39"/>
      <c r="AL224" s="39"/>
      <c r="AM224" s="31"/>
      <c r="AN224" s="31"/>
      <c r="AO224" s="4"/>
      <c r="AP224" s="39"/>
      <c r="AQ224" s="30"/>
      <c r="AR224" s="31"/>
      <c r="AS224" s="14"/>
      <c r="AT224" s="4"/>
      <c r="AU224" s="39"/>
      <c r="AV224" s="30"/>
      <c r="AW224" s="31"/>
      <c r="AX224" s="14"/>
      <c r="AY224" s="4"/>
      <c r="AZ224" s="39"/>
      <c r="BA224" s="30"/>
      <c r="BB224" s="31"/>
      <c r="BC224" s="31"/>
      <c r="BD224" s="4"/>
      <c r="BE224" s="39"/>
      <c r="BF224" s="30"/>
      <c r="BG224" s="31"/>
      <c r="BH224" s="14"/>
      <c r="BI224" s="4"/>
      <c r="BJ224" s="39"/>
      <c r="BK224" s="30"/>
      <c r="BL224" s="31"/>
      <c r="BM224" s="14"/>
      <c r="BN224" s="4"/>
      <c r="BO224" s="39"/>
      <c r="BP224" s="30"/>
      <c r="BQ224" s="31"/>
      <c r="BR224" s="14"/>
      <c r="BS224" s="4"/>
      <c r="BT224" s="39"/>
      <c r="BU224" s="30"/>
      <c r="BV224" s="31"/>
      <c r="BW224" s="14"/>
      <c r="BX224" s="4"/>
      <c r="BY224" s="39"/>
      <c r="BZ224" s="30"/>
      <c r="CA224" s="31"/>
      <c r="CB224" s="14"/>
      <c r="CC224" s="4"/>
      <c r="CD224" s="35"/>
      <c r="CE224" s="33"/>
      <c r="CF224" s="31"/>
      <c r="CG224" s="14"/>
      <c r="CH224" s="4"/>
      <c r="CI224" s="39"/>
      <c r="CJ224" s="30"/>
      <c r="CK224" s="31"/>
      <c r="CL224" s="14"/>
      <c r="CM224" s="4"/>
      <c r="CN224" s="39"/>
      <c r="CO224" s="30"/>
      <c r="CP224" s="31"/>
      <c r="CQ224" s="14"/>
      <c r="CR224" s="4"/>
      <c r="CS224" s="39"/>
      <c r="CT224" s="39"/>
      <c r="CU224" s="39"/>
      <c r="CV224" s="14"/>
      <c r="CW224" s="4"/>
      <c r="CX224" s="39"/>
      <c r="CY224" s="30"/>
      <c r="CZ224" s="31"/>
      <c r="DA224" s="14"/>
      <c r="DB224" s="286"/>
      <c r="DC224" s="14">
        <v>53125</v>
      </c>
      <c r="DD224" s="14">
        <v>0</v>
      </c>
      <c r="DE224" s="14">
        <v>53125</v>
      </c>
      <c r="DF224" s="14">
        <v>10625000</v>
      </c>
      <c r="DG224" s="4"/>
      <c r="DH224" s="39"/>
      <c r="DI224" s="30"/>
      <c r="DJ224" s="31"/>
      <c r="DK224" s="14"/>
      <c r="DL224" s="4"/>
      <c r="DM224" s="39"/>
      <c r="DN224" s="30"/>
      <c r="DO224" s="31"/>
      <c r="DP224" s="14"/>
      <c r="DQ224" s="4"/>
      <c r="DR224" s="39"/>
      <c r="DS224" s="30"/>
      <c r="DT224" s="31"/>
      <c r="DU224" s="14"/>
      <c r="DV224" s="4"/>
      <c r="DW224" s="45">
        <v>41125</v>
      </c>
      <c r="DX224" s="61">
        <v>0</v>
      </c>
      <c r="DY224" s="61">
        <v>41125</v>
      </c>
      <c r="DZ224" s="14">
        <v>8225000</v>
      </c>
      <c r="EA224" s="4"/>
      <c r="EB224" s="39"/>
      <c r="EC224" s="43"/>
      <c r="ED224" s="31"/>
      <c r="EE224" s="14"/>
      <c r="EF224" s="4"/>
      <c r="EG224" s="39">
        <v>1208000</v>
      </c>
      <c r="EH224" s="30">
        <v>0</v>
      </c>
      <c r="EI224" s="31">
        <v>1208000</v>
      </c>
      <c r="EJ224" s="14">
        <v>241600000</v>
      </c>
      <c r="EK224" s="4"/>
      <c r="EL224" s="39"/>
      <c r="EM224" s="30"/>
      <c r="EN224" s="31"/>
      <c r="EO224" s="14"/>
      <c r="EP224" s="4"/>
      <c r="EQ224" s="39"/>
      <c r="ER224" s="30"/>
      <c r="ES224" s="31"/>
      <c r="ET224" s="14"/>
      <c r="EU224" s="4"/>
      <c r="EV224" s="39"/>
      <c r="EW224" s="30"/>
      <c r="EX224" s="31"/>
      <c r="EY224" s="14"/>
      <c r="EZ224" s="286"/>
      <c r="FA224" s="39"/>
      <c r="FB224" s="30"/>
      <c r="FC224" s="31"/>
      <c r="FD224" s="14"/>
      <c r="FE224" s="4"/>
      <c r="FF224" s="39"/>
      <c r="FG224" s="30"/>
      <c r="FH224" s="31"/>
      <c r="FI224" s="14"/>
      <c r="FJ224" s="94"/>
      <c r="FK224" s="87">
        <f t="shared" si="237"/>
        <v>36835.553377280004</v>
      </c>
      <c r="FL224" s="87"/>
      <c r="FM224" s="87"/>
      <c r="FN224" s="87"/>
      <c r="FO224" s="87"/>
      <c r="FP224" s="87"/>
      <c r="FQ224" s="87"/>
      <c r="FR224" s="87"/>
      <c r="FS224" s="87"/>
      <c r="FT224" s="87"/>
      <c r="FU224" s="87"/>
      <c r="FV224" s="87"/>
      <c r="FW224" s="87"/>
      <c r="FX224" s="87"/>
      <c r="FY224" s="87"/>
      <c r="FZ224" s="87"/>
      <c r="GA224" s="87"/>
      <c r="GB224" s="87"/>
      <c r="GC224" s="87"/>
      <c r="GD224" s="87">
        <f t="shared" si="238"/>
        <v>53125</v>
      </c>
      <c r="GE224" s="87"/>
      <c r="GF224" s="87"/>
      <c r="GG224" s="87"/>
      <c r="GH224" s="87">
        <f t="shared" si="245"/>
        <v>41125</v>
      </c>
      <c r="GI224" s="87"/>
      <c r="GJ224" s="87">
        <f t="shared" si="246"/>
        <v>1208000</v>
      </c>
      <c r="GK224" s="87"/>
      <c r="GL224" s="87"/>
      <c r="GM224" s="87"/>
      <c r="GN224" s="87"/>
      <c r="GO224" s="87"/>
      <c r="GP224" s="95"/>
      <c r="GQ224" s="87">
        <f t="shared" si="239"/>
        <v>36835.553377280004</v>
      </c>
      <c r="GR224" s="96">
        <f t="shared" si="232"/>
        <v>41125</v>
      </c>
      <c r="GS224" s="20" t="str">
        <f t="shared" si="259"/>
        <v>RAFAEL ANTONIO SALAMANCA</v>
      </c>
      <c r="GT224" s="96">
        <f t="shared" si="247"/>
        <v>29468.442701824006</v>
      </c>
      <c r="GU224" s="96">
        <f t="shared" si="248"/>
        <v>49350</v>
      </c>
      <c r="GV224" s="96">
        <f t="shared" si="260"/>
        <v>434083.33333333331</v>
      </c>
      <c r="GW224" s="87">
        <f t="shared" si="262"/>
        <v>4289.4466227199955</v>
      </c>
      <c r="GX224" s="88">
        <f t="shared" si="263"/>
        <v>0.11644854575106522</v>
      </c>
      <c r="GY224" s="96">
        <f t="shared" si="261"/>
        <v>41125</v>
      </c>
      <c r="GZ224" s="96">
        <f t="shared" si="235"/>
        <v>8225000</v>
      </c>
    </row>
    <row r="225" spans="1:210" s="27" customFormat="1" ht="30" customHeight="1">
      <c r="A225" s="17">
        <v>209</v>
      </c>
      <c r="B225" s="18" t="s">
        <v>514</v>
      </c>
      <c r="C225" s="53" t="s">
        <v>515</v>
      </c>
      <c r="D225" s="55"/>
      <c r="E225" s="51">
        <v>80000</v>
      </c>
      <c r="F225" s="19" t="s">
        <v>976</v>
      </c>
      <c r="G225" s="20" t="s">
        <v>981</v>
      </c>
      <c r="H225" s="60"/>
      <c r="I225" s="90" t="s">
        <v>1026</v>
      </c>
      <c r="J225" s="14">
        <v>287</v>
      </c>
      <c r="K225" s="14"/>
      <c r="L225" s="14">
        <f t="shared" si="265"/>
        <v>324.65440000000001</v>
      </c>
      <c r="M225" s="14">
        <f t="shared" si="266"/>
        <v>354.78232832000003</v>
      </c>
      <c r="N225" s="14">
        <f t="shared" si="267"/>
        <v>354.78232832000003</v>
      </c>
      <c r="O225" s="14">
        <f t="shared" si="236"/>
        <v>28382586.265600003</v>
      </c>
      <c r="P225" s="286"/>
      <c r="Q225" s="39">
        <v>410</v>
      </c>
      <c r="R225" s="30">
        <v>0</v>
      </c>
      <c r="S225" s="31">
        <v>410</v>
      </c>
      <c r="T225" s="31">
        <v>32800000</v>
      </c>
      <c r="U225" s="4"/>
      <c r="V225" s="39"/>
      <c r="W225" s="30"/>
      <c r="X225" s="31"/>
      <c r="Y225" s="31"/>
      <c r="Z225" s="286"/>
      <c r="AA225" s="39">
        <v>460</v>
      </c>
      <c r="AB225" s="39">
        <v>0</v>
      </c>
      <c r="AC225" s="31">
        <v>460</v>
      </c>
      <c r="AD225" s="31">
        <v>36800000</v>
      </c>
      <c r="AE225" s="4"/>
      <c r="AF225" s="39"/>
      <c r="AG225" s="30"/>
      <c r="AH225" s="31"/>
      <c r="AI225" s="31"/>
      <c r="AJ225" s="4"/>
      <c r="AK225" s="39"/>
      <c r="AL225" s="39"/>
      <c r="AM225" s="31"/>
      <c r="AN225" s="31"/>
      <c r="AO225" s="4"/>
      <c r="AP225" s="39"/>
      <c r="AQ225" s="30"/>
      <c r="AR225" s="31"/>
      <c r="AS225" s="14"/>
      <c r="AT225" s="4"/>
      <c r="AU225" s="39">
        <v>320</v>
      </c>
      <c r="AV225" s="30">
        <v>0</v>
      </c>
      <c r="AW225" s="31">
        <v>320</v>
      </c>
      <c r="AX225" s="14">
        <v>25600000</v>
      </c>
      <c r="AY225" s="4"/>
      <c r="AZ225" s="39"/>
      <c r="BA225" s="30"/>
      <c r="BB225" s="31"/>
      <c r="BC225" s="31"/>
      <c r="BD225" s="4"/>
      <c r="BE225" s="39"/>
      <c r="BF225" s="30"/>
      <c r="BG225" s="31"/>
      <c r="BH225" s="14"/>
      <c r="BI225" s="4"/>
      <c r="BJ225" s="39"/>
      <c r="BK225" s="30"/>
      <c r="BL225" s="31"/>
      <c r="BM225" s="14"/>
      <c r="BN225" s="4"/>
      <c r="BO225" s="39"/>
      <c r="BP225" s="30"/>
      <c r="BQ225" s="31"/>
      <c r="BR225" s="14"/>
      <c r="BS225" s="4"/>
      <c r="BT225" s="39"/>
      <c r="BU225" s="30"/>
      <c r="BV225" s="31"/>
      <c r="BW225" s="14"/>
      <c r="BX225" s="4"/>
      <c r="BY225" s="39"/>
      <c r="BZ225" s="30"/>
      <c r="CA225" s="31"/>
      <c r="CB225" s="14"/>
      <c r="CC225" s="4"/>
      <c r="CD225" s="35"/>
      <c r="CE225" s="33"/>
      <c r="CF225" s="31"/>
      <c r="CG225" s="14"/>
      <c r="CH225" s="4"/>
      <c r="CI225" s="39"/>
      <c r="CJ225" s="30"/>
      <c r="CK225" s="31"/>
      <c r="CL225" s="14"/>
      <c r="CM225" s="4"/>
      <c r="CN225" s="39">
        <v>410</v>
      </c>
      <c r="CO225" s="30">
        <v>0</v>
      </c>
      <c r="CP225" s="31">
        <v>410</v>
      </c>
      <c r="CQ225" s="14">
        <v>32800000</v>
      </c>
      <c r="CR225" s="4"/>
      <c r="CS225" s="39"/>
      <c r="CT225" s="39"/>
      <c r="CU225" s="39"/>
      <c r="CV225" s="14"/>
      <c r="CW225" s="4"/>
      <c r="CX225" s="39"/>
      <c r="CY225" s="30"/>
      <c r="CZ225" s="31"/>
      <c r="DA225" s="14"/>
      <c r="DB225" s="286"/>
      <c r="DC225" s="14">
        <v>528.75</v>
      </c>
      <c r="DD225" s="14">
        <v>0</v>
      </c>
      <c r="DE225" s="14">
        <v>528.75</v>
      </c>
      <c r="DF225" s="14">
        <v>42300000</v>
      </c>
      <c r="DG225" s="4"/>
      <c r="DH225" s="39"/>
      <c r="DI225" s="30"/>
      <c r="DJ225" s="31"/>
      <c r="DK225" s="14"/>
      <c r="DL225" s="4"/>
      <c r="DM225" s="39"/>
      <c r="DN225" s="30"/>
      <c r="DO225" s="31"/>
      <c r="DP225" s="14"/>
      <c r="DQ225" s="4"/>
      <c r="DR225" s="39"/>
      <c r="DS225" s="30"/>
      <c r="DT225" s="31"/>
      <c r="DU225" s="14"/>
      <c r="DV225" s="4"/>
      <c r="DW225" s="45">
        <v>331</v>
      </c>
      <c r="DX225" s="61">
        <v>0</v>
      </c>
      <c r="DY225" s="61">
        <v>331</v>
      </c>
      <c r="DZ225" s="14">
        <v>26480000</v>
      </c>
      <c r="EA225" s="4"/>
      <c r="EB225" s="39"/>
      <c r="EC225" s="43"/>
      <c r="ED225" s="31"/>
      <c r="EE225" s="14"/>
      <c r="EF225" s="4"/>
      <c r="EG225" s="39"/>
      <c r="EH225" s="30"/>
      <c r="EI225" s="31"/>
      <c r="EJ225" s="14"/>
      <c r="EK225" s="4"/>
      <c r="EL225" s="39"/>
      <c r="EM225" s="30"/>
      <c r="EN225" s="31"/>
      <c r="EO225" s="14"/>
      <c r="EP225" s="4"/>
      <c r="EQ225" s="39"/>
      <c r="ER225" s="30"/>
      <c r="ES225" s="31"/>
      <c r="ET225" s="14"/>
      <c r="EU225" s="4"/>
      <c r="EV225" s="39"/>
      <c r="EW225" s="30"/>
      <c r="EX225" s="31"/>
      <c r="EY225" s="14"/>
      <c r="EZ225" s="286"/>
      <c r="FA225" s="39"/>
      <c r="FB225" s="30"/>
      <c r="FC225" s="31"/>
      <c r="FD225" s="14"/>
      <c r="FE225" s="4"/>
      <c r="FF225" s="39"/>
      <c r="FG225" s="30"/>
      <c r="FH225" s="31"/>
      <c r="FI225" s="14"/>
      <c r="FJ225" s="94"/>
      <c r="FK225" s="87">
        <f t="shared" si="237"/>
        <v>354.78232832000003</v>
      </c>
      <c r="FL225" s="87">
        <f t="shared" si="241"/>
        <v>410</v>
      </c>
      <c r="FM225" s="87"/>
      <c r="FN225" s="87">
        <f t="shared" ref="FN225:FN266" si="268">AC225</f>
        <v>460</v>
      </c>
      <c r="FO225" s="87"/>
      <c r="FP225" s="87"/>
      <c r="FQ225" s="87"/>
      <c r="FR225" s="87">
        <f t="shared" si="243"/>
        <v>320</v>
      </c>
      <c r="FS225" s="87"/>
      <c r="FT225" s="87"/>
      <c r="FU225" s="87"/>
      <c r="FV225" s="87"/>
      <c r="FW225" s="87"/>
      <c r="FX225" s="87"/>
      <c r="FY225" s="87"/>
      <c r="FZ225" s="87"/>
      <c r="GA225" s="87">
        <f t="shared" si="251"/>
        <v>410</v>
      </c>
      <c r="GB225" s="87"/>
      <c r="GC225" s="87"/>
      <c r="GD225" s="87">
        <f t="shared" si="238"/>
        <v>528.75</v>
      </c>
      <c r="GE225" s="87"/>
      <c r="GF225" s="87"/>
      <c r="GG225" s="87"/>
      <c r="GH225" s="87">
        <f t="shared" si="245"/>
        <v>331</v>
      </c>
      <c r="GI225" s="87"/>
      <c r="GJ225" s="87"/>
      <c r="GK225" s="87"/>
      <c r="GL225" s="87"/>
      <c r="GM225" s="87"/>
      <c r="GN225" s="87"/>
      <c r="GO225" s="87"/>
      <c r="GP225" s="95"/>
      <c r="GQ225" s="87">
        <f t="shared" si="239"/>
        <v>354.78232832000003</v>
      </c>
      <c r="GR225" s="96">
        <f t="shared" si="232"/>
        <v>320</v>
      </c>
      <c r="GS225" s="20" t="str">
        <f t="shared" si="259"/>
        <v>BIOPLAST S.A.S</v>
      </c>
      <c r="GT225" s="96">
        <f t="shared" si="247"/>
        <v>283.82586265600003</v>
      </c>
      <c r="GU225" s="96">
        <f t="shared" si="248"/>
        <v>384</v>
      </c>
      <c r="GV225" s="96">
        <f t="shared" si="260"/>
        <v>409.95833333333331</v>
      </c>
      <c r="GW225" s="87">
        <f t="shared" si="262"/>
        <v>-34.782328320000033</v>
      </c>
      <c r="GX225" s="88">
        <f t="shared" si="263"/>
        <v>-9.8038502889094603E-2</v>
      </c>
      <c r="GY225" s="96">
        <f t="shared" si="261"/>
        <v>320</v>
      </c>
      <c r="GZ225" s="96">
        <f t="shared" si="235"/>
        <v>25600000</v>
      </c>
    </row>
    <row r="226" spans="1:210" s="27" customFormat="1" ht="30" customHeight="1">
      <c r="A226" s="17">
        <v>210</v>
      </c>
      <c r="B226" s="18" t="s">
        <v>516</v>
      </c>
      <c r="C226" s="53" t="s">
        <v>517</v>
      </c>
      <c r="D226" s="55"/>
      <c r="E226" s="51">
        <v>2</v>
      </c>
      <c r="F226" s="19" t="s">
        <v>978</v>
      </c>
      <c r="G226" s="20" t="s">
        <v>981</v>
      </c>
      <c r="H226" s="60"/>
      <c r="I226" s="90" t="s">
        <v>1024</v>
      </c>
      <c r="J226" s="14">
        <v>13021</v>
      </c>
      <c r="K226" s="14"/>
      <c r="L226" s="14"/>
      <c r="M226" s="14">
        <f>(J226*9.28%)+J226</f>
        <v>14229.3488</v>
      </c>
      <c r="N226" s="14">
        <f>M226</f>
        <v>14229.3488</v>
      </c>
      <c r="O226" s="14">
        <f t="shared" si="236"/>
        <v>28458.6976</v>
      </c>
      <c r="P226" s="286"/>
      <c r="Q226" s="39"/>
      <c r="R226" s="30"/>
      <c r="S226" s="31"/>
      <c r="T226" s="31"/>
      <c r="U226" s="4"/>
      <c r="V226" s="39">
        <v>62400</v>
      </c>
      <c r="W226" s="30">
        <v>0</v>
      </c>
      <c r="X226" s="31">
        <v>62400</v>
      </c>
      <c r="Y226" s="31">
        <v>124800</v>
      </c>
      <c r="Z226" s="286"/>
      <c r="AA226" s="39"/>
      <c r="AB226" s="39"/>
      <c r="AC226" s="31"/>
      <c r="AD226" s="31"/>
      <c r="AE226" s="4"/>
      <c r="AF226" s="39"/>
      <c r="AG226" s="30"/>
      <c r="AH226" s="31"/>
      <c r="AI226" s="31"/>
      <c r="AJ226" s="4"/>
      <c r="AK226" s="39"/>
      <c r="AL226" s="39"/>
      <c r="AM226" s="31"/>
      <c r="AN226" s="31"/>
      <c r="AO226" s="4"/>
      <c r="AP226" s="39"/>
      <c r="AQ226" s="30"/>
      <c r="AR226" s="31"/>
      <c r="AS226" s="14"/>
      <c r="AT226" s="4"/>
      <c r="AU226" s="39"/>
      <c r="AV226" s="30"/>
      <c r="AW226" s="31"/>
      <c r="AX226" s="14"/>
      <c r="AY226" s="4"/>
      <c r="AZ226" s="39"/>
      <c r="BA226" s="30"/>
      <c r="BB226" s="31"/>
      <c r="BC226" s="31"/>
      <c r="BD226" s="4"/>
      <c r="BE226" s="39"/>
      <c r="BF226" s="30"/>
      <c r="BG226" s="31"/>
      <c r="BH226" s="14"/>
      <c r="BI226" s="4"/>
      <c r="BJ226" s="39"/>
      <c r="BK226" s="30"/>
      <c r="BL226" s="31"/>
      <c r="BM226" s="14"/>
      <c r="BN226" s="4"/>
      <c r="BO226" s="39">
        <v>84200</v>
      </c>
      <c r="BP226" s="30">
        <v>0</v>
      </c>
      <c r="BQ226" s="31">
        <v>84200</v>
      </c>
      <c r="BR226" s="14">
        <v>168400</v>
      </c>
      <c r="BS226" s="4"/>
      <c r="BT226" s="39"/>
      <c r="BU226" s="30"/>
      <c r="BV226" s="31"/>
      <c r="BW226" s="14"/>
      <c r="BX226" s="4"/>
      <c r="BY226" s="39"/>
      <c r="BZ226" s="30"/>
      <c r="CA226" s="31"/>
      <c r="CB226" s="14"/>
      <c r="CC226" s="4"/>
      <c r="CD226" s="35"/>
      <c r="CE226" s="33"/>
      <c r="CF226" s="31"/>
      <c r="CG226" s="14"/>
      <c r="CH226" s="4"/>
      <c r="CI226" s="39"/>
      <c r="CJ226" s="30"/>
      <c r="CK226" s="31"/>
      <c r="CL226" s="14"/>
      <c r="CM226" s="4"/>
      <c r="CN226" s="39"/>
      <c r="CO226" s="30"/>
      <c r="CP226" s="31"/>
      <c r="CQ226" s="14"/>
      <c r="CR226" s="4"/>
      <c r="CS226" s="39"/>
      <c r="CT226" s="39"/>
      <c r="CU226" s="39"/>
      <c r="CV226" s="14"/>
      <c r="CW226" s="4"/>
      <c r="CX226" s="39"/>
      <c r="CY226" s="30"/>
      <c r="CZ226" s="31"/>
      <c r="DA226" s="14"/>
      <c r="DB226" s="286"/>
      <c r="DC226" s="14"/>
      <c r="DD226" s="14"/>
      <c r="DE226" s="14"/>
      <c r="DF226" s="14"/>
      <c r="DG226" s="4"/>
      <c r="DH226" s="39"/>
      <c r="DI226" s="30"/>
      <c r="DJ226" s="31"/>
      <c r="DK226" s="14"/>
      <c r="DL226" s="4"/>
      <c r="DM226" s="39"/>
      <c r="DN226" s="30"/>
      <c r="DO226" s="31"/>
      <c r="DP226" s="14"/>
      <c r="DQ226" s="4"/>
      <c r="DR226" s="39"/>
      <c r="DS226" s="30"/>
      <c r="DT226" s="31"/>
      <c r="DU226" s="14"/>
      <c r="DV226" s="4"/>
      <c r="DW226" s="45">
        <v>19375</v>
      </c>
      <c r="DX226" s="61">
        <v>0</v>
      </c>
      <c r="DY226" s="61">
        <v>19375</v>
      </c>
      <c r="DZ226" s="14">
        <v>38750</v>
      </c>
      <c r="EA226" s="4"/>
      <c r="EB226" s="39"/>
      <c r="EC226" s="43"/>
      <c r="ED226" s="31"/>
      <c r="EE226" s="14"/>
      <c r="EF226" s="4"/>
      <c r="EG226" s="39">
        <v>16600</v>
      </c>
      <c r="EH226" s="30">
        <v>0</v>
      </c>
      <c r="EI226" s="31">
        <v>16600</v>
      </c>
      <c r="EJ226" s="14">
        <v>33200</v>
      </c>
      <c r="EK226" s="4"/>
      <c r="EL226" s="39"/>
      <c r="EM226" s="30"/>
      <c r="EN226" s="31"/>
      <c r="EO226" s="14"/>
      <c r="EP226" s="4"/>
      <c r="EQ226" s="39"/>
      <c r="ER226" s="30"/>
      <c r="ES226" s="31"/>
      <c r="ET226" s="14"/>
      <c r="EU226" s="4"/>
      <c r="EV226" s="39"/>
      <c r="EW226" s="30"/>
      <c r="EX226" s="31"/>
      <c r="EY226" s="14"/>
      <c r="EZ226" s="286"/>
      <c r="FA226" s="39"/>
      <c r="FB226" s="30"/>
      <c r="FC226" s="31"/>
      <c r="FD226" s="14"/>
      <c r="FE226" s="4"/>
      <c r="FF226" s="39"/>
      <c r="FG226" s="30"/>
      <c r="FH226" s="31"/>
      <c r="FI226" s="14"/>
      <c r="FJ226" s="94"/>
      <c r="FK226" s="87">
        <f t="shared" si="237"/>
        <v>14229.3488</v>
      </c>
      <c r="FL226" s="87"/>
      <c r="FM226" s="87">
        <f t="shared" si="242"/>
        <v>62400</v>
      </c>
      <c r="FN226" s="87"/>
      <c r="FO226" s="87"/>
      <c r="FP226" s="87"/>
      <c r="FQ226" s="87"/>
      <c r="FR226" s="87"/>
      <c r="FS226" s="87"/>
      <c r="FT226" s="87"/>
      <c r="FU226" s="87"/>
      <c r="FV226" s="87">
        <f t="shared" ref="FV226" si="269">BQ226</f>
        <v>84200</v>
      </c>
      <c r="FW226" s="87"/>
      <c r="FX226" s="87"/>
      <c r="FY226" s="87"/>
      <c r="FZ226" s="87"/>
      <c r="GA226" s="87"/>
      <c r="GB226" s="87"/>
      <c r="GC226" s="87"/>
      <c r="GD226" s="87"/>
      <c r="GE226" s="87"/>
      <c r="GF226" s="87"/>
      <c r="GG226" s="87"/>
      <c r="GH226" s="87">
        <f t="shared" si="245"/>
        <v>19375</v>
      </c>
      <c r="GI226" s="87"/>
      <c r="GJ226" s="87">
        <f t="shared" si="246"/>
        <v>16600</v>
      </c>
      <c r="GK226" s="87"/>
      <c r="GL226" s="87"/>
      <c r="GM226" s="87"/>
      <c r="GN226" s="87"/>
      <c r="GO226" s="87"/>
      <c r="GP226" s="95"/>
      <c r="GQ226" s="87">
        <f t="shared" si="239"/>
        <v>14229.3488</v>
      </c>
      <c r="GR226" s="96">
        <f t="shared" si="232"/>
        <v>16600</v>
      </c>
      <c r="GS226" s="20" t="str">
        <f t="shared" si="259"/>
        <v>SMITH AND NEPHEW COLOMBIA SAS</v>
      </c>
      <c r="GT226" s="96">
        <f t="shared" si="247"/>
        <v>11383.47904</v>
      </c>
      <c r="GU226" s="96">
        <f t="shared" si="248"/>
        <v>19920</v>
      </c>
      <c r="GV226" s="96">
        <f t="shared" si="260"/>
        <v>45643.75</v>
      </c>
      <c r="GW226" s="87">
        <f t="shared" si="262"/>
        <v>2370.6512000000002</v>
      </c>
      <c r="GX226" s="88">
        <f t="shared" si="263"/>
        <v>0.1666029298543866</v>
      </c>
      <c r="GY226" s="96">
        <f t="shared" si="261"/>
        <v>16600</v>
      </c>
      <c r="GZ226" s="96">
        <f t="shared" si="235"/>
        <v>33200</v>
      </c>
    </row>
    <row r="227" spans="1:210" s="27" customFormat="1" ht="30" customHeight="1">
      <c r="A227" s="17">
        <v>211</v>
      </c>
      <c r="B227" s="18" t="s">
        <v>160</v>
      </c>
      <c r="C227" s="53" t="s">
        <v>161</v>
      </c>
      <c r="D227" s="55"/>
      <c r="E227" s="51">
        <v>1300</v>
      </c>
      <c r="F227" s="19" t="s">
        <v>972</v>
      </c>
      <c r="G227" s="20" t="s">
        <v>981</v>
      </c>
      <c r="H227" s="60"/>
      <c r="I227" s="90" t="s">
        <v>1036</v>
      </c>
      <c r="J227" s="14">
        <v>20223</v>
      </c>
      <c r="K227" s="14">
        <f>(J227*5.62%)+J227</f>
        <v>21359.532599999999</v>
      </c>
      <c r="L227" s="14">
        <f>(K227*13.12%)+K227</f>
        <v>24161.90327712</v>
      </c>
      <c r="M227" s="14">
        <f>(L227*9.28%)+L227</f>
        <v>26404.127901236738</v>
      </c>
      <c r="N227" s="14">
        <f>M227</f>
        <v>26404.127901236738</v>
      </c>
      <c r="O227" s="14">
        <f t="shared" si="236"/>
        <v>34325366.271607757</v>
      </c>
      <c r="P227" s="286"/>
      <c r="Q227" s="39"/>
      <c r="R227" s="30"/>
      <c r="S227" s="31"/>
      <c r="T227" s="31"/>
      <c r="U227" s="4"/>
      <c r="V227" s="39"/>
      <c r="W227" s="30"/>
      <c r="X227" s="31"/>
      <c r="Y227" s="31"/>
      <c r="Z227" s="286"/>
      <c r="AA227" s="39"/>
      <c r="AB227" s="14"/>
      <c r="AC227" s="31"/>
      <c r="AD227" s="31"/>
      <c r="AE227" s="4"/>
      <c r="AF227" s="39">
        <v>23615</v>
      </c>
      <c r="AG227" s="30">
        <v>0</v>
      </c>
      <c r="AH227" s="31">
        <v>23615</v>
      </c>
      <c r="AI227" s="31">
        <v>30699500</v>
      </c>
      <c r="AJ227" s="4"/>
      <c r="AK227" s="39"/>
      <c r="AL227" s="39"/>
      <c r="AM227" s="31"/>
      <c r="AN227" s="31"/>
      <c r="AO227" s="4"/>
      <c r="AP227" s="39"/>
      <c r="AQ227" s="30"/>
      <c r="AR227" s="31"/>
      <c r="AS227" s="14"/>
      <c r="AT227" s="4"/>
      <c r="AU227" s="39"/>
      <c r="AV227" s="14"/>
      <c r="AW227" s="31"/>
      <c r="AX227" s="14"/>
      <c r="AY227" s="4"/>
      <c r="AZ227" s="39"/>
      <c r="BA227" s="30"/>
      <c r="BB227" s="31"/>
      <c r="BC227" s="31"/>
      <c r="BD227" s="4"/>
      <c r="BE227" s="39"/>
      <c r="BF227" s="30"/>
      <c r="BG227" s="31"/>
      <c r="BH227" s="14"/>
      <c r="BI227" s="4"/>
      <c r="BJ227" s="39"/>
      <c r="BK227" s="30"/>
      <c r="BL227" s="31"/>
      <c r="BM227" s="14"/>
      <c r="BN227" s="4"/>
      <c r="BO227" s="39"/>
      <c r="BP227" s="30"/>
      <c r="BQ227" s="31"/>
      <c r="BR227" s="14"/>
      <c r="BS227" s="4"/>
      <c r="BT227" s="39"/>
      <c r="BU227" s="30"/>
      <c r="BV227" s="31"/>
      <c r="BW227" s="14"/>
      <c r="BX227" s="4"/>
      <c r="BY227" s="39"/>
      <c r="BZ227" s="30"/>
      <c r="CA227" s="31"/>
      <c r="CB227" s="14"/>
      <c r="CC227" s="4"/>
      <c r="CD227" s="35"/>
      <c r="CE227" s="33"/>
      <c r="CF227" s="31"/>
      <c r="CG227" s="14"/>
      <c r="CH227" s="4"/>
      <c r="CI227" s="39"/>
      <c r="CJ227" s="30"/>
      <c r="CK227" s="31"/>
      <c r="CL227" s="14"/>
      <c r="CM227" s="4"/>
      <c r="CN227" s="39"/>
      <c r="CO227" s="30"/>
      <c r="CP227" s="31"/>
      <c r="CQ227" s="14"/>
      <c r="CR227" s="4"/>
      <c r="CS227" s="39"/>
      <c r="CT227" s="39"/>
      <c r="CU227" s="39"/>
      <c r="CV227" s="14"/>
      <c r="CW227" s="4"/>
      <c r="CX227" s="39"/>
      <c r="CY227" s="30"/>
      <c r="CZ227" s="31"/>
      <c r="DA227" s="14"/>
      <c r="DB227" s="286"/>
      <c r="DC227" s="14">
        <v>21140</v>
      </c>
      <c r="DD227" s="14">
        <v>0</v>
      </c>
      <c r="DE227" s="14">
        <v>21140</v>
      </c>
      <c r="DF227" s="14">
        <v>27482000</v>
      </c>
      <c r="DG227" s="4"/>
      <c r="DH227" s="39"/>
      <c r="DI227" s="30"/>
      <c r="DJ227" s="31"/>
      <c r="DK227" s="14"/>
      <c r="DL227" s="4"/>
      <c r="DM227" s="39"/>
      <c r="DN227" s="30"/>
      <c r="DO227" s="31"/>
      <c r="DP227" s="14"/>
      <c r="DQ227" s="4"/>
      <c r="DR227" s="39"/>
      <c r="DS227" s="30"/>
      <c r="DT227" s="31"/>
      <c r="DU227" s="14"/>
      <c r="DV227" s="4"/>
      <c r="DW227" s="46"/>
      <c r="DX227" s="61"/>
      <c r="DY227" s="61"/>
      <c r="DZ227" s="14"/>
      <c r="EA227" s="4"/>
      <c r="EB227" s="39"/>
      <c r="EC227" s="43"/>
      <c r="ED227" s="31"/>
      <c r="EE227" s="14"/>
      <c r="EF227" s="4"/>
      <c r="EG227" s="39"/>
      <c r="EH227" s="30"/>
      <c r="EI227" s="31"/>
      <c r="EJ227" s="14"/>
      <c r="EK227" s="4"/>
      <c r="EL227" s="39"/>
      <c r="EM227" s="30"/>
      <c r="EN227" s="31"/>
      <c r="EO227" s="14"/>
      <c r="EP227" s="4"/>
      <c r="EQ227" s="39"/>
      <c r="ER227" s="30"/>
      <c r="ES227" s="31"/>
      <c r="ET227" s="14"/>
      <c r="EU227" s="4"/>
      <c r="EV227" s="39"/>
      <c r="EW227" s="30"/>
      <c r="EX227" s="31"/>
      <c r="EY227" s="14"/>
      <c r="EZ227" s="286"/>
      <c r="FA227" s="39"/>
      <c r="FB227" s="30"/>
      <c r="FC227" s="31"/>
      <c r="FD227" s="14"/>
      <c r="FE227" s="4"/>
      <c r="FF227" s="39"/>
      <c r="FG227" s="30"/>
      <c r="FH227" s="31"/>
      <c r="FI227" s="14"/>
      <c r="FJ227" s="94"/>
      <c r="FK227" s="87">
        <f t="shared" si="237"/>
        <v>26404.127901236738</v>
      </c>
      <c r="FL227" s="87"/>
      <c r="FM227" s="87"/>
      <c r="FN227" s="87"/>
      <c r="FO227" s="87">
        <f t="shared" ref="FO227" si="270">AH227</f>
        <v>23615</v>
      </c>
      <c r="FP227" s="87"/>
      <c r="FQ227" s="87"/>
      <c r="FR227" s="87"/>
      <c r="FS227" s="87"/>
      <c r="FT227" s="87"/>
      <c r="FU227" s="87"/>
      <c r="FV227" s="87"/>
      <c r="FW227" s="87"/>
      <c r="FX227" s="87"/>
      <c r="FY227" s="87"/>
      <c r="FZ227" s="87"/>
      <c r="GA227" s="87"/>
      <c r="GB227" s="87"/>
      <c r="GC227" s="87"/>
      <c r="GD227" s="87">
        <f t="shared" si="238"/>
        <v>21140</v>
      </c>
      <c r="GE227" s="87"/>
      <c r="GF227" s="87"/>
      <c r="GG227" s="87"/>
      <c r="GH227" s="87"/>
      <c r="GI227" s="87"/>
      <c r="GJ227" s="87"/>
      <c r="GK227" s="87"/>
      <c r="GL227" s="87"/>
      <c r="GM227" s="87"/>
      <c r="GN227" s="87"/>
      <c r="GO227" s="87"/>
      <c r="GP227" s="95"/>
      <c r="GQ227" s="87">
        <f t="shared" si="239"/>
        <v>26404.127901236738</v>
      </c>
      <c r="GR227" s="96">
        <f t="shared" si="232"/>
        <v>21140</v>
      </c>
      <c r="GS227" s="20" t="str">
        <f t="shared" si="259"/>
        <v>MEDICOX LTDA</v>
      </c>
      <c r="GT227" s="115">
        <f t="shared" si="247"/>
        <v>21123.302320989391</v>
      </c>
      <c r="GU227" s="115">
        <f t="shared" si="248"/>
        <v>25368</v>
      </c>
      <c r="GV227" s="96">
        <f t="shared" si="260"/>
        <v>22377.5</v>
      </c>
      <c r="GW227" s="87">
        <f t="shared" si="262"/>
        <v>-5264.1279012367377</v>
      </c>
      <c r="GX227" s="88">
        <f t="shared" si="263"/>
        <v>-0.19936761103896078</v>
      </c>
      <c r="GY227" s="96">
        <f t="shared" si="261"/>
        <v>21140</v>
      </c>
      <c r="GZ227" s="96">
        <f t="shared" si="235"/>
        <v>27482000</v>
      </c>
    </row>
    <row r="228" spans="1:210" s="27" customFormat="1" ht="30" customHeight="1">
      <c r="A228" s="17">
        <v>212</v>
      </c>
      <c r="B228" s="18" t="s">
        <v>518</v>
      </c>
      <c r="C228" s="53" t="s">
        <v>519</v>
      </c>
      <c r="D228" s="55"/>
      <c r="E228" s="51">
        <v>1000</v>
      </c>
      <c r="F228" s="19" t="s">
        <v>979</v>
      </c>
      <c r="G228" s="20" t="s">
        <v>981</v>
      </c>
      <c r="H228" s="60"/>
      <c r="I228" s="90" t="s">
        <v>1027</v>
      </c>
      <c r="J228" s="14">
        <v>1858.78</v>
      </c>
      <c r="K228" s="14"/>
      <c r="L228" s="14"/>
      <c r="M228" s="14"/>
      <c r="N228" s="14">
        <f>J228</f>
        <v>1858.78</v>
      </c>
      <c r="O228" s="14">
        <f t="shared" si="236"/>
        <v>1858780</v>
      </c>
      <c r="P228" s="286"/>
      <c r="Q228" s="39">
        <v>1000</v>
      </c>
      <c r="R228" s="14">
        <v>190</v>
      </c>
      <c r="S228" s="31">
        <v>1190</v>
      </c>
      <c r="T228" s="31">
        <v>1190000</v>
      </c>
      <c r="U228" s="4"/>
      <c r="V228" s="39"/>
      <c r="W228" s="30"/>
      <c r="X228" s="31"/>
      <c r="Y228" s="31"/>
      <c r="Z228" s="286"/>
      <c r="AA228" s="39">
        <v>1670</v>
      </c>
      <c r="AB228" s="14">
        <v>317.3</v>
      </c>
      <c r="AC228" s="31">
        <v>1987.3</v>
      </c>
      <c r="AD228" s="31">
        <v>1987300</v>
      </c>
      <c r="AE228" s="4"/>
      <c r="AF228" s="39"/>
      <c r="AG228" s="30"/>
      <c r="AH228" s="31"/>
      <c r="AI228" s="31"/>
      <c r="AJ228" s="4"/>
      <c r="AK228" s="39"/>
      <c r="AL228" s="39"/>
      <c r="AM228" s="31"/>
      <c r="AN228" s="31"/>
      <c r="AO228" s="4"/>
      <c r="AP228" s="39"/>
      <c r="AQ228" s="30"/>
      <c r="AR228" s="31"/>
      <c r="AS228" s="14"/>
      <c r="AT228" s="4"/>
      <c r="AU228" s="39">
        <v>1120</v>
      </c>
      <c r="AV228" s="14">
        <v>212.8</v>
      </c>
      <c r="AW228" s="31">
        <v>1332.8</v>
      </c>
      <c r="AX228" s="14">
        <v>1332800</v>
      </c>
      <c r="AY228" s="4"/>
      <c r="AZ228" s="39"/>
      <c r="BA228" s="30"/>
      <c r="BB228" s="31"/>
      <c r="BC228" s="31"/>
      <c r="BD228" s="4"/>
      <c r="BE228" s="39"/>
      <c r="BF228" s="30"/>
      <c r="BG228" s="31"/>
      <c r="BH228" s="14"/>
      <c r="BI228" s="4"/>
      <c r="BJ228" s="39"/>
      <c r="BK228" s="30"/>
      <c r="BL228" s="31"/>
      <c r="BM228" s="14"/>
      <c r="BN228" s="4"/>
      <c r="BO228" s="39"/>
      <c r="BP228" s="30"/>
      <c r="BQ228" s="31"/>
      <c r="BR228" s="14"/>
      <c r="BS228" s="4"/>
      <c r="BT228" s="39"/>
      <c r="BU228" s="30"/>
      <c r="BV228" s="31"/>
      <c r="BW228" s="14"/>
      <c r="BX228" s="4"/>
      <c r="BY228" s="39"/>
      <c r="BZ228" s="30"/>
      <c r="CA228" s="31"/>
      <c r="CB228" s="14"/>
      <c r="CC228" s="4"/>
      <c r="CD228" s="35"/>
      <c r="CE228" s="33"/>
      <c r="CF228" s="31"/>
      <c r="CG228" s="14"/>
      <c r="CH228" s="4"/>
      <c r="CI228" s="39"/>
      <c r="CJ228" s="30"/>
      <c r="CK228" s="31"/>
      <c r="CL228" s="14"/>
      <c r="CM228" s="4"/>
      <c r="CN228" s="39"/>
      <c r="CO228" s="30"/>
      <c r="CP228" s="31"/>
      <c r="CQ228" s="14"/>
      <c r="CR228" s="4"/>
      <c r="CS228" s="39"/>
      <c r="CT228" s="39"/>
      <c r="CU228" s="39"/>
      <c r="CV228" s="14"/>
      <c r="CW228" s="4"/>
      <c r="CX228" s="39"/>
      <c r="CY228" s="30"/>
      <c r="CZ228" s="31"/>
      <c r="DA228" s="14"/>
      <c r="DB228" s="286"/>
      <c r="DC228" s="43">
        <v>200</v>
      </c>
      <c r="DD228" s="43">
        <v>38</v>
      </c>
      <c r="DE228" s="14">
        <v>238</v>
      </c>
      <c r="DF228" s="14">
        <v>238000</v>
      </c>
      <c r="DG228" s="4"/>
      <c r="DH228" s="39">
        <v>71875</v>
      </c>
      <c r="DI228" s="14">
        <v>13656.25</v>
      </c>
      <c r="DJ228" s="31">
        <v>85531.25</v>
      </c>
      <c r="DK228" s="14">
        <v>85531250</v>
      </c>
      <c r="DL228" s="4"/>
      <c r="DM228" s="39"/>
      <c r="DN228" s="30"/>
      <c r="DO228" s="31"/>
      <c r="DP228" s="14"/>
      <c r="DQ228" s="4"/>
      <c r="DR228" s="39">
        <v>2000</v>
      </c>
      <c r="DS228" s="14">
        <v>380</v>
      </c>
      <c r="DT228" s="31">
        <v>2380</v>
      </c>
      <c r="DU228" s="14">
        <v>2380000</v>
      </c>
      <c r="DV228" s="4"/>
      <c r="DW228" s="45">
        <v>1125</v>
      </c>
      <c r="DX228" s="14">
        <v>213.75</v>
      </c>
      <c r="DY228" s="61">
        <v>1338.75</v>
      </c>
      <c r="DZ228" s="14">
        <v>1338750</v>
      </c>
      <c r="EA228" s="4"/>
      <c r="EB228" s="39"/>
      <c r="EC228" s="43"/>
      <c r="ED228" s="31"/>
      <c r="EE228" s="14"/>
      <c r="EF228" s="4"/>
      <c r="EG228" s="39"/>
      <c r="EH228" s="30"/>
      <c r="EI228" s="31"/>
      <c r="EJ228" s="14"/>
      <c r="EK228" s="4"/>
      <c r="EL228" s="39"/>
      <c r="EM228" s="30"/>
      <c r="EN228" s="31"/>
      <c r="EO228" s="14"/>
      <c r="EP228" s="4"/>
      <c r="EQ228" s="39"/>
      <c r="ER228" s="30"/>
      <c r="ES228" s="31"/>
      <c r="ET228" s="14"/>
      <c r="EU228" s="4"/>
      <c r="EV228" s="39">
        <v>1650</v>
      </c>
      <c r="EW228" s="14">
        <v>313.5</v>
      </c>
      <c r="EX228" s="31">
        <v>1963.5</v>
      </c>
      <c r="EY228" s="14">
        <v>1963500</v>
      </c>
      <c r="EZ228" s="286"/>
      <c r="FA228" s="39"/>
      <c r="FB228" s="30"/>
      <c r="FC228" s="31"/>
      <c r="FD228" s="14"/>
      <c r="FE228" s="4"/>
      <c r="FF228" s="39"/>
      <c r="FG228" s="30"/>
      <c r="FH228" s="31"/>
      <c r="FI228" s="14"/>
      <c r="FJ228" s="94"/>
      <c r="FK228" s="87">
        <f t="shared" si="237"/>
        <v>1858.78</v>
      </c>
      <c r="FL228" s="87"/>
      <c r="FM228" s="87"/>
      <c r="FN228" s="87">
        <f t="shared" si="268"/>
        <v>1987.3</v>
      </c>
      <c r="FO228" s="87"/>
      <c r="FP228" s="87"/>
      <c r="FQ228" s="87"/>
      <c r="FR228" s="87">
        <f t="shared" si="243"/>
        <v>1332.8</v>
      </c>
      <c r="FS228" s="87"/>
      <c r="FT228" s="87"/>
      <c r="FU228" s="87"/>
      <c r="FV228" s="87"/>
      <c r="FW228" s="87"/>
      <c r="FX228" s="87"/>
      <c r="FY228" s="87"/>
      <c r="FZ228" s="87"/>
      <c r="GA228" s="87"/>
      <c r="GB228" s="87"/>
      <c r="GC228" s="87"/>
      <c r="GD228" s="87"/>
      <c r="GE228" s="87"/>
      <c r="GF228" s="87"/>
      <c r="GG228" s="87"/>
      <c r="GH228" s="87">
        <f t="shared" si="245"/>
        <v>1338.75</v>
      </c>
      <c r="GI228" s="87"/>
      <c r="GJ228" s="87"/>
      <c r="GK228" s="87"/>
      <c r="GL228" s="87"/>
      <c r="GM228" s="87">
        <f t="shared" si="254"/>
        <v>1963.5</v>
      </c>
      <c r="GN228" s="87"/>
      <c r="GO228" s="87"/>
      <c r="GP228" s="95"/>
      <c r="GQ228" s="87">
        <f t="shared" si="239"/>
        <v>1858.78</v>
      </c>
      <c r="GR228" s="96">
        <f t="shared" si="232"/>
        <v>1332.8</v>
      </c>
      <c r="GS228" s="20" t="str">
        <f t="shared" si="259"/>
        <v>BIOPLAST S.A.S</v>
      </c>
      <c r="GT228" s="118">
        <f>GV228*0.8</f>
        <v>1324.4700000000003</v>
      </c>
      <c r="GU228" s="118">
        <f>GV228*1.2</f>
        <v>1986.7049999999999</v>
      </c>
      <c r="GV228" s="96">
        <f t="shared" si="260"/>
        <v>1655.5875000000001</v>
      </c>
      <c r="GW228" s="87">
        <f>GV228-GR228</f>
        <v>322.78750000000014</v>
      </c>
      <c r="GX228" s="88">
        <f>GW228/GR228</f>
        <v>0.24218750000000011</v>
      </c>
      <c r="GY228" s="96">
        <f t="shared" si="261"/>
        <v>1332.8</v>
      </c>
      <c r="GZ228" s="96">
        <f t="shared" si="235"/>
        <v>1332800</v>
      </c>
      <c r="HB228" s="84" t="s">
        <v>1077</v>
      </c>
    </row>
    <row r="229" spans="1:210" s="27" customFormat="1" ht="30" customHeight="1">
      <c r="A229" s="17">
        <v>213</v>
      </c>
      <c r="B229" s="18" t="s">
        <v>520</v>
      </c>
      <c r="C229" s="53" t="s">
        <v>521</v>
      </c>
      <c r="D229" s="55"/>
      <c r="E229" s="51">
        <v>1200</v>
      </c>
      <c r="F229" s="19" t="s">
        <v>975</v>
      </c>
      <c r="G229" s="20" t="s">
        <v>981</v>
      </c>
      <c r="H229" s="60"/>
      <c r="I229" s="90" t="s">
        <v>1024</v>
      </c>
      <c r="J229" s="14">
        <v>11811.94</v>
      </c>
      <c r="K229" s="14"/>
      <c r="L229" s="14"/>
      <c r="M229" s="14">
        <f t="shared" ref="M229:M234" si="271">(J229*9.28%)+J229</f>
        <v>12908.088032</v>
      </c>
      <c r="N229" s="14">
        <f t="shared" ref="N229:N234" si="272">M229</f>
        <v>12908.088032</v>
      </c>
      <c r="O229" s="14">
        <f t="shared" si="236"/>
        <v>15489705.6384</v>
      </c>
      <c r="P229" s="286"/>
      <c r="Q229" s="39">
        <v>10800</v>
      </c>
      <c r="R229" s="14">
        <v>2052</v>
      </c>
      <c r="S229" s="31">
        <v>12852</v>
      </c>
      <c r="T229" s="31">
        <v>15422400</v>
      </c>
      <c r="U229" s="4"/>
      <c r="V229" s="39"/>
      <c r="W229" s="30"/>
      <c r="X229" s="31"/>
      <c r="Y229" s="31"/>
      <c r="Z229" s="286"/>
      <c r="AA229" s="39">
        <v>230</v>
      </c>
      <c r="AB229" s="14">
        <v>43.7</v>
      </c>
      <c r="AC229" s="31">
        <v>273.7</v>
      </c>
      <c r="AD229" s="31">
        <v>328440</v>
      </c>
      <c r="AE229" s="4"/>
      <c r="AF229" s="39"/>
      <c r="AG229" s="30"/>
      <c r="AH229" s="31"/>
      <c r="AI229" s="31"/>
      <c r="AJ229" s="4"/>
      <c r="AK229" s="39"/>
      <c r="AL229" s="39"/>
      <c r="AM229" s="31"/>
      <c r="AN229" s="31"/>
      <c r="AO229" s="4"/>
      <c r="AP229" s="39"/>
      <c r="AQ229" s="30"/>
      <c r="AR229" s="31"/>
      <c r="AS229" s="14"/>
      <c r="AT229" s="4"/>
      <c r="AU229" s="39"/>
      <c r="AV229" s="30"/>
      <c r="AW229" s="31"/>
      <c r="AX229" s="14"/>
      <c r="AY229" s="4"/>
      <c r="AZ229" s="39"/>
      <c r="BA229" s="30"/>
      <c r="BB229" s="31"/>
      <c r="BC229" s="31"/>
      <c r="BD229" s="4"/>
      <c r="BE229" s="39"/>
      <c r="BF229" s="30"/>
      <c r="BG229" s="31"/>
      <c r="BH229" s="14"/>
      <c r="BI229" s="4"/>
      <c r="BJ229" s="39"/>
      <c r="BK229" s="30"/>
      <c r="BL229" s="31"/>
      <c r="BM229" s="14"/>
      <c r="BN229" s="4"/>
      <c r="BO229" s="39"/>
      <c r="BP229" s="30"/>
      <c r="BQ229" s="31"/>
      <c r="BR229" s="14"/>
      <c r="BS229" s="4"/>
      <c r="BT229" s="39"/>
      <c r="BU229" s="30"/>
      <c r="BV229" s="31"/>
      <c r="BW229" s="14"/>
      <c r="BX229" s="4"/>
      <c r="BY229" s="39"/>
      <c r="BZ229" s="30"/>
      <c r="CA229" s="31"/>
      <c r="CB229" s="14"/>
      <c r="CC229" s="4"/>
      <c r="CD229" s="35">
        <v>10629</v>
      </c>
      <c r="CE229" s="37">
        <v>2020</v>
      </c>
      <c r="CF229" s="31">
        <v>12649</v>
      </c>
      <c r="CG229" s="14">
        <v>15178800</v>
      </c>
      <c r="CH229" s="4"/>
      <c r="CI229" s="39"/>
      <c r="CJ229" s="30"/>
      <c r="CK229" s="31"/>
      <c r="CL229" s="14"/>
      <c r="CM229" s="4"/>
      <c r="CN229" s="39"/>
      <c r="CO229" s="30"/>
      <c r="CP229" s="31"/>
      <c r="CQ229" s="14"/>
      <c r="CR229" s="4"/>
      <c r="CS229" s="39"/>
      <c r="CT229" s="39"/>
      <c r="CU229" s="39"/>
      <c r="CV229" s="14"/>
      <c r="CW229" s="4"/>
      <c r="CX229" s="39"/>
      <c r="CY229" s="30"/>
      <c r="CZ229" s="31"/>
      <c r="DA229" s="14"/>
      <c r="DB229" s="286"/>
      <c r="DC229" s="43">
        <v>106.25</v>
      </c>
      <c r="DD229" s="43">
        <v>20.1875</v>
      </c>
      <c r="DE229" s="14">
        <v>126.4375</v>
      </c>
      <c r="DF229" s="14">
        <v>151725</v>
      </c>
      <c r="DG229" s="4"/>
      <c r="DH229" s="39"/>
      <c r="DI229" s="30"/>
      <c r="DJ229" s="31"/>
      <c r="DK229" s="14"/>
      <c r="DL229" s="4"/>
      <c r="DM229" s="39"/>
      <c r="DN229" s="30"/>
      <c r="DO229" s="31"/>
      <c r="DP229" s="14"/>
      <c r="DQ229" s="4"/>
      <c r="DR229" s="39"/>
      <c r="DS229" s="30"/>
      <c r="DT229" s="31"/>
      <c r="DU229" s="14"/>
      <c r="DV229" s="4"/>
      <c r="DW229" s="45">
        <v>12500</v>
      </c>
      <c r="DX229" s="14">
        <v>2375</v>
      </c>
      <c r="DY229" s="61">
        <v>14875</v>
      </c>
      <c r="DZ229" s="14">
        <v>17850000</v>
      </c>
      <c r="EA229" s="4"/>
      <c r="EB229" s="39"/>
      <c r="EC229" s="43"/>
      <c r="ED229" s="31"/>
      <c r="EE229" s="14"/>
      <c r="EF229" s="4"/>
      <c r="EG229" s="39"/>
      <c r="EH229" s="30"/>
      <c r="EI229" s="31"/>
      <c r="EJ229" s="14"/>
      <c r="EK229" s="4"/>
      <c r="EL229" s="39"/>
      <c r="EM229" s="30"/>
      <c r="EN229" s="31"/>
      <c r="EO229" s="14"/>
      <c r="EP229" s="4"/>
      <c r="EQ229" s="39"/>
      <c r="ER229" s="30"/>
      <c r="ES229" s="31"/>
      <c r="ET229" s="14"/>
      <c r="EU229" s="4"/>
      <c r="EV229" s="39">
        <v>190</v>
      </c>
      <c r="EW229" s="14">
        <v>36.1</v>
      </c>
      <c r="EX229" s="31">
        <v>226.1</v>
      </c>
      <c r="EY229" s="14">
        <v>271320</v>
      </c>
      <c r="EZ229" s="286"/>
      <c r="FA229" s="39"/>
      <c r="FB229" s="30"/>
      <c r="FC229" s="31"/>
      <c r="FD229" s="14"/>
      <c r="FE229" s="4"/>
      <c r="FF229" s="39"/>
      <c r="FG229" s="30"/>
      <c r="FH229" s="31"/>
      <c r="FI229" s="14"/>
      <c r="FJ229" s="94"/>
      <c r="FK229" s="87">
        <f t="shared" si="237"/>
        <v>12908.088032</v>
      </c>
      <c r="FL229" s="87">
        <f t="shared" si="241"/>
        <v>12852</v>
      </c>
      <c r="FM229" s="87"/>
      <c r="FN229" s="87"/>
      <c r="FO229" s="87"/>
      <c r="FP229" s="87"/>
      <c r="FQ229" s="87"/>
      <c r="FR229" s="87"/>
      <c r="FS229" s="87"/>
      <c r="FT229" s="87"/>
      <c r="FU229" s="87"/>
      <c r="FV229" s="87"/>
      <c r="FW229" s="87"/>
      <c r="FX229" s="87"/>
      <c r="FY229" s="87">
        <f t="shared" si="244"/>
        <v>12649</v>
      </c>
      <c r="FZ229" s="87"/>
      <c r="GA229" s="87"/>
      <c r="GB229" s="87"/>
      <c r="GC229" s="87"/>
      <c r="GD229" s="87"/>
      <c r="GE229" s="87"/>
      <c r="GF229" s="87"/>
      <c r="GG229" s="87"/>
      <c r="GH229" s="87">
        <f t="shared" si="245"/>
        <v>14875</v>
      </c>
      <c r="GI229" s="87"/>
      <c r="GJ229" s="87"/>
      <c r="GK229" s="87"/>
      <c r="GL229" s="87"/>
      <c r="GM229" s="87"/>
      <c r="GN229" s="87"/>
      <c r="GO229" s="87"/>
      <c r="GP229" s="95"/>
      <c r="GQ229" s="87">
        <f t="shared" si="239"/>
        <v>12908.088032</v>
      </c>
      <c r="GR229" s="96">
        <f t="shared" si="232"/>
        <v>12649</v>
      </c>
      <c r="GS229" s="20" t="str">
        <f t="shared" si="259"/>
        <v>IMCOLMEDICA S.A</v>
      </c>
      <c r="GT229" s="117">
        <f t="shared" si="247"/>
        <v>10326.4704256</v>
      </c>
      <c r="GU229" s="117">
        <f t="shared" ref="GU229:GU234" si="273">FK229*1.2</f>
        <v>15489.705638399999</v>
      </c>
      <c r="GV229" s="96">
        <f t="shared" si="260"/>
        <v>13458.666666666666</v>
      </c>
      <c r="GW229" s="87">
        <f t="shared" si="262"/>
        <v>-259.08803199999966</v>
      </c>
      <c r="GX229" s="88">
        <f t="shared" si="263"/>
        <v>-2.00717589899994E-2</v>
      </c>
      <c r="GY229" s="96">
        <f t="shared" si="261"/>
        <v>12649</v>
      </c>
      <c r="GZ229" s="96">
        <f t="shared" si="235"/>
        <v>15178800</v>
      </c>
      <c r="HB229" s="84"/>
    </row>
    <row r="230" spans="1:210" s="27" customFormat="1" ht="30" customHeight="1">
      <c r="A230" s="17">
        <v>214</v>
      </c>
      <c r="B230" s="18" t="s">
        <v>522</v>
      </c>
      <c r="C230" s="53" t="s">
        <v>523</v>
      </c>
      <c r="D230" s="55"/>
      <c r="E230" s="51">
        <v>1800</v>
      </c>
      <c r="F230" s="19" t="s">
        <v>975</v>
      </c>
      <c r="G230" s="20" t="s">
        <v>981</v>
      </c>
      <c r="H230" s="60"/>
      <c r="I230" s="90" t="s">
        <v>1033</v>
      </c>
      <c r="J230" s="14">
        <v>11811.94</v>
      </c>
      <c r="K230" s="14"/>
      <c r="L230" s="14"/>
      <c r="M230" s="14">
        <f t="shared" si="271"/>
        <v>12908.088032</v>
      </c>
      <c r="N230" s="14">
        <f t="shared" si="272"/>
        <v>12908.088032</v>
      </c>
      <c r="O230" s="14">
        <f t="shared" si="236"/>
        <v>23234558.457599998</v>
      </c>
      <c r="P230" s="286"/>
      <c r="Q230" s="39">
        <v>10800</v>
      </c>
      <c r="R230" s="14">
        <v>2052</v>
      </c>
      <c r="S230" s="31">
        <v>12852</v>
      </c>
      <c r="T230" s="31">
        <v>23133600</v>
      </c>
      <c r="U230" s="4"/>
      <c r="V230" s="39"/>
      <c r="W230" s="30"/>
      <c r="X230" s="31"/>
      <c r="Y230" s="31"/>
      <c r="Z230" s="286"/>
      <c r="AA230" s="39">
        <v>230</v>
      </c>
      <c r="AB230" s="14">
        <v>43.7</v>
      </c>
      <c r="AC230" s="31">
        <v>273.7</v>
      </c>
      <c r="AD230" s="31">
        <v>492660</v>
      </c>
      <c r="AE230" s="4"/>
      <c r="AF230" s="39"/>
      <c r="AG230" s="30"/>
      <c r="AH230" s="31"/>
      <c r="AI230" s="31"/>
      <c r="AJ230" s="4"/>
      <c r="AK230" s="39"/>
      <c r="AL230" s="39"/>
      <c r="AM230" s="31"/>
      <c r="AN230" s="31"/>
      <c r="AO230" s="4"/>
      <c r="AP230" s="39"/>
      <c r="AQ230" s="30"/>
      <c r="AR230" s="31"/>
      <c r="AS230" s="14"/>
      <c r="AT230" s="4"/>
      <c r="AU230" s="39"/>
      <c r="AV230" s="30"/>
      <c r="AW230" s="31"/>
      <c r="AX230" s="14"/>
      <c r="AY230" s="4"/>
      <c r="AZ230" s="39"/>
      <c r="BA230" s="30"/>
      <c r="BB230" s="31"/>
      <c r="BC230" s="31"/>
      <c r="BD230" s="4"/>
      <c r="BE230" s="39"/>
      <c r="BF230" s="30"/>
      <c r="BG230" s="31"/>
      <c r="BH230" s="14"/>
      <c r="BI230" s="4"/>
      <c r="BJ230" s="39"/>
      <c r="BK230" s="30"/>
      <c r="BL230" s="31"/>
      <c r="BM230" s="14"/>
      <c r="BN230" s="4"/>
      <c r="BO230" s="39"/>
      <c r="BP230" s="30"/>
      <c r="BQ230" s="31"/>
      <c r="BR230" s="14"/>
      <c r="BS230" s="4"/>
      <c r="BT230" s="39"/>
      <c r="BU230" s="30"/>
      <c r="BV230" s="31"/>
      <c r="BW230" s="14"/>
      <c r="BX230" s="4"/>
      <c r="BY230" s="39"/>
      <c r="BZ230" s="30"/>
      <c r="CA230" s="31"/>
      <c r="CB230" s="14"/>
      <c r="CC230" s="4"/>
      <c r="CD230" s="35">
        <v>10629</v>
      </c>
      <c r="CE230" s="37">
        <v>2020</v>
      </c>
      <c r="CF230" s="31">
        <v>12649</v>
      </c>
      <c r="CG230" s="14">
        <v>22768200</v>
      </c>
      <c r="CH230" s="4"/>
      <c r="CI230" s="39"/>
      <c r="CJ230" s="30"/>
      <c r="CK230" s="31"/>
      <c r="CL230" s="14"/>
      <c r="CM230" s="4"/>
      <c r="CN230" s="39"/>
      <c r="CO230" s="30"/>
      <c r="CP230" s="31"/>
      <c r="CQ230" s="14"/>
      <c r="CR230" s="4"/>
      <c r="CS230" s="39"/>
      <c r="CT230" s="39"/>
      <c r="CU230" s="39"/>
      <c r="CV230" s="14"/>
      <c r="CW230" s="4"/>
      <c r="CX230" s="39"/>
      <c r="CY230" s="30"/>
      <c r="CZ230" s="31"/>
      <c r="DA230" s="14"/>
      <c r="DB230" s="286"/>
      <c r="DC230" s="14">
        <v>106.25</v>
      </c>
      <c r="DD230" s="14">
        <v>20.1875</v>
      </c>
      <c r="DE230" s="14">
        <v>126.4375</v>
      </c>
      <c r="DF230" s="14">
        <v>227587.5</v>
      </c>
      <c r="DG230" s="4"/>
      <c r="DH230" s="39"/>
      <c r="DI230" s="30"/>
      <c r="DJ230" s="31"/>
      <c r="DK230" s="14"/>
      <c r="DL230" s="4"/>
      <c r="DM230" s="39"/>
      <c r="DN230" s="30"/>
      <c r="DO230" s="31"/>
      <c r="DP230" s="14"/>
      <c r="DQ230" s="4"/>
      <c r="DR230" s="39"/>
      <c r="DS230" s="30"/>
      <c r="DT230" s="31"/>
      <c r="DU230" s="14"/>
      <c r="DV230" s="4"/>
      <c r="DW230" s="45">
        <v>12500</v>
      </c>
      <c r="DX230" s="14">
        <v>2375</v>
      </c>
      <c r="DY230" s="61">
        <v>14875</v>
      </c>
      <c r="DZ230" s="14">
        <v>26775000</v>
      </c>
      <c r="EA230" s="4"/>
      <c r="EB230" s="39"/>
      <c r="EC230" s="43"/>
      <c r="ED230" s="31"/>
      <c r="EE230" s="14"/>
      <c r="EF230" s="4"/>
      <c r="EG230" s="39"/>
      <c r="EH230" s="30"/>
      <c r="EI230" s="31"/>
      <c r="EJ230" s="14"/>
      <c r="EK230" s="4"/>
      <c r="EL230" s="39"/>
      <c r="EM230" s="30"/>
      <c r="EN230" s="31"/>
      <c r="EO230" s="14"/>
      <c r="EP230" s="4"/>
      <c r="EQ230" s="39"/>
      <c r="ER230" s="30"/>
      <c r="ES230" s="31"/>
      <c r="ET230" s="14"/>
      <c r="EU230" s="4"/>
      <c r="EV230" s="39">
        <v>190</v>
      </c>
      <c r="EW230" s="14">
        <v>36.1</v>
      </c>
      <c r="EX230" s="31">
        <v>226.1</v>
      </c>
      <c r="EY230" s="14">
        <v>406980</v>
      </c>
      <c r="EZ230" s="286"/>
      <c r="FA230" s="39"/>
      <c r="FB230" s="30"/>
      <c r="FC230" s="31"/>
      <c r="FD230" s="14"/>
      <c r="FE230" s="4"/>
      <c r="FF230" s="39"/>
      <c r="FG230" s="30"/>
      <c r="FH230" s="31"/>
      <c r="FI230" s="14"/>
      <c r="FJ230" s="94"/>
      <c r="FK230" s="87">
        <f t="shared" si="237"/>
        <v>12908.088032</v>
      </c>
      <c r="FL230" s="87">
        <f t="shared" si="241"/>
        <v>12852</v>
      </c>
      <c r="FM230" s="87"/>
      <c r="FN230" s="87"/>
      <c r="FO230" s="87"/>
      <c r="FP230" s="87"/>
      <c r="FQ230" s="87"/>
      <c r="FR230" s="87"/>
      <c r="FS230" s="87"/>
      <c r="FT230" s="87"/>
      <c r="FU230" s="87"/>
      <c r="FV230" s="87"/>
      <c r="FW230" s="87"/>
      <c r="FX230" s="87"/>
      <c r="FY230" s="87">
        <f t="shared" si="244"/>
        <v>12649</v>
      </c>
      <c r="FZ230" s="87"/>
      <c r="GA230" s="87"/>
      <c r="GB230" s="87"/>
      <c r="GC230" s="87"/>
      <c r="GD230" s="87"/>
      <c r="GE230" s="87"/>
      <c r="GF230" s="87"/>
      <c r="GG230" s="87"/>
      <c r="GH230" s="87">
        <f t="shared" si="245"/>
        <v>14875</v>
      </c>
      <c r="GI230" s="87"/>
      <c r="GJ230" s="87"/>
      <c r="GK230" s="87"/>
      <c r="GL230" s="87"/>
      <c r="GM230" s="87"/>
      <c r="GN230" s="87"/>
      <c r="GO230" s="87"/>
      <c r="GP230" s="95"/>
      <c r="GQ230" s="87">
        <f t="shared" si="239"/>
        <v>12908.088032</v>
      </c>
      <c r="GR230" s="96">
        <f t="shared" si="232"/>
        <v>12649</v>
      </c>
      <c r="GS230" s="20" t="str">
        <f t="shared" si="259"/>
        <v>IMCOLMEDICA S.A</v>
      </c>
      <c r="GT230" s="98">
        <f t="shared" si="247"/>
        <v>10326.4704256</v>
      </c>
      <c r="GU230" s="98">
        <f t="shared" si="273"/>
        <v>15489.705638399999</v>
      </c>
      <c r="GV230" s="96">
        <f t="shared" si="260"/>
        <v>13458.666666666666</v>
      </c>
      <c r="GW230" s="87">
        <f t="shared" si="262"/>
        <v>-259.08803199999966</v>
      </c>
      <c r="GX230" s="88">
        <f t="shared" si="263"/>
        <v>-2.00717589899994E-2</v>
      </c>
      <c r="GY230" s="96">
        <f t="shared" si="261"/>
        <v>12649</v>
      </c>
      <c r="GZ230" s="96">
        <f t="shared" si="235"/>
        <v>22768200</v>
      </c>
      <c r="HB230" s="84"/>
    </row>
    <row r="231" spans="1:210" s="27" customFormat="1" ht="30" customHeight="1">
      <c r="A231" s="17">
        <v>215</v>
      </c>
      <c r="B231" s="18" t="s">
        <v>524</v>
      </c>
      <c r="C231" s="53" t="s">
        <v>525</v>
      </c>
      <c r="D231" s="55"/>
      <c r="E231" s="51">
        <v>1500</v>
      </c>
      <c r="F231" s="19" t="s">
        <v>975</v>
      </c>
      <c r="G231" s="20" t="s">
        <v>981</v>
      </c>
      <c r="H231" s="60"/>
      <c r="I231" s="90" t="s">
        <v>1024</v>
      </c>
      <c r="J231" s="14">
        <v>11811.94</v>
      </c>
      <c r="K231" s="14"/>
      <c r="L231" s="14"/>
      <c r="M231" s="14">
        <f t="shared" si="271"/>
        <v>12908.088032</v>
      </c>
      <c r="N231" s="14">
        <f t="shared" si="272"/>
        <v>12908.088032</v>
      </c>
      <c r="O231" s="14">
        <f t="shared" si="236"/>
        <v>19362132.048</v>
      </c>
      <c r="P231" s="286"/>
      <c r="Q231" s="39">
        <v>10800</v>
      </c>
      <c r="R231" s="14">
        <v>2052</v>
      </c>
      <c r="S231" s="31">
        <v>12852</v>
      </c>
      <c r="T231" s="31">
        <v>19278000</v>
      </c>
      <c r="U231" s="4"/>
      <c r="V231" s="39"/>
      <c r="W231" s="30"/>
      <c r="X231" s="31"/>
      <c r="Y231" s="31"/>
      <c r="Z231" s="286"/>
      <c r="AA231" s="39">
        <v>230</v>
      </c>
      <c r="AB231" s="14">
        <v>43.7</v>
      </c>
      <c r="AC231" s="31">
        <v>273.7</v>
      </c>
      <c r="AD231" s="31">
        <v>410550</v>
      </c>
      <c r="AE231" s="4"/>
      <c r="AF231" s="39"/>
      <c r="AG231" s="30"/>
      <c r="AH231" s="31"/>
      <c r="AI231" s="31"/>
      <c r="AJ231" s="4"/>
      <c r="AK231" s="39"/>
      <c r="AL231" s="39"/>
      <c r="AM231" s="31"/>
      <c r="AN231" s="31"/>
      <c r="AO231" s="4"/>
      <c r="AP231" s="39"/>
      <c r="AQ231" s="30"/>
      <c r="AR231" s="31"/>
      <c r="AS231" s="14"/>
      <c r="AT231" s="4"/>
      <c r="AU231" s="39"/>
      <c r="AV231" s="30"/>
      <c r="AW231" s="31"/>
      <c r="AX231" s="14"/>
      <c r="AY231" s="4"/>
      <c r="AZ231" s="39"/>
      <c r="BA231" s="30"/>
      <c r="BB231" s="31"/>
      <c r="BC231" s="31"/>
      <c r="BD231" s="4"/>
      <c r="BE231" s="39"/>
      <c r="BF231" s="30"/>
      <c r="BG231" s="31"/>
      <c r="BH231" s="14"/>
      <c r="BI231" s="4"/>
      <c r="BJ231" s="39"/>
      <c r="BK231" s="30"/>
      <c r="BL231" s="31"/>
      <c r="BM231" s="14"/>
      <c r="BN231" s="4"/>
      <c r="BO231" s="39"/>
      <c r="BP231" s="30"/>
      <c r="BQ231" s="31"/>
      <c r="BR231" s="14"/>
      <c r="BS231" s="4"/>
      <c r="BT231" s="39"/>
      <c r="BU231" s="30"/>
      <c r="BV231" s="31"/>
      <c r="BW231" s="14"/>
      <c r="BX231" s="4"/>
      <c r="BY231" s="39"/>
      <c r="BZ231" s="30"/>
      <c r="CA231" s="31"/>
      <c r="CB231" s="14"/>
      <c r="CC231" s="4"/>
      <c r="CD231" s="35">
        <v>10629</v>
      </c>
      <c r="CE231" s="37">
        <v>2020</v>
      </c>
      <c r="CF231" s="31">
        <v>12649</v>
      </c>
      <c r="CG231" s="14">
        <v>18973500</v>
      </c>
      <c r="CH231" s="4"/>
      <c r="CI231" s="39"/>
      <c r="CJ231" s="30"/>
      <c r="CK231" s="31"/>
      <c r="CL231" s="14"/>
      <c r="CM231" s="4"/>
      <c r="CN231" s="39"/>
      <c r="CO231" s="30"/>
      <c r="CP231" s="31"/>
      <c r="CQ231" s="14"/>
      <c r="CR231" s="4"/>
      <c r="CS231" s="39"/>
      <c r="CT231" s="39"/>
      <c r="CU231" s="39"/>
      <c r="CV231" s="14"/>
      <c r="CW231" s="4"/>
      <c r="CX231" s="39"/>
      <c r="CY231" s="30"/>
      <c r="CZ231" s="31"/>
      <c r="DA231" s="14"/>
      <c r="DB231" s="286"/>
      <c r="DC231" s="14">
        <v>106.25</v>
      </c>
      <c r="DD231" s="14">
        <v>20.1875</v>
      </c>
      <c r="DE231" s="14">
        <v>126.4375</v>
      </c>
      <c r="DF231" s="14">
        <v>189656.25</v>
      </c>
      <c r="DG231" s="4"/>
      <c r="DH231" s="39"/>
      <c r="DI231" s="30"/>
      <c r="DJ231" s="31"/>
      <c r="DK231" s="14"/>
      <c r="DL231" s="4"/>
      <c r="DM231" s="39"/>
      <c r="DN231" s="30"/>
      <c r="DO231" s="31"/>
      <c r="DP231" s="14"/>
      <c r="DQ231" s="4"/>
      <c r="DR231" s="39"/>
      <c r="DS231" s="30"/>
      <c r="DT231" s="31"/>
      <c r="DU231" s="14"/>
      <c r="DV231" s="4"/>
      <c r="DW231" s="45">
        <v>12500</v>
      </c>
      <c r="DX231" s="14">
        <v>2375</v>
      </c>
      <c r="DY231" s="61">
        <v>14875</v>
      </c>
      <c r="DZ231" s="14">
        <v>22312500</v>
      </c>
      <c r="EA231" s="4"/>
      <c r="EB231" s="39"/>
      <c r="EC231" s="43"/>
      <c r="ED231" s="31"/>
      <c r="EE231" s="14"/>
      <c r="EF231" s="4"/>
      <c r="EG231" s="39"/>
      <c r="EH231" s="30"/>
      <c r="EI231" s="31"/>
      <c r="EJ231" s="14"/>
      <c r="EK231" s="4"/>
      <c r="EL231" s="39"/>
      <c r="EM231" s="30"/>
      <c r="EN231" s="31"/>
      <c r="EO231" s="14"/>
      <c r="EP231" s="4"/>
      <c r="EQ231" s="39"/>
      <c r="ER231" s="30"/>
      <c r="ES231" s="31"/>
      <c r="ET231" s="14"/>
      <c r="EU231" s="4"/>
      <c r="EV231" s="39">
        <v>190</v>
      </c>
      <c r="EW231" s="14">
        <v>36.1</v>
      </c>
      <c r="EX231" s="31">
        <v>226.1</v>
      </c>
      <c r="EY231" s="14">
        <v>339150</v>
      </c>
      <c r="EZ231" s="286"/>
      <c r="FA231" s="39"/>
      <c r="FB231" s="30"/>
      <c r="FC231" s="31"/>
      <c r="FD231" s="14"/>
      <c r="FE231" s="4"/>
      <c r="FF231" s="39"/>
      <c r="FG231" s="30"/>
      <c r="FH231" s="31"/>
      <c r="FI231" s="14"/>
      <c r="FJ231" s="94"/>
      <c r="FK231" s="87">
        <f t="shared" si="237"/>
        <v>12908.088032</v>
      </c>
      <c r="FL231" s="87">
        <f t="shared" si="241"/>
        <v>12852</v>
      </c>
      <c r="FM231" s="87"/>
      <c r="FN231" s="87"/>
      <c r="FO231" s="87"/>
      <c r="FP231" s="87"/>
      <c r="FQ231" s="87"/>
      <c r="FR231" s="87"/>
      <c r="FS231" s="87"/>
      <c r="FT231" s="87"/>
      <c r="FU231" s="87"/>
      <c r="FV231" s="87"/>
      <c r="FW231" s="87"/>
      <c r="FX231" s="87"/>
      <c r="FY231" s="87">
        <f t="shared" si="244"/>
        <v>12649</v>
      </c>
      <c r="FZ231" s="87"/>
      <c r="GA231" s="87"/>
      <c r="GB231" s="87"/>
      <c r="GC231" s="87"/>
      <c r="GD231" s="87"/>
      <c r="GE231" s="87"/>
      <c r="GF231" s="87"/>
      <c r="GG231" s="87"/>
      <c r="GH231" s="87">
        <f t="shared" si="245"/>
        <v>14875</v>
      </c>
      <c r="GI231" s="87"/>
      <c r="GJ231" s="87"/>
      <c r="GK231" s="87"/>
      <c r="GL231" s="87"/>
      <c r="GM231" s="87"/>
      <c r="GN231" s="87"/>
      <c r="GO231" s="87"/>
      <c r="GP231" s="95"/>
      <c r="GQ231" s="87">
        <f t="shared" si="239"/>
        <v>12908.088032</v>
      </c>
      <c r="GR231" s="96">
        <f t="shared" si="232"/>
        <v>12649</v>
      </c>
      <c r="GS231" s="20" t="str">
        <f t="shared" si="259"/>
        <v>IMCOLMEDICA S.A</v>
      </c>
      <c r="GT231" s="98">
        <f t="shared" si="247"/>
        <v>10326.4704256</v>
      </c>
      <c r="GU231" s="98">
        <f t="shared" si="273"/>
        <v>15489.705638399999</v>
      </c>
      <c r="GV231" s="96">
        <f t="shared" si="260"/>
        <v>13458.666666666666</v>
      </c>
      <c r="GW231" s="87">
        <f t="shared" si="262"/>
        <v>-259.08803199999966</v>
      </c>
      <c r="GX231" s="88">
        <f t="shared" si="263"/>
        <v>-2.00717589899994E-2</v>
      </c>
      <c r="GY231" s="96">
        <f t="shared" si="261"/>
        <v>12649</v>
      </c>
      <c r="GZ231" s="96">
        <f t="shared" si="235"/>
        <v>18973500</v>
      </c>
      <c r="HB231" s="84"/>
    </row>
    <row r="232" spans="1:210" s="27" customFormat="1" ht="30" customHeight="1">
      <c r="A232" s="17">
        <v>216</v>
      </c>
      <c r="B232" s="18" t="s">
        <v>526</v>
      </c>
      <c r="C232" s="53" t="s">
        <v>527</v>
      </c>
      <c r="D232" s="55"/>
      <c r="E232" s="51">
        <v>2000</v>
      </c>
      <c r="F232" s="19" t="s">
        <v>975</v>
      </c>
      <c r="G232" s="20" t="s">
        <v>981</v>
      </c>
      <c r="H232" s="60"/>
      <c r="I232" s="90" t="s">
        <v>1024</v>
      </c>
      <c r="J232" s="14">
        <v>149.94</v>
      </c>
      <c r="K232" s="14"/>
      <c r="L232" s="14"/>
      <c r="M232" s="14">
        <f t="shared" si="271"/>
        <v>163.854432</v>
      </c>
      <c r="N232" s="14">
        <f t="shared" si="272"/>
        <v>163.854432</v>
      </c>
      <c r="O232" s="14">
        <f t="shared" si="236"/>
        <v>327708.864</v>
      </c>
      <c r="P232" s="286"/>
      <c r="Q232" s="39">
        <v>110</v>
      </c>
      <c r="R232" s="14">
        <v>20.9</v>
      </c>
      <c r="S232" s="31">
        <v>130.9</v>
      </c>
      <c r="T232" s="31">
        <v>261800</v>
      </c>
      <c r="U232" s="4"/>
      <c r="V232" s="39"/>
      <c r="W232" s="30"/>
      <c r="X232" s="31"/>
      <c r="Y232" s="31"/>
      <c r="Z232" s="286"/>
      <c r="AA232" s="39">
        <v>230</v>
      </c>
      <c r="AB232" s="14">
        <v>43.7</v>
      </c>
      <c r="AC232" s="31">
        <v>273.7</v>
      </c>
      <c r="AD232" s="31">
        <v>547400</v>
      </c>
      <c r="AE232" s="4"/>
      <c r="AF232" s="39"/>
      <c r="AG232" s="30"/>
      <c r="AH232" s="31"/>
      <c r="AI232" s="31"/>
      <c r="AJ232" s="4"/>
      <c r="AK232" s="39"/>
      <c r="AL232" s="39"/>
      <c r="AM232" s="31"/>
      <c r="AN232" s="31"/>
      <c r="AO232" s="4"/>
      <c r="AP232" s="39"/>
      <c r="AQ232" s="30"/>
      <c r="AR232" s="31"/>
      <c r="AS232" s="14"/>
      <c r="AT232" s="4"/>
      <c r="AU232" s="39"/>
      <c r="AV232" s="30"/>
      <c r="AW232" s="31"/>
      <c r="AX232" s="14"/>
      <c r="AY232" s="4"/>
      <c r="AZ232" s="39"/>
      <c r="BA232" s="30"/>
      <c r="BB232" s="31"/>
      <c r="BC232" s="31"/>
      <c r="BD232" s="4"/>
      <c r="BE232" s="39"/>
      <c r="BF232" s="30"/>
      <c r="BG232" s="31"/>
      <c r="BH232" s="14"/>
      <c r="BI232" s="4"/>
      <c r="BJ232" s="39"/>
      <c r="BK232" s="30"/>
      <c r="BL232" s="31"/>
      <c r="BM232" s="14"/>
      <c r="BN232" s="4"/>
      <c r="BO232" s="39"/>
      <c r="BP232" s="30"/>
      <c r="BQ232" s="31"/>
      <c r="BR232" s="14"/>
      <c r="BS232" s="4"/>
      <c r="BT232" s="39"/>
      <c r="BU232" s="30"/>
      <c r="BV232" s="31"/>
      <c r="BW232" s="14"/>
      <c r="BX232" s="4"/>
      <c r="BY232" s="39"/>
      <c r="BZ232" s="30"/>
      <c r="CA232" s="31"/>
      <c r="CB232" s="14"/>
      <c r="CC232" s="4"/>
      <c r="CD232" s="35">
        <v>11772</v>
      </c>
      <c r="CE232" s="37">
        <v>2237</v>
      </c>
      <c r="CF232" s="31">
        <v>14009</v>
      </c>
      <c r="CG232" s="14">
        <v>28018000</v>
      </c>
      <c r="CH232" s="4"/>
      <c r="CI232" s="39"/>
      <c r="CJ232" s="30"/>
      <c r="CK232" s="31"/>
      <c r="CL232" s="14"/>
      <c r="CM232" s="4"/>
      <c r="CN232" s="39"/>
      <c r="CO232" s="30"/>
      <c r="CP232" s="31"/>
      <c r="CQ232" s="14"/>
      <c r="CR232" s="4"/>
      <c r="CS232" s="39"/>
      <c r="CT232" s="39"/>
      <c r="CU232" s="39"/>
      <c r="CV232" s="14"/>
      <c r="CW232" s="4"/>
      <c r="CX232" s="39"/>
      <c r="CY232" s="30"/>
      <c r="CZ232" s="31"/>
      <c r="DA232" s="14"/>
      <c r="DB232" s="286"/>
      <c r="DC232" s="14">
        <v>200</v>
      </c>
      <c r="DD232" s="14">
        <v>38</v>
      </c>
      <c r="DE232" s="14">
        <v>238</v>
      </c>
      <c r="DF232" s="14">
        <v>476000</v>
      </c>
      <c r="DG232" s="4"/>
      <c r="DH232" s="39">
        <v>16000</v>
      </c>
      <c r="DI232" s="14">
        <v>3040</v>
      </c>
      <c r="DJ232" s="31">
        <v>19040</v>
      </c>
      <c r="DK232" s="14">
        <v>38080000</v>
      </c>
      <c r="DL232" s="4"/>
      <c r="DM232" s="39"/>
      <c r="DN232" s="30"/>
      <c r="DO232" s="31"/>
      <c r="DP232" s="14"/>
      <c r="DQ232" s="4"/>
      <c r="DR232" s="39"/>
      <c r="DS232" s="30"/>
      <c r="DT232" s="31"/>
      <c r="DU232" s="14"/>
      <c r="DV232" s="4"/>
      <c r="DW232" s="45">
        <v>13125</v>
      </c>
      <c r="DX232" s="14">
        <v>2493.75</v>
      </c>
      <c r="DY232" s="61">
        <v>15618.75</v>
      </c>
      <c r="DZ232" s="14">
        <v>31237500</v>
      </c>
      <c r="EA232" s="4"/>
      <c r="EB232" s="39"/>
      <c r="EC232" s="43"/>
      <c r="ED232" s="31"/>
      <c r="EE232" s="14"/>
      <c r="EF232" s="4"/>
      <c r="EG232" s="39"/>
      <c r="EH232" s="30"/>
      <c r="EI232" s="31"/>
      <c r="EJ232" s="14"/>
      <c r="EK232" s="4"/>
      <c r="EL232" s="39"/>
      <c r="EM232" s="30"/>
      <c r="EN232" s="31"/>
      <c r="EO232" s="14"/>
      <c r="EP232" s="4"/>
      <c r="EQ232" s="39"/>
      <c r="ER232" s="30"/>
      <c r="ES232" s="31"/>
      <c r="ET232" s="14"/>
      <c r="EU232" s="4"/>
      <c r="EV232" s="39">
        <v>190</v>
      </c>
      <c r="EW232" s="14">
        <v>36.1</v>
      </c>
      <c r="EX232" s="31">
        <v>226.1</v>
      </c>
      <c r="EY232" s="14">
        <v>452200</v>
      </c>
      <c r="EZ232" s="286"/>
      <c r="FA232" s="39"/>
      <c r="FB232" s="30"/>
      <c r="FC232" s="31"/>
      <c r="FD232" s="14"/>
      <c r="FE232" s="4"/>
      <c r="FF232" s="39"/>
      <c r="FG232" s="30"/>
      <c r="FH232" s="31"/>
      <c r="FI232" s="14"/>
      <c r="FJ232" s="94"/>
      <c r="FK232" s="87">
        <f t="shared" si="237"/>
        <v>163.854432</v>
      </c>
      <c r="FL232" s="87">
        <f t="shared" si="241"/>
        <v>130.9</v>
      </c>
      <c r="FM232" s="87"/>
      <c r="FN232" s="87">
        <f t="shared" si="268"/>
        <v>273.7</v>
      </c>
      <c r="FO232" s="87"/>
      <c r="FP232" s="87"/>
      <c r="FQ232" s="87"/>
      <c r="FR232" s="87"/>
      <c r="FS232" s="87"/>
      <c r="FT232" s="87"/>
      <c r="FU232" s="87"/>
      <c r="FV232" s="87"/>
      <c r="FW232" s="87"/>
      <c r="FX232" s="87"/>
      <c r="FY232" s="87"/>
      <c r="FZ232" s="87"/>
      <c r="GA232" s="87"/>
      <c r="GB232" s="87"/>
      <c r="GC232" s="87"/>
      <c r="GD232" s="87">
        <f t="shared" si="238"/>
        <v>238</v>
      </c>
      <c r="GE232" s="87"/>
      <c r="GF232" s="87"/>
      <c r="GG232" s="87"/>
      <c r="GH232" s="87"/>
      <c r="GI232" s="87"/>
      <c r="GJ232" s="87"/>
      <c r="GK232" s="87"/>
      <c r="GL232" s="87"/>
      <c r="GM232" s="87">
        <f t="shared" si="254"/>
        <v>226.1</v>
      </c>
      <c r="GN232" s="87"/>
      <c r="GO232" s="87"/>
      <c r="GP232" s="95"/>
      <c r="GQ232" s="87">
        <f t="shared" si="239"/>
        <v>163.854432</v>
      </c>
      <c r="GR232" s="96">
        <f t="shared" si="232"/>
        <v>130.9</v>
      </c>
      <c r="GS232" s="20" t="str">
        <f t="shared" si="259"/>
        <v>ALFA TRADING S.A.S.</v>
      </c>
      <c r="GT232" s="98">
        <f t="shared" si="247"/>
        <v>131.08354560000001</v>
      </c>
      <c r="GU232" s="98">
        <f t="shared" si="273"/>
        <v>196.6253184</v>
      </c>
      <c r="GV232" s="96">
        <f t="shared" si="260"/>
        <v>217.17500000000001</v>
      </c>
      <c r="GW232" s="87">
        <f t="shared" si="262"/>
        <v>-32.954431999999997</v>
      </c>
      <c r="GX232" s="88">
        <f t="shared" si="263"/>
        <v>-0.20112017476585556</v>
      </c>
      <c r="GY232" s="96">
        <f t="shared" si="261"/>
        <v>130.9</v>
      </c>
      <c r="GZ232" s="96">
        <f t="shared" si="235"/>
        <v>261800</v>
      </c>
      <c r="HB232" s="84"/>
    </row>
    <row r="233" spans="1:210" s="27" customFormat="1" ht="30" customHeight="1">
      <c r="A233" s="17">
        <v>217</v>
      </c>
      <c r="B233" s="18" t="s">
        <v>528</v>
      </c>
      <c r="C233" s="53" t="s">
        <v>529</v>
      </c>
      <c r="D233" s="55"/>
      <c r="E233" s="51">
        <v>5000</v>
      </c>
      <c r="F233" s="19" t="s">
        <v>975</v>
      </c>
      <c r="G233" s="20" t="s">
        <v>981</v>
      </c>
      <c r="H233" s="60"/>
      <c r="I233" s="90" t="s">
        <v>1024</v>
      </c>
      <c r="J233" s="14">
        <v>149.94</v>
      </c>
      <c r="K233" s="14"/>
      <c r="L233" s="14"/>
      <c r="M233" s="14">
        <f t="shared" si="271"/>
        <v>163.854432</v>
      </c>
      <c r="N233" s="14">
        <f t="shared" si="272"/>
        <v>163.854432</v>
      </c>
      <c r="O233" s="14">
        <f t="shared" si="236"/>
        <v>819272.16</v>
      </c>
      <c r="P233" s="286"/>
      <c r="Q233" s="39">
        <v>110</v>
      </c>
      <c r="R233" s="14">
        <v>20.9</v>
      </c>
      <c r="S233" s="31">
        <v>130.9</v>
      </c>
      <c r="T233" s="31">
        <v>654500</v>
      </c>
      <c r="U233" s="4"/>
      <c r="V233" s="39"/>
      <c r="W233" s="30"/>
      <c r="X233" s="31"/>
      <c r="Y233" s="31"/>
      <c r="Z233" s="286"/>
      <c r="AA233" s="39">
        <v>230</v>
      </c>
      <c r="AB233" s="14">
        <v>43.7</v>
      </c>
      <c r="AC233" s="31">
        <v>273.7</v>
      </c>
      <c r="AD233" s="31">
        <v>1368500</v>
      </c>
      <c r="AE233" s="4"/>
      <c r="AF233" s="39"/>
      <c r="AG233" s="30"/>
      <c r="AH233" s="31"/>
      <c r="AI233" s="31"/>
      <c r="AJ233" s="4"/>
      <c r="AK233" s="39"/>
      <c r="AL233" s="39"/>
      <c r="AM233" s="31"/>
      <c r="AN233" s="31"/>
      <c r="AO233" s="4"/>
      <c r="AP233" s="39"/>
      <c r="AQ233" s="30"/>
      <c r="AR233" s="31"/>
      <c r="AS233" s="14"/>
      <c r="AT233" s="4"/>
      <c r="AU233" s="39"/>
      <c r="AV233" s="30"/>
      <c r="AW233" s="31"/>
      <c r="AX233" s="14"/>
      <c r="AY233" s="4"/>
      <c r="AZ233" s="39"/>
      <c r="BA233" s="30"/>
      <c r="BB233" s="31"/>
      <c r="BC233" s="31"/>
      <c r="BD233" s="4"/>
      <c r="BE233" s="39"/>
      <c r="BF233" s="30"/>
      <c r="BG233" s="31"/>
      <c r="BH233" s="14"/>
      <c r="BI233" s="4"/>
      <c r="BJ233" s="39"/>
      <c r="BK233" s="30"/>
      <c r="BL233" s="31"/>
      <c r="BM233" s="14"/>
      <c r="BN233" s="4"/>
      <c r="BO233" s="39"/>
      <c r="BP233" s="30"/>
      <c r="BQ233" s="31"/>
      <c r="BR233" s="14"/>
      <c r="BS233" s="4"/>
      <c r="BT233" s="39"/>
      <c r="BU233" s="30"/>
      <c r="BV233" s="31"/>
      <c r="BW233" s="14"/>
      <c r="BX233" s="4"/>
      <c r="BY233" s="39"/>
      <c r="BZ233" s="30"/>
      <c r="CA233" s="31"/>
      <c r="CB233" s="14"/>
      <c r="CC233" s="4"/>
      <c r="CD233" s="35">
        <v>11772</v>
      </c>
      <c r="CE233" s="37">
        <v>2237</v>
      </c>
      <c r="CF233" s="31">
        <v>14009</v>
      </c>
      <c r="CG233" s="14">
        <v>70045000</v>
      </c>
      <c r="CH233" s="4"/>
      <c r="CI233" s="39"/>
      <c r="CJ233" s="30"/>
      <c r="CK233" s="31"/>
      <c r="CL233" s="14"/>
      <c r="CM233" s="4"/>
      <c r="CN233" s="39"/>
      <c r="CO233" s="30"/>
      <c r="CP233" s="31"/>
      <c r="CQ233" s="14"/>
      <c r="CR233" s="4"/>
      <c r="CS233" s="39"/>
      <c r="CT233" s="39"/>
      <c r="CU233" s="39"/>
      <c r="CV233" s="14"/>
      <c r="CW233" s="4"/>
      <c r="CX233" s="39"/>
      <c r="CY233" s="30"/>
      <c r="CZ233" s="31"/>
      <c r="DA233" s="14"/>
      <c r="DB233" s="286"/>
      <c r="DC233" s="14">
        <v>200</v>
      </c>
      <c r="DD233" s="14">
        <v>38</v>
      </c>
      <c r="DE233" s="14">
        <v>238</v>
      </c>
      <c r="DF233" s="14">
        <v>1190000</v>
      </c>
      <c r="DG233" s="4"/>
      <c r="DH233" s="39">
        <v>16000</v>
      </c>
      <c r="DI233" s="14">
        <v>3040</v>
      </c>
      <c r="DJ233" s="31">
        <v>19040</v>
      </c>
      <c r="DK233" s="14">
        <v>95200000</v>
      </c>
      <c r="DL233" s="4"/>
      <c r="DM233" s="39"/>
      <c r="DN233" s="30"/>
      <c r="DO233" s="31"/>
      <c r="DP233" s="14"/>
      <c r="DQ233" s="4"/>
      <c r="DR233" s="39"/>
      <c r="DS233" s="30"/>
      <c r="DT233" s="31"/>
      <c r="DU233" s="14"/>
      <c r="DV233" s="4"/>
      <c r="DW233" s="45">
        <v>13125</v>
      </c>
      <c r="DX233" s="14">
        <v>2493.75</v>
      </c>
      <c r="DY233" s="61">
        <v>15618.75</v>
      </c>
      <c r="DZ233" s="14">
        <v>78093750</v>
      </c>
      <c r="EA233" s="4"/>
      <c r="EB233" s="39"/>
      <c r="EC233" s="43"/>
      <c r="ED233" s="31"/>
      <c r="EE233" s="14"/>
      <c r="EF233" s="4"/>
      <c r="EG233" s="39"/>
      <c r="EH233" s="30"/>
      <c r="EI233" s="31"/>
      <c r="EJ233" s="14"/>
      <c r="EK233" s="4"/>
      <c r="EL233" s="39"/>
      <c r="EM233" s="30"/>
      <c r="EN233" s="31"/>
      <c r="EO233" s="14"/>
      <c r="EP233" s="4"/>
      <c r="EQ233" s="39"/>
      <c r="ER233" s="30"/>
      <c r="ES233" s="31"/>
      <c r="ET233" s="14"/>
      <c r="EU233" s="4"/>
      <c r="EV233" s="39">
        <v>190</v>
      </c>
      <c r="EW233" s="14">
        <v>36.1</v>
      </c>
      <c r="EX233" s="31">
        <v>226.1</v>
      </c>
      <c r="EY233" s="14">
        <v>1130500</v>
      </c>
      <c r="EZ233" s="286"/>
      <c r="FA233" s="39"/>
      <c r="FB233" s="30"/>
      <c r="FC233" s="31"/>
      <c r="FD233" s="14"/>
      <c r="FE233" s="4"/>
      <c r="FF233" s="39"/>
      <c r="FG233" s="30"/>
      <c r="FH233" s="31"/>
      <c r="FI233" s="14"/>
      <c r="FJ233" s="94"/>
      <c r="FK233" s="87">
        <f t="shared" si="237"/>
        <v>163.854432</v>
      </c>
      <c r="FL233" s="87">
        <f t="shared" si="241"/>
        <v>130.9</v>
      </c>
      <c r="FM233" s="87"/>
      <c r="FN233" s="87">
        <f t="shared" si="268"/>
        <v>273.7</v>
      </c>
      <c r="FO233" s="87"/>
      <c r="FP233" s="87"/>
      <c r="FQ233" s="87"/>
      <c r="FR233" s="87"/>
      <c r="FS233" s="87"/>
      <c r="FT233" s="87"/>
      <c r="FU233" s="87"/>
      <c r="FV233" s="87"/>
      <c r="FW233" s="87"/>
      <c r="FX233" s="87"/>
      <c r="FY233" s="87"/>
      <c r="FZ233" s="87"/>
      <c r="GA233" s="87"/>
      <c r="GB233" s="87"/>
      <c r="GC233" s="87"/>
      <c r="GD233" s="87">
        <f t="shared" si="238"/>
        <v>238</v>
      </c>
      <c r="GE233" s="87"/>
      <c r="GF233" s="87"/>
      <c r="GG233" s="87"/>
      <c r="GH233" s="87"/>
      <c r="GI233" s="87"/>
      <c r="GJ233" s="87"/>
      <c r="GK233" s="87"/>
      <c r="GL233" s="87"/>
      <c r="GM233" s="87">
        <f t="shared" si="254"/>
        <v>226.1</v>
      </c>
      <c r="GN233" s="87"/>
      <c r="GO233" s="87"/>
      <c r="GP233" s="95"/>
      <c r="GQ233" s="87">
        <f t="shared" si="239"/>
        <v>163.854432</v>
      </c>
      <c r="GR233" s="96">
        <f t="shared" si="232"/>
        <v>130.9</v>
      </c>
      <c r="GS233" s="20" t="str">
        <f t="shared" si="259"/>
        <v>ALFA TRADING S.A.S.</v>
      </c>
      <c r="GT233" s="98">
        <f t="shared" si="247"/>
        <v>131.08354560000001</v>
      </c>
      <c r="GU233" s="98">
        <f t="shared" si="273"/>
        <v>196.6253184</v>
      </c>
      <c r="GV233" s="96">
        <f t="shared" si="260"/>
        <v>217.17500000000001</v>
      </c>
      <c r="GW233" s="87">
        <f t="shared" si="262"/>
        <v>-32.954431999999997</v>
      </c>
      <c r="GX233" s="88">
        <f t="shared" si="263"/>
        <v>-0.20112017476585556</v>
      </c>
      <c r="GY233" s="96">
        <f t="shared" si="261"/>
        <v>130.9</v>
      </c>
      <c r="GZ233" s="96">
        <f t="shared" si="235"/>
        <v>654500</v>
      </c>
      <c r="HB233" s="84"/>
    </row>
    <row r="234" spans="1:210" s="27" customFormat="1" ht="30" customHeight="1">
      <c r="A234" s="17">
        <v>218</v>
      </c>
      <c r="B234" s="18" t="s">
        <v>530</v>
      </c>
      <c r="C234" s="53" t="s">
        <v>531</v>
      </c>
      <c r="D234" s="55"/>
      <c r="E234" s="51">
        <v>10000</v>
      </c>
      <c r="F234" s="19" t="s">
        <v>975</v>
      </c>
      <c r="G234" s="20" t="s">
        <v>981</v>
      </c>
      <c r="H234" s="60"/>
      <c r="I234" s="90" t="s">
        <v>1024</v>
      </c>
      <c r="J234" s="14">
        <v>149.94</v>
      </c>
      <c r="K234" s="14"/>
      <c r="L234" s="14"/>
      <c r="M234" s="14">
        <f t="shared" si="271"/>
        <v>163.854432</v>
      </c>
      <c r="N234" s="14">
        <f t="shared" si="272"/>
        <v>163.854432</v>
      </c>
      <c r="O234" s="14">
        <f t="shared" si="236"/>
        <v>1638544.32</v>
      </c>
      <c r="P234" s="286"/>
      <c r="Q234" s="39">
        <v>110</v>
      </c>
      <c r="R234" s="14">
        <v>20.9</v>
      </c>
      <c r="S234" s="31">
        <v>130.9</v>
      </c>
      <c r="T234" s="31">
        <v>1309000</v>
      </c>
      <c r="U234" s="4"/>
      <c r="V234" s="39"/>
      <c r="W234" s="30"/>
      <c r="X234" s="31"/>
      <c r="Y234" s="31"/>
      <c r="Z234" s="286"/>
      <c r="AA234" s="39">
        <v>230</v>
      </c>
      <c r="AB234" s="14">
        <v>43.7</v>
      </c>
      <c r="AC234" s="31">
        <v>273.7</v>
      </c>
      <c r="AD234" s="31">
        <v>2737000</v>
      </c>
      <c r="AE234" s="4"/>
      <c r="AF234" s="39"/>
      <c r="AG234" s="30"/>
      <c r="AH234" s="31"/>
      <c r="AI234" s="31"/>
      <c r="AJ234" s="4"/>
      <c r="AK234" s="39"/>
      <c r="AL234" s="39"/>
      <c r="AM234" s="31"/>
      <c r="AN234" s="31"/>
      <c r="AO234" s="4"/>
      <c r="AP234" s="39"/>
      <c r="AQ234" s="30"/>
      <c r="AR234" s="31"/>
      <c r="AS234" s="14"/>
      <c r="AT234" s="4"/>
      <c r="AU234" s="39"/>
      <c r="AV234" s="30"/>
      <c r="AW234" s="31"/>
      <c r="AX234" s="14"/>
      <c r="AY234" s="4"/>
      <c r="AZ234" s="39"/>
      <c r="BA234" s="30"/>
      <c r="BB234" s="31"/>
      <c r="BC234" s="31"/>
      <c r="BD234" s="4"/>
      <c r="BE234" s="39"/>
      <c r="BF234" s="30"/>
      <c r="BG234" s="31"/>
      <c r="BH234" s="14"/>
      <c r="BI234" s="4"/>
      <c r="BJ234" s="39"/>
      <c r="BK234" s="30"/>
      <c r="BL234" s="31"/>
      <c r="BM234" s="14"/>
      <c r="BN234" s="4"/>
      <c r="BO234" s="39"/>
      <c r="BP234" s="30"/>
      <c r="BQ234" s="31"/>
      <c r="BR234" s="14"/>
      <c r="BS234" s="4"/>
      <c r="BT234" s="39"/>
      <c r="BU234" s="30"/>
      <c r="BV234" s="31"/>
      <c r="BW234" s="14"/>
      <c r="BX234" s="4"/>
      <c r="BY234" s="39"/>
      <c r="BZ234" s="30"/>
      <c r="CA234" s="31"/>
      <c r="CB234" s="14"/>
      <c r="CC234" s="4"/>
      <c r="CD234" s="35">
        <v>11772</v>
      </c>
      <c r="CE234" s="37">
        <v>2237</v>
      </c>
      <c r="CF234" s="31">
        <v>14009</v>
      </c>
      <c r="CG234" s="14">
        <v>140090000</v>
      </c>
      <c r="CH234" s="4"/>
      <c r="CI234" s="39"/>
      <c r="CJ234" s="30"/>
      <c r="CK234" s="31"/>
      <c r="CL234" s="14"/>
      <c r="CM234" s="4"/>
      <c r="CN234" s="39"/>
      <c r="CO234" s="30"/>
      <c r="CP234" s="31"/>
      <c r="CQ234" s="14"/>
      <c r="CR234" s="4"/>
      <c r="CS234" s="39"/>
      <c r="CT234" s="39"/>
      <c r="CU234" s="39"/>
      <c r="CV234" s="14"/>
      <c r="CW234" s="4"/>
      <c r="CX234" s="39"/>
      <c r="CY234" s="30"/>
      <c r="CZ234" s="31"/>
      <c r="DA234" s="14"/>
      <c r="DB234" s="286"/>
      <c r="DC234" s="14">
        <v>262.70255000000003</v>
      </c>
      <c r="DD234" s="14">
        <v>49.91348450000001</v>
      </c>
      <c r="DE234" s="14">
        <v>312.61603450000007</v>
      </c>
      <c r="DF234" s="14">
        <v>3126160.3450000007</v>
      </c>
      <c r="DG234" s="4"/>
      <c r="DH234" s="39">
        <v>16000</v>
      </c>
      <c r="DI234" s="14">
        <v>3040</v>
      </c>
      <c r="DJ234" s="31">
        <v>19040</v>
      </c>
      <c r="DK234" s="14">
        <v>190400000</v>
      </c>
      <c r="DL234" s="4"/>
      <c r="DM234" s="39"/>
      <c r="DN234" s="30"/>
      <c r="DO234" s="31"/>
      <c r="DP234" s="14"/>
      <c r="DQ234" s="4"/>
      <c r="DR234" s="39"/>
      <c r="DS234" s="30"/>
      <c r="DT234" s="31"/>
      <c r="DU234" s="14"/>
      <c r="DV234" s="4"/>
      <c r="DW234" s="45">
        <v>13125</v>
      </c>
      <c r="DX234" s="14">
        <v>2493.75</v>
      </c>
      <c r="DY234" s="61">
        <v>15618.75</v>
      </c>
      <c r="DZ234" s="14">
        <v>156187500</v>
      </c>
      <c r="EA234" s="4"/>
      <c r="EB234" s="39"/>
      <c r="EC234" s="43"/>
      <c r="ED234" s="31"/>
      <c r="EE234" s="14"/>
      <c r="EF234" s="4"/>
      <c r="EG234" s="39"/>
      <c r="EH234" s="30"/>
      <c r="EI234" s="31"/>
      <c r="EJ234" s="14"/>
      <c r="EK234" s="4"/>
      <c r="EL234" s="39"/>
      <c r="EM234" s="30"/>
      <c r="EN234" s="31"/>
      <c r="EO234" s="14"/>
      <c r="EP234" s="4"/>
      <c r="EQ234" s="39"/>
      <c r="ER234" s="30"/>
      <c r="ES234" s="31"/>
      <c r="ET234" s="14"/>
      <c r="EU234" s="4"/>
      <c r="EV234" s="39">
        <v>190</v>
      </c>
      <c r="EW234" s="14">
        <v>36.1</v>
      </c>
      <c r="EX234" s="31">
        <v>226.1</v>
      </c>
      <c r="EY234" s="14">
        <v>2261000</v>
      </c>
      <c r="EZ234" s="286"/>
      <c r="FA234" s="39"/>
      <c r="FB234" s="30"/>
      <c r="FC234" s="31"/>
      <c r="FD234" s="14"/>
      <c r="FE234" s="4"/>
      <c r="FF234" s="39"/>
      <c r="FG234" s="30"/>
      <c r="FH234" s="31"/>
      <c r="FI234" s="14"/>
      <c r="FJ234" s="94"/>
      <c r="FK234" s="87">
        <f t="shared" si="237"/>
        <v>163.854432</v>
      </c>
      <c r="FL234" s="87">
        <f t="shared" si="241"/>
        <v>130.9</v>
      </c>
      <c r="FM234" s="87"/>
      <c r="FN234" s="87">
        <f t="shared" si="268"/>
        <v>273.7</v>
      </c>
      <c r="FO234" s="87"/>
      <c r="FP234" s="87"/>
      <c r="FQ234" s="87"/>
      <c r="FR234" s="87"/>
      <c r="FS234" s="87"/>
      <c r="FT234" s="87"/>
      <c r="FU234" s="87"/>
      <c r="FV234" s="87"/>
      <c r="FW234" s="87"/>
      <c r="FX234" s="87"/>
      <c r="FY234" s="87"/>
      <c r="FZ234" s="87"/>
      <c r="GA234" s="87"/>
      <c r="GB234" s="87"/>
      <c r="GC234" s="87"/>
      <c r="GD234" s="87">
        <f t="shared" si="238"/>
        <v>312.61603450000007</v>
      </c>
      <c r="GE234" s="87"/>
      <c r="GF234" s="87"/>
      <c r="GG234" s="87"/>
      <c r="GH234" s="87"/>
      <c r="GI234" s="87"/>
      <c r="GJ234" s="87"/>
      <c r="GK234" s="87"/>
      <c r="GL234" s="87"/>
      <c r="GM234" s="87">
        <f t="shared" si="254"/>
        <v>226.1</v>
      </c>
      <c r="GN234" s="87"/>
      <c r="GO234" s="87"/>
      <c r="GP234" s="95"/>
      <c r="GQ234" s="87">
        <f t="shared" si="239"/>
        <v>163.854432</v>
      </c>
      <c r="GR234" s="96">
        <f t="shared" si="232"/>
        <v>130.9</v>
      </c>
      <c r="GS234" s="20" t="str">
        <f t="shared" si="259"/>
        <v>ALFA TRADING S.A.S.</v>
      </c>
      <c r="GT234" s="98">
        <f t="shared" si="247"/>
        <v>131.08354560000001</v>
      </c>
      <c r="GU234" s="98">
        <f t="shared" si="273"/>
        <v>196.6253184</v>
      </c>
      <c r="GV234" s="96">
        <f t="shared" si="260"/>
        <v>235.82900862500003</v>
      </c>
      <c r="GW234" s="87">
        <f t="shared" si="262"/>
        <v>-32.954431999999997</v>
      </c>
      <c r="GX234" s="88">
        <f t="shared" si="263"/>
        <v>-0.20112017476585556</v>
      </c>
      <c r="GY234" s="96">
        <f t="shared" si="261"/>
        <v>130.9</v>
      </c>
      <c r="GZ234" s="96">
        <f t="shared" si="235"/>
        <v>1309000</v>
      </c>
      <c r="HB234" s="84"/>
    </row>
    <row r="235" spans="1:210" s="27" customFormat="1" ht="30" customHeight="1">
      <c r="A235" s="17">
        <v>219</v>
      </c>
      <c r="B235" s="18" t="s">
        <v>532</v>
      </c>
      <c r="C235" s="53" t="s">
        <v>533</v>
      </c>
      <c r="D235" s="55" t="s">
        <v>946</v>
      </c>
      <c r="E235" s="51">
        <v>5</v>
      </c>
      <c r="F235" s="19" t="s">
        <v>970</v>
      </c>
      <c r="G235" s="20" t="s">
        <v>981</v>
      </c>
      <c r="H235" s="60"/>
      <c r="I235" s="90" t="s">
        <v>1027</v>
      </c>
      <c r="J235" s="14">
        <v>160760</v>
      </c>
      <c r="K235" s="14"/>
      <c r="L235" s="14"/>
      <c r="M235" s="14"/>
      <c r="N235" s="14">
        <f t="shared" ref="N235:N236" si="274">J235</f>
        <v>160760</v>
      </c>
      <c r="O235" s="14">
        <f t="shared" si="236"/>
        <v>803800</v>
      </c>
      <c r="P235" s="286"/>
      <c r="Q235" s="39"/>
      <c r="R235" s="30"/>
      <c r="S235" s="31"/>
      <c r="T235" s="31"/>
      <c r="U235" s="4"/>
      <c r="V235" s="39"/>
      <c r="W235" s="30"/>
      <c r="X235" s="31"/>
      <c r="Y235" s="31"/>
      <c r="Z235" s="286"/>
      <c r="AA235" s="39">
        <v>58660</v>
      </c>
      <c r="AB235" s="39">
        <v>0</v>
      </c>
      <c r="AC235" s="31">
        <v>58660</v>
      </c>
      <c r="AD235" s="31">
        <v>293300</v>
      </c>
      <c r="AE235" s="4"/>
      <c r="AF235" s="39"/>
      <c r="AG235" s="30"/>
      <c r="AH235" s="31"/>
      <c r="AI235" s="31"/>
      <c r="AJ235" s="4"/>
      <c r="AK235" s="39"/>
      <c r="AL235" s="39"/>
      <c r="AM235" s="31"/>
      <c r="AN235" s="31"/>
      <c r="AO235" s="4"/>
      <c r="AP235" s="39"/>
      <c r="AQ235" s="30"/>
      <c r="AR235" s="31"/>
      <c r="AS235" s="14"/>
      <c r="AT235" s="4"/>
      <c r="AU235" s="39"/>
      <c r="AV235" s="30"/>
      <c r="AW235" s="31"/>
      <c r="AX235" s="14"/>
      <c r="AY235" s="4"/>
      <c r="AZ235" s="39"/>
      <c r="BA235" s="30"/>
      <c r="BB235" s="31"/>
      <c r="BC235" s="31"/>
      <c r="BD235" s="4"/>
      <c r="BE235" s="39"/>
      <c r="BF235" s="30"/>
      <c r="BG235" s="31"/>
      <c r="BH235" s="14"/>
      <c r="BI235" s="4"/>
      <c r="BJ235" s="39"/>
      <c r="BK235" s="30"/>
      <c r="BL235" s="31"/>
      <c r="BM235" s="14"/>
      <c r="BN235" s="4"/>
      <c r="BO235" s="39"/>
      <c r="BP235" s="30"/>
      <c r="BQ235" s="31"/>
      <c r="BR235" s="14"/>
      <c r="BS235" s="4"/>
      <c r="BT235" s="39"/>
      <c r="BU235" s="30"/>
      <c r="BV235" s="31"/>
      <c r="BW235" s="14"/>
      <c r="BX235" s="4"/>
      <c r="BY235" s="39"/>
      <c r="BZ235" s="30"/>
      <c r="CA235" s="31"/>
      <c r="CB235" s="14"/>
      <c r="CC235" s="4"/>
      <c r="CD235" s="35"/>
      <c r="CE235" s="33"/>
      <c r="CF235" s="31"/>
      <c r="CG235" s="14"/>
      <c r="CH235" s="4"/>
      <c r="CI235" s="39">
        <v>43980</v>
      </c>
      <c r="CJ235" s="34">
        <v>0</v>
      </c>
      <c r="CK235" s="31">
        <v>43980</v>
      </c>
      <c r="CL235" s="14">
        <v>219900</v>
      </c>
      <c r="CM235" s="4"/>
      <c r="CN235" s="39"/>
      <c r="CO235" s="30"/>
      <c r="CP235" s="31"/>
      <c r="CQ235" s="14"/>
      <c r="CR235" s="4"/>
      <c r="CS235" s="39"/>
      <c r="CT235" s="39"/>
      <c r="CU235" s="39"/>
      <c r="CV235" s="14"/>
      <c r="CW235" s="4"/>
      <c r="CX235" s="39"/>
      <c r="CY235" s="30"/>
      <c r="CZ235" s="31"/>
      <c r="DA235" s="14"/>
      <c r="DB235" s="286"/>
      <c r="DC235" s="43"/>
      <c r="DD235" s="43"/>
      <c r="DE235" s="14"/>
      <c r="DF235" s="14"/>
      <c r="DG235" s="4"/>
      <c r="DH235" s="39"/>
      <c r="DI235" s="30"/>
      <c r="DJ235" s="31"/>
      <c r="DK235" s="14"/>
      <c r="DL235" s="4"/>
      <c r="DM235" s="39"/>
      <c r="DN235" s="30"/>
      <c r="DO235" s="31"/>
      <c r="DP235" s="14"/>
      <c r="DQ235" s="4"/>
      <c r="DR235" s="39"/>
      <c r="DS235" s="30"/>
      <c r="DT235" s="31"/>
      <c r="DU235" s="14"/>
      <c r="DV235" s="4"/>
      <c r="DW235" s="45">
        <v>184851</v>
      </c>
      <c r="DX235" s="61">
        <v>0</v>
      </c>
      <c r="DY235" s="61">
        <v>184851</v>
      </c>
      <c r="DZ235" s="14">
        <v>924255</v>
      </c>
      <c r="EA235" s="4"/>
      <c r="EB235" s="39"/>
      <c r="EC235" s="43"/>
      <c r="ED235" s="31"/>
      <c r="EE235" s="14"/>
      <c r="EF235" s="4"/>
      <c r="EG235" s="39"/>
      <c r="EH235" s="30"/>
      <c r="EI235" s="31"/>
      <c r="EJ235" s="14"/>
      <c r="EK235" s="4"/>
      <c r="EL235" s="39"/>
      <c r="EM235" s="30"/>
      <c r="EN235" s="31"/>
      <c r="EO235" s="14"/>
      <c r="EP235" s="4"/>
      <c r="EQ235" s="39"/>
      <c r="ER235" s="30"/>
      <c r="ES235" s="31"/>
      <c r="ET235" s="14"/>
      <c r="EU235" s="4"/>
      <c r="EV235" s="39"/>
      <c r="EW235" s="30"/>
      <c r="EX235" s="31"/>
      <c r="EY235" s="14"/>
      <c r="EZ235" s="286"/>
      <c r="FA235" s="39"/>
      <c r="FB235" s="30"/>
      <c r="FC235" s="31"/>
      <c r="FD235" s="14"/>
      <c r="FE235" s="4"/>
      <c r="FF235" s="39">
        <v>380900</v>
      </c>
      <c r="FG235" s="30"/>
      <c r="FH235" s="31">
        <v>380900</v>
      </c>
      <c r="FI235" s="14">
        <v>1904500</v>
      </c>
      <c r="FJ235" s="94"/>
      <c r="FK235" s="87">
        <f t="shared" si="237"/>
        <v>160760</v>
      </c>
      <c r="FL235" s="87"/>
      <c r="FM235" s="87"/>
      <c r="FN235" s="87"/>
      <c r="FO235" s="87"/>
      <c r="FP235" s="87"/>
      <c r="FQ235" s="87"/>
      <c r="FR235" s="87"/>
      <c r="FS235" s="87"/>
      <c r="FT235" s="87"/>
      <c r="FU235" s="87"/>
      <c r="FV235" s="87"/>
      <c r="FW235" s="87"/>
      <c r="FX235" s="87"/>
      <c r="FY235" s="87"/>
      <c r="FZ235" s="87"/>
      <c r="GA235" s="87"/>
      <c r="GB235" s="87"/>
      <c r="GC235" s="87"/>
      <c r="GD235" s="87"/>
      <c r="GE235" s="87"/>
      <c r="GF235" s="87"/>
      <c r="GG235" s="87"/>
      <c r="GH235" s="87">
        <f t="shared" si="245"/>
        <v>184851</v>
      </c>
      <c r="GI235" s="87"/>
      <c r="GJ235" s="87"/>
      <c r="GK235" s="87"/>
      <c r="GL235" s="87"/>
      <c r="GM235" s="87"/>
      <c r="GN235" s="87"/>
      <c r="GO235" s="87"/>
      <c r="GP235" s="95"/>
      <c r="GQ235" s="87">
        <f t="shared" si="239"/>
        <v>160760</v>
      </c>
      <c r="GR235" s="96">
        <f t="shared" si="232"/>
        <v>184851</v>
      </c>
      <c r="GS235" s="20" t="str">
        <f t="shared" si="259"/>
        <v>RAFAEL ANTONIO SALAMANCA</v>
      </c>
      <c r="GT235" s="98">
        <f>GQ235*0.8</f>
        <v>128608</v>
      </c>
      <c r="GU235" s="98">
        <f>GQ235*1.2</f>
        <v>192912</v>
      </c>
      <c r="GV235" s="96">
        <f t="shared" si="260"/>
        <v>184851</v>
      </c>
      <c r="GW235" s="87">
        <f>GV235-GR235</f>
        <v>0</v>
      </c>
      <c r="GX235" s="88">
        <f>GW235/GR235</f>
        <v>0</v>
      </c>
      <c r="GY235" s="96">
        <f t="shared" si="261"/>
        <v>184851</v>
      </c>
      <c r="GZ235" s="96">
        <f t="shared" si="235"/>
        <v>924255</v>
      </c>
      <c r="HB235" s="84"/>
    </row>
    <row r="236" spans="1:210" s="27" customFormat="1" ht="30" customHeight="1">
      <c r="A236" s="17">
        <v>220</v>
      </c>
      <c r="B236" s="18" t="s">
        <v>534</v>
      </c>
      <c r="C236" s="53" t="s">
        <v>535</v>
      </c>
      <c r="D236" s="55"/>
      <c r="E236" s="51">
        <v>12</v>
      </c>
      <c r="F236" s="19" t="s">
        <v>978</v>
      </c>
      <c r="G236" s="20" t="s">
        <v>981</v>
      </c>
      <c r="H236" s="60"/>
      <c r="I236" s="90" t="s">
        <v>1027</v>
      </c>
      <c r="J236" s="14">
        <v>358496</v>
      </c>
      <c r="K236" s="14"/>
      <c r="L236" s="14"/>
      <c r="M236" s="14"/>
      <c r="N236" s="14">
        <f t="shared" si="274"/>
        <v>358496</v>
      </c>
      <c r="O236" s="14">
        <f t="shared" si="236"/>
        <v>4301952</v>
      </c>
      <c r="P236" s="286"/>
      <c r="Q236" s="39"/>
      <c r="R236" s="30"/>
      <c r="S236" s="31"/>
      <c r="T236" s="31"/>
      <c r="U236" s="4"/>
      <c r="V236" s="39">
        <v>62400</v>
      </c>
      <c r="W236" s="30">
        <v>0</v>
      </c>
      <c r="X236" s="31">
        <v>62400</v>
      </c>
      <c r="Y236" s="31">
        <v>748800</v>
      </c>
      <c r="Z236" s="286"/>
      <c r="AA236" s="39"/>
      <c r="AB236" s="39"/>
      <c r="AC236" s="31"/>
      <c r="AD236" s="31"/>
      <c r="AE236" s="4"/>
      <c r="AF236" s="39"/>
      <c r="AG236" s="30"/>
      <c r="AH236" s="31"/>
      <c r="AI236" s="31"/>
      <c r="AJ236" s="4"/>
      <c r="AK236" s="39"/>
      <c r="AL236" s="39"/>
      <c r="AM236" s="31"/>
      <c r="AN236" s="31"/>
      <c r="AO236" s="4"/>
      <c r="AP236" s="39"/>
      <c r="AQ236" s="30"/>
      <c r="AR236" s="31"/>
      <c r="AS236" s="14"/>
      <c r="AT236" s="4"/>
      <c r="AU236" s="39"/>
      <c r="AV236" s="30"/>
      <c r="AW236" s="31"/>
      <c r="AX236" s="14"/>
      <c r="AY236" s="4"/>
      <c r="AZ236" s="39"/>
      <c r="BA236" s="30"/>
      <c r="BB236" s="31"/>
      <c r="BC236" s="31"/>
      <c r="BD236" s="4"/>
      <c r="BE236" s="39"/>
      <c r="BF236" s="30"/>
      <c r="BG236" s="31"/>
      <c r="BH236" s="14"/>
      <c r="BI236" s="4"/>
      <c r="BJ236" s="39"/>
      <c r="BK236" s="30"/>
      <c r="BL236" s="31"/>
      <c r="BM236" s="14"/>
      <c r="BN236" s="4"/>
      <c r="BO236" s="39"/>
      <c r="BP236" s="30"/>
      <c r="BQ236" s="31"/>
      <c r="BR236" s="14"/>
      <c r="BS236" s="4"/>
      <c r="BT236" s="39"/>
      <c r="BU236" s="30"/>
      <c r="BV236" s="31"/>
      <c r="BW236" s="14"/>
      <c r="BX236" s="4"/>
      <c r="BY236" s="39"/>
      <c r="BZ236" s="30"/>
      <c r="CA236" s="31"/>
      <c r="CB236" s="14"/>
      <c r="CC236" s="4"/>
      <c r="CD236" s="35"/>
      <c r="CE236" s="33"/>
      <c r="CF236" s="31"/>
      <c r="CG236" s="14"/>
      <c r="CH236" s="4"/>
      <c r="CI236" s="39"/>
      <c r="CJ236" s="30"/>
      <c r="CK236" s="31"/>
      <c r="CL236" s="14"/>
      <c r="CM236" s="4"/>
      <c r="CN236" s="39"/>
      <c r="CO236" s="30"/>
      <c r="CP236" s="31"/>
      <c r="CQ236" s="14"/>
      <c r="CR236" s="4"/>
      <c r="CS236" s="39"/>
      <c r="CT236" s="39"/>
      <c r="CU236" s="39"/>
      <c r="CV236" s="14"/>
      <c r="CW236" s="4"/>
      <c r="CX236" s="39"/>
      <c r="CY236" s="30"/>
      <c r="CZ236" s="31"/>
      <c r="DA236" s="14"/>
      <c r="DB236" s="286"/>
      <c r="DC236" s="14"/>
      <c r="DD236" s="14"/>
      <c r="DE236" s="14"/>
      <c r="DF236" s="14"/>
      <c r="DG236" s="4"/>
      <c r="DH236" s="39"/>
      <c r="DI236" s="30"/>
      <c r="DJ236" s="31"/>
      <c r="DK236" s="14"/>
      <c r="DL236" s="4"/>
      <c r="DM236" s="39"/>
      <c r="DN236" s="30"/>
      <c r="DO236" s="31"/>
      <c r="DP236" s="14"/>
      <c r="DQ236" s="4"/>
      <c r="DR236" s="39"/>
      <c r="DS236" s="30"/>
      <c r="DT236" s="31"/>
      <c r="DU236" s="14"/>
      <c r="DV236" s="4"/>
      <c r="DW236" s="46"/>
      <c r="DX236" s="61"/>
      <c r="DY236" s="61"/>
      <c r="DZ236" s="14"/>
      <c r="EA236" s="4"/>
      <c r="EB236" s="39"/>
      <c r="EC236" s="43"/>
      <c r="ED236" s="31"/>
      <c r="EE236" s="14"/>
      <c r="EF236" s="4"/>
      <c r="EG236" s="39"/>
      <c r="EH236" s="30"/>
      <c r="EI236" s="31"/>
      <c r="EJ236" s="14"/>
      <c r="EK236" s="4"/>
      <c r="EL236" s="39"/>
      <c r="EM236" s="30"/>
      <c r="EN236" s="31"/>
      <c r="EO236" s="14"/>
      <c r="EP236" s="4"/>
      <c r="EQ236" s="39"/>
      <c r="ER236" s="30"/>
      <c r="ES236" s="31"/>
      <c r="ET236" s="14"/>
      <c r="EU236" s="4"/>
      <c r="EV236" s="39"/>
      <c r="EW236" s="30"/>
      <c r="EX236" s="31"/>
      <c r="EY236" s="14"/>
      <c r="EZ236" s="286"/>
      <c r="FA236" s="39"/>
      <c r="FB236" s="30"/>
      <c r="FC236" s="31"/>
      <c r="FD236" s="14"/>
      <c r="FE236" s="4"/>
      <c r="FF236" s="39"/>
      <c r="FG236" s="30"/>
      <c r="FH236" s="31"/>
      <c r="FI236" s="14"/>
      <c r="FJ236" s="94"/>
      <c r="FK236" s="87">
        <f t="shared" si="237"/>
        <v>358496</v>
      </c>
      <c r="FL236" s="87"/>
      <c r="FM236" s="87">
        <f t="shared" si="242"/>
        <v>62400</v>
      </c>
      <c r="FN236" s="87"/>
      <c r="FO236" s="87"/>
      <c r="FP236" s="87"/>
      <c r="FQ236" s="87"/>
      <c r="FR236" s="87"/>
      <c r="FS236" s="87"/>
      <c r="FT236" s="87"/>
      <c r="FU236" s="87"/>
      <c r="FV236" s="87"/>
      <c r="FW236" s="87"/>
      <c r="FX236" s="87"/>
      <c r="FY236" s="87"/>
      <c r="FZ236" s="87"/>
      <c r="GA236" s="87"/>
      <c r="GB236" s="87"/>
      <c r="GC236" s="87"/>
      <c r="GD236" s="87"/>
      <c r="GE236" s="87"/>
      <c r="GF236" s="87"/>
      <c r="GG236" s="87"/>
      <c r="GH236" s="87"/>
      <c r="GI236" s="87"/>
      <c r="GJ236" s="87"/>
      <c r="GK236" s="87"/>
      <c r="GL236" s="87"/>
      <c r="GM236" s="87"/>
      <c r="GN236" s="87"/>
      <c r="GO236" s="87"/>
      <c r="GP236" s="95"/>
      <c r="GQ236" s="87">
        <f t="shared" si="239"/>
        <v>358496</v>
      </c>
      <c r="GR236" s="96">
        <f t="shared" si="232"/>
        <v>62400</v>
      </c>
      <c r="GS236" s="20" t="str">
        <f t="shared" si="259"/>
        <v>AMAREY NOVA MEDICAL S.A.</v>
      </c>
      <c r="GT236" s="96">
        <f t="shared" si="247"/>
        <v>286796.79999999999</v>
      </c>
      <c r="GU236" s="96">
        <f t="shared" si="248"/>
        <v>74880</v>
      </c>
      <c r="GV236" s="96">
        <f t="shared" si="260"/>
        <v>62400</v>
      </c>
      <c r="GW236" s="87">
        <f>GV236-GR236</f>
        <v>0</v>
      </c>
      <c r="GX236" s="88">
        <f>GW236/GR236</f>
        <v>0</v>
      </c>
      <c r="GY236" s="96">
        <f t="shared" si="261"/>
        <v>62400</v>
      </c>
      <c r="GZ236" s="96">
        <f t="shared" si="235"/>
        <v>748800</v>
      </c>
    </row>
    <row r="237" spans="1:210" s="27" customFormat="1" ht="30" customHeight="1">
      <c r="A237" s="17">
        <v>221</v>
      </c>
      <c r="B237" s="18" t="s">
        <v>536</v>
      </c>
      <c r="C237" s="53" t="s">
        <v>537</v>
      </c>
      <c r="D237" s="55" t="s">
        <v>947</v>
      </c>
      <c r="E237" s="51">
        <v>48</v>
      </c>
      <c r="F237" s="19" t="s">
        <v>978</v>
      </c>
      <c r="G237" s="20" t="s">
        <v>981</v>
      </c>
      <c r="H237" s="60"/>
      <c r="I237" s="90" t="s">
        <v>1033</v>
      </c>
      <c r="J237" s="14">
        <v>8154</v>
      </c>
      <c r="K237" s="14"/>
      <c r="L237" s="14"/>
      <c r="M237" s="14">
        <f>(J237*9.28%)+J237</f>
        <v>8910.6911999999993</v>
      </c>
      <c r="N237" s="14">
        <f>M237</f>
        <v>8910.6911999999993</v>
      </c>
      <c r="O237" s="14">
        <f t="shared" si="236"/>
        <v>427713.17759999994</v>
      </c>
      <c r="P237" s="286"/>
      <c r="Q237" s="39"/>
      <c r="R237" s="30"/>
      <c r="S237" s="31"/>
      <c r="T237" s="31"/>
      <c r="U237" s="4"/>
      <c r="V237" s="39">
        <v>47580</v>
      </c>
      <c r="W237" s="30">
        <v>0</v>
      </c>
      <c r="X237" s="31">
        <v>47580</v>
      </c>
      <c r="Y237" s="31">
        <v>2283840</v>
      </c>
      <c r="Z237" s="286"/>
      <c r="AA237" s="39"/>
      <c r="AB237" s="39"/>
      <c r="AC237" s="31"/>
      <c r="AD237" s="31"/>
      <c r="AE237" s="4"/>
      <c r="AF237" s="39"/>
      <c r="AG237" s="30"/>
      <c r="AH237" s="31"/>
      <c r="AI237" s="31"/>
      <c r="AJ237" s="4"/>
      <c r="AK237" s="39"/>
      <c r="AL237" s="39"/>
      <c r="AM237" s="31"/>
      <c r="AN237" s="31"/>
      <c r="AO237" s="4"/>
      <c r="AP237" s="39"/>
      <c r="AQ237" s="30"/>
      <c r="AR237" s="31"/>
      <c r="AS237" s="14"/>
      <c r="AT237" s="4"/>
      <c r="AU237" s="39"/>
      <c r="AV237" s="30"/>
      <c r="AW237" s="31"/>
      <c r="AX237" s="14"/>
      <c r="AY237" s="4"/>
      <c r="AZ237" s="39"/>
      <c r="BA237" s="30"/>
      <c r="BB237" s="31"/>
      <c r="BC237" s="31"/>
      <c r="BD237" s="4"/>
      <c r="BE237" s="39"/>
      <c r="BF237" s="30"/>
      <c r="BG237" s="31"/>
      <c r="BH237" s="14"/>
      <c r="BI237" s="4"/>
      <c r="BJ237" s="39"/>
      <c r="BK237" s="30"/>
      <c r="BL237" s="31"/>
      <c r="BM237" s="14"/>
      <c r="BN237" s="4"/>
      <c r="BO237" s="39"/>
      <c r="BP237" s="30"/>
      <c r="BQ237" s="31"/>
      <c r="BR237" s="14"/>
      <c r="BS237" s="4"/>
      <c r="BT237" s="39"/>
      <c r="BU237" s="30"/>
      <c r="BV237" s="31"/>
      <c r="BW237" s="14"/>
      <c r="BX237" s="4"/>
      <c r="BY237" s="39"/>
      <c r="BZ237" s="30"/>
      <c r="CA237" s="31"/>
      <c r="CB237" s="14"/>
      <c r="CC237" s="4"/>
      <c r="CD237" s="35"/>
      <c r="CE237" s="33"/>
      <c r="CF237" s="31"/>
      <c r="CG237" s="14"/>
      <c r="CH237" s="4"/>
      <c r="CI237" s="39"/>
      <c r="CJ237" s="30"/>
      <c r="CK237" s="31"/>
      <c r="CL237" s="14"/>
      <c r="CM237" s="4"/>
      <c r="CN237" s="39"/>
      <c r="CO237" s="30"/>
      <c r="CP237" s="31"/>
      <c r="CQ237" s="14"/>
      <c r="CR237" s="4"/>
      <c r="CS237" s="39"/>
      <c r="CT237" s="39"/>
      <c r="CU237" s="39"/>
      <c r="CV237" s="14"/>
      <c r="CW237" s="4"/>
      <c r="CX237" s="39"/>
      <c r="CY237" s="30"/>
      <c r="CZ237" s="31"/>
      <c r="DA237" s="14"/>
      <c r="DB237" s="286"/>
      <c r="DC237" s="14"/>
      <c r="DD237" s="14"/>
      <c r="DE237" s="14"/>
      <c r="DF237" s="14"/>
      <c r="DG237" s="4"/>
      <c r="DH237" s="39"/>
      <c r="DI237" s="30"/>
      <c r="DJ237" s="31"/>
      <c r="DK237" s="14"/>
      <c r="DL237" s="4"/>
      <c r="DM237" s="39"/>
      <c r="DN237" s="30"/>
      <c r="DO237" s="31"/>
      <c r="DP237" s="14"/>
      <c r="DQ237" s="4"/>
      <c r="DR237" s="39"/>
      <c r="DS237" s="30"/>
      <c r="DT237" s="31"/>
      <c r="DU237" s="14"/>
      <c r="DV237" s="4"/>
      <c r="DW237" s="45">
        <v>15125</v>
      </c>
      <c r="DX237" s="61">
        <v>0</v>
      </c>
      <c r="DY237" s="61">
        <v>15125</v>
      </c>
      <c r="DZ237" s="14">
        <v>726000</v>
      </c>
      <c r="EA237" s="4"/>
      <c r="EB237" s="39"/>
      <c r="EC237" s="43"/>
      <c r="ED237" s="31"/>
      <c r="EE237" s="14"/>
      <c r="EF237" s="4"/>
      <c r="EG237" s="39">
        <v>13100</v>
      </c>
      <c r="EH237" s="30">
        <v>0</v>
      </c>
      <c r="EI237" s="31">
        <v>13100</v>
      </c>
      <c r="EJ237" s="14">
        <v>628800</v>
      </c>
      <c r="EK237" s="4"/>
      <c r="EL237" s="39"/>
      <c r="EM237" s="30"/>
      <c r="EN237" s="31"/>
      <c r="EO237" s="14"/>
      <c r="EP237" s="4"/>
      <c r="EQ237" s="39"/>
      <c r="ER237" s="30"/>
      <c r="ES237" s="31"/>
      <c r="ET237" s="14"/>
      <c r="EU237" s="4"/>
      <c r="EV237" s="39"/>
      <c r="EW237" s="30"/>
      <c r="EX237" s="31"/>
      <c r="EY237" s="14"/>
      <c r="EZ237" s="286"/>
      <c r="FA237" s="39"/>
      <c r="FB237" s="30"/>
      <c r="FC237" s="31"/>
      <c r="FD237" s="14"/>
      <c r="FE237" s="4"/>
      <c r="FF237" s="39"/>
      <c r="FG237" s="30"/>
      <c r="FH237" s="31"/>
      <c r="FI237" s="14"/>
      <c r="FJ237" s="94"/>
      <c r="FK237" s="87">
        <f t="shared" si="237"/>
        <v>8910.6911999999993</v>
      </c>
      <c r="FL237" s="87"/>
      <c r="FM237" s="87"/>
      <c r="FN237" s="87"/>
      <c r="FO237" s="87"/>
      <c r="FP237" s="87"/>
      <c r="FQ237" s="87"/>
      <c r="FR237" s="87"/>
      <c r="FS237" s="87"/>
      <c r="FT237" s="87"/>
      <c r="FU237" s="87"/>
      <c r="FV237" s="87"/>
      <c r="FW237" s="87"/>
      <c r="FX237" s="87"/>
      <c r="FY237" s="87"/>
      <c r="FZ237" s="87"/>
      <c r="GA237" s="87"/>
      <c r="GB237" s="87"/>
      <c r="GC237" s="87"/>
      <c r="GD237" s="87"/>
      <c r="GE237" s="87"/>
      <c r="GF237" s="87"/>
      <c r="GG237" s="87"/>
      <c r="GH237" s="87">
        <f t="shared" si="245"/>
        <v>15125</v>
      </c>
      <c r="GI237" s="87"/>
      <c r="GJ237" s="87">
        <f t="shared" si="246"/>
        <v>13100</v>
      </c>
      <c r="GK237" s="87"/>
      <c r="GL237" s="87"/>
      <c r="GM237" s="87"/>
      <c r="GN237" s="87"/>
      <c r="GO237" s="87"/>
      <c r="GP237" s="95"/>
      <c r="GQ237" s="87">
        <f t="shared" si="239"/>
        <v>8910.6911999999993</v>
      </c>
      <c r="GR237" s="96">
        <f t="shared" si="232"/>
        <v>13100</v>
      </c>
      <c r="GS237" s="20" t="str">
        <f t="shared" si="259"/>
        <v>SMITH AND NEPHEW COLOMBIA SAS</v>
      </c>
      <c r="GT237" s="98">
        <f>GV237*0.8</f>
        <v>11290</v>
      </c>
      <c r="GU237" s="98">
        <f>GV237*1.2</f>
        <v>16935</v>
      </c>
      <c r="GV237" s="96">
        <f t="shared" si="260"/>
        <v>14112.5</v>
      </c>
      <c r="GW237" s="87">
        <f>GV237-GR237</f>
        <v>1012.5</v>
      </c>
      <c r="GX237" s="88">
        <f>GW237/GR237</f>
        <v>7.7290076335877866E-2</v>
      </c>
      <c r="GY237" s="96">
        <f t="shared" si="261"/>
        <v>13100</v>
      </c>
      <c r="GZ237" s="96">
        <f t="shared" si="235"/>
        <v>628800</v>
      </c>
      <c r="HB237" s="84" t="s">
        <v>1078</v>
      </c>
    </row>
    <row r="238" spans="1:210" s="27" customFormat="1" ht="30" customHeight="1">
      <c r="A238" s="17">
        <v>222</v>
      </c>
      <c r="B238" s="18" t="s">
        <v>538</v>
      </c>
      <c r="C238" s="53" t="s">
        <v>539</v>
      </c>
      <c r="D238" s="55"/>
      <c r="E238" s="51">
        <v>200</v>
      </c>
      <c r="F238" s="19" t="s">
        <v>970</v>
      </c>
      <c r="G238" s="20" t="s">
        <v>981</v>
      </c>
      <c r="H238" s="60"/>
      <c r="I238" s="90" t="s">
        <v>1026</v>
      </c>
      <c r="J238" s="14">
        <v>23735</v>
      </c>
      <c r="K238" s="14"/>
      <c r="L238" s="14">
        <f>(J238*13.12%)+J238</f>
        <v>26849.031999999999</v>
      </c>
      <c r="M238" s="14">
        <f>(L238*9.28%)+L238</f>
        <v>29340.622169599999</v>
      </c>
      <c r="N238" s="14">
        <f>M238</f>
        <v>29340.622169599999</v>
      </c>
      <c r="O238" s="14">
        <f t="shared" si="236"/>
        <v>5868124.4339199997</v>
      </c>
      <c r="P238" s="286"/>
      <c r="Q238" s="39"/>
      <c r="R238" s="30"/>
      <c r="S238" s="31"/>
      <c r="T238" s="31"/>
      <c r="U238" s="4"/>
      <c r="V238" s="39"/>
      <c r="W238" s="30"/>
      <c r="X238" s="31"/>
      <c r="Y238" s="31"/>
      <c r="Z238" s="286"/>
      <c r="AA238" s="39"/>
      <c r="AB238" s="39"/>
      <c r="AC238" s="31"/>
      <c r="AD238" s="31"/>
      <c r="AE238" s="4"/>
      <c r="AF238" s="39"/>
      <c r="AG238" s="30"/>
      <c r="AH238" s="31"/>
      <c r="AI238" s="31"/>
      <c r="AJ238" s="4"/>
      <c r="AK238" s="39"/>
      <c r="AL238" s="39"/>
      <c r="AM238" s="31"/>
      <c r="AN238" s="31"/>
      <c r="AO238" s="4"/>
      <c r="AP238" s="39"/>
      <c r="AQ238" s="30"/>
      <c r="AR238" s="31"/>
      <c r="AS238" s="14"/>
      <c r="AT238" s="4"/>
      <c r="AU238" s="39"/>
      <c r="AV238" s="30"/>
      <c r="AW238" s="31"/>
      <c r="AX238" s="14"/>
      <c r="AY238" s="4"/>
      <c r="AZ238" s="39"/>
      <c r="BA238" s="30"/>
      <c r="BB238" s="31"/>
      <c r="BC238" s="31"/>
      <c r="BD238" s="4"/>
      <c r="BE238" s="39"/>
      <c r="BF238" s="30"/>
      <c r="BG238" s="31"/>
      <c r="BH238" s="14"/>
      <c r="BI238" s="4"/>
      <c r="BJ238" s="39"/>
      <c r="BK238" s="30"/>
      <c r="BL238" s="31"/>
      <c r="BM238" s="14"/>
      <c r="BN238" s="4"/>
      <c r="BO238" s="39"/>
      <c r="BP238" s="30"/>
      <c r="BQ238" s="31"/>
      <c r="BR238" s="14"/>
      <c r="BS238" s="4"/>
      <c r="BT238" s="39"/>
      <c r="BU238" s="30"/>
      <c r="BV238" s="31"/>
      <c r="BW238" s="14"/>
      <c r="BX238" s="4"/>
      <c r="BY238" s="39"/>
      <c r="BZ238" s="30"/>
      <c r="CA238" s="31"/>
      <c r="CB238" s="14"/>
      <c r="CC238" s="4"/>
      <c r="CD238" s="35"/>
      <c r="CE238" s="33"/>
      <c r="CF238" s="31"/>
      <c r="CG238" s="14"/>
      <c r="CH238" s="4"/>
      <c r="CI238" s="39"/>
      <c r="CJ238" s="30"/>
      <c r="CK238" s="31"/>
      <c r="CL238" s="14"/>
      <c r="CM238" s="4"/>
      <c r="CN238" s="39"/>
      <c r="CO238" s="30"/>
      <c r="CP238" s="31"/>
      <c r="CQ238" s="14"/>
      <c r="CR238" s="4"/>
      <c r="CS238" s="39"/>
      <c r="CT238" s="39"/>
      <c r="CU238" s="39"/>
      <c r="CV238" s="14"/>
      <c r="CW238" s="4"/>
      <c r="CX238" s="43">
        <v>21969</v>
      </c>
      <c r="CY238" s="14">
        <v>4174.1099999999997</v>
      </c>
      <c r="CZ238" s="31">
        <v>26143.11</v>
      </c>
      <c r="DA238" s="14">
        <v>5228622</v>
      </c>
      <c r="DB238" s="286"/>
      <c r="DC238" s="14"/>
      <c r="DD238" s="14"/>
      <c r="DE238" s="14"/>
      <c r="DF238" s="14"/>
      <c r="DG238" s="4"/>
      <c r="DH238" s="39"/>
      <c r="DI238" s="30"/>
      <c r="DJ238" s="31"/>
      <c r="DK238" s="14"/>
      <c r="DL238" s="4"/>
      <c r="DM238" s="39"/>
      <c r="DN238" s="30"/>
      <c r="DO238" s="31"/>
      <c r="DP238" s="14"/>
      <c r="DQ238" s="4"/>
      <c r="DR238" s="39"/>
      <c r="DS238" s="30"/>
      <c r="DT238" s="31"/>
      <c r="DU238" s="14"/>
      <c r="DV238" s="4"/>
      <c r="DW238" s="45">
        <v>10225</v>
      </c>
      <c r="DX238" s="14">
        <v>1942.75</v>
      </c>
      <c r="DY238" s="61">
        <v>12167.75</v>
      </c>
      <c r="DZ238" s="14">
        <v>2433550</v>
      </c>
      <c r="EA238" s="4"/>
      <c r="EB238" s="39"/>
      <c r="EC238" s="43"/>
      <c r="ED238" s="31"/>
      <c r="EE238" s="14"/>
      <c r="EF238" s="4"/>
      <c r="EG238" s="39"/>
      <c r="EH238" s="30"/>
      <c r="EI238" s="31"/>
      <c r="EJ238" s="14"/>
      <c r="EK238" s="4"/>
      <c r="EL238" s="39"/>
      <c r="EM238" s="30"/>
      <c r="EN238" s="31"/>
      <c r="EO238" s="14"/>
      <c r="EP238" s="4"/>
      <c r="EQ238" s="39"/>
      <c r="ER238" s="30"/>
      <c r="ES238" s="31"/>
      <c r="ET238" s="14"/>
      <c r="EU238" s="4"/>
      <c r="EV238" s="39"/>
      <c r="EW238" s="30"/>
      <c r="EX238" s="31"/>
      <c r="EY238" s="14"/>
      <c r="EZ238" s="286"/>
      <c r="FA238" s="39"/>
      <c r="FB238" s="30"/>
      <c r="FC238" s="31"/>
      <c r="FD238" s="14"/>
      <c r="FE238" s="4"/>
      <c r="FF238" s="39"/>
      <c r="FG238" s="30"/>
      <c r="FH238" s="31"/>
      <c r="FI238" s="14"/>
      <c r="FJ238" s="94"/>
      <c r="FK238" s="87">
        <f t="shared" si="237"/>
        <v>29340.622169599999</v>
      </c>
      <c r="FL238" s="87"/>
      <c r="FM238" s="87"/>
      <c r="FN238" s="87"/>
      <c r="FO238" s="87"/>
      <c r="FP238" s="87"/>
      <c r="FQ238" s="87"/>
      <c r="FR238" s="87"/>
      <c r="FS238" s="87"/>
      <c r="FT238" s="87"/>
      <c r="FU238" s="87"/>
      <c r="FV238" s="87"/>
      <c r="FW238" s="87"/>
      <c r="FX238" s="87"/>
      <c r="FY238" s="87"/>
      <c r="FZ238" s="87"/>
      <c r="GA238" s="87"/>
      <c r="GB238" s="87"/>
      <c r="GC238" s="87">
        <f t="shared" ref="GC238:GC261" si="275">CZ238</f>
        <v>26143.11</v>
      </c>
      <c r="GD238" s="87"/>
      <c r="GE238" s="87"/>
      <c r="GF238" s="87"/>
      <c r="GG238" s="87"/>
      <c r="GH238" s="87"/>
      <c r="GI238" s="87"/>
      <c r="GJ238" s="87"/>
      <c r="GK238" s="87"/>
      <c r="GL238" s="87"/>
      <c r="GM238" s="87"/>
      <c r="GN238" s="87"/>
      <c r="GO238" s="87"/>
      <c r="GP238" s="95"/>
      <c r="GQ238" s="87">
        <f t="shared" si="239"/>
        <v>29340.622169599999</v>
      </c>
      <c r="GR238" s="96">
        <f t="shared" si="232"/>
        <v>26143.11</v>
      </c>
      <c r="GS238" s="20" t="str">
        <f t="shared" si="259"/>
        <v>M&amp;M EQUIPOS MEDICOS SAS</v>
      </c>
      <c r="GT238" s="98">
        <f t="shared" si="247"/>
        <v>23472.497735680001</v>
      </c>
      <c r="GU238" s="98">
        <f t="shared" ref="GU238" si="276">FK238*1.2</f>
        <v>35208.746603519998</v>
      </c>
      <c r="GV238" s="96">
        <f t="shared" si="260"/>
        <v>26143.11</v>
      </c>
      <c r="GW238" s="87">
        <f>GV238-GR238</f>
        <v>0</v>
      </c>
      <c r="GX238" s="88">
        <f>GW238/GR238</f>
        <v>0</v>
      </c>
      <c r="GY238" s="96">
        <f t="shared" si="261"/>
        <v>26143.11</v>
      </c>
      <c r="GZ238" s="96">
        <f t="shared" si="235"/>
        <v>5228622</v>
      </c>
      <c r="HB238" s="84"/>
    </row>
    <row r="239" spans="1:210" s="27" customFormat="1" ht="30" customHeight="1">
      <c r="A239" s="17">
        <v>223</v>
      </c>
      <c r="B239" s="18" t="s">
        <v>540</v>
      </c>
      <c r="C239" s="53" t="s">
        <v>541</v>
      </c>
      <c r="D239" s="55" t="s">
        <v>948</v>
      </c>
      <c r="E239" s="51">
        <v>1600</v>
      </c>
      <c r="F239" s="19" t="s">
        <v>970</v>
      </c>
      <c r="G239" s="20" t="s">
        <v>981</v>
      </c>
      <c r="H239" s="60"/>
      <c r="I239" s="90" t="s">
        <v>1024</v>
      </c>
      <c r="J239" s="14">
        <v>37961</v>
      </c>
      <c r="K239" s="14"/>
      <c r="L239" s="14"/>
      <c r="M239" s="14">
        <f t="shared" ref="M239:M243" si="277">(J239*9.28%)+J239</f>
        <v>41483.7808</v>
      </c>
      <c r="N239" s="14">
        <f t="shared" ref="N239:N243" si="278">M239</f>
        <v>41483.7808</v>
      </c>
      <c r="O239" s="14">
        <f t="shared" si="236"/>
        <v>66374049.280000001</v>
      </c>
      <c r="P239" s="286"/>
      <c r="Q239" s="39"/>
      <c r="R239" s="30"/>
      <c r="S239" s="31"/>
      <c r="T239" s="31"/>
      <c r="U239" s="4"/>
      <c r="V239" s="39"/>
      <c r="W239" s="30"/>
      <c r="X239" s="31"/>
      <c r="Y239" s="31"/>
      <c r="Z239" s="286"/>
      <c r="AA239" s="39"/>
      <c r="AB239" s="39"/>
      <c r="AC239" s="31"/>
      <c r="AD239" s="31"/>
      <c r="AE239" s="4"/>
      <c r="AF239" s="39"/>
      <c r="AG239" s="30"/>
      <c r="AH239" s="31"/>
      <c r="AI239" s="31"/>
      <c r="AJ239" s="4"/>
      <c r="AK239" s="39"/>
      <c r="AL239" s="39"/>
      <c r="AM239" s="31"/>
      <c r="AN239" s="31"/>
      <c r="AO239" s="4"/>
      <c r="AP239" s="39"/>
      <c r="AQ239" s="30"/>
      <c r="AR239" s="31"/>
      <c r="AS239" s="14"/>
      <c r="AT239" s="4"/>
      <c r="AU239" s="39"/>
      <c r="AV239" s="30"/>
      <c r="AW239" s="31"/>
      <c r="AX239" s="14"/>
      <c r="AY239" s="4"/>
      <c r="AZ239" s="39"/>
      <c r="BA239" s="30"/>
      <c r="BB239" s="31"/>
      <c r="BC239" s="31"/>
      <c r="BD239" s="4"/>
      <c r="BE239" s="39"/>
      <c r="BF239" s="30"/>
      <c r="BG239" s="31"/>
      <c r="BH239" s="14"/>
      <c r="BI239" s="4"/>
      <c r="BJ239" s="39"/>
      <c r="BK239" s="30"/>
      <c r="BL239" s="31"/>
      <c r="BM239" s="14"/>
      <c r="BN239" s="4"/>
      <c r="BO239" s="39"/>
      <c r="BP239" s="30"/>
      <c r="BQ239" s="31"/>
      <c r="BR239" s="14"/>
      <c r="BS239" s="4"/>
      <c r="BT239" s="39"/>
      <c r="BU239" s="30"/>
      <c r="BV239" s="31"/>
      <c r="BW239" s="14"/>
      <c r="BX239" s="4"/>
      <c r="BY239" s="39"/>
      <c r="BZ239" s="30"/>
      <c r="CA239" s="31"/>
      <c r="CB239" s="14"/>
      <c r="CC239" s="4"/>
      <c r="CD239" s="35">
        <v>280</v>
      </c>
      <c r="CE239" s="37">
        <v>53</v>
      </c>
      <c r="CF239" s="31">
        <v>333</v>
      </c>
      <c r="CG239" s="14">
        <v>532800</v>
      </c>
      <c r="CH239" s="4"/>
      <c r="CI239" s="39"/>
      <c r="CJ239" s="30"/>
      <c r="CK239" s="31"/>
      <c r="CL239" s="14"/>
      <c r="CM239" s="4"/>
      <c r="CN239" s="39"/>
      <c r="CO239" s="30"/>
      <c r="CP239" s="31"/>
      <c r="CQ239" s="14"/>
      <c r="CR239" s="4"/>
      <c r="CS239" s="39"/>
      <c r="CT239" s="39"/>
      <c r="CU239" s="39"/>
      <c r="CV239" s="14"/>
      <c r="CW239" s="4"/>
      <c r="CX239" s="39"/>
      <c r="CY239" s="30"/>
      <c r="CZ239" s="31"/>
      <c r="DA239" s="14"/>
      <c r="DB239" s="286"/>
      <c r="DC239" s="43">
        <v>350.77499999999998</v>
      </c>
      <c r="DD239" s="43">
        <v>66.64725</v>
      </c>
      <c r="DE239" s="14">
        <v>417.42224999999996</v>
      </c>
      <c r="DF239" s="14">
        <v>667875.6</v>
      </c>
      <c r="DG239" s="4"/>
      <c r="DH239" s="39"/>
      <c r="DI239" s="30"/>
      <c r="DJ239" s="31"/>
      <c r="DK239" s="14"/>
      <c r="DL239" s="4"/>
      <c r="DM239" s="39"/>
      <c r="DN239" s="30"/>
      <c r="DO239" s="31"/>
      <c r="DP239" s="14"/>
      <c r="DQ239" s="4"/>
      <c r="DR239" s="39"/>
      <c r="DS239" s="30"/>
      <c r="DT239" s="31"/>
      <c r="DU239" s="14"/>
      <c r="DV239" s="4"/>
      <c r="DW239" s="45">
        <v>351</v>
      </c>
      <c r="DX239" s="14">
        <v>66.69</v>
      </c>
      <c r="DY239" s="61">
        <v>417.69</v>
      </c>
      <c r="DZ239" s="14">
        <v>668304</v>
      </c>
      <c r="EA239" s="4"/>
      <c r="EB239" s="39"/>
      <c r="EC239" s="43"/>
      <c r="ED239" s="31"/>
      <c r="EE239" s="14"/>
      <c r="EF239" s="4"/>
      <c r="EG239" s="39"/>
      <c r="EH239" s="30"/>
      <c r="EI239" s="31"/>
      <c r="EJ239" s="14"/>
      <c r="EK239" s="4"/>
      <c r="EL239" s="39"/>
      <c r="EM239" s="30"/>
      <c r="EN239" s="31"/>
      <c r="EO239" s="14"/>
      <c r="EP239" s="4"/>
      <c r="EQ239" s="39"/>
      <c r="ER239" s="30"/>
      <c r="ES239" s="31"/>
      <c r="ET239" s="14"/>
      <c r="EU239" s="4"/>
      <c r="EV239" s="39"/>
      <c r="EW239" s="30"/>
      <c r="EX239" s="31"/>
      <c r="EY239" s="14"/>
      <c r="EZ239" s="286"/>
      <c r="FA239" s="39"/>
      <c r="FB239" s="30"/>
      <c r="FC239" s="31"/>
      <c r="FD239" s="14"/>
      <c r="FE239" s="4"/>
      <c r="FF239" s="39"/>
      <c r="FG239" s="30"/>
      <c r="FH239" s="31"/>
      <c r="FI239" s="14"/>
      <c r="FJ239" s="94"/>
      <c r="FK239" s="87">
        <f t="shared" si="237"/>
        <v>41483.7808</v>
      </c>
      <c r="FL239" s="87"/>
      <c r="FM239" s="87"/>
      <c r="FN239" s="87"/>
      <c r="FO239" s="87"/>
      <c r="FP239" s="87"/>
      <c r="FQ239" s="87"/>
      <c r="FR239" s="87"/>
      <c r="FS239" s="87"/>
      <c r="FT239" s="87"/>
      <c r="FU239" s="87"/>
      <c r="FV239" s="87"/>
      <c r="FW239" s="87"/>
      <c r="FX239" s="87"/>
      <c r="FY239" s="87">
        <f t="shared" si="244"/>
        <v>333</v>
      </c>
      <c r="FZ239" s="87"/>
      <c r="GA239" s="87"/>
      <c r="GB239" s="87"/>
      <c r="GC239" s="87"/>
      <c r="GD239" s="87">
        <f t="shared" si="238"/>
        <v>417.42224999999996</v>
      </c>
      <c r="GE239" s="87"/>
      <c r="GF239" s="87"/>
      <c r="GG239" s="87"/>
      <c r="GH239" s="87">
        <f t="shared" si="245"/>
        <v>417.69</v>
      </c>
      <c r="GI239" s="87"/>
      <c r="GJ239" s="87"/>
      <c r="GK239" s="87"/>
      <c r="GL239" s="87"/>
      <c r="GM239" s="87"/>
      <c r="GN239" s="87"/>
      <c r="GO239" s="87"/>
      <c r="GP239" s="95"/>
      <c r="GQ239" s="87">
        <f t="shared" si="239"/>
        <v>41483.7808</v>
      </c>
      <c r="GR239" s="96">
        <f t="shared" si="232"/>
        <v>333</v>
      </c>
      <c r="GS239" s="20" t="str">
        <f t="shared" si="259"/>
        <v>IMCOLMEDICA S.A</v>
      </c>
      <c r="GT239" s="96">
        <f t="shared" si="247"/>
        <v>33187.024640000003</v>
      </c>
      <c r="GU239" s="96">
        <f t="shared" si="248"/>
        <v>399.59999999999997</v>
      </c>
      <c r="GV239" s="96">
        <f t="shared" si="260"/>
        <v>389.37074999999999</v>
      </c>
      <c r="GW239" s="87">
        <f t="shared" ref="GW239:GW246" si="279">GV239-GR239</f>
        <v>56.370749999999987</v>
      </c>
      <c r="GX239" s="88">
        <f t="shared" ref="GX239:GX246" si="280">GW239/GR239</f>
        <v>0.1692815315315315</v>
      </c>
      <c r="GY239" s="96">
        <f t="shared" si="261"/>
        <v>333</v>
      </c>
      <c r="GZ239" s="96">
        <f t="shared" si="235"/>
        <v>532800</v>
      </c>
    </row>
    <row r="240" spans="1:210" s="27" customFormat="1" ht="30" customHeight="1">
      <c r="A240" s="17">
        <v>224</v>
      </c>
      <c r="B240" s="18" t="s">
        <v>542</v>
      </c>
      <c r="C240" s="53" t="s">
        <v>543</v>
      </c>
      <c r="D240" s="55" t="s">
        <v>948</v>
      </c>
      <c r="E240" s="51">
        <v>200</v>
      </c>
      <c r="F240" s="19" t="s">
        <v>970</v>
      </c>
      <c r="G240" s="20" t="s">
        <v>981</v>
      </c>
      <c r="H240" s="60"/>
      <c r="I240" s="90" t="s">
        <v>1024</v>
      </c>
      <c r="J240" s="14">
        <v>37961</v>
      </c>
      <c r="K240" s="14"/>
      <c r="L240" s="14"/>
      <c r="M240" s="14">
        <f t="shared" si="277"/>
        <v>41483.7808</v>
      </c>
      <c r="N240" s="14">
        <f t="shared" si="278"/>
        <v>41483.7808</v>
      </c>
      <c r="O240" s="14">
        <f t="shared" si="236"/>
        <v>8296756.1600000001</v>
      </c>
      <c r="P240" s="286"/>
      <c r="Q240" s="39"/>
      <c r="R240" s="30"/>
      <c r="S240" s="31"/>
      <c r="T240" s="31"/>
      <c r="U240" s="4"/>
      <c r="V240" s="39"/>
      <c r="W240" s="30"/>
      <c r="X240" s="31"/>
      <c r="Y240" s="31"/>
      <c r="Z240" s="286"/>
      <c r="AA240" s="39"/>
      <c r="AB240" s="39"/>
      <c r="AC240" s="31"/>
      <c r="AD240" s="31"/>
      <c r="AE240" s="4"/>
      <c r="AF240" s="39"/>
      <c r="AG240" s="30"/>
      <c r="AH240" s="31"/>
      <c r="AI240" s="31"/>
      <c r="AJ240" s="4"/>
      <c r="AK240" s="39"/>
      <c r="AL240" s="39"/>
      <c r="AM240" s="31"/>
      <c r="AN240" s="31"/>
      <c r="AO240" s="4"/>
      <c r="AP240" s="39"/>
      <c r="AQ240" s="30"/>
      <c r="AR240" s="31"/>
      <c r="AS240" s="14"/>
      <c r="AT240" s="4"/>
      <c r="AU240" s="39"/>
      <c r="AV240" s="30"/>
      <c r="AW240" s="31"/>
      <c r="AX240" s="14"/>
      <c r="AY240" s="4"/>
      <c r="AZ240" s="39"/>
      <c r="BA240" s="30"/>
      <c r="BB240" s="31"/>
      <c r="BC240" s="31"/>
      <c r="BD240" s="4"/>
      <c r="BE240" s="39"/>
      <c r="BF240" s="30"/>
      <c r="BG240" s="31"/>
      <c r="BH240" s="14"/>
      <c r="BI240" s="4"/>
      <c r="BJ240" s="39"/>
      <c r="BK240" s="30"/>
      <c r="BL240" s="31"/>
      <c r="BM240" s="14"/>
      <c r="BN240" s="4"/>
      <c r="BO240" s="39"/>
      <c r="BP240" s="30"/>
      <c r="BQ240" s="31"/>
      <c r="BR240" s="14"/>
      <c r="BS240" s="4"/>
      <c r="BT240" s="39"/>
      <c r="BU240" s="30"/>
      <c r="BV240" s="31"/>
      <c r="BW240" s="14"/>
      <c r="BX240" s="4"/>
      <c r="BY240" s="39"/>
      <c r="BZ240" s="30"/>
      <c r="CA240" s="31"/>
      <c r="CB240" s="14"/>
      <c r="CC240" s="4"/>
      <c r="CD240" s="35">
        <v>280</v>
      </c>
      <c r="CE240" s="37">
        <v>53</v>
      </c>
      <c r="CF240" s="31">
        <v>333</v>
      </c>
      <c r="CG240" s="14">
        <v>66600</v>
      </c>
      <c r="CH240" s="4"/>
      <c r="CI240" s="39"/>
      <c r="CJ240" s="30"/>
      <c r="CK240" s="31"/>
      <c r="CL240" s="14"/>
      <c r="CM240" s="4"/>
      <c r="CN240" s="39"/>
      <c r="CO240" s="30"/>
      <c r="CP240" s="31"/>
      <c r="CQ240" s="14"/>
      <c r="CR240" s="4"/>
      <c r="CS240" s="39"/>
      <c r="CT240" s="39"/>
      <c r="CU240" s="39"/>
      <c r="CV240" s="14"/>
      <c r="CW240" s="4"/>
      <c r="CX240" s="39"/>
      <c r="CY240" s="30"/>
      <c r="CZ240" s="31"/>
      <c r="DA240" s="14"/>
      <c r="DB240" s="286"/>
      <c r="DC240" s="43">
        <v>350.77499999999998</v>
      </c>
      <c r="DD240" s="43">
        <v>66.64725</v>
      </c>
      <c r="DE240" s="14">
        <v>417.42224999999996</v>
      </c>
      <c r="DF240" s="14">
        <v>83484.45</v>
      </c>
      <c r="DG240" s="4"/>
      <c r="DH240" s="39"/>
      <c r="DI240" s="30"/>
      <c r="DJ240" s="31"/>
      <c r="DK240" s="14"/>
      <c r="DL240" s="4"/>
      <c r="DM240" s="39"/>
      <c r="DN240" s="30"/>
      <c r="DO240" s="31"/>
      <c r="DP240" s="14"/>
      <c r="DQ240" s="4"/>
      <c r="DR240" s="39"/>
      <c r="DS240" s="30"/>
      <c r="DT240" s="31"/>
      <c r="DU240" s="14"/>
      <c r="DV240" s="4"/>
      <c r="DW240" s="45">
        <v>351</v>
      </c>
      <c r="DX240" s="14">
        <v>66.69</v>
      </c>
      <c r="DY240" s="61">
        <v>417.69</v>
      </c>
      <c r="DZ240" s="14">
        <v>83538</v>
      </c>
      <c r="EA240" s="4"/>
      <c r="EB240" s="39"/>
      <c r="EC240" s="43"/>
      <c r="ED240" s="31"/>
      <c r="EE240" s="14"/>
      <c r="EF240" s="4"/>
      <c r="EG240" s="39"/>
      <c r="EH240" s="30"/>
      <c r="EI240" s="31"/>
      <c r="EJ240" s="14"/>
      <c r="EK240" s="4"/>
      <c r="EL240" s="39"/>
      <c r="EM240" s="30"/>
      <c r="EN240" s="31"/>
      <c r="EO240" s="14"/>
      <c r="EP240" s="4"/>
      <c r="EQ240" s="39"/>
      <c r="ER240" s="30"/>
      <c r="ES240" s="31"/>
      <c r="ET240" s="14"/>
      <c r="EU240" s="4"/>
      <c r="EV240" s="39"/>
      <c r="EW240" s="30"/>
      <c r="EX240" s="31"/>
      <c r="EY240" s="14"/>
      <c r="EZ240" s="286"/>
      <c r="FA240" s="39"/>
      <c r="FB240" s="30"/>
      <c r="FC240" s="31"/>
      <c r="FD240" s="14"/>
      <c r="FE240" s="4"/>
      <c r="FF240" s="39"/>
      <c r="FG240" s="30"/>
      <c r="FH240" s="31"/>
      <c r="FI240" s="14"/>
      <c r="FJ240" s="94"/>
      <c r="FK240" s="87">
        <f t="shared" si="237"/>
        <v>41483.7808</v>
      </c>
      <c r="FL240" s="87"/>
      <c r="FM240" s="87"/>
      <c r="FN240" s="87"/>
      <c r="FO240" s="87"/>
      <c r="FP240" s="87"/>
      <c r="FQ240" s="87"/>
      <c r="FR240" s="87"/>
      <c r="FS240" s="87"/>
      <c r="FT240" s="87"/>
      <c r="FU240" s="87"/>
      <c r="FV240" s="87"/>
      <c r="FW240" s="87"/>
      <c r="FX240" s="87"/>
      <c r="FY240" s="87">
        <f t="shared" si="244"/>
        <v>333</v>
      </c>
      <c r="FZ240" s="87"/>
      <c r="GA240" s="87"/>
      <c r="GB240" s="87"/>
      <c r="GC240" s="87"/>
      <c r="GD240" s="87">
        <f t="shared" si="238"/>
        <v>417.42224999999996</v>
      </c>
      <c r="GE240" s="87"/>
      <c r="GF240" s="87"/>
      <c r="GG240" s="87"/>
      <c r="GH240" s="87">
        <f t="shared" si="245"/>
        <v>417.69</v>
      </c>
      <c r="GI240" s="87"/>
      <c r="GJ240" s="87"/>
      <c r="GK240" s="87"/>
      <c r="GL240" s="87"/>
      <c r="GM240" s="87"/>
      <c r="GN240" s="87"/>
      <c r="GO240" s="87"/>
      <c r="GP240" s="95"/>
      <c r="GQ240" s="87">
        <f t="shared" si="239"/>
        <v>41483.7808</v>
      </c>
      <c r="GR240" s="96">
        <f t="shared" si="232"/>
        <v>333</v>
      </c>
      <c r="GS240" s="20" t="str">
        <f t="shared" si="259"/>
        <v>IMCOLMEDICA S.A</v>
      </c>
      <c r="GT240" s="96">
        <f t="shared" si="247"/>
        <v>33187.024640000003</v>
      </c>
      <c r="GU240" s="96">
        <f t="shared" si="248"/>
        <v>399.59999999999997</v>
      </c>
      <c r="GV240" s="96">
        <f t="shared" si="260"/>
        <v>389.37074999999999</v>
      </c>
      <c r="GW240" s="87">
        <f t="shared" si="279"/>
        <v>56.370749999999987</v>
      </c>
      <c r="GX240" s="88">
        <f t="shared" si="280"/>
        <v>0.1692815315315315</v>
      </c>
      <c r="GY240" s="96">
        <f t="shared" si="261"/>
        <v>333</v>
      </c>
      <c r="GZ240" s="96">
        <f t="shared" si="235"/>
        <v>66600</v>
      </c>
    </row>
    <row r="241" spans="1:210" s="27" customFormat="1" ht="30" customHeight="1">
      <c r="A241" s="17">
        <v>225</v>
      </c>
      <c r="B241" s="18" t="s">
        <v>544</v>
      </c>
      <c r="C241" s="53" t="s">
        <v>545</v>
      </c>
      <c r="D241" s="55" t="s">
        <v>948</v>
      </c>
      <c r="E241" s="51">
        <v>2000</v>
      </c>
      <c r="F241" s="19" t="s">
        <v>970</v>
      </c>
      <c r="G241" s="20" t="s">
        <v>981</v>
      </c>
      <c r="H241" s="60"/>
      <c r="I241" s="90" t="s">
        <v>1024</v>
      </c>
      <c r="J241" s="14">
        <v>37961</v>
      </c>
      <c r="K241" s="14"/>
      <c r="L241" s="14"/>
      <c r="M241" s="14">
        <f t="shared" si="277"/>
        <v>41483.7808</v>
      </c>
      <c r="N241" s="14">
        <f t="shared" si="278"/>
        <v>41483.7808</v>
      </c>
      <c r="O241" s="14">
        <f t="shared" si="236"/>
        <v>82967561.599999994</v>
      </c>
      <c r="P241" s="286"/>
      <c r="Q241" s="39"/>
      <c r="R241" s="30"/>
      <c r="S241" s="31"/>
      <c r="T241" s="31"/>
      <c r="U241" s="4"/>
      <c r="V241" s="39"/>
      <c r="W241" s="30"/>
      <c r="X241" s="31"/>
      <c r="Y241" s="31"/>
      <c r="Z241" s="286"/>
      <c r="AA241" s="39"/>
      <c r="AB241" s="39"/>
      <c r="AC241" s="31"/>
      <c r="AD241" s="31"/>
      <c r="AE241" s="4"/>
      <c r="AF241" s="39"/>
      <c r="AG241" s="30"/>
      <c r="AH241" s="31"/>
      <c r="AI241" s="31"/>
      <c r="AJ241" s="4"/>
      <c r="AK241" s="39"/>
      <c r="AL241" s="39"/>
      <c r="AM241" s="31"/>
      <c r="AN241" s="31"/>
      <c r="AO241" s="4"/>
      <c r="AP241" s="39"/>
      <c r="AQ241" s="30"/>
      <c r="AR241" s="31"/>
      <c r="AS241" s="14"/>
      <c r="AT241" s="4"/>
      <c r="AU241" s="39"/>
      <c r="AV241" s="30"/>
      <c r="AW241" s="31"/>
      <c r="AX241" s="14"/>
      <c r="AY241" s="4"/>
      <c r="AZ241" s="39"/>
      <c r="BA241" s="30"/>
      <c r="BB241" s="31"/>
      <c r="BC241" s="31"/>
      <c r="BD241" s="4"/>
      <c r="BE241" s="39"/>
      <c r="BF241" s="30"/>
      <c r="BG241" s="31"/>
      <c r="BH241" s="14"/>
      <c r="BI241" s="4"/>
      <c r="BJ241" s="39"/>
      <c r="BK241" s="30"/>
      <c r="BL241" s="31"/>
      <c r="BM241" s="14"/>
      <c r="BN241" s="4"/>
      <c r="BO241" s="39"/>
      <c r="BP241" s="30"/>
      <c r="BQ241" s="31"/>
      <c r="BR241" s="14"/>
      <c r="BS241" s="4"/>
      <c r="BT241" s="39"/>
      <c r="BU241" s="30"/>
      <c r="BV241" s="31"/>
      <c r="BW241" s="14"/>
      <c r="BX241" s="4"/>
      <c r="BY241" s="39"/>
      <c r="BZ241" s="30"/>
      <c r="CA241" s="31"/>
      <c r="CB241" s="14"/>
      <c r="CC241" s="4"/>
      <c r="CD241" s="35">
        <v>280</v>
      </c>
      <c r="CE241" s="37">
        <v>53</v>
      </c>
      <c r="CF241" s="31">
        <v>333</v>
      </c>
      <c r="CG241" s="14">
        <v>666000</v>
      </c>
      <c r="CH241" s="4"/>
      <c r="CI241" s="39"/>
      <c r="CJ241" s="30"/>
      <c r="CK241" s="31"/>
      <c r="CL241" s="14"/>
      <c r="CM241" s="4"/>
      <c r="CN241" s="39"/>
      <c r="CO241" s="30"/>
      <c r="CP241" s="31"/>
      <c r="CQ241" s="14"/>
      <c r="CR241" s="4"/>
      <c r="CS241" s="39"/>
      <c r="CT241" s="39"/>
      <c r="CU241" s="39"/>
      <c r="CV241" s="14"/>
      <c r="CW241" s="4"/>
      <c r="CX241" s="39"/>
      <c r="CY241" s="30"/>
      <c r="CZ241" s="31"/>
      <c r="DA241" s="14"/>
      <c r="DB241" s="286"/>
      <c r="DC241" s="43">
        <v>350.77499999999998</v>
      </c>
      <c r="DD241" s="43">
        <v>66.64725</v>
      </c>
      <c r="DE241" s="14">
        <v>417.42224999999996</v>
      </c>
      <c r="DF241" s="14">
        <v>834844.49999999988</v>
      </c>
      <c r="DG241" s="4"/>
      <c r="DH241" s="39"/>
      <c r="DI241" s="30"/>
      <c r="DJ241" s="31"/>
      <c r="DK241" s="14"/>
      <c r="DL241" s="4"/>
      <c r="DM241" s="39"/>
      <c r="DN241" s="30"/>
      <c r="DO241" s="31"/>
      <c r="DP241" s="14"/>
      <c r="DQ241" s="4"/>
      <c r="DR241" s="39"/>
      <c r="DS241" s="30"/>
      <c r="DT241" s="31"/>
      <c r="DU241" s="14"/>
      <c r="DV241" s="4"/>
      <c r="DW241" s="45">
        <v>351</v>
      </c>
      <c r="DX241" s="14">
        <v>66.69</v>
      </c>
      <c r="DY241" s="61">
        <v>417.69</v>
      </c>
      <c r="DZ241" s="14">
        <v>835380</v>
      </c>
      <c r="EA241" s="4"/>
      <c r="EB241" s="39"/>
      <c r="EC241" s="43"/>
      <c r="ED241" s="31"/>
      <c r="EE241" s="14"/>
      <c r="EF241" s="4"/>
      <c r="EG241" s="39"/>
      <c r="EH241" s="30"/>
      <c r="EI241" s="31"/>
      <c r="EJ241" s="14"/>
      <c r="EK241" s="4"/>
      <c r="EL241" s="39"/>
      <c r="EM241" s="30"/>
      <c r="EN241" s="31"/>
      <c r="EO241" s="14"/>
      <c r="EP241" s="4"/>
      <c r="EQ241" s="39"/>
      <c r="ER241" s="30"/>
      <c r="ES241" s="31"/>
      <c r="ET241" s="14"/>
      <c r="EU241" s="4"/>
      <c r="EV241" s="39"/>
      <c r="EW241" s="30"/>
      <c r="EX241" s="31"/>
      <c r="EY241" s="14"/>
      <c r="EZ241" s="286"/>
      <c r="FA241" s="39"/>
      <c r="FB241" s="30"/>
      <c r="FC241" s="31"/>
      <c r="FD241" s="14"/>
      <c r="FE241" s="4"/>
      <c r="FF241" s="39"/>
      <c r="FG241" s="30"/>
      <c r="FH241" s="31"/>
      <c r="FI241" s="14"/>
      <c r="FJ241" s="94"/>
      <c r="FK241" s="87">
        <f t="shared" si="237"/>
        <v>41483.7808</v>
      </c>
      <c r="FL241" s="87"/>
      <c r="FM241" s="87"/>
      <c r="FN241" s="87"/>
      <c r="FO241" s="87"/>
      <c r="FP241" s="87"/>
      <c r="FQ241" s="87"/>
      <c r="FR241" s="87"/>
      <c r="FS241" s="87"/>
      <c r="FT241" s="87"/>
      <c r="FU241" s="87"/>
      <c r="FV241" s="87"/>
      <c r="FW241" s="87"/>
      <c r="FX241" s="87"/>
      <c r="FY241" s="87">
        <f t="shared" si="244"/>
        <v>333</v>
      </c>
      <c r="FZ241" s="87"/>
      <c r="GA241" s="87"/>
      <c r="GB241" s="87"/>
      <c r="GC241" s="87"/>
      <c r="GD241" s="87">
        <f t="shared" si="238"/>
        <v>417.42224999999996</v>
      </c>
      <c r="GE241" s="87"/>
      <c r="GF241" s="87"/>
      <c r="GG241" s="87"/>
      <c r="GH241" s="87">
        <f t="shared" si="245"/>
        <v>417.69</v>
      </c>
      <c r="GI241" s="87"/>
      <c r="GJ241" s="87"/>
      <c r="GK241" s="87"/>
      <c r="GL241" s="87"/>
      <c r="GM241" s="87"/>
      <c r="GN241" s="87"/>
      <c r="GO241" s="87"/>
      <c r="GP241" s="95"/>
      <c r="GQ241" s="87">
        <f t="shared" si="239"/>
        <v>41483.7808</v>
      </c>
      <c r="GR241" s="96">
        <f t="shared" si="232"/>
        <v>333</v>
      </c>
      <c r="GS241" s="20" t="str">
        <f t="shared" si="259"/>
        <v>IMCOLMEDICA S.A</v>
      </c>
      <c r="GT241" s="96">
        <f t="shared" si="247"/>
        <v>33187.024640000003</v>
      </c>
      <c r="GU241" s="96">
        <f t="shared" si="248"/>
        <v>399.59999999999997</v>
      </c>
      <c r="GV241" s="96">
        <f t="shared" si="260"/>
        <v>389.37074999999999</v>
      </c>
      <c r="GW241" s="87">
        <f t="shared" si="279"/>
        <v>56.370749999999987</v>
      </c>
      <c r="GX241" s="88">
        <f t="shared" si="280"/>
        <v>0.1692815315315315</v>
      </c>
      <c r="GY241" s="96">
        <f t="shared" si="261"/>
        <v>333</v>
      </c>
      <c r="GZ241" s="96">
        <f t="shared" si="235"/>
        <v>666000</v>
      </c>
    </row>
    <row r="242" spans="1:210" s="27" customFormat="1" ht="30" customHeight="1">
      <c r="A242" s="17">
        <v>226</v>
      </c>
      <c r="B242" s="18" t="s">
        <v>546</v>
      </c>
      <c r="C242" s="53" t="s">
        <v>547</v>
      </c>
      <c r="D242" s="55" t="s">
        <v>948</v>
      </c>
      <c r="E242" s="51">
        <v>1000</v>
      </c>
      <c r="F242" s="19" t="s">
        <v>970</v>
      </c>
      <c r="G242" s="20" t="s">
        <v>981</v>
      </c>
      <c r="H242" s="60"/>
      <c r="I242" s="90" t="s">
        <v>1024</v>
      </c>
      <c r="J242" s="14">
        <v>37961</v>
      </c>
      <c r="K242" s="14"/>
      <c r="L242" s="14"/>
      <c r="M242" s="14">
        <f t="shared" si="277"/>
        <v>41483.7808</v>
      </c>
      <c r="N242" s="14">
        <f t="shared" si="278"/>
        <v>41483.7808</v>
      </c>
      <c r="O242" s="14">
        <f t="shared" si="236"/>
        <v>41483780.799999997</v>
      </c>
      <c r="P242" s="286"/>
      <c r="Q242" s="39"/>
      <c r="R242" s="30"/>
      <c r="S242" s="31"/>
      <c r="T242" s="31"/>
      <c r="U242" s="4"/>
      <c r="V242" s="39"/>
      <c r="W242" s="30"/>
      <c r="X242" s="31"/>
      <c r="Y242" s="31"/>
      <c r="Z242" s="286"/>
      <c r="AA242" s="39"/>
      <c r="AB242" s="39"/>
      <c r="AC242" s="31"/>
      <c r="AD242" s="31"/>
      <c r="AE242" s="4"/>
      <c r="AF242" s="39"/>
      <c r="AG242" s="30"/>
      <c r="AH242" s="31"/>
      <c r="AI242" s="31"/>
      <c r="AJ242" s="4"/>
      <c r="AK242" s="39"/>
      <c r="AL242" s="39"/>
      <c r="AM242" s="31"/>
      <c r="AN242" s="31"/>
      <c r="AO242" s="4"/>
      <c r="AP242" s="39"/>
      <c r="AQ242" s="30"/>
      <c r="AR242" s="31"/>
      <c r="AS242" s="14"/>
      <c r="AT242" s="4"/>
      <c r="AU242" s="39"/>
      <c r="AV242" s="30"/>
      <c r="AW242" s="31"/>
      <c r="AX242" s="14"/>
      <c r="AY242" s="4"/>
      <c r="AZ242" s="39"/>
      <c r="BA242" s="30"/>
      <c r="BB242" s="31"/>
      <c r="BC242" s="31"/>
      <c r="BD242" s="4"/>
      <c r="BE242" s="39"/>
      <c r="BF242" s="30"/>
      <c r="BG242" s="31"/>
      <c r="BH242" s="14"/>
      <c r="BI242" s="4"/>
      <c r="BJ242" s="39"/>
      <c r="BK242" s="30"/>
      <c r="BL242" s="31"/>
      <c r="BM242" s="14"/>
      <c r="BN242" s="4"/>
      <c r="BO242" s="39"/>
      <c r="BP242" s="30"/>
      <c r="BQ242" s="31"/>
      <c r="BR242" s="14"/>
      <c r="BS242" s="4"/>
      <c r="BT242" s="39"/>
      <c r="BU242" s="30"/>
      <c r="BV242" s="31"/>
      <c r="BW242" s="14"/>
      <c r="BX242" s="4"/>
      <c r="BY242" s="39"/>
      <c r="BZ242" s="30"/>
      <c r="CA242" s="31"/>
      <c r="CB242" s="14"/>
      <c r="CC242" s="4"/>
      <c r="CD242" s="35">
        <v>280</v>
      </c>
      <c r="CE242" s="37">
        <v>53</v>
      </c>
      <c r="CF242" s="31">
        <v>333</v>
      </c>
      <c r="CG242" s="14">
        <v>333000</v>
      </c>
      <c r="CH242" s="4"/>
      <c r="CI242" s="39"/>
      <c r="CJ242" s="30"/>
      <c r="CK242" s="31"/>
      <c r="CL242" s="14"/>
      <c r="CM242" s="4"/>
      <c r="CN242" s="39"/>
      <c r="CO242" s="30"/>
      <c r="CP242" s="31"/>
      <c r="CQ242" s="14"/>
      <c r="CR242" s="4"/>
      <c r="CS242" s="39"/>
      <c r="CT242" s="39"/>
      <c r="CU242" s="39"/>
      <c r="CV242" s="14"/>
      <c r="CW242" s="4"/>
      <c r="CX242" s="39"/>
      <c r="CY242" s="30"/>
      <c r="CZ242" s="31"/>
      <c r="DA242" s="14"/>
      <c r="DB242" s="286"/>
      <c r="DC242" s="43">
        <v>350.77499999999998</v>
      </c>
      <c r="DD242" s="43">
        <v>66.64725</v>
      </c>
      <c r="DE242" s="14">
        <v>417.42224999999996</v>
      </c>
      <c r="DF242" s="14">
        <v>417422.24999999994</v>
      </c>
      <c r="DG242" s="4"/>
      <c r="DH242" s="39"/>
      <c r="DI242" s="30"/>
      <c r="DJ242" s="31"/>
      <c r="DK242" s="14"/>
      <c r="DL242" s="4"/>
      <c r="DM242" s="39"/>
      <c r="DN242" s="30"/>
      <c r="DO242" s="31"/>
      <c r="DP242" s="14"/>
      <c r="DQ242" s="4"/>
      <c r="DR242" s="39"/>
      <c r="DS242" s="30"/>
      <c r="DT242" s="31"/>
      <c r="DU242" s="14"/>
      <c r="DV242" s="4"/>
      <c r="DW242" s="45">
        <v>351</v>
      </c>
      <c r="DX242" s="14">
        <v>66.69</v>
      </c>
      <c r="DY242" s="61">
        <v>417.69</v>
      </c>
      <c r="DZ242" s="14">
        <v>417690</v>
      </c>
      <c r="EA242" s="4"/>
      <c r="EB242" s="39"/>
      <c r="EC242" s="43"/>
      <c r="ED242" s="31"/>
      <c r="EE242" s="14"/>
      <c r="EF242" s="4"/>
      <c r="EG242" s="39"/>
      <c r="EH242" s="30"/>
      <c r="EI242" s="31"/>
      <c r="EJ242" s="14"/>
      <c r="EK242" s="4"/>
      <c r="EL242" s="39"/>
      <c r="EM242" s="30"/>
      <c r="EN242" s="31"/>
      <c r="EO242" s="14"/>
      <c r="EP242" s="4"/>
      <c r="EQ242" s="39"/>
      <c r="ER242" s="30"/>
      <c r="ES242" s="31"/>
      <c r="ET242" s="14"/>
      <c r="EU242" s="4"/>
      <c r="EV242" s="39"/>
      <c r="EW242" s="30"/>
      <c r="EX242" s="31"/>
      <c r="EY242" s="14"/>
      <c r="EZ242" s="286"/>
      <c r="FA242" s="39"/>
      <c r="FB242" s="30"/>
      <c r="FC242" s="31"/>
      <c r="FD242" s="14"/>
      <c r="FE242" s="4"/>
      <c r="FF242" s="39"/>
      <c r="FG242" s="30"/>
      <c r="FH242" s="31"/>
      <c r="FI242" s="14"/>
      <c r="FJ242" s="94"/>
      <c r="FK242" s="87">
        <f t="shared" si="237"/>
        <v>41483.7808</v>
      </c>
      <c r="FL242" s="87"/>
      <c r="FM242" s="87"/>
      <c r="FN242" s="87"/>
      <c r="FO242" s="87"/>
      <c r="FP242" s="87"/>
      <c r="FQ242" s="87"/>
      <c r="FR242" s="87"/>
      <c r="FS242" s="87"/>
      <c r="FT242" s="87"/>
      <c r="FU242" s="87"/>
      <c r="FV242" s="87"/>
      <c r="FW242" s="87"/>
      <c r="FX242" s="87"/>
      <c r="FY242" s="87">
        <f t="shared" si="244"/>
        <v>333</v>
      </c>
      <c r="FZ242" s="87"/>
      <c r="GA242" s="87"/>
      <c r="GB242" s="87"/>
      <c r="GC242" s="87"/>
      <c r="GD242" s="87">
        <f t="shared" si="238"/>
        <v>417.42224999999996</v>
      </c>
      <c r="GE242" s="87"/>
      <c r="GF242" s="87"/>
      <c r="GG242" s="87"/>
      <c r="GH242" s="87">
        <f t="shared" si="245"/>
        <v>417.69</v>
      </c>
      <c r="GI242" s="87"/>
      <c r="GJ242" s="87"/>
      <c r="GK242" s="87"/>
      <c r="GL242" s="87"/>
      <c r="GM242" s="87"/>
      <c r="GN242" s="87"/>
      <c r="GO242" s="87"/>
      <c r="GP242" s="95"/>
      <c r="GQ242" s="87">
        <f t="shared" si="239"/>
        <v>41483.7808</v>
      </c>
      <c r="GR242" s="96">
        <f t="shared" si="232"/>
        <v>333</v>
      </c>
      <c r="GS242" s="20" t="str">
        <f t="shared" si="259"/>
        <v>IMCOLMEDICA S.A</v>
      </c>
      <c r="GT242" s="96">
        <f t="shared" si="247"/>
        <v>33187.024640000003</v>
      </c>
      <c r="GU242" s="96">
        <f t="shared" si="248"/>
        <v>399.59999999999997</v>
      </c>
      <c r="GV242" s="96">
        <f t="shared" si="260"/>
        <v>389.37074999999999</v>
      </c>
      <c r="GW242" s="87">
        <f t="shared" si="279"/>
        <v>56.370749999999987</v>
      </c>
      <c r="GX242" s="88">
        <f t="shared" si="280"/>
        <v>0.1692815315315315</v>
      </c>
      <c r="GY242" s="96">
        <f t="shared" si="261"/>
        <v>333</v>
      </c>
      <c r="GZ242" s="96">
        <f t="shared" si="235"/>
        <v>333000</v>
      </c>
    </row>
    <row r="243" spans="1:210" s="27" customFormat="1" ht="30" customHeight="1">
      <c r="A243" s="17">
        <v>227</v>
      </c>
      <c r="B243" s="18" t="s">
        <v>548</v>
      </c>
      <c r="C243" s="53" t="s">
        <v>549</v>
      </c>
      <c r="D243" s="55" t="s">
        <v>948</v>
      </c>
      <c r="E243" s="51">
        <v>400</v>
      </c>
      <c r="F243" s="19" t="s">
        <v>970</v>
      </c>
      <c r="G243" s="20" t="s">
        <v>981</v>
      </c>
      <c r="H243" s="60"/>
      <c r="I243" s="90" t="s">
        <v>1024</v>
      </c>
      <c r="J243" s="14">
        <v>37961</v>
      </c>
      <c r="K243" s="14"/>
      <c r="L243" s="14"/>
      <c r="M243" s="14">
        <f t="shared" si="277"/>
        <v>41483.7808</v>
      </c>
      <c r="N243" s="14">
        <f t="shared" si="278"/>
        <v>41483.7808</v>
      </c>
      <c r="O243" s="14">
        <f t="shared" si="236"/>
        <v>16593512.32</v>
      </c>
      <c r="P243" s="286"/>
      <c r="Q243" s="39"/>
      <c r="R243" s="30"/>
      <c r="S243" s="31"/>
      <c r="T243" s="31"/>
      <c r="U243" s="4"/>
      <c r="V243" s="39"/>
      <c r="W243" s="30"/>
      <c r="X243" s="31"/>
      <c r="Y243" s="31"/>
      <c r="Z243" s="286"/>
      <c r="AA243" s="39"/>
      <c r="AB243" s="39"/>
      <c r="AC243" s="31"/>
      <c r="AD243" s="31"/>
      <c r="AE243" s="4"/>
      <c r="AF243" s="39"/>
      <c r="AG243" s="30"/>
      <c r="AH243" s="31"/>
      <c r="AI243" s="31"/>
      <c r="AJ243" s="4"/>
      <c r="AK243" s="39"/>
      <c r="AL243" s="39"/>
      <c r="AM243" s="31"/>
      <c r="AN243" s="31"/>
      <c r="AO243" s="4"/>
      <c r="AP243" s="39"/>
      <c r="AQ243" s="30"/>
      <c r="AR243" s="31"/>
      <c r="AS243" s="14"/>
      <c r="AT243" s="4"/>
      <c r="AU243" s="39"/>
      <c r="AV243" s="30"/>
      <c r="AW243" s="31"/>
      <c r="AX243" s="14"/>
      <c r="AY243" s="4"/>
      <c r="AZ243" s="39"/>
      <c r="BA243" s="30"/>
      <c r="BB243" s="31"/>
      <c r="BC243" s="31"/>
      <c r="BD243" s="4"/>
      <c r="BE243" s="39"/>
      <c r="BF243" s="30"/>
      <c r="BG243" s="31"/>
      <c r="BH243" s="14"/>
      <c r="BI243" s="4"/>
      <c r="BJ243" s="39"/>
      <c r="BK243" s="30"/>
      <c r="BL243" s="31"/>
      <c r="BM243" s="14"/>
      <c r="BN243" s="4"/>
      <c r="BO243" s="39"/>
      <c r="BP243" s="30"/>
      <c r="BQ243" s="31"/>
      <c r="BR243" s="14"/>
      <c r="BS243" s="4"/>
      <c r="BT243" s="39"/>
      <c r="BU243" s="30"/>
      <c r="BV243" s="31"/>
      <c r="BW243" s="14"/>
      <c r="BX243" s="4"/>
      <c r="BY243" s="39"/>
      <c r="BZ243" s="30"/>
      <c r="CA243" s="31"/>
      <c r="CB243" s="14"/>
      <c r="CC243" s="4"/>
      <c r="CD243" s="35">
        <v>280</v>
      </c>
      <c r="CE243" s="37">
        <v>53</v>
      </c>
      <c r="CF243" s="31">
        <v>333</v>
      </c>
      <c r="CG243" s="14">
        <v>133200</v>
      </c>
      <c r="CH243" s="4"/>
      <c r="CI243" s="39"/>
      <c r="CJ243" s="30"/>
      <c r="CK243" s="31"/>
      <c r="CL243" s="14"/>
      <c r="CM243" s="4"/>
      <c r="CN243" s="39"/>
      <c r="CO243" s="30"/>
      <c r="CP243" s="31"/>
      <c r="CQ243" s="14"/>
      <c r="CR243" s="4"/>
      <c r="CS243" s="39"/>
      <c r="CT243" s="39"/>
      <c r="CU243" s="39"/>
      <c r="CV243" s="14"/>
      <c r="CW243" s="4"/>
      <c r="CX243" s="39"/>
      <c r="CY243" s="30"/>
      <c r="CZ243" s="31"/>
      <c r="DA243" s="14"/>
      <c r="DB243" s="286"/>
      <c r="DC243" s="43">
        <v>350.77499999999998</v>
      </c>
      <c r="DD243" s="43">
        <v>66.64725</v>
      </c>
      <c r="DE243" s="14">
        <v>417.42224999999996</v>
      </c>
      <c r="DF243" s="14">
        <v>166968.9</v>
      </c>
      <c r="DG243" s="4"/>
      <c r="DH243" s="39"/>
      <c r="DI243" s="30"/>
      <c r="DJ243" s="31"/>
      <c r="DK243" s="14"/>
      <c r="DL243" s="4"/>
      <c r="DM243" s="39"/>
      <c r="DN243" s="30"/>
      <c r="DO243" s="31"/>
      <c r="DP243" s="14"/>
      <c r="DQ243" s="4"/>
      <c r="DR243" s="39"/>
      <c r="DS243" s="30"/>
      <c r="DT243" s="31"/>
      <c r="DU243" s="14"/>
      <c r="DV243" s="4"/>
      <c r="DW243" s="45">
        <v>351</v>
      </c>
      <c r="DX243" s="14">
        <v>66.69</v>
      </c>
      <c r="DY243" s="61">
        <v>417.69</v>
      </c>
      <c r="DZ243" s="14">
        <v>167076</v>
      </c>
      <c r="EA243" s="4"/>
      <c r="EB243" s="39"/>
      <c r="EC243" s="43"/>
      <c r="ED243" s="31"/>
      <c r="EE243" s="14"/>
      <c r="EF243" s="4"/>
      <c r="EG243" s="39"/>
      <c r="EH243" s="30"/>
      <c r="EI243" s="31"/>
      <c r="EJ243" s="14"/>
      <c r="EK243" s="4"/>
      <c r="EL243" s="39"/>
      <c r="EM243" s="30"/>
      <c r="EN243" s="31"/>
      <c r="EO243" s="14"/>
      <c r="EP243" s="4"/>
      <c r="EQ243" s="39"/>
      <c r="ER243" s="30"/>
      <c r="ES243" s="31"/>
      <c r="ET243" s="14"/>
      <c r="EU243" s="4"/>
      <c r="EV243" s="39"/>
      <c r="EW243" s="30"/>
      <c r="EX243" s="31"/>
      <c r="EY243" s="14"/>
      <c r="EZ243" s="286"/>
      <c r="FA243" s="39"/>
      <c r="FB243" s="30"/>
      <c r="FC243" s="31"/>
      <c r="FD243" s="14"/>
      <c r="FE243" s="4"/>
      <c r="FF243" s="39"/>
      <c r="FG243" s="30"/>
      <c r="FH243" s="31"/>
      <c r="FI243" s="14"/>
      <c r="FJ243" s="94"/>
      <c r="FK243" s="87">
        <f t="shared" si="237"/>
        <v>41483.7808</v>
      </c>
      <c r="FL243" s="87"/>
      <c r="FM243" s="87"/>
      <c r="FN243" s="87"/>
      <c r="FO243" s="87"/>
      <c r="FP243" s="87"/>
      <c r="FQ243" s="87"/>
      <c r="FR243" s="87"/>
      <c r="FS243" s="87"/>
      <c r="FT243" s="87"/>
      <c r="FU243" s="87"/>
      <c r="FV243" s="87"/>
      <c r="FW243" s="87"/>
      <c r="FX243" s="87"/>
      <c r="FY243" s="87">
        <f t="shared" si="244"/>
        <v>333</v>
      </c>
      <c r="FZ243" s="87"/>
      <c r="GA243" s="87"/>
      <c r="GB243" s="87"/>
      <c r="GC243" s="87"/>
      <c r="GD243" s="87">
        <f t="shared" si="238"/>
        <v>417.42224999999996</v>
      </c>
      <c r="GE243" s="87"/>
      <c r="GF243" s="87"/>
      <c r="GG243" s="87"/>
      <c r="GH243" s="87">
        <f t="shared" si="245"/>
        <v>417.69</v>
      </c>
      <c r="GI243" s="87"/>
      <c r="GJ243" s="87"/>
      <c r="GK243" s="87"/>
      <c r="GL243" s="87"/>
      <c r="GM243" s="87"/>
      <c r="GN243" s="87"/>
      <c r="GO243" s="87"/>
      <c r="GP243" s="95"/>
      <c r="GQ243" s="87">
        <f t="shared" si="239"/>
        <v>41483.7808</v>
      </c>
      <c r="GR243" s="96">
        <f t="shared" si="232"/>
        <v>333</v>
      </c>
      <c r="GS243" s="20" t="str">
        <f t="shared" si="259"/>
        <v>IMCOLMEDICA S.A</v>
      </c>
      <c r="GT243" s="96">
        <f t="shared" si="247"/>
        <v>33187.024640000003</v>
      </c>
      <c r="GU243" s="96">
        <f t="shared" si="248"/>
        <v>399.59999999999997</v>
      </c>
      <c r="GV243" s="96">
        <f t="shared" si="260"/>
        <v>389.37074999999999</v>
      </c>
      <c r="GW243" s="87">
        <f t="shared" si="279"/>
        <v>56.370749999999987</v>
      </c>
      <c r="GX243" s="88">
        <f t="shared" si="280"/>
        <v>0.1692815315315315</v>
      </c>
      <c r="GY243" s="96">
        <f t="shared" si="261"/>
        <v>333</v>
      </c>
      <c r="GZ243" s="96">
        <f t="shared" si="235"/>
        <v>133200</v>
      </c>
    </row>
    <row r="244" spans="1:210" s="27" customFormat="1" ht="30" customHeight="1">
      <c r="A244" s="17">
        <v>228</v>
      </c>
      <c r="B244" s="18" t="s">
        <v>550</v>
      </c>
      <c r="C244" s="53" t="s">
        <v>551</v>
      </c>
      <c r="D244" s="55" t="s">
        <v>948</v>
      </c>
      <c r="E244" s="51">
        <v>200</v>
      </c>
      <c r="F244" s="19" t="s">
        <v>970</v>
      </c>
      <c r="G244" s="20" t="s">
        <v>981</v>
      </c>
      <c r="H244" s="60"/>
      <c r="I244" s="90" t="s">
        <v>1026</v>
      </c>
      <c r="J244" s="14">
        <v>37961</v>
      </c>
      <c r="K244" s="14"/>
      <c r="L244" s="14">
        <f>(J244*13.12%)+J244</f>
        <v>42941.483200000002</v>
      </c>
      <c r="M244" s="14">
        <f>(L244*9.28%)+L244</f>
        <v>46926.452840960003</v>
      </c>
      <c r="N244" s="14">
        <f>M244</f>
        <v>46926.452840960003</v>
      </c>
      <c r="O244" s="14">
        <f t="shared" si="236"/>
        <v>9385290.5681920014</v>
      </c>
      <c r="P244" s="286"/>
      <c r="Q244" s="39"/>
      <c r="R244" s="30"/>
      <c r="S244" s="31"/>
      <c r="T244" s="31"/>
      <c r="U244" s="4"/>
      <c r="V244" s="39"/>
      <c r="W244" s="30"/>
      <c r="X244" s="31"/>
      <c r="Y244" s="31"/>
      <c r="Z244" s="286"/>
      <c r="AA244" s="39"/>
      <c r="AB244" s="39"/>
      <c r="AC244" s="31"/>
      <c r="AD244" s="31"/>
      <c r="AE244" s="4"/>
      <c r="AF244" s="39"/>
      <c r="AG244" s="30"/>
      <c r="AH244" s="31"/>
      <c r="AI244" s="31"/>
      <c r="AJ244" s="4"/>
      <c r="AK244" s="39"/>
      <c r="AL244" s="39"/>
      <c r="AM244" s="31"/>
      <c r="AN244" s="31"/>
      <c r="AO244" s="4"/>
      <c r="AP244" s="39"/>
      <c r="AQ244" s="30"/>
      <c r="AR244" s="31"/>
      <c r="AS244" s="14"/>
      <c r="AT244" s="4"/>
      <c r="AU244" s="39"/>
      <c r="AV244" s="30"/>
      <c r="AW244" s="31"/>
      <c r="AX244" s="14"/>
      <c r="AY244" s="4"/>
      <c r="AZ244" s="39"/>
      <c r="BA244" s="30"/>
      <c r="BB244" s="31"/>
      <c r="BC244" s="31"/>
      <c r="BD244" s="4"/>
      <c r="BE244" s="39"/>
      <c r="BF244" s="30"/>
      <c r="BG244" s="31"/>
      <c r="BH244" s="14"/>
      <c r="BI244" s="4"/>
      <c r="BJ244" s="39"/>
      <c r="BK244" s="30"/>
      <c r="BL244" s="31"/>
      <c r="BM244" s="14"/>
      <c r="BN244" s="4"/>
      <c r="BO244" s="39"/>
      <c r="BP244" s="30"/>
      <c r="BQ244" s="31"/>
      <c r="BR244" s="14"/>
      <c r="BS244" s="4"/>
      <c r="BT244" s="39"/>
      <c r="BU244" s="30"/>
      <c r="BV244" s="31"/>
      <c r="BW244" s="14"/>
      <c r="BX244" s="4"/>
      <c r="BY244" s="39"/>
      <c r="BZ244" s="30"/>
      <c r="CA244" s="31"/>
      <c r="CB244" s="14"/>
      <c r="CC244" s="4"/>
      <c r="CD244" s="35">
        <v>280</v>
      </c>
      <c r="CE244" s="37">
        <v>53</v>
      </c>
      <c r="CF244" s="31">
        <v>333</v>
      </c>
      <c r="CG244" s="14">
        <v>66600</v>
      </c>
      <c r="CH244" s="4"/>
      <c r="CI244" s="39"/>
      <c r="CJ244" s="30"/>
      <c r="CK244" s="31"/>
      <c r="CL244" s="14"/>
      <c r="CM244" s="4"/>
      <c r="CN244" s="39"/>
      <c r="CO244" s="30"/>
      <c r="CP244" s="31"/>
      <c r="CQ244" s="14"/>
      <c r="CR244" s="4"/>
      <c r="CS244" s="39"/>
      <c r="CT244" s="39"/>
      <c r="CU244" s="39"/>
      <c r="CV244" s="14"/>
      <c r="CW244" s="4"/>
      <c r="CX244" s="39"/>
      <c r="CY244" s="30"/>
      <c r="CZ244" s="31"/>
      <c r="DA244" s="14"/>
      <c r="DB244" s="286"/>
      <c r="DC244" s="43">
        <v>350.77499999999998</v>
      </c>
      <c r="DD244" s="43">
        <v>66.64725</v>
      </c>
      <c r="DE244" s="14">
        <v>417.42224999999996</v>
      </c>
      <c r="DF244" s="14">
        <v>83484.45</v>
      </c>
      <c r="DG244" s="4"/>
      <c r="DH244" s="39"/>
      <c r="DI244" s="30"/>
      <c r="DJ244" s="31"/>
      <c r="DK244" s="14"/>
      <c r="DL244" s="4"/>
      <c r="DM244" s="39"/>
      <c r="DN244" s="30"/>
      <c r="DO244" s="31"/>
      <c r="DP244" s="14"/>
      <c r="DQ244" s="4"/>
      <c r="DR244" s="39"/>
      <c r="DS244" s="30"/>
      <c r="DT244" s="31"/>
      <c r="DU244" s="14"/>
      <c r="DV244" s="4"/>
      <c r="DW244" s="45">
        <v>351</v>
      </c>
      <c r="DX244" s="14">
        <v>66.69</v>
      </c>
      <c r="DY244" s="61">
        <v>417.69</v>
      </c>
      <c r="DZ244" s="14">
        <v>83538</v>
      </c>
      <c r="EA244" s="4"/>
      <c r="EB244" s="39"/>
      <c r="EC244" s="43"/>
      <c r="ED244" s="31"/>
      <c r="EE244" s="14"/>
      <c r="EF244" s="4"/>
      <c r="EG244" s="39"/>
      <c r="EH244" s="30"/>
      <c r="EI244" s="31"/>
      <c r="EJ244" s="14"/>
      <c r="EK244" s="4"/>
      <c r="EL244" s="39"/>
      <c r="EM244" s="30"/>
      <c r="EN244" s="31"/>
      <c r="EO244" s="14"/>
      <c r="EP244" s="4"/>
      <c r="EQ244" s="39"/>
      <c r="ER244" s="30"/>
      <c r="ES244" s="31"/>
      <c r="ET244" s="14"/>
      <c r="EU244" s="4"/>
      <c r="EV244" s="39"/>
      <c r="EW244" s="30"/>
      <c r="EX244" s="31"/>
      <c r="EY244" s="14"/>
      <c r="EZ244" s="286"/>
      <c r="FA244" s="39"/>
      <c r="FB244" s="30"/>
      <c r="FC244" s="31"/>
      <c r="FD244" s="14"/>
      <c r="FE244" s="4"/>
      <c r="FF244" s="39"/>
      <c r="FG244" s="30"/>
      <c r="FH244" s="31"/>
      <c r="FI244" s="14"/>
      <c r="FJ244" s="94"/>
      <c r="FK244" s="87">
        <f t="shared" si="237"/>
        <v>46926.452840960003</v>
      </c>
      <c r="FL244" s="87"/>
      <c r="FM244" s="87"/>
      <c r="FN244" s="87"/>
      <c r="FO244" s="87"/>
      <c r="FP244" s="87"/>
      <c r="FQ244" s="87"/>
      <c r="FR244" s="87"/>
      <c r="FS244" s="87"/>
      <c r="FT244" s="87"/>
      <c r="FU244" s="87"/>
      <c r="FV244" s="87"/>
      <c r="FW244" s="87"/>
      <c r="FX244" s="87"/>
      <c r="FY244" s="87">
        <f t="shared" si="244"/>
        <v>333</v>
      </c>
      <c r="FZ244" s="87"/>
      <c r="GA244" s="87"/>
      <c r="GB244" s="87"/>
      <c r="GC244" s="87"/>
      <c r="GD244" s="87">
        <f t="shared" si="238"/>
        <v>417.42224999999996</v>
      </c>
      <c r="GE244" s="87"/>
      <c r="GF244" s="87"/>
      <c r="GG244" s="87"/>
      <c r="GH244" s="87">
        <f t="shared" si="245"/>
        <v>417.69</v>
      </c>
      <c r="GI244" s="87"/>
      <c r="GJ244" s="87"/>
      <c r="GK244" s="87"/>
      <c r="GL244" s="87"/>
      <c r="GM244" s="87"/>
      <c r="GN244" s="87"/>
      <c r="GO244" s="87"/>
      <c r="GP244" s="95"/>
      <c r="GQ244" s="87">
        <f t="shared" si="239"/>
        <v>46926.452840960003</v>
      </c>
      <c r="GR244" s="96">
        <f t="shared" si="232"/>
        <v>333</v>
      </c>
      <c r="GS244" s="20" t="str">
        <f t="shared" si="259"/>
        <v>IMCOLMEDICA S.A</v>
      </c>
      <c r="GT244" s="96">
        <f t="shared" si="247"/>
        <v>37541.162272768001</v>
      </c>
      <c r="GU244" s="96">
        <f t="shared" si="248"/>
        <v>399.59999999999997</v>
      </c>
      <c r="GV244" s="96">
        <f t="shared" si="260"/>
        <v>389.37074999999999</v>
      </c>
      <c r="GW244" s="87">
        <f t="shared" si="279"/>
        <v>56.370749999999987</v>
      </c>
      <c r="GX244" s="88">
        <f t="shared" si="280"/>
        <v>0.1692815315315315</v>
      </c>
      <c r="GY244" s="96">
        <f t="shared" si="261"/>
        <v>333</v>
      </c>
      <c r="GZ244" s="96">
        <f t="shared" si="235"/>
        <v>66600</v>
      </c>
    </row>
    <row r="245" spans="1:210" s="27" customFormat="1" ht="30" customHeight="1">
      <c r="A245" s="17">
        <v>229</v>
      </c>
      <c r="B245" s="18" t="s">
        <v>552</v>
      </c>
      <c r="C245" s="53" t="s">
        <v>553</v>
      </c>
      <c r="D245" s="55" t="s">
        <v>948</v>
      </c>
      <c r="E245" s="51">
        <v>100</v>
      </c>
      <c r="F245" s="19" t="s">
        <v>970</v>
      </c>
      <c r="G245" s="20" t="s">
        <v>981</v>
      </c>
      <c r="H245" s="60"/>
      <c r="I245" s="90" t="s">
        <v>1024</v>
      </c>
      <c r="J245" s="14">
        <v>37961</v>
      </c>
      <c r="K245" s="14"/>
      <c r="L245" s="14"/>
      <c r="M245" s="14">
        <f t="shared" ref="M245:M249" si="281">(J245*9.28%)+J245</f>
        <v>41483.7808</v>
      </c>
      <c r="N245" s="14">
        <f t="shared" ref="N245:N249" si="282">M245</f>
        <v>41483.7808</v>
      </c>
      <c r="O245" s="14">
        <f t="shared" si="236"/>
        <v>4148378.08</v>
      </c>
      <c r="P245" s="286"/>
      <c r="Q245" s="39"/>
      <c r="R245" s="30"/>
      <c r="S245" s="31"/>
      <c r="T245" s="31"/>
      <c r="U245" s="4"/>
      <c r="V245" s="39"/>
      <c r="W245" s="30"/>
      <c r="X245" s="31"/>
      <c r="Y245" s="31"/>
      <c r="Z245" s="286"/>
      <c r="AA245" s="39"/>
      <c r="AB245" s="39"/>
      <c r="AC245" s="31"/>
      <c r="AD245" s="31"/>
      <c r="AE245" s="4"/>
      <c r="AF245" s="39"/>
      <c r="AG245" s="30"/>
      <c r="AH245" s="31"/>
      <c r="AI245" s="31"/>
      <c r="AJ245" s="4"/>
      <c r="AK245" s="39"/>
      <c r="AL245" s="39"/>
      <c r="AM245" s="31"/>
      <c r="AN245" s="31"/>
      <c r="AO245" s="4"/>
      <c r="AP245" s="39"/>
      <c r="AQ245" s="30"/>
      <c r="AR245" s="31"/>
      <c r="AS245" s="14"/>
      <c r="AT245" s="4"/>
      <c r="AU245" s="39"/>
      <c r="AV245" s="30"/>
      <c r="AW245" s="31"/>
      <c r="AX245" s="14"/>
      <c r="AY245" s="4"/>
      <c r="AZ245" s="39"/>
      <c r="BA245" s="30"/>
      <c r="BB245" s="31"/>
      <c r="BC245" s="31"/>
      <c r="BD245" s="4"/>
      <c r="BE245" s="39"/>
      <c r="BF245" s="30"/>
      <c r="BG245" s="31"/>
      <c r="BH245" s="14"/>
      <c r="BI245" s="4"/>
      <c r="BJ245" s="39"/>
      <c r="BK245" s="30"/>
      <c r="BL245" s="31"/>
      <c r="BM245" s="14"/>
      <c r="BN245" s="4"/>
      <c r="BO245" s="39"/>
      <c r="BP245" s="30"/>
      <c r="BQ245" s="31"/>
      <c r="BR245" s="14"/>
      <c r="BS245" s="4"/>
      <c r="BT245" s="39"/>
      <c r="BU245" s="30"/>
      <c r="BV245" s="31"/>
      <c r="BW245" s="14"/>
      <c r="BX245" s="4"/>
      <c r="BY245" s="39"/>
      <c r="BZ245" s="30"/>
      <c r="CA245" s="31"/>
      <c r="CB245" s="14"/>
      <c r="CC245" s="4"/>
      <c r="CD245" s="35">
        <v>280</v>
      </c>
      <c r="CE245" s="37">
        <v>53</v>
      </c>
      <c r="CF245" s="31">
        <v>333</v>
      </c>
      <c r="CG245" s="14">
        <v>33300</v>
      </c>
      <c r="CH245" s="4"/>
      <c r="CI245" s="39"/>
      <c r="CJ245" s="30"/>
      <c r="CK245" s="31"/>
      <c r="CL245" s="14"/>
      <c r="CM245" s="4"/>
      <c r="CN245" s="39"/>
      <c r="CO245" s="30"/>
      <c r="CP245" s="31"/>
      <c r="CQ245" s="14"/>
      <c r="CR245" s="4"/>
      <c r="CS245" s="39"/>
      <c r="CT245" s="39"/>
      <c r="CU245" s="39"/>
      <c r="CV245" s="14"/>
      <c r="CW245" s="4"/>
      <c r="CX245" s="39"/>
      <c r="CY245" s="30"/>
      <c r="CZ245" s="31"/>
      <c r="DA245" s="14"/>
      <c r="DB245" s="286"/>
      <c r="DC245" s="43">
        <v>350.77499999999998</v>
      </c>
      <c r="DD245" s="43">
        <v>66.64725</v>
      </c>
      <c r="DE245" s="14">
        <v>417.42224999999996</v>
      </c>
      <c r="DF245" s="14">
        <v>41742.224999999999</v>
      </c>
      <c r="DG245" s="4"/>
      <c r="DH245" s="39"/>
      <c r="DI245" s="30"/>
      <c r="DJ245" s="31"/>
      <c r="DK245" s="14"/>
      <c r="DL245" s="4"/>
      <c r="DM245" s="39"/>
      <c r="DN245" s="30"/>
      <c r="DO245" s="31"/>
      <c r="DP245" s="14"/>
      <c r="DQ245" s="4"/>
      <c r="DR245" s="39"/>
      <c r="DS245" s="30"/>
      <c r="DT245" s="31"/>
      <c r="DU245" s="14"/>
      <c r="DV245" s="4"/>
      <c r="DW245" s="45">
        <v>351</v>
      </c>
      <c r="DX245" s="14">
        <v>66.69</v>
      </c>
      <c r="DY245" s="61">
        <v>417.69</v>
      </c>
      <c r="DZ245" s="14">
        <v>41769</v>
      </c>
      <c r="EA245" s="4"/>
      <c r="EB245" s="39"/>
      <c r="EC245" s="43"/>
      <c r="ED245" s="31"/>
      <c r="EE245" s="14"/>
      <c r="EF245" s="4"/>
      <c r="EG245" s="39"/>
      <c r="EH245" s="30"/>
      <c r="EI245" s="31"/>
      <c r="EJ245" s="14"/>
      <c r="EK245" s="4"/>
      <c r="EL245" s="39"/>
      <c r="EM245" s="30"/>
      <c r="EN245" s="31"/>
      <c r="EO245" s="14"/>
      <c r="EP245" s="4"/>
      <c r="EQ245" s="39"/>
      <c r="ER245" s="30"/>
      <c r="ES245" s="31"/>
      <c r="ET245" s="14"/>
      <c r="EU245" s="4"/>
      <c r="EV245" s="39"/>
      <c r="EW245" s="30"/>
      <c r="EX245" s="31"/>
      <c r="EY245" s="14"/>
      <c r="EZ245" s="286"/>
      <c r="FA245" s="39"/>
      <c r="FB245" s="30"/>
      <c r="FC245" s="31"/>
      <c r="FD245" s="14"/>
      <c r="FE245" s="4"/>
      <c r="FF245" s="39"/>
      <c r="FG245" s="30"/>
      <c r="FH245" s="31"/>
      <c r="FI245" s="14"/>
      <c r="FJ245" s="94"/>
      <c r="FK245" s="87">
        <f t="shared" si="237"/>
        <v>41483.7808</v>
      </c>
      <c r="FL245" s="87"/>
      <c r="FM245" s="87"/>
      <c r="FN245" s="87"/>
      <c r="FO245" s="87"/>
      <c r="FP245" s="87"/>
      <c r="FQ245" s="87"/>
      <c r="FR245" s="87"/>
      <c r="FS245" s="87"/>
      <c r="FT245" s="87"/>
      <c r="FU245" s="87"/>
      <c r="FV245" s="87"/>
      <c r="FW245" s="87"/>
      <c r="FX245" s="87"/>
      <c r="FY245" s="87">
        <f t="shared" si="244"/>
        <v>333</v>
      </c>
      <c r="FZ245" s="87"/>
      <c r="GA245" s="87"/>
      <c r="GB245" s="87"/>
      <c r="GC245" s="87"/>
      <c r="GD245" s="87">
        <f t="shared" si="238"/>
        <v>417.42224999999996</v>
      </c>
      <c r="GE245" s="87"/>
      <c r="GF245" s="87"/>
      <c r="GG245" s="87"/>
      <c r="GH245" s="87">
        <f t="shared" si="245"/>
        <v>417.69</v>
      </c>
      <c r="GI245" s="87"/>
      <c r="GJ245" s="87"/>
      <c r="GK245" s="87"/>
      <c r="GL245" s="87"/>
      <c r="GM245" s="87"/>
      <c r="GN245" s="87"/>
      <c r="GO245" s="87"/>
      <c r="GP245" s="95"/>
      <c r="GQ245" s="87">
        <f t="shared" si="239"/>
        <v>41483.7808</v>
      </c>
      <c r="GR245" s="96">
        <f t="shared" si="232"/>
        <v>333</v>
      </c>
      <c r="GS245" s="20" t="str">
        <f t="shared" si="259"/>
        <v>IMCOLMEDICA S.A</v>
      </c>
      <c r="GT245" s="96">
        <f t="shared" si="247"/>
        <v>33187.024640000003</v>
      </c>
      <c r="GU245" s="96">
        <f t="shared" si="248"/>
        <v>399.59999999999997</v>
      </c>
      <c r="GV245" s="96">
        <f t="shared" si="260"/>
        <v>389.37074999999999</v>
      </c>
      <c r="GW245" s="87">
        <f t="shared" si="279"/>
        <v>56.370749999999987</v>
      </c>
      <c r="GX245" s="88">
        <f t="shared" si="280"/>
        <v>0.1692815315315315</v>
      </c>
      <c r="GY245" s="96">
        <f t="shared" si="261"/>
        <v>333</v>
      </c>
      <c r="GZ245" s="96">
        <f t="shared" si="235"/>
        <v>33300</v>
      </c>
    </row>
    <row r="246" spans="1:210" s="27" customFormat="1" ht="30" customHeight="1">
      <c r="A246" s="17">
        <v>230</v>
      </c>
      <c r="B246" s="18" t="s">
        <v>554</v>
      </c>
      <c r="C246" s="53" t="s">
        <v>555</v>
      </c>
      <c r="D246" s="55" t="s">
        <v>948</v>
      </c>
      <c r="E246" s="51">
        <v>100</v>
      </c>
      <c r="F246" s="19" t="s">
        <v>970</v>
      </c>
      <c r="G246" s="20" t="s">
        <v>981</v>
      </c>
      <c r="H246" s="60"/>
      <c r="I246" s="90" t="s">
        <v>1024</v>
      </c>
      <c r="J246" s="14">
        <v>37961</v>
      </c>
      <c r="K246" s="14"/>
      <c r="L246" s="14"/>
      <c r="M246" s="14">
        <f t="shared" si="281"/>
        <v>41483.7808</v>
      </c>
      <c r="N246" s="14">
        <f t="shared" si="282"/>
        <v>41483.7808</v>
      </c>
      <c r="O246" s="14">
        <f t="shared" si="236"/>
        <v>4148378.08</v>
      </c>
      <c r="P246" s="286"/>
      <c r="Q246" s="39"/>
      <c r="R246" s="30"/>
      <c r="S246" s="31"/>
      <c r="T246" s="31"/>
      <c r="U246" s="4"/>
      <c r="V246" s="39"/>
      <c r="W246" s="30"/>
      <c r="X246" s="31"/>
      <c r="Y246" s="31"/>
      <c r="Z246" s="286"/>
      <c r="AA246" s="39"/>
      <c r="AB246" s="39"/>
      <c r="AC246" s="31"/>
      <c r="AD246" s="31"/>
      <c r="AE246" s="4"/>
      <c r="AF246" s="39"/>
      <c r="AG246" s="30"/>
      <c r="AH246" s="31"/>
      <c r="AI246" s="31"/>
      <c r="AJ246" s="4"/>
      <c r="AK246" s="39"/>
      <c r="AL246" s="39"/>
      <c r="AM246" s="31"/>
      <c r="AN246" s="31"/>
      <c r="AO246" s="4"/>
      <c r="AP246" s="39"/>
      <c r="AQ246" s="30"/>
      <c r="AR246" s="31"/>
      <c r="AS246" s="14"/>
      <c r="AT246" s="4"/>
      <c r="AU246" s="39"/>
      <c r="AV246" s="30"/>
      <c r="AW246" s="31"/>
      <c r="AX246" s="14"/>
      <c r="AY246" s="4"/>
      <c r="AZ246" s="39"/>
      <c r="BA246" s="30"/>
      <c r="BB246" s="31"/>
      <c r="BC246" s="31"/>
      <c r="BD246" s="4"/>
      <c r="BE246" s="39"/>
      <c r="BF246" s="30"/>
      <c r="BG246" s="31"/>
      <c r="BH246" s="14"/>
      <c r="BI246" s="4"/>
      <c r="BJ246" s="39"/>
      <c r="BK246" s="30"/>
      <c r="BL246" s="31"/>
      <c r="BM246" s="14"/>
      <c r="BN246" s="4"/>
      <c r="BO246" s="39"/>
      <c r="BP246" s="30"/>
      <c r="BQ246" s="31"/>
      <c r="BR246" s="14"/>
      <c r="BS246" s="4"/>
      <c r="BT246" s="39"/>
      <c r="BU246" s="30"/>
      <c r="BV246" s="31"/>
      <c r="BW246" s="14"/>
      <c r="BX246" s="4"/>
      <c r="BY246" s="39"/>
      <c r="BZ246" s="30"/>
      <c r="CA246" s="31"/>
      <c r="CB246" s="14"/>
      <c r="CC246" s="4"/>
      <c r="CD246" s="35">
        <v>280</v>
      </c>
      <c r="CE246" s="37">
        <v>53</v>
      </c>
      <c r="CF246" s="31">
        <v>333</v>
      </c>
      <c r="CG246" s="14">
        <v>33300</v>
      </c>
      <c r="CH246" s="4"/>
      <c r="CI246" s="39"/>
      <c r="CJ246" s="30"/>
      <c r="CK246" s="31"/>
      <c r="CL246" s="14"/>
      <c r="CM246" s="4"/>
      <c r="CN246" s="39"/>
      <c r="CO246" s="30"/>
      <c r="CP246" s="31"/>
      <c r="CQ246" s="14"/>
      <c r="CR246" s="4"/>
      <c r="CS246" s="39"/>
      <c r="CT246" s="39"/>
      <c r="CU246" s="39"/>
      <c r="CV246" s="14"/>
      <c r="CW246" s="4"/>
      <c r="CX246" s="39"/>
      <c r="CY246" s="30"/>
      <c r="CZ246" s="31"/>
      <c r="DA246" s="14"/>
      <c r="DB246" s="286"/>
      <c r="DC246" s="43">
        <v>350.77499999999998</v>
      </c>
      <c r="DD246" s="43">
        <v>66.64725</v>
      </c>
      <c r="DE246" s="14">
        <v>417.42224999999996</v>
      </c>
      <c r="DF246" s="14">
        <v>41742.224999999999</v>
      </c>
      <c r="DG246" s="4"/>
      <c r="DH246" s="39"/>
      <c r="DI246" s="30"/>
      <c r="DJ246" s="31"/>
      <c r="DK246" s="14"/>
      <c r="DL246" s="4"/>
      <c r="DM246" s="39"/>
      <c r="DN246" s="30"/>
      <c r="DO246" s="31"/>
      <c r="DP246" s="14"/>
      <c r="DQ246" s="4"/>
      <c r="DR246" s="39"/>
      <c r="DS246" s="30"/>
      <c r="DT246" s="31"/>
      <c r="DU246" s="14"/>
      <c r="DV246" s="4"/>
      <c r="DW246" s="45">
        <v>351</v>
      </c>
      <c r="DX246" s="14">
        <v>66.69</v>
      </c>
      <c r="DY246" s="61">
        <v>417.69</v>
      </c>
      <c r="DZ246" s="14">
        <v>41769</v>
      </c>
      <c r="EA246" s="4"/>
      <c r="EB246" s="39"/>
      <c r="EC246" s="43"/>
      <c r="ED246" s="31"/>
      <c r="EE246" s="14"/>
      <c r="EF246" s="4"/>
      <c r="EG246" s="39"/>
      <c r="EH246" s="30"/>
      <c r="EI246" s="31"/>
      <c r="EJ246" s="14"/>
      <c r="EK246" s="4"/>
      <c r="EL246" s="39"/>
      <c r="EM246" s="30"/>
      <c r="EN246" s="31"/>
      <c r="EO246" s="14"/>
      <c r="EP246" s="4"/>
      <c r="EQ246" s="39"/>
      <c r="ER246" s="30"/>
      <c r="ES246" s="31"/>
      <c r="ET246" s="14"/>
      <c r="EU246" s="4"/>
      <c r="EV246" s="39"/>
      <c r="EW246" s="30"/>
      <c r="EX246" s="31"/>
      <c r="EY246" s="14"/>
      <c r="EZ246" s="286"/>
      <c r="FA246" s="39"/>
      <c r="FB246" s="30"/>
      <c r="FC246" s="31"/>
      <c r="FD246" s="14"/>
      <c r="FE246" s="4"/>
      <c r="FF246" s="39"/>
      <c r="FG246" s="30"/>
      <c r="FH246" s="31"/>
      <c r="FI246" s="14"/>
      <c r="FJ246" s="94"/>
      <c r="FK246" s="87">
        <f t="shared" si="237"/>
        <v>41483.7808</v>
      </c>
      <c r="FL246" s="87"/>
      <c r="FM246" s="87"/>
      <c r="FN246" s="87"/>
      <c r="FO246" s="87"/>
      <c r="FP246" s="87"/>
      <c r="FQ246" s="87"/>
      <c r="FR246" s="87"/>
      <c r="FS246" s="87"/>
      <c r="FT246" s="87"/>
      <c r="FU246" s="87"/>
      <c r="FV246" s="87"/>
      <c r="FW246" s="87"/>
      <c r="FX246" s="87"/>
      <c r="FY246" s="87">
        <f t="shared" si="244"/>
        <v>333</v>
      </c>
      <c r="FZ246" s="87"/>
      <c r="GA246" s="87"/>
      <c r="GB246" s="87"/>
      <c r="GC246" s="87"/>
      <c r="GD246" s="87">
        <f t="shared" si="238"/>
        <v>417.42224999999996</v>
      </c>
      <c r="GE246" s="87"/>
      <c r="GF246" s="87"/>
      <c r="GG246" s="87"/>
      <c r="GH246" s="87">
        <f t="shared" si="245"/>
        <v>417.69</v>
      </c>
      <c r="GI246" s="87"/>
      <c r="GJ246" s="87"/>
      <c r="GK246" s="87"/>
      <c r="GL246" s="87"/>
      <c r="GM246" s="87"/>
      <c r="GN246" s="87"/>
      <c r="GO246" s="87"/>
      <c r="GP246" s="95"/>
      <c r="GQ246" s="87">
        <f t="shared" si="239"/>
        <v>41483.7808</v>
      </c>
      <c r="GR246" s="96">
        <f t="shared" si="232"/>
        <v>333</v>
      </c>
      <c r="GS246" s="20" t="str">
        <f t="shared" si="259"/>
        <v>IMCOLMEDICA S.A</v>
      </c>
      <c r="GT246" s="96">
        <f t="shared" si="247"/>
        <v>33187.024640000003</v>
      </c>
      <c r="GU246" s="96">
        <f t="shared" si="248"/>
        <v>399.59999999999997</v>
      </c>
      <c r="GV246" s="96">
        <f t="shared" si="260"/>
        <v>389.37074999999999</v>
      </c>
      <c r="GW246" s="87">
        <f t="shared" si="279"/>
        <v>56.370749999999987</v>
      </c>
      <c r="GX246" s="88">
        <f t="shared" si="280"/>
        <v>0.1692815315315315</v>
      </c>
      <c r="GY246" s="96">
        <f t="shared" si="261"/>
        <v>333</v>
      </c>
      <c r="GZ246" s="96">
        <f t="shared" si="235"/>
        <v>33300</v>
      </c>
    </row>
    <row r="247" spans="1:210" s="27" customFormat="1" ht="30" customHeight="1">
      <c r="A247" s="17">
        <v>231</v>
      </c>
      <c r="B247" s="18" t="s">
        <v>556</v>
      </c>
      <c r="C247" s="53" t="s">
        <v>557</v>
      </c>
      <c r="D247" s="55" t="s">
        <v>949</v>
      </c>
      <c r="E247" s="51">
        <v>10</v>
      </c>
      <c r="F247" s="19" t="s">
        <v>970</v>
      </c>
      <c r="G247" s="20" t="s">
        <v>981</v>
      </c>
      <c r="H247" s="60"/>
      <c r="I247" s="90" t="s">
        <v>1024</v>
      </c>
      <c r="J247" s="14">
        <v>52062.5</v>
      </c>
      <c r="K247" s="14"/>
      <c r="L247" s="14"/>
      <c r="M247" s="14">
        <f t="shared" si="281"/>
        <v>56893.9</v>
      </c>
      <c r="N247" s="14">
        <f t="shared" si="282"/>
        <v>56893.9</v>
      </c>
      <c r="O247" s="14">
        <f t="shared" si="236"/>
        <v>568939</v>
      </c>
      <c r="P247" s="286"/>
      <c r="Q247" s="39"/>
      <c r="R247" s="30"/>
      <c r="S247" s="31"/>
      <c r="T247" s="31"/>
      <c r="U247" s="4"/>
      <c r="V247" s="39"/>
      <c r="W247" s="30"/>
      <c r="X247" s="31"/>
      <c r="Y247" s="31"/>
      <c r="Z247" s="286"/>
      <c r="AA247" s="39"/>
      <c r="AB247" s="39"/>
      <c r="AC247" s="31"/>
      <c r="AD247" s="31"/>
      <c r="AE247" s="4"/>
      <c r="AF247" s="39"/>
      <c r="AG247" s="30"/>
      <c r="AH247" s="31"/>
      <c r="AI247" s="31"/>
      <c r="AJ247" s="4"/>
      <c r="AK247" s="39"/>
      <c r="AL247" s="39"/>
      <c r="AM247" s="31"/>
      <c r="AN247" s="31"/>
      <c r="AO247" s="4"/>
      <c r="AP247" s="39"/>
      <c r="AQ247" s="30"/>
      <c r="AR247" s="31"/>
      <c r="AS247" s="14"/>
      <c r="AT247" s="4"/>
      <c r="AU247" s="39"/>
      <c r="AV247" s="30"/>
      <c r="AW247" s="31"/>
      <c r="AX247" s="14"/>
      <c r="AY247" s="4"/>
      <c r="AZ247" s="39"/>
      <c r="BA247" s="30"/>
      <c r="BB247" s="31"/>
      <c r="BC247" s="31"/>
      <c r="BD247" s="4"/>
      <c r="BE247" s="39"/>
      <c r="BF247" s="30"/>
      <c r="BG247" s="31"/>
      <c r="BH247" s="14"/>
      <c r="BI247" s="4"/>
      <c r="BJ247" s="39"/>
      <c r="BK247" s="30"/>
      <c r="BL247" s="31"/>
      <c r="BM247" s="14"/>
      <c r="BN247" s="4"/>
      <c r="BO247" s="39"/>
      <c r="BP247" s="30"/>
      <c r="BQ247" s="31"/>
      <c r="BR247" s="14"/>
      <c r="BS247" s="4"/>
      <c r="BT247" s="39"/>
      <c r="BU247" s="30"/>
      <c r="BV247" s="31"/>
      <c r="BW247" s="14"/>
      <c r="BX247" s="4"/>
      <c r="BY247" s="39"/>
      <c r="BZ247" s="30"/>
      <c r="CA247" s="31"/>
      <c r="CB247" s="14"/>
      <c r="CC247" s="4"/>
      <c r="CD247" s="35"/>
      <c r="CE247" s="33"/>
      <c r="CF247" s="31"/>
      <c r="CG247" s="14"/>
      <c r="CH247" s="4"/>
      <c r="CI247" s="39"/>
      <c r="CJ247" s="30"/>
      <c r="CK247" s="31"/>
      <c r="CL247" s="14"/>
      <c r="CM247" s="4"/>
      <c r="CN247" s="39"/>
      <c r="CO247" s="30"/>
      <c r="CP247" s="31"/>
      <c r="CQ247" s="14"/>
      <c r="CR247" s="4"/>
      <c r="CS247" s="39"/>
      <c r="CT247" s="39"/>
      <c r="CU247" s="39"/>
      <c r="CV247" s="14"/>
      <c r="CW247" s="4"/>
      <c r="CX247" s="39"/>
      <c r="CY247" s="30"/>
      <c r="CZ247" s="31"/>
      <c r="DA247" s="14"/>
      <c r="DB247" s="286"/>
      <c r="DC247" s="43"/>
      <c r="DD247" s="43"/>
      <c r="DE247" s="14"/>
      <c r="DF247" s="14"/>
      <c r="DG247" s="4"/>
      <c r="DH247" s="39"/>
      <c r="DI247" s="30"/>
      <c r="DJ247" s="31"/>
      <c r="DK247" s="14"/>
      <c r="DL247" s="4"/>
      <c r="DM247" s="39"/>
      <c r="DN247" s="30"/>
      <c r="DO247" s="31"/>
      <c r="DP247" s="14"/>
      <c r="DQ247" s="4"/>
      <c r="DR247" s="39"/>
      <c r="DS247" s="30"/>
      <c r="DT247" s="31"/>
      <c r="DU247" s="14"/>
      <c r="DV247" s="4"/>
      <c r="DW247" s="45">
        <v>51250</v>
      </c>
      <c r="DX247" s="14">
        <v>9737.5</v>
      </c>
      <c r="DY247" s="61">
        <v>60987.5</v>
      </c>
      <c r="DZ247" s="14">
        <v>609875</v>
      </c>
      <c r="EA247" s="4"/>
      <c r="EB247" s="39"/>
      <c r="EC247" s="43"/>
      <c r="ED247" s="31"/>
      <c r="EE247" s="14"/>
      <c r="EF247" s="4"/>
      <c r="EG247" s="39"/>
      <c r="EH247" s="30"/>
      <c r="EI247" s="31"/>
      <c r="EJ247" s="14"/>
      <c r="EK247" s="4"/>
      <c r="EL247" s="39"/>
      <c r="EM247" s="30"/>
      <c r="EN247" s="31"/>
      <c r="EO247" s="14"/>
      <c r="EP247" s="4"/>
      <c r="EQ247" s="39"/>
      <c r="ER247" s="30"/>
      <c r="ES247" s="31"/>
      <c r="ET247" s="14"/>
      <c r="EU247" s="4"/>
      <c r="EV247" s="39"/>
      <c r="EW247" s="30"/>
      <c r="EX247" s="31"/>
      <c r="EY247" s="14"/>
      <c r="EZ247" s="286"/>
      <c r="FA247" s="39"/>
      <c r="FB247" s="30"/>
      <c r="FC247" s="31"/>
      <c r="FD247" s="14"/>
      <c r="FE247" s="4"/>
      <c r="FF247" s="39"/>
      <c r="FG247" s="30"/>
      <c r="FH247" s="31"/>
      <c r="FI247" s="14"/>
      <c r="FJ247" s="94"/>
      <c r="FK247" s="87">
        <f t="shared" si="237"/>
        <v>56893.9</v>
      </c>
      <c r="FL247" s="87"/>
      <c r="FM247" s="87"/>
      <c r="FN247" s="87"/>
      <c r="FO247" s="87"/>
      <c r="FP247" s="87"/>
      <c r="FQ247" s="87"/>
      <c r="FR247" s="87"/>
      <c r="FS247" s="87"/>
      <c r="FT247" s="87"/>
      <c r="FU247" s="87"/>
      <c r="FV247" s="87"/>
      <c r="FW247" s="87"/>
      <c r="FX247" s="87"/>
      <c r="FY247" s="87"/>
      <c r="FZ247" s="87"/>
      <c r="GA247" s="87"/>
      <c r="GB247" s="87"/>
      <c r="GC247" s="87"/>
      <c r="GD247" s="87"/>
      <c r="GE247" s="87"/>
      <c r="GF247" s="87"/>
      <c r="GG247" s="87"/>
      <c r="GH247" s="87">
        <f t="shared" si="245"/>
        <v>60987.5</v>
      </c>
      <c r="GI247" s="87"/>
      <c r="GJ247" s="87"/>
      <c r="GK247" s="87"/>
      <c r="GL247" s="87"/>
      <c r="GM247" s="87"/>
      <c r="GN247" s="87"/>
      <c r="GO247" s="87"/>
      <c r="GP247" s="95"/>
      <c r="GQ247" s="87">
        <f t="shared" si="239"/>
        <v>56893.9</v>
      </c>
      <c r="GR247" s="96">
        <f t="shared" si="232"/>
        <v>60987.5</v>
      </c>
      <c r="GS247" s="20" t="str">
        <f t="shared" si="259"/>
        <v>RAFAEL ANTONIO SALAMANCA</v>
      </c>
      <c r="GT247" s="96">
        <f t="shared" si="247"/>
        <v>45515.12</v>
      </c>
      <c r="GU247" s="96">
        <f t="shared" si="248"/>
        <v>73185</v>
      </c>
      <c r="GV247" s="96">
        <f t="shared" si="260"/>
        <v>60987.5</v>
      </c>
      <c r="GW247" s="87">
        <f>GR247-GQ247</f>
        <v>4093.5999999999985</v>
      </c>
      <c r="GX247" s="88">
        <f>GW247/GQ247</f>
        <v>7.1951474586906483E-2</v>
      </c>
      <c r="GY247" s="96">
        <f t="shared" si="261"/>
        <v>60987.5</v>
      </c>
      <c r="GZ247" s="96">
        <f t="shared" si="235"/>
        <v>609875</v>
      </c>
    </row>
    <row r="248" spans="1:210" s="27" customFormat="1" ht="30" customHeight="1">
      <c r="A248" s="17">
        <v>232</v>
      </c>
      <c r="B248" s="18" t="s">
        <v>558</v>
      </c>
      <c r="C248" s="53" t="s">
        <v>559</v>
      </c>
      <c r="D248" s="55" t="s">
        <v>950</v>
      </c>
      <c r="E248" s="51">
        <v>10</v>
      </c>
      <c r="F248" s="19" t="s">
        <v>970</v>
      </c>
      <c r="G248" s="20" t="s">
        <v>981</v>
      </c>
      <c r="H248" s="60"/>
      <c r="I248" s="90" t="s">
        <v>1024</v>
      </c>
      <c r="J248" s="14">
        <v>52062.5</v>
      </c>
      <c r="K248" s="14"/>
      <c r="L248" s="14"/>
      <c r="M248" s="14">
        <f t="shared" si="281"/>
        <v>56893.9</v>
      </c>
      <c r="N248" s="14">
        <f t="shared" si="282"/>
        <v>56893.9</v>
      </c>
      <c r="O248" s="14">
        <f t="shared" si="236"/>
        <v>568939</v>
      </c>
      <c r="P248" s="286"/>
      <c r="Q248" s="39"/>
      <c r="R248" s="30"/>
      <c r="S248" s="31"/>
      <c r="T248" s="31"/>
      <c r="U248" s="4"/>
      <c r="V248" s="39"/>
      <c r="W248" s="30"/>
      <c r="X248" s="31"/>
      <c r="Y248" s="31"/>
      <c r="Z248" s="286"/>
      <c r="AA248" s="39"/>
      <c r="AB248" s="39"/>
      <c r="AC248" s="31"/>
      <c r="AD248" s="31"/>
      <c r="AE248" s="4"/>
      <c r="AF248" s="39"/>
      <c r="AG248" s="30"/>
      <c r="AH248" s="31"/>
      <c r="AI248" s="31"/>
      <c r="AJ248" s="4"/>
      <c r="AK248" s="39"/>
      <c r="AL248" s="39"/>
      <c r="AM248" s="31"/>
      <c r="AN248" s="31"/>
      <c r="AO248" s="4"/>
      <c r="AP248" s="39"/>
      <c r="AQ248" s="30"/>
      <c r="AR248" s="31"/>
      <c r="AS248" s="14"/>
      <c r="AT248" s="4"/>
      <c r="AU248" s="39"/>
      <c r="AV248" s="30"/>
      <c r="AW248" s="31"/>
      <c r="AX248" s="14"/>
      <c r="AY248" s="4"/>
      <c r="AZ248" s="39"/>
      <c r="BA248" s="30"/>
      <c r="BB248" s="31"/>
      <c r="BC248" s="31"/>
      <c r="BD248" s="4"/>
      <c r="BE248" s="39"/>
      <c r="BF248" s="30"/>
      <c r="BG248" s="31"/>
      <c r="BH248" s="14"/>
      <c r="BI248" s="4"/>
      <c r="BJ248" s="39"/>
      <c r="BK248" s="30"/>
      <c r="BL248" s="31"/>
      <c r="BM248" s="14"/>
      <c r="BN248" s="4"/>
      <c r="BO248" s="39"/>
      <c r="BP248" s="30"/>
      <c r="BQ248" s="31"/>
      <c r="BR248" s="14"/>
      <c r="BS248" s="4"/>
      <c r="BT248" s="39"/>
      <c r="BU248" s="30"/>
      <c r="BV248" s="31"/>
      <c r="BW248" s="14"/>
      <c r="BX248" s="4"/>
      <c r="BY248" s="39"/>
      <c r="BZ248" s="30"/>
      <c r="CA248" s="31"/>
      <c r="CB248" s="14"/>
      <c r="CC248" s="4"/>
      <c r="CD248" s="35"/>
      <c r="CE248" s="33"/>
      <c r="CF248" s="31"/>
      <c r="CG248" s="14"/>
      <c r="CH248" s="4"/>
      <c r="CI248" s="39"/>
      <c r="CJ248" s="30"/>
      <c r="CK248" s="31"/>
      <c r="CL248" s="14"/>
      <c r="CM248" s="4"/>
      <c r="CN248" s="39"/>
      <c r="CO248" s="30"/>
      <c r="CP248" s="31"/>
      <c r="CQ248" s="14"/>
      <c r="CR248" s="4"/>
      <c r="CS248" s="39"/>
      <c r="CT248" s="39"/>
      <c r="CU248" s="39"/>
      <c r="CV248" s="14"/>
      <c r="CW248" s="4"/>
      <c r="CX248" s="39"/>
      <c r="CY248" s="30"/>
      <c r="CZ248" s="31"/>
      <c r="DA248" s="14"/>
      <c r="DB248" s="286"/>
      <c r="DC248" s="14"/>
      <c r="DD248" s="14"/>
      <c r="DE248" s="14"/>
      <c r="DF248" s="14"/>
      <c r="DG248" s="4"/>
      <c r="DH248" s="39"/>
      <c r="DI248" s="30"/>
      <c r="DJ248" s="31"/>
      <c r="DK248" s="14"/>
      <c r="DL248" s="4"/>
      <c r="DM248" s="39"/>
      <c r="DN248" s="30"/>
      <c r="DO248" s="31"/>
      <c r="DP248" s="14"/>
      <c r="DQ248" s="4"/>
      <c r="DR248" s="39"/>
      <c r="DS248" s="30"/>
      <c r="DT248" s="31"/>
      <c r="DU248" s="14"/>
      <c r="DV248" s="4"/>
      <c r="DW248" s="45">
        <v>51250</v>
      </c>
      <c r="DX248" s="14">
        <v>9737.5</v>
      </c>
      <c r="DY248" s="61">
        <v>60987.5</v>
      </c>
      <c r="DZ248" s="14">
        <v>609875</v>
      </c>
      <c r="EA248" s="4"/>
      <c r="EB248" s="39"/>
      <c r="EC248" s="43"/>
      <c r="ED248" s="31"/>
      <c r="EE248" s="14"/>
      <c r="EF248" s="4"/>
      <c r="EG248" s="39"/>
      <c r="EH248" s="30"/>
      <c r="EI248" s="31"/>
      <c r="EJ248" s="14"/>
      <c r="EK248" s="4"/>
      <c r="EL248" s="39"/>
      <c r="EM248" s="30"/>
      <c r="EN248" s="31"/>
      <c r="EO248" s="14"/>
      <c r="EP248" s="4"/>
      <c r="EQ248" s="39"/>
      <c r="ER248" s="30"/>
      <c r="ES248" s="31"/>
      <c r="ET248" s="14"/>
      <c r="EU248" s="4"/>
      <c r="EV248" s="39"/>
      <c r="EW248" s="30"/>
      <c r="EX248" s="31"/>
      <c r="EY248" s="14"/>
      <c r="EZ248" s="286"/>
      <c r="FA248" s="39"/>
      <c r="FB248" s="30"/>
      <c r="FC248" s="31"/>
      <c r="FD248" s="14"/>
      <c r="FE248" s="4"/>
      <c r="FF248" s="39"/>
      <c r="FG248" s="30"/>
      <c r="FH248" s="31"/>
      <c r="FI248" s="14"/>
      <c r="FJ248" s="94"/>
      <c r="FK248" s="87">
        <f t="shared" si="237"/>
        <v>56893.9</v>
      </c>
      <c r="FL248" s="87"/>
      <c r="FM248" s="87"/>
      <c r="FN248" s="87"/>
      <c r="FO248" s="87"/>
      <c r="FP248" s="87"/>
      <c r="FQ248" s="87"/>
      <c r="FR248" s="87"/>
      <c r="FS248" s="87"/>
      <c r="FT248" s="87"/>
      <c r="FU248" s="87"/>
      <c r="FV248" s="87"/>
      <c r="FW248" s="87"/>
      <c r="FX248" s="87"/>
      <c r="FY248" s="87"/>
      <c r="FZ248" s="87"/>
      <c r="GA248" s="87"/>
      <c r="GB248" s="87"/>
      <c r="GC248" s="87"/>
      <c r="GD248" s="87"/>
      <c r="GE248" s="87"/>
      <c r="GF248" s="87"/>
      <c r="GG248" s="87"/>
      <c r="GH248" s="87">
        <f t="shared" si="245"/>
        <v>60987.5</v>
      </c>
      <c r="GI248" s="87"/>
      <c r="GJ248" s="87"/>
      <c r="GK248" s="87"/>
      <c r="GL248" s="87"/>
      <c r="GM248" s="87"/>
      <c r="GN248" s="87"/>
      <c r="GO248" s="87"/>
      <c r="GP248" s="95"/>
      <c r="GQ248" s="87">
        <f t="shared" si="239"/>
        <v>56893.9</v>
      </c>
      <c r="GR248" s="96">
        <f t="shared" si="232"/>
        <v>60987.5</v>
      </c>
      <c r="GS248" s="20" t="str">
        <f t="shared" si="259"/>
        <v>RAFAEL ANTONIO SALAMANCA</v>
      </c>
      <c r="GT248" s="96">
        <f t="shared" si="247"/>
        <v>45515.12</v>
      </c>
      <c r="GU248" s="96">
        <f t="shared" si="248"/>
        <v>73185</v>
      </c>
      <c r="GV248" s="96">
        <f t="shared" si="260"/>
        <v>60987.5</v>
      </c>
      <c r="GW248" s="87">
        <f>GR248-GQ248</f>
        <v>4093.5999999999985</v>
      </c>
      <c r="GX248" s="88">
        <f>GW248/GQ248</f>
        <v>7.1951474586906483E-2</v>
      </c>
      <c r="GY248" s="96">
        <f t="shared" si="261"/>
        <v>60987.5</v>
      </c>
      <c r="GZ248" s="96">
        <f t="shared" si="235"/>
        <v>609875</v>
      </c>
    </row>
    <row r="249" spans="1:210" s="27" customFormat="1" ht="30" customHeight="1">
      <c r="A249" s="17">
        <v>233</v>
      </c>
      <c r="B249" s="18" t="s">
        <v>560</v>
      </c>
      <c r="C249" s="53" t="s">
        <v>561</v>
      </c>
      <c r="D249" s="55" t="s">
        <v>949</v>
      </c>
      <c r="E249" s="51">
        <v>10</v>
      </c>
      <c r="F249" s="19" t="s">
        <v>970</v>
      </c>
      <c r="G249" s="20" t="s">
        <v>981</v>
      </c>
      <c r="H249" s="60"/>
      <c r="I249" s="90" t="s">
        <v>1024</v>
      </c>
      <c r="J249" s="14">
        <v>52062.5</v>
      </c>
      <c r="K249" s="14"/>
      <c r="L249" s="14"/>
      <c r="M249" s="14">
        <f t="shared" si="281"/>
        <v>56893.9</v>
      </c>
      <c r="N249" s="14">
        <f t="shared" si="282"/>
        <v>56893.9</v>
      </c>
      <c r="O249" s="14">
        <f t="shared" si="236"/>
        <v>568939</v>
      </c>
      <c r="P249" s="286"/>
      <c r="Q249" s="39"/>
      <c r="R249" s="30"/>
      <c r="S249" s="31"/>
      <c r="T249" s="31"/>
      <c r="U249" s="4"/>
      <c r="V249" s="39"/>
      <c r="W249" s="30"/>
      <c r="X249" s="31"/>
      <c r="Y249" s="31"/>
      <c r="Z249" s="286"/>
      <c r="AA249" s="39"/>
      <c r="AB249" s="39"/>
      <c r="AC249" s="31"/>
      <c r="AD249" s="31"/>
      <c r="AE249" s="4"/>
      <c r="AF249" s="39"/>
      <c r="AG249" s="30"/>
      <c r="AH249" s="31"/>
      <c r="AI249" s="31"/>
      <c r="AJ249" s="4"/>
      <c r="AK249" s="39"/>
      <c r="AL249" s="39"/>
      <c r="AM249" s="31"/>
      <c r="AN249" s="31"/>
      <c r="AO249" s="4"/>
      <c r="AP249" s="39"/>
      <c r="AQ249" s="30"/>
      <c r="AR249" s="31"/>
      <c r="AS249" s="14"/>
      <c r="AT249" s="4"/>
      <c r="AU249" s="39"/>
      <c r="AV249" s="30"/>
      <c r="AW249" s="31"/>
      <c r="AX249" s="14"/>
      <c r="AY249" s="4"/>
      <c r="AZ249" s="39"/>
      <c r="BA249" s="30"/>
      <c r="BB249" s="31"/>
      <c r="BC249" s="31"/>
      <c r="BD249" s="4"/>
      <c r="BE249" s="39"/>
      <c r="BF249" s="30"/>
      <c r="BG249" s="31"/>
      <c r="BH249" s="14"/>
      <c r="BI249" s="4"/>
      <c r="BJ249" s="39"/>
      <c r="BK249" s="30"/>
      <c r="BL249" s="31"/>
      <c r="BM249" s="14"/>
      <c r="BN249" s="4"/>
      <c r="BO249" s="39"/>
      <c r="BP249" s="30"/>
      <c r="BQ249" s="31"/>
      <c r="BR249" s="14"/>
      <c r="BS249" s="4"/>
      <c r="BT249" s="39"/>
      <c r="BU249" s="30"/>
      <c r="BV249" s="31"/>
      <c r="BW249" s="14"/>
      <c r="BX249" s="4"/>
      <c r="BY249" s="39"/>
      <c r="BZ249" s="30"/>
      <c r="CA249" s="31"/>
      <c r="CB249" s="14"/>
      <c r="CC249" s="4"/>
      <c r="CD249" s="35"/>
      <c r="CE249" s="33"/>
      <c r="CF249" s="31"/>
      <c r="CG249" s="14"/>
      <c r="CH249" s="4"/>
      <c r="CI249" s="39"/>
      <c r="CJ249" s="30"/>
      <c r="CK249" s="31"/>
      <c r="CL249" s="14"/>
      <c r="CM249" s="4"/>
      <c r="CN249" s="39"/>
      <c r="CO249" s="30"/>
      <c r="CP249" s="31"/>
      <c r="CQ249" s="14"/>
      <c r="CR249" s="4"/>
      <c r="CS249" s="39"/>
      <c r="CT249" s="39"/>
      <c r="CU249" s="39"/>
      <c r="CV249" s="14"/>
      <c r="CW249" s="4"/>
      <c r="CX249" s="39"/>
      <c r="CY249" s="30"/>
      <c r="CZ249" s="31"/>
      <c r="DA249" s="14"/>
      <c r="DB249" s="286"/>
      <c r="DC249" s="14"/>
      <c r="DD249" s="14"/>
      <c r="DE249" s="14"/>
      <c r="DF249" s="14"/>
      <c r="DG249" s="4"/>
      <c r="DH249" s="39"/>
      <c r="DI249" s="30"/>
      <c r="DJ249" s="31"/>
      <c r="DK249" s="14"/>
      <c r="DL249" s="4"/>
      <c r="DM249" s="39"/>
      <c r="DN249" s="30"/>
      <c r="DO249" s="31"/>
      <c r="DP249" s="14"/>
      <c r="DQ249" s="4"/>
      <c r="DR249" s="39"/>
      <c r="DS249" s="30"/>
      <c r="DT249" s="31"/>
      <c r="DU249" s="14"/>
      <c r="DV249" s="4"/>
      <c r="DW249" s="45">
        <v>51250</v>
      </c>
      <c r="DX249" s="14">
        <v>9737.5</v>
      </c>
      <c r="DY249" s="61">
        <v>60987.5</v>
      </c>
      <c r="DZ249" s="14">
        <v>609875</v>
      </c>
      <c r="EA249" s="4"/>
      <c r="EB249" s="39"/>
      <c r="EC249" s="43"/>
      <c r="ED249" s="31"/>
      <c r="EE249" s="14"/>
      <c r="EF249" s="4"/>
      <c r="EG249" s="39"/>
      <c r="EH249" s="30"/>
      <c r="EI249" s="31"/>
      <c r="EJ249" s="14"/>
      <c r="EK249" s="4"/>
      <c r="EL249" s="39"/>
      <c r="EM249" s="30"/>
      <c r="EN249" s="31"/>
      <c r="EO249" s="14"/>
      <c r="EP249" s="4"/>
      <c r="EQ249" s="39"/>
      <c r="ER249" s="30"/>
      <c r="ES249" s="31"/>
      <c r="ET249" s="14"/>
      <c r="EU249" s="4"/>
      <c r="EV249" s="39"/>
      <c r="EW249" s="30"/>
      <c r="EX249" s="31"/>
      <c r="EY249" s="14"/>
      <c r="EZ249" s="286"/>
      <c r="FA249" s="39"/>
      <c r="FB249" s="30"/>
      <c r="FC249" s="31"/>
      <c r="FD249" s="14"/>
      <c r="FE249" s="4"/>
      <c r="FF249" s="39"/>
      <c r="FG249" s="30"/>
      <c r="FH249" s="31"/>
      <c r="FI249" s="14"/>
      <c r="FJ249" s="94"/>
      <c r="FK249" s="87">
        <f t="shared" si="237"/>
        <v>56893.9</v>
      </c>
      <c r="FL249" s="87"/>
      <c r="FM249" s="87"/>
      <c r="FN249" s="87"/>
      <c r="FO249" s="87"/>
      <c r="FP249" s="87"/>
      <c r="FQ249" s="87"/>
      <c r="FR249" s="87"/>
      <c r="FS249" s="87"/>
      <c r="FT249" s="87"/>
      <c r="FU249" s="87"/>
      <c r="FV249" s="87"/>
      <c r="FW249" s="87"/>
      <c r="FX249" s="87"/>
      <c r="FY249" s="87"/>
      <c r="FZ249" s="87"/>
      <c r="GA249" s="87"/>
      <c r="GB249" s="87"/>
      <c r="GC249" s="87"/>
      <c r="GD249" s="87"/>
      <c r="GE249" s="87"/>
      <c r="GF249" s="87"/>
      <c r="GG249" s="87"/>
      <c r="GH249" s="87">
        <f t="shared" si="245"/>
        <v>60987.5</v>
      </c>
      <c r="GI249" s="87"/>
      <c r="GJ249" s="87"/>
      <c r="GK249" s="87"/>
      <c r="GL249" s="87"/>
      <c r="GM249" s="87"/>
      <c r="GN249" s="87"/>
      <c r="GO249" s="87"/>
      <c r="GP249" s="95"/>
      <c r="GQ249" s="87">
        <f t="shared" si="239"/>
        <v>56893.9</v>
      </c>
      <c r="GR249" s="96">
        <f t="shared" si="232"/>
        <v>60987.5</v>
      </c>
      <c r="GS249" s="20" t="str">
        <f t="shared" si="259"/>
        <v>RAFAEL ANTONIO SALAMANCA</v>
      </c>
      <c r="GT249" s="96">
        <f t="shared" si="247"/>
        <v>45515.12</v>
      </c>
      <c r="GU249" s="96">
        <f t="shared" si="248"/>
        <v>73185</v>
      </c>
      <c r="GV249" s="96">
        <f t="shared" si="260"/>
        <v>60987.5</v>
      </c>
      <c r="GW249" s="87">
        <f>GR249-GQ249</f>
        <v>4093.5999999999985</v>
      </c>
      <c r="GX249" s="88">
        <f>GW249/GQ249</f>
        <v>7.1951474586906483E-2</v>
      </c>
      <c r="GY249" s="96">
        <f t="shared" si="261"/>
        <v>60987.5</v>
      </c>
      <c r="GZ249" s="96">
        <f t="shared" si="235"/>
        <v>609875</v>
      </c>
    </row>
    <row r="250" spans="1:210" s="27" customFormat="1" ht="30" customHeight="1">
      <c r="A250" s="17">
        <v>234</v>
      </c>
      <c r="B250" s="18" t="s">
        <v>562</v>
      </c>
      <c r="C250" s="53" t="s">
        <v>563</v>
      </c>
      <c r="D250" s="55" t="s">
        <v>949</v>
      </c>
      <c r="E250" s="51">
        <v>10</v>
      </c>
      <c r="F250" s="19" t="s">
        <v>970</v>
      </c>
      <c r="G250" s="20" t="s">
        <v>981</v>
      </c>
      <c r="H250" s="60"/>
      <c r="I250" s="90" t="s">
        <v>1026</v>
      </c>
      <c r="J250" s="14">
        <v>52062.5</v>
      </c>
      <c r="K250" s="14"/>
      <c r="L250" s="14">
        <f>(J250*13.12%)+J250</f>
        <v>58893.1</v>
      </c>
      <c r="M250" s="14">
        <f>(L250*9.28%)+L250</f>
        <v>64358.379679999998</v>
      </c>
      <c r="N250" s="14">
        <f>M250</f>
        <v>64358.379679999998</v>
      </c>
      <c r="O250" s="14">
        <f t="shared" si="236"/>
        <v>643583.79680000001</v>
      </c>
      <c r="P250" s="286"/>
      <c r="Q250" s="39"/>
      <c r="R250" s="30"/>
      <c r="S250" s="31"/>
      <c r="T250" s="31"/>
      <c r="U250" s="4"/>
      <c r="V250" s="39"/>
      <c r="W250" s="30"/>
      <c r="X250" s="31"/>
      <c r="Y250" s="31"/>
      <c r="Z250" s="286"/>
      <c r="AA250" s="39"/>
      <c r="AB250" s="39"/>
      <c r="AC250" s="31"/>
      <c r="AD250" s="31"/>
      <c r="AE250" s="4"/>
      <c r="AF250" s="39"/>
      <c r="AG250" s="30"/>
      <c r="AH250" s="31"/>
      <c r="AI250" s="31"/>
      <c r="AJ250" s="4"/>
      <c r="AK250" s="39"/>
      <c r="AL250" s="39"/>
      <c r="AM250" s="31"/>
      <c r="AN250" s="31"/>
      <c r="AO250" s="4"/>
      <c r="AP250" s="39"/>
      <c r="AQ250" s="30"/>
      <c r="AR250" s="31"/>
      <c r="AS250" s="14"/>
      <c r="AT250" s="4"/>
      <c r="AU250" s="39"/>
      <c r="AV250" s="30"/>
      <c r="AW250" s="31"/>
      <c r="AX250" s="14"/>
      <c r="AY250" s="4"/>
      <c r="AZ250" s="39"/>
      <c r="BA250" s="30"/>
      <c r="BB250" s="31"/>
      <c r="BC250" s="31"/>
      <c r="BD250" s="4"/>
      <c r="BE250" s="39"/>
      <c r="BF250" s="30"/>
      <c r="BG250" s="31"/>
      <c r="BH250" s="14"/>
      <c r="BI250" s="4"/>
      <c r="BJ250" s="39"/>
      <c r="BK250" s="30"/>
      <c r="BL250" s="31"/>
      <c r="BM250" s="14"/>
      <c r="BN250" s="4"/>
      <c r="BO250" s="39"/>
      <c r="BP250" s="30"/>
      <c r="BQ250" s="31"/>
      <c r="BR250" s="14"/>
      <c r="BS250" s="4"/>
      <c r="BT250" s="39"/>
      <c r="BU250" s="30"/>
      <c r="BV250" s="31"/>
      <c r="BW250" s="14"/>
      <c r="BX250" s="4"/>
      <c r="BY250" s="39"/>
      <c r="BZ250" s="30"/>
      <c r="CA250" s="31"/>
      <c r="CB250" s="14"/>
      <c r="CC250" s="4"/>
      <c r="CD250" s="35"/>
      <c r="CE250" s="33"/>
      <c r="CF250" s="31"/>
      <c r="CG250" s="14"/>
      <c r="CH250" s="4"/>
      <c r="CI250" s="39"/>
      <c r="CJ250" s="30"/>
      <c r="CK250" s="31"/>
      <c r="CL250" s="14"/>
      <c r="CM250" s="4"/>
      <c r="CN250" s="39"/>
      <c r="CO250" s="30"/>
      <c r="CP250" s="31"/>
      <c r="CQ250" s="14"/>
      <c r="CR250" s="4"/>
      <c r="CS250" s="39"/>
      <c r="CT250" s="39"/>
      <c r="CU250" s="39"/>
      <c r="CV250" s="14"/>
      <c r="CW250" s="4"/>
      <c r="CX250" s="39"/>
      <c r="CY250" s="30"/>
      <c r="CZ250" s="31"/>
      <c r="DA250" s="14"/>
      <c r="DB250" s="286"/>
      <c r="DC250" s="14"/>
      <c r="DD250" s="14"/>
      <c r="DE250" s="14"/>
      <c r="DF250" s="14"/>
      <c r="DG250" s="4"/>
      <c r="DH250" s="39"/>
      <c r="DI250" s="30"/>
      <c r="DJ250" s="31"/>
      <c r="DK250" s="14"/>
      <c r="DL250" s="4"/>
      <c r="DM250" s="39"/>
      <c r="DN250" s="30"/>
      <c r="DO250" s="31"/>
      <c r="DP250" s="14"/>
      <c r="DQ250" s="4"/>
      <c r="DR250" s="39"/>
      <c r="DS250" s="30"/>
      <c r="DT250" s="31"/>
      <c r="DU250" s="14"/>
      <c r="DV250" s="4"/>
      <c r="DW250" s="45">
        <v>51250</v>
      </c>
      <c r="DX250" s="14">
        <v>9737.5</v>
      </c>
      <c r="DY250" s="61">
        <v>60987.5</v>
      </c>
      <c r="DZ250" s="14">
        <v>609875</v>
      </c>
      <c r="EA250" s="4"/>
      <c r="EB250" s="39"/>
      <c r="EC250" s="43"/>
      <c r="ED250" s="31"/>
      <c r="EE250" s="14"/>
      <c r="EF250" s="4"/>
      <c r="EG250" s="39"/>
      <c r="EH250" s="30"/>
      <c r="EI250" s="31"/>
      <c r="EJ250" s="14"/>
      <c r="EK250" s="4"/>
      <c r="EL250" s="39"/>
      <c r="EM250" s="30"/>
      <c r="EN250" s="31"/>
      <c r="EO250" s="14"/>
      <c r="EP250" s="4"/>
      <c r="EQ250" s="39"/>
      <c r="ER250" s="30"/>
      <c r="ES250" s="31"/>
      <c r="ET250" s="14"/>
      <c r="EU250" s="4"/>
      <c r="EV250" s="39"/>
      <c r="EW250" s="30"/>
      <c r="EX250" s="31"/>
      <c r="EY250" s="14"/>
      <c r="EZ250" s="286"/>
      <c r="FA250" s="39"/>
      <c r="FB250" s="30"/>
      <c r="FC250" s="31"/>
      <c r="FD250" s="14"/>
      <c r="FE250" s="4"/>
      <c r="FF250" s="39"/>
      <c r="FG250" s="30"/>
      <c r="FH250" s="31"/>
      <c r="FI250" s="14"/>
      <c r="FJ250" s="94"/>
      <c r="FK250" s="87">
        <f t="shared" si="237"/>
        <v>64358.379679999998</v>
      </c>
      <c r="FL250" s="87"/>
      <c r="FM250" s="87"/>
      <c r="FN250" s="87"/>
      <c r="FO250" s="87"/>
      <c r="FP250" s="87"/>
      <c r="FQ250" s="87"/>
      <c r="FR250" s="87"/>
      <c r="FS250" s="87"/>
      <c r="FT250" s="87"/>
      <c r="FU250" s="87"/>
      <c r="FV250" s="87"/>
      <c r="FW250" s="87"/>
      <c r="FX250" s="87"/>
      <c r="FY250" s="87"/>
      <c r="FZ250" s="87"/>
      <c r="GA250" s="87"/>
      <c r="GB250" s="87"/>
      <c r="GC250" s="87"/>
      <c r="GD250" s="87"/>
      <c r="GE250" s="87"/>
      <c r="GF250" s="87"/>
      <c r="GG250" s="87"/>
      <c r="GH250" s="87">
        <f t="shared" si="245"/>
        <v>60987.5</v>
      </c>
      <c r="GI250" s="87"/>
      <c r="GJ250" s="87"/>
      <c r="GK250" s="87"/>
      <c r="GL250" s="87"/>
      <c r="GM250" s="87"/>
      <c r="GN250" s="87"/>
      <c r="GO250" s="87"/>
      <c r="GP250" s="95"/>
      <c r="GQ250" s="87">
        <f t="shared" si="239"/>
        <v>64358.379679999998</v>
      </c>
      <c r="GR250" s="96">
        <f t="shared" si="232"/>
        <v>60987.5</v>
      </c>
      <c r="GS250" s="20" t="str">
        <f t="shared" si="259"/>
        <v>RAFAEL ANTONIO SALAMANCA</v>
      </c>
      <c r="GT250" s="96">
        <f t="shared" si="247"/>
        <v>51486.703743999999</v>
      </c>
      <c r="GU250" s="96">
        <f t="shared" si="248"/>
        <v>73185</v>
      </c>
      <c r="GV250" s="96">
        <f t="shared" si="260"/>
        <v>60987.5</v>
      </c>
      <c r="GW250" s="87">
        <f>GR250-GQ250</f>
        <v>-3370.8796799999982</v>
      </c>
      <c r="GX250" s="88">
        <f>GW250/GQ250</f>
        <v>-5.2376702097854902E-2</v>
      </c>
      <c r="GY250" s="96">
        <f t="shared" si="261"/>
        <v>60987.5</v>
      </c>
      <c r="GZ250" s="96">
        <f t="shared" si="235"/>
        <v>609875</v>
      </c>
    </row>
    <row r="251" spans="1:210" s="27" customFormat="1" ht="30" customHeight="1">
      <c r="A251" s="17">
        <v>235</v>
      </c>
      <c r="B251" s="18" t="s">
        <v>564</v>
      </c>
      <c r="C251" s="53" t="s">
        <v>565</v>
      </c>
      <c r="D251" s="55" t="s">
        <v>951</v>
      </c>
      <c r="E251" s="51">
        <v>1</v>
      </c>
      <c r="F251" s="19" t="s">
        <v>970</v>
      </c>
      <c r="G251" s="20" t="s">
        <v>981</v>
      </c>
      <c r="H251" s="60"/>
      <c r="I251" s="90" t="s">
        <v>1027</v>
      </c>
      <c r="J251" s="14">
        <v>2100000</v>
      </c>
      <c r="K251" s="14"/>
      <c r="L251" s="14"/>
      <c r="M251" s="14"/>
      <c r="N251" s="14">
        <f t="shared" ref="N251:N252" si="283">J251</f>
        <v>2100000</v>
      </c>
      <c r="O251" s="14">
        <f t="shared" si="236"/>
        <v>2100000</v>
      </c>
      <c r="P251" s="286"/>
      <c r="Q251" s="39"/>
      <c r="R251" s="30"/>
      <c r="S251" s="31"/>
      <c r="T251" s="31"/>
      <c r="U251" s="4"/>
      <c r="V251" s="39"/>
      <c r="W251" s="30"/>
      <c r="X251" s="31"/>
      <c r="Y251" s="31"/>
      <c r="Z251" s="286"/>
      <c r="AA251" s="39"/>
      <c r="AB251" s="39"/>
      <c r="AC251" s="31"/>
      <c r="AD251" s="31"/>
      <c r="AE251" s="4"/>
      <c r="AF251" s="39"/>
      <c r="AG251" s="30"/>
      <c r="AH251" s="31"/>
      <c r="AI251" s="31"/>
      <c r="AJ251" s="4"/>
      <c r="AK251" s="39"/>
      <c r="AL251" s="39"/>
      <c r="AM251" s="31"/>
      <c r="AN251" s="31"/>
      <c r="AO251" s="4"/>
      <c r="AP251" s="39"/>
      <c r="AQ251" s="30"/>
      <c r="AR251" s="31"/>
      <c r="AS251" s="14"/>
      <c r="AT251" s="4"/>
      <c r="AU251" s="39"/>
      <c r="AV251" s="30"/>
      <c r="AW251" s="31"/>
      <c r="AX251" s="14"/>
      <c r="AY251" s="4"/>
      <c r="AZ251" s="39"/>
      <c r="BA251" s="30"/>
      <c r="BB251" s="31"/>
      <c r="BC251" s="31"/>
      <c r="BD251" s="4"/>
      <c r="BE251" s="39"/>
      <c r="BF251" s="30"/>
      <c r="BG251" s="31"/>
      <c r="BH251" s="14"/>
      <c r="BI251" s="4"/>
      <c r="BJ251" s="39"/>
      <c r="BK251" s="30"/>
      <c r="BL251" s="31"/>
      <c r="BM251" s="14"/>
      <c r="BN251" s="4"/>
      <c r="BO251" s="39"/>
      <c r="BP251" s="30"/>
      <c r="BQ251" s="31"/>
      <c r="BR251" s="14"/>
      <c r="BS251" s="4"/>
      <c r="BT251" s="39"/>
      <c r="BU251" s="30"/>
      <c r="BV251" s="31"/>
      <c r="BW251" s="14"/>
      <c r="BX251" s="4"/>
      <c r="BY251" s="39"/>
      <c r="BZ251" s="30"/>
      <c r="CA251" s="31"/>
      <c r="CB251" s="14"/>
      <c r="CC251" s="4"/>
      <c r="CD251" s="35"/>
      <c r="CE251" s="33"/>
      <c r="CF251" s="31"/>
      <c r="CG251" s="14"/>
      <c r="CH251" s="4"/>
      <c r="CI251" s="39"/>
      <c r="CJ251" s="30"/>
      <c r="CK251" s="31"/>
      <c r="CL251" s="14"/>
      <c r="CM251" s="4"/>
      <c r="CN251" s="39"/>
      <c r="CO251" s="30"/>
      <c r="CP251" s="31"/>
      <c r="CQ251" s="14"/>
      <c r="CR251" s="4"/>
      <c r="CS251" s="39"/>
      <c r="CT251" s="39"/>
      <c r="CU251" s="39"/>
      <c r="CV251" s="14"/>
      <c r="CW251" s="4"/>
      <c r="CX251" s="39"/>
      <c r="CY251" s="30"/>
      <c r="CZ251" s="31"/>
      <c r="DA251" s="14"/>
      <c r="DB251" s="286"/>
      <c r="DC251" s="14"/>
      <c r="DD251" s="14"/>
      <c r="DE251" s="14"/>
      <c r="DF251" s="14"/>
      <c r="DG251" s="4"/>
      <c r="DH251" s="39"/>
      <c r="DI251" s="30"/>
      <c r="DJ251" s="31"/>
      <c r="DK251" s="14"/>
      <c r="DL251" s="4"/>
      <c r="DM251" s="39"/>
      <c r="DN251" s="30"/>
      <c r="DO251" s="31"/>
      <c r="DP251" s="14"/>
      <c r="DQ251" s="4"/>
      <c r="DR251" s="39"/>
      <c r="DS251" s="30"/>
      <c r="DT251" s="31"/>
      <c r="DU251" s="14"/>
      <c r="DV251" s="4"/>
      <c r="DW251" s="46"/>
      <c r="DX251" s="61"/>
      <c r="DY251" s="61"/>
      <c r="DZ251" s="14"/>
      <c r="EA251" s="4"/>
      <c r="EB251" s="47">
        <v>2542000</v>
      </c>
      <c r="EC251" s="47">
        <v>0</v>
      </c>
      <c r="ED251" s="36">
        <v>2542000</v>
      </c>
      <c r="EE251" s="14">
        <v>2542000</v>
      </c>
      <c r="EF251" s="4"/>
      <c r="EG251" s="39"/>
      <c r="EH251" s="30"/>
      <c r="EI251" s="31"/>
      <c r="EJ251" s="14"/>
      <c r="EK251" s="4"/>
      <c r="EL251" s="39"/>
      <c r="EM251" s="30"/>
      <c r="EN251" s="31"/>
      <c r="EO251" s="14"/>
      <c r="EP251" s="4"/>
      <c r="EQ251" s="39"/>
      <c r="ER251" s="30"/>
      <c r="ES251" s="31"/>
      <c r="ET251" s="14"/>
      <c r="EU251" s="4"/>
      <c r="EV251" s="39"/>
      <c r="EW251" s="30"/>
      <c r="EX251" s="31"/>
      <c r="EY251" s="14"/>
      <c r="EZ251" s="286"/>
      <c r="FA251" s="39"/>
      <c r="FB251" s="30"/>
      <c r="FC251" s="31"/>
      <c r="FD251" s="14"/>
      <c r="FE251" s="4"/>
      <c r="FF251" s="39"/>
      <c r="FG251" s="30"/>
      <c r="FH251" s="31"/>
      <c r="FI251" s="14"/>
      <c r="FJ251" s="94"/>
      <c r="FK251" s="87">
        <f t="shared" si="237"/>
        <v>2100000</v>
      </c>
      <c r="FL251" s="87"/>
      <c r="FM251" s="87"/>
      <c r="FN251" s="87"/>
      <c r="FO251" s="87"/>
      <c r="FP251" s="87"/>
      <c r="FQ251" s="87"/>
      <c r="FR251" s="87"/>
      <c r="FS251" s="87"/>
      <c r="FT251" s="87"/>
      <c r="FU251" s="87"/>
      <c r="FV251" s="87"/>
      <c r="FW251" s="87"/>
      <c r="FX251" s="87"/>
      <c r="FY251" s="87"/>
      <c r="FZ251" s="87"/>
      <c r="GA251" s="87"/>
      <c r="GB251" s="87"/>
      <c r="GC251" s="87"/>
      <c r="GD251" s="87"/>
      <c r="GE251" s="87"/>
      <c r="GF251" s="87"/>
      <c r="GG251" s="87"/>
      <c r="GH251" s="87"/>
      <c r="GI251" s="87">
        <f t="shared" si="253"/>
        <v>2542000</v>
      </c>
      <c r="GJ251" s="87"/>
      <c r="GK251" s="87"/>
      <c r="GL251" s="87"/>
      <c r="GM251" s="87"/>
      <c r="GN251" s="87"/>
      <c r="GO251" s="87"/>
      <c r="GP251" s="95"/>
      <c r="GQ251" s="87">
        <f t="shared" si="239"/>
        <v>2100000</v>
      </c>
      <c r="GR251" s="96">
        <f t="shared" si="232"/>
        <v>2542000</v>
      </c>
      <c r="GS251" s="20" t="str">
        <f t="shared" si="259"/>
        <v>RP MEDICAS SA</v>
      </c>
      <c r="GT251" s="96">
        <f t="shared" si="247"/>
        <v>1680000</v>
      </c>
      <c r="GU251" s="96">
        <f t="shared" si="248"/>
        <v>3050400</v>
      </c>
      <c r="GV251" s="96">
        <f t="shared" si="260"/>
        <v>2542000</v>
      </c>
      <c r="GW251" s="87">
        <f>GV251-GR251</f>
        <v>0</v>
      </c>
      <c r="GX251" s="88">
        <f>GW251/GR251</f>
        <v>0</v>
      </c>
      <c r="GY251" s="96">
        <f t="shared" si="261"/>
        <v>2542000</v>
      </c>
      <c r="GZ251" s="96">
        <f t="shared" si="235"/>
        <v>2542000</v>
      </c>
    </row>
    <row r="252" spans="1:210" s="27" customFormat="1" ht="30" customHeight="1">
      <c r="A252" s="17">
        <v>236</v>
      </c>
      <c r="B252" s="18" t="s">
        <v>566</v>
      </c>
      <c r="C252" s="53" t="s">
        <v>567</v>
      </c>
      <c r="D252" s="55"/>
      <c r="E252" s="51">
        <v>52</v>
      </c>
      <c r="F252" s="19" t="s">
        <v>975</v>
      </c>
      <c r="G252" s="20" t="s">
        <v>981</v>
      </c>
      <c r="H252" s="60"/>
      <c r="I252" s="90" t="s">
        <v>1027</v>
      </c>
      <c r="J252" s="14">
        <v>29022.91</v>
      </c>
      <c r="K252" s="14"/>
      <c r="L252" s="14"/>
      <c r="M252" s="14"/>
      <c r="N252" s="14">
        <f t="shared" si="283"/>
        <v>29022.91</v>
      </c>
      <c r="O252" s="14">
        <f t="shared" si="236"/>
        <v>1509191.32</v>
      </c>
      <c r="P252" s="286"/>
      <c r="Q252" s="39"/>
      <c r="R252" s="30"/>
      <c r="S252" s="31"/>
      <c r="T252" s="31"/>
      <c r="U252" s="4"/>
      <c r="V252" s="39"/>
      <c r="W252" s="30"/>
      <c r="X252" s="31"/>
      <c r="Y252" s="31"/>
      <c r="Z252" s="286"/>
      <c r="AA252" s="39"/>
      <c r="AB252" s="39"/>
      <c r="AC252" s="31"/>
      <c r="AD252" s="31"/>
      <c r="AE252" s="4"/>
      <c r="AF252" s="39"/>
      <c r="AG252" s="30"/>
      <c r="AH252" s="31"/>
      <c r="AI252" s="31"/>
      <c r="AJ252" s="4"/>
      <c r="AK252" s="39"/>
      <c r="AL252" s="39"/>
      <c r="AM252" s="31"/>
      <c r="AN252" s="31"/>
      <c r="AO252" s="4"/>
      <c r="AP252" s="39"/>
      <c r="AQ252" s="30"/>
      <c r="AR252" s="31"/>
      <c r="AS252" s="14"/>
      <c r="AT252" s="4"/>
      <c r="AU252" s="39"/>
      <c r="AV252" s="30"/>
      <c r="AW252" s="31"/>
      <c r="AX252" s="14"/>
      <c r="AY252" s="4"/>
      <c r="AZ252" s="39"/>
      <c r="BA252" s="30"/>
      <c r="BB252" s="31"/>
      <c r="BC252" s="31"/>
      <c r="BD252" s="4"/>
      <c r="BE252" s="39"/>
      <c r="BF252" s="30"/>
      <c r="BG252" s="31"/>
      <c r="BH252" s="14"/>
      <c r="BI252" s="4"/>
      <c r="BJ252" s="39"/>
      <c r="BK252" s="30"/>
      <c r="BL252" s="31"/>
      <c r="BM252" s="14"/>
      <c r="BN252" s="4"/>
      <c r="BO252" s="39"/>
      <c r="BP252" s="30"/>
      <c r="BQ252" s="31"/>
      <c r="BR252" s="14"/>
      <c r="BS252" s="4"/>
      <c r="BT252" s="39"/>
      <c r="BU252" s="30"/>
      <c r="BV252" s="31"/>
      <c r="BW252" s="14"/>
      <c r="BX252" s="4"/>
      <c r="BY252" s="39"/>
      <c r="BZ252" s="30"/>
      <c r="CA252" s="31"/>
      <c r="CB252" s="14"/>
      <c r="CC252" s="4"/>
      <c r="CD252" s="35"/>
      <c r="CE252" s="33"/>
      <c r="CF252" s="31"/>
      <c r="CG252" s="14"/>
      <c r="CH252" s="4"/>
      <c r="CI252" s="39"/>
      <c r="CJ252" s="30"/>
      <c r="CK252" s="31"/>
      <c r="CL252" s="14"/>
      <c r="CM252" s="4"/>
      <c r="CN252" s="39">
        <v>600000</v>
      </c>
      <c r="CO252" s="14">
        <v>114000</v>
      </c>
      <c r="CP252" s="31">
        <v>714000</v>
      </c>
      <c r="CQ252" s="14">
        <v>37128000</v>
      </c>
      <c r="CR252" s="4"/>
      <c r="CS252" s="39"/>
      <c r="CT252" s="39"/>
      <c r="CU252" s="39"/>
      <c r="CV252" s="14"/>
      <c r="CW252" s="4"/>
      <c r="CX252" s="43">
        <v>26079</v>
      </c>
      <c r="CY252" s="14">
        <v>4955.01</v>
      </c>
      <c r="CZ252" s="31">
        <v>31034.010000000002</v>
      </c>
      <c r="DA252" s="14">
        <v>1613768.52</v>
      </c>
      <c r="DB252" s="286"/>
      <c r="DC252" s="14"/>
      <c r="DD252" s="14"/>
      <c r="DE252" s="14"/>
      <c r="DF252" s="14"/>
      <c r="DG252" s="4"/>
      <c r="DH252" s="39"/>
      <c r="DI252" s="30"/>
      <c r="DJ252" s="31"/>
      <c r="DK252" s="14"/>
      <c r="DL252" s="4"/>
      <c r="DM252" s="39"/>
      <c r="DN252" s="30"/>
      <c r="DO252" s="31"/>
      <c r="DP252" s="14"/>
      <c r="DQ252" s="4"/>
      <c r="DR252" s="39"/>
      <c r="DS252" s="30"/>
      <c r="DT252" s="31"/>
      <c r="DU252" s="14"/>
      <c r="DV252" s="4"/>
      <c r="DW252" s="45">
        <v>1682389</v>
      </c>
      <c r="DX252" s="14">
        <v>319653.91000000003</v>
      </c>
      <c r="DY252" s="61">
        <v>2002042.9100000001</v>
      </c>
      <c r="DZ252" s="14">
        <v>104106231.32000001</v>
      </c>
      <c r="EA252" s="4"/>
      <c r="EB252" s="39"/>
      <c r="EC252" s="43"/>
      <c r="ED252" s="31"/>
      <c r="EE252" s="14"/>
      <c r="EF252" s="4"/>
      <c r="EG252" s="39"/>
      <c r="EH252" s="30"/>
      <c r="EI252" s="31"/>
      <c r="EJ252" s="14"/>
      <c r="EK252" s="4"/>
      <c r="EL252" s="39"/>
      <c r="EM252" s="30"/>
      <c r="EN252" s="31"/>
      <c r="EO252" s="14"/>
      <c r="EP252" s="4"/>
      <c r="EQ252" s="39">
        <v>915750</v>
      </c>
      <c r="ER252" s="30">
        <v>0</v>
      </c>
      <c r="ES252" s="31">
        <v>915750</v>
      </c>
      <c r="ET252" s="14">
        <v>47619000</v>
      </c>
      <c r="EU252" s="4"/>
      <c r="EV252" s="39"/>
      <c r="EW252" s="30"/>
      <c r="EX252" s="31"/>
      <c r="EY252" s="14"/>
      <c r="EZ252" s="286"/>
      <c r="FA252" s="39"/>
      <c r="FB252" s="30"/>
      <c r="FC252" s="31"/>
      <c r="FD252" s="14"/>
      <c r="FE252" s="4"/>
      <c r="FF252" s="39"/>
      <c r="FG252" s="30"/>
      <c r="FH252" s="31"/>
      <c r="FI252" s="14"/>
      <c r="FJ252" s="94"/>
      <c r="FK252" s="87">
        <f t="shared" si="237"/>
        <v>29022.91</v>
      </c>
      <c r="FL252" s="87"/>
      <c r="FM252" s="87"/>
      <c r="FN252" s="87"/>
      <c r="FO252" s="87"/>
      <c r="FP252" s="87"/>
      <c r="FQ252" s="87"/>
      <c r="FR252" s="87"/>
      <c r="FS252" s="87"/>
      <c r="FT252" s="87"/>
      <c r="FU252" s="87"/>
      <c r="FV252" s="87"/>
      <c r="FW252" s="87"/>
      <c r="FX252" s="87"/>
      <c r="FY252" s="87"/>
      <c r="FZ252" s="87"/>
      <c r="GA252" s="87">
        <f t="shared" si="251"/>
        <v>714000</v>
      </c>
      <c r="GB252" s="87"/>
      <c r="GC252" s="87">
        <f t="shared" si="275"/>
        <v>31034.010000000002</v>
      </c>
      <c r="GD252" s="87"/>
      <c r="GE252" s="87"/>
      <c r="GF252" s="87"/>
      <c r="GG252" s="87"/>
      <c r="GH252" s="87">
        <f t="shared" si="245"/>
        <v>2002042.9100000001</v>
      </c>
      <c r="GI252" s="87"/>
      <c r="GJ252" s="87"/>
      <c r="GK252" s="87"/>
      <c r="GL252" s="87">
        <f t="shared" si="264"/>
        <v>915750</v>
      </c>
      <c r="GM252" s="87"/>
      <c r="GN252" s="87"/>
      <c r="GO252" s="87"/>
      <c r="GP252" s="95"/>
      <c r="GQ252" s="87">
        <f t="shared" si="239"/>
        <v>29022.91</v>
      </c>
      <c r="GR252" s="96">
        <f t="shared" si="232"/>
        <v>31034.010000000002</v>
      </c>
      <c r="GS252" s="20" t="str">
        <f t="shared" si="259"/>
        <v>M&amp;M EQUIPOS MEDICOS SAS</v>
      </c>
      <c r="GT252" s="96">
        <f t="shared" si="247"/>
        <v>23218.328000000001</v>
      </c>
      <c r="GU252" s="96">
        <f t="shared" si="248"/>
        <v>37240.811999999998</v>
      </c>
      <c r="GV252" s="96">
        <f t="shared" si="260"/>
        <v>915706.73</v>
      </c>
      <c r="GW252" s="87">
        <f t="shared" ref="GW252:GW259" si="284">GR252-GQ252</f>
        <v>2011.1000000000022</v>
      </c>
      <c r="GX252" s="88">
        <f t="shared" ref="GX252:GX265" si="285">GW252/GQ252</f>
        <v>6.9293533970232551E-2</v>
      </c>
      <c r="GY252" s="96">
        <f t="shared" si="261"/>
        <v>31034.010000000002</v>
      </c>
      <c r="GZ252" s="96">
        <f t="shared" si="235"/>
        <v>1613768.52</v>
      </c>
    </row>
    <row r="253" spans="1:210" s="27" customFormat="1" ht="30" customHeight="1">
      <c r="A253" s="17">
        <v>237</v>
      </c>
      <c r="B253" s="18" t="s">
        <v>568</v>
      </c>
      <c r="C253" s="53" t="s">
        <v>569</v>
      </c>
      <c r="D253" s="55" t="s">
        <v>952</v>
      </c>
      <c r="E253" s="51">
        <v>150</v>
      </c>
      <c r="F253" s="19" t="s">
        <v>975</v>
      </c>
      <c r="G253" s="20" t="s">
        <v>981</v>
      </c>
      <c r="H253" s="60"/>
      <c r="I253" s="90" t="s">
        <v>1026</v>
      </c>
      <c r="J253" s="14">
        <v>19417</v>
      </c>
      <c r="K253" s="14"/>
      <c r="L253" s="14">
        <f t="shared" ref="L253:L255" si="286">(J253*13.12%)+J253</f>
        <v>21964.510399999999</v>
      </c>
      <c r="M253" s="14">
        <f t="shared" ref="M253:M255" si="287">(L253*9.28%)+L253</f>
        <v>24002.816965120001</v>
      </c>
      <c r="N253" s="14">
        <f t="shared" ref="N253:N255" si="288">M253</f>
        <v>24002.816965120001</v>
      </c>
      <c r="O253" s="14">
        <f t="shared" si="236"/>
        <v>3600422.544768</v>
      </c>
      <c r="P253" s="286"/>
      <c r="Q253" s="39"/>
      <c r="R253" s="30"/>
      <c r="S253" s="31"/>
      <c r="T253" s="31"/>
      <c r="U253" s="4"/>
      <c r="V253" s="39"/>
      <c r="W253" s="30"/>
      <c r="X253" s="31"/>
      <c r="Y253" s="31"/>
      <c r="Z253" s="286"/>
      <c r="AA253" s="39"/>
      <c r="AB253" s="39"/>
      <c r="AC253" s="31"/>
      <c r="AD253" s="31"/>
      <c r="AE253" s="4"/>
      <c r="AF253" s="39"/>
      <c r="AG253" s="30"/>
      <c r="AH253" s="31"/>
      <c r="AI253" s="31"/>
      <c r="AJ253" s="4"/>
      <c r="AK253" s="39"/>
      <c r="AL253" s="39"/>
      <c r="AM253" s="31"/>
      <c r="AN253" s="31"/>
      <c r="AO253" s="4"/>
      <c r="AP253" s="39"/>
      <c r="AQ253" s="30"/>
      <c r="AR253" s="31"/>
      <c r="AS253" s="14"/>
      <c r="AT253" s="4"/>
      <c r="AU253" s="39"/>
      <c r="AV253" s="30"/>
      <c r="AW253" s="31"/>
      <c r="AX253" s="14"/>
      <c r="AY253" s="4"/>
      <c r="AZ253" s="39"/>
      <c r="BA253" s="30"/>
      <c r="BB253" s="31"/>
      <c r="BC253" s="31"/>
      <c r="BD253" s="4"/>
      <c r="BE253" s="39"/>
      <c r="BF253" s="30"/>
      <c r="BG253" s="31"/>
      <c r="BH253" s="14"/>
      <c r="BI253" s="4"/>
      <c r="BJ253" s="39"/>
      <c r="BK253" s="30"/>
      <c r="BL253" s="31"/>
      <c r="BM253" s="14"/>
      <c r="BN253" s="4"/>
      <c r="BO253" s="39"/>
      <c r="BP253" s="30"/>
      <c r="BQ253" s="31"/>
      <c r="BR253" s="14"/>
      <c r="BS253" s="4"/>
      <c r="BT253" s="39"/>
      <c r="BU253" s="30"/>
      <c r="BV253" s="31"/>
      <c r="BW253" s="14"/>
      <c r="BX253" s="4"/>
      <c r="BY253" s="39"/>
      <c r="BZ253" s="30"/>
      <c r="CA253" s="31"/>
      <c r="CB253" s="14"/>
      <c r="CC253" s="4"/>
      <c r="CD253" s="35">
        <v>1722106</v>
      </c>
      <c r="CE253" s="37">
        <v>327200</v>
      </c>
      <c r="CF253" s="31">
        <v>2049306</v>
      </c>
      <c r="CG253" s="14">
        <v>307395900</v>
      </c>
      <c r="CH253" s="4"/>
      <c r="CI253" s="39"/>
      <c r="CJ253" s="30"/>
      <c r="CK253" s="31"/>
      <c r="CL253" s="14"/>
      <c r="CM253" s="4"/>
      <c r="CN253" s="39">
        <v>600000</v>
      </c>
      <c r="CO253" s="14">
        <v>114000</v>
      </c>
      <c r="CP253" s="31">
        <v>714000</v>
      </c>
      <c r="CQ253" s="14">
        <v>107100000</v>
      </c>
      <c r="CR253" s="4"/>
      <c r="CS253" s="39"/>
      <c r="CT253" s="39"/>
      <c r="CU253" s="39"/>
      <c r="CV253" s="14"/>
      <c r="CW253" s="4"/>
      <c r="CX253" s="43">
        <v>17227</v>
      </c>
      <c r="CY253" s="14">
        <v>3273.13</v>
      </c>
      <c r="CZ253" s="31">
        <v>20500.13</v>
      </c>
      <c r="DA253" s="14">
        <v>3075019.5</v>
      </c>
      <c r="DB253" s="286"/>
      <c r="DC253" s="43"/>
      <c r="DD253" s="43"/>
      <c r="DE253" s="14"/>
      <c r="DF253" s="14"/>
      <c r="DG253" s="4"/>
      <c r="DH253" s="39"/>
      <c r="DI253" s="30"/>
      <c r="DJ253" s="31"/>
      <c r="DK253" s="14"/>
      <c r="DL253" s="4"/>
      <c r="DM253" s="39"/>
      <c r="DN253" s="30"/>
      <c r="DO253" s="31"/>
      <c r="DP253" s="14"/>
      <c r="DQ253" s="4"/>
      <c r="DR253" s="39"/>
      <c r="DS253" s="30"/>
      <c r="DT253" s="31"/>
      <c r="DU253" s="14"/>
      <c r="DV253" s="4"/>
      <c r="DW253" s="45">
        <v>1681744</v>
      </c>
      <c r="DX253" s="14">
        <v>319531.36</v>
      </c>
      <c r="DY253" s="61">
        <v>2001275.3599999999</v>
      </c>
      <c r="DZ253" s="14">
        <v>300191304</v>
      </c>
      <c r="EA253" s="4"/>
      <c r="EB253" s="39"/>
      <c r="EC253" s="43"/>
      <c r="ED253" s="31"/>
      <c r="EE253" s="14"/>
      <c r="EF253" s="4"/>
      <c r="EG253" s="39"/>
      <c r="EH253" s="30"/>
      <c r="EI253" s="31"/>
      <c r="EJ253" s="14"/>
      <c r="EK253" s="4"/>
      <c r="EL253" s="39"/>
      <c r="EM253" s="30"/>
      <c r="EN253" s="31"/>
      <c r="EO253" s="14"/>
      <c r="EP253" s="4"/>
      <c r="EQ253" s="39"/>
      <c r="ER253" s="30"/>
      <c r="ES253" s="31"/>
      <c r="ET253" s="14"/>
      <c r="EU253" s="4"/>
      <c r="EV253" s="39"/>
      <c r="EW253" s="30"/>
      <c r="EX253" s="31"/>
      <c r="EY253" s="14"/>
      <c r="EZ253" s="286"/>
      <c r="FA253" s="39"/>
      <c r="FB253" s="30"/>
      <c r="FC253" s="31"/>
      <c r="FD253" s="14"/>
      <c r="FE253" s="4"/>
      <c r="FF253" s="39"/>
      <c r="FG253" s="30"/>
      <c r="FH253" s="31"/>
      <c r="FI253" s="14"/>
      <c r="FJ253" s="94"/>
      <c r="FK253" s="87">
        <f t="shared" si="237"/>
        <v>24002.816965120001</v>
      </c>
      <c r="FL253" s="87"/>
      <c r="FM253" s="87"/>
      <c r="FN253" s="87"/>
      <c r="FO253" s="87"/>
      <c r="FP253" s="87"/>
      <c r="FQ253" s="87"/>
      <c r="FR253" s="87"/>
      <c r="FS253" s="87"/>
      <c r="FT253" s="87"/>
      <c r="FU253" s="87"/>
      <c r="FV253" s="87"/>
      <c r="FW253" s="87"/>
      <c r="FX253" s="87"/>
      <c r="FY253" s="87">
        <f t="shared" si="244"/>
        <v>2049306</v>
      </c>
      <c r="FZ253" s="87"/>
      <c r="GA253" s="87">
        <f t="shared" si="251"/>
        <v>714000</v>
      </c>
      <c r="GB253" s="87"/>
      <c r="GC253" s="87">
        <f t="shared" si="275"/>
        <v>20500.13</v>
      </c>
      <c r="GD253" s="87"/>
      <c r="GE253" s="87"/>
      <c r="GF253" s="87"/>
      <c r="GG253" s="87"/>
      <c r="GH253" s="87">
        <f t="shared" si="245"/>
        <v>2001275.3599999999</v>
      </c>
      <c r="GI253" s="87"/>
      <c r="GJ253" s="87"/>
      <c r="GK253" s="87"/>
      <c r="GL253" s="87"/>
      <c r="GM253" s="87"/>
      <c r="GN253" s="87"/>
      <c r="GO253" s="87"/>
      <c r="GP253" s="95"/>
      <c r="GQ253" s="87">
        <f t="shared" si="239"/>
        <v>24002.816965120001</v>
      </c>
      <c r="GR253" s="96">
        <f t="shared" si="232"/>
        <v>20500.13</v>
      </c>
      <c r="GS253" s="20" t="str">
        <f t="shared" si="259"/>
        <v>M&amp;M EQUIPOS MEDICOS SAS</v>
      </c>
      <c r="GT253" s="96">
        <f t="shared" si="247"/>
        <v>19202.253572096</v>
      </c>
      <c r="GU253" s="96">
        <f t="shared" si="248"/>
        <v>24600.155999999999</v>
      </c>
      <c r="GV253" s="96">
        <f t="shared" si="260"/>
        <v>1196270.3725000001</v>
      </c>
      <c r="GW253" s="87">
        <f t="shared" si="284"/>
        <v>-3502.6869651199995</v>
      </c>
      <c r="GX253" s="88">
        <f t="shared" si="285"/>
        <v>-0.14592816210738821</v>
      </c>
      <c r="GY253" s="96">
        <f t="shared" si="261"/>
        <v>20500.13</v>
      </c>
      <c r="GZ253" s="96">
        <f t="shared" si="235"/>
        <v>3075019.5</v>
      </c>
    </row>
    <row r="254" spans="1:210" s="27" customFormat="1" ht="30" customHeight="1">
      <c r="A254" s="17">
        <v>238</v>
      </c>
      <c r="B254" s="18" t="s">
        <v>570</v>
      </c>
      <c r="C254" s="53" t="s">
        <v>571</v>
      </c>
      <c r="D254" s="55" t="s">
        <v>952</v>
      </c>
      <c r="E254" s="51">
        <v>100</v>
      </c>
      <c r="F254" s="19" t="s">
        <v>975</v>
      </c>
      <c r="G254" s="20" t="s">
        <v>981</v>
      </c>
      <c r="H254" s="60"/>
      <c r="I254" s="90" t="s">
        <v>1026</v>
      </c>
      <c r="J254" s="14">
        <v>22313</v>
      </c>
      <c r="K254" s="14"/>
      <c r="L254" s="14">
        <f t="shared" si="286"/>
        <v>25240.4656</v>
      </c>
      <c r="M254" s="14">
        <f t="shared" si="287"/>
        <v>27582.780807679999</v>
      </c>
      <c r="N254" s="14">
        <f t="shared" si="288"/>
        <v>27582.780807679999</v>
      </c>
      <c r="O254" s="14">
        <f t="shared" si="236"/>
        <v>2758278.0807679999</v>
      </c>
      <c r="P254" s="286"/>
      <c r="Q254" s="39"/>
      <c r="R254" s="30"/>
      <c r="S254" s="31"/>
      <c r="T254" s="31"/>
      <c r="U254" s="4"/>
      <c r="V254" s="39"/>
      <c r="W254" s="30"/>
      <c r="X254" s="31"/>
      <c r="Y254" s="31"/>
      <c r="Z254" s="286"/>
      <c r="AA254" s="39"/>
      <c r="AB254" s="39"/>
      <c r="AC254" s="31"/>
      <c r="AD254" s="31"/>
      <c r="AE254" s="4"/>
      <c r="AF254" s="39"/>
      <c r="AG254" s="30"/>
      <c r="AH254" s="31"/>
      <c r="AI254" s="31"/>
      <c r="AJ254" s="4"/>
      <c r="AK254" s="39"/>
      <c r="AL254" s="39"/>
      <c r="AM254" s="31"/>
      <c r="AN254" s="31"/>
      <c r="AO254" s="4"/>
      <c r="AP254" s="39"/>
      <c r="AQ254" s="30"/>
      <c r="AR254" s="31"/>
      <c r="AS254" s="14"/>
      <c r="AT254" s="4"/>
      <c r="AU254" s="39"/>
      <c r="AV254" s="30"/>
      <c r="AW254" s="31"/>
      <c r="AX254" s="14"/>
      <c r="AY254" s="4"/>
      <c r="AZ254" s="39"/>
      <c r="BA254" s="30"/>
      <c r="BB254" s="31"/>
      <c r="BC254" s="31"/>
      <c r="BD254" s="4"/>
      <c r="BE254" s="39"/>
      <c r="BF254" s="30"/>
      <c r="BG254" s="31"/>
      <c r="BH254" s="14"/>
      <c r="BI254" s="4"/>
      <c r="BJ254" s="39"/>
      <c r="BK254" s="30"/>
      <c r="BL254" s="31"/>
      <c r="BM254" s="14"/>
      <c r="BN254" s="4"/>
      <c r="BO254" s="39"/>
      <c r="BP254" s="30"/>
      <c r="BQ254" s="31"/>
      <c r="BR254" s="14"/>
      <c r="BS254" s="4"/>
      <c r="BT254" s="39"/>
      <c r="BU254" s="30"/>
      <c r="BV254" s="31"/>
      <c r="BW254" s="14"/>
      <c r="BX254" s="4"/>
      <c r="BY254" s="39"/>
      <c r="BZ254" s="30"/>
      <c r="CA254" s="31"/>
      <c r="CB254" s="14"/>
      <c r="CC254" s="4"/>
      <c r="CD254" s="35">
        <v>1722106</v>
      </c>
      <c r="CE254" s="37">
        <v>327200</v>
      </c>
      <c r="CF254" s="31">
        <v>2049306</v>
      </c>
      <c r="CG254" s="14">
        <v>204930600</v>
      </c>
      <c r="CH254" s="4"/>
      <c r="CI254" s="39"/>
      <c r="CJ254" s="30"/>
      <c r="CK254" s="31"/>
      <c r="CL254" s="14"/>
      <c r="CM254" s="4"/>
      <c r="CN254" s="39">
        <v>600000</v>
      </c>
      <c r="CO254" s="14">
        <v>114000</v>
      </c>
      <c r="CP254" s="31">
        <v>714000</v>
      </c>
      <c r="CQ254" s="14">
        <v>71400000</v>
      </c>
      <c r="CR254" s="4"/>
      <c r="CS254" s="39"/>
      <c r="CT254" s="39"/>
      <c r="CU254" s="39"/>
      <c r="CV254" s="14"/>
      <c r="CW254" s="4"/>
      <c r="CX254" s="43">
        <v>26079</v>
      </c>
      <c r="CY254" s="14">
        <v>4955.01</v>
      </c>
      <c r="CZ254" s="31">
        <v>31034.010000000002</v>
      </c>
      <c r="DA254" s="14">
        <v>3103401</v>
      </c>
      <c r="DB254" s="286"/>
      <c r="DC254" s="43"/>
      <c r="DD254" s="43"/>
      <c r="DE254" s="14"/>
      <c r="DF254" s="14"/>
      <c r="DG254" s="4"/>
      <c r="DH254" s="39"/>
      <c r="DI254" s="30"/>
      <c r="DJ254" s="31"/>
      <c r="DK254" s="14"/>
      <c r="DL254" s="4"/>
      <c r="DM254" s="39"/>
      <c r="DN254" s="30"/>
      <c r="DO254" s="31"/>
      <c r="DP254" s="14"/>
      <c r="DQ254" s="4"/>
      <c r="DR254" s="39"/>
      <c r="DS254" s="30"/>
      <c r="DT254" s="31"/>
      <c r="DU254" s="14"/>
      <c r="DV254" s="4"/>
      <c r="DW254" s="45">
        <v>1681744</v>
      </c>
      <c r="DX254" s="14">
        <v>319531.36</v>
      </c>
      <c r="DY254" s="61">
        <v>2001275.3599999999</v>
      </c>
      <c r="DZ254" s="14">
        <v>200127536</v>
      </c>
      <c r="EA254" s="4"/>
      <c r="EB254" s="39"/>
      <c r="EC254" s="43"/>
      <c r="ED254" s="31"/>
      <c r="EE254" s="14"/>
      <c r="EF254" s="4"/>
      <c r="EG254" s="39"/>
      <c r="EH254" s="30"/>
      <c r="EI254" s="31"/>
      <c r="EJ254" s="14"/>
      <c r="EK254" s="4"/>
      <c r="EL254" s="39"/>
      <c r="EM254" s="30"/>
      <c r="EN254" s="31"/>
      <c r="EO254" s="14"/>
      <c r="EP254" s="4"/>
      <c r="EQ254" s="39"/>
      <c r="ER254" s="30"/>
      <c r="ES254" s="31"/>
      <c r="ET254" s="14"/>
      <c r="EU254" s="4"/>
      <c r="EV254" s="39"/>
      <c r="EW254" s="30"/>
      <c r="EX254" s="31"/>
      <c r="EY254" s="14"/>
      <c r="EZ254" s="286"/>
      <c r="FA254" s="39"/>
      <c r="FB254" s="30"/>
      <c r="FC254" s="31"/>
      <c r="FD254" s="14"/>
      <c r="FE254" s="4"/>
      <c r="FF254" s="39"/>
      <c r="FG254" s="30"/>
      <c r="FH254" s="31"/>
      <c r="FI254" s="14"/>
      <c r="FJ254" s="94"/>
      <c r="FK254" s="87">
        <f t="shared" si="237"/>
        <v>27582.780807679999</v>
      </c>
      <c r="FL254" s="87"/>
      <c r="FM254" s="87"/>
      <c r="FN254" s="87"/>
      <c r="FO254" s="87"/>
      <c r="FP254" s="87"/>
      <c r="FQ254" s="87"/>
      <c r="FR254" s="87"/>
      <c r="FS254" s="87"/>
      <c r="FT254" s="87"/>
      <c r="FU254" s="87"/>
      <c r="FV254" s="87"/>
      <c r="FW254" s="87"/>
      <c r="FX254" s="87"/>
      <c r="FY254" s="87">
        <f t="shared" si="244"/>
        <v>2049306</v>
      </c>
      <c r="FZ254" s="87"/>
      <c r="GA254" s="87">
        <f t="shared" si="251"/>
        <v>714000</v>
      </c>
      <c r="GB254" s="87"/>
      <c r="GC254" s="87">
        <f t="shared" si="275"/>
        <v>31034.010000000002</v>
      </c>
      <c r="GD254" s="87"/>
      <c r="GE254" s="87"/>
      <c r="GF254" s="87"/>
      <c r="GG254" s="87"/>
      <c r="GH254" s="87">
        <f t="shared" si="245"/>
        <v>2001275.3599999999</v>
      </c>
      <c r="GI254" s="87"/>
      <c r="GJ254" s="87"/>
      <c r="GK254" s="87"/>
      <c r="GL254" s="87"/>
      <c r="GM254" s="87"/>
      <c r="GN254" s="87"/>
      <c r="GO254" s="87"/>
      <c r="GP254" s="95"/>
      <c r="GQ254" s="87">
        <f t="shared" si="239"/>
        <v>27582.780807679999</v>
      </c>
      <c r="GR254" s="96">
        <f t="shared" si="232"/>
        <v>31034.010000000002</v>
      </c>
      <c r="GS254" s="20" t="str">
        <f t="shared" si="259"/>
        <v>M&amp;M EQUIPOS MEDICOS SAS</v>
      </c>
      <c r="GT254" s="115">
        <f t="shared" si="247"/>
        <v>22066.224646144001</v>
      </c>
      <c r="GU254" s="115">
        <f t="shared" si="248"/>
        <v>37240.811999999998</v>
      </c>
      <c r="GV254" s="96">
        <f t="shared" si="260"/>
        <v>1198903.8424999998</v>
      </c>
      <c r="GW254" s="87">
        <f t="shared" si="284"/>
        <v>3451.2291923200028</v>
      </c>
      <c r="GX254" s="88">
        <f t="shared" si="285"/>
        <v>0.12512259791293637</v>
      </c>
      <c r="GY254" s="96">
        <f t="shared" si="261"/>
        <v>31034.010000000002</v>
      </c>
      <c r="GZ254" s="96">
        <f t="shared" si="235"/>
        <v>3103401</v>
      </c>
    </row>
    <row r="255" spans="1:210" s="27" customFormat="1" ht="30" customHeight="1">
      <c r="A255" s="17">
        <v>239</v>
      </c>
      <c r="B255" s="18" t="s">
        <v>572</v>
      </c>
      <c r="C255" s="53" t="s">
        <v>573</v>
      </c>
      <c r="D255" s="55"/>
      <c r="E255" s="51">
        <v>10</v>
      </c>
      <c r="F255" s="19" t="s">
        <v>975</v>
      </c>
      <c r="G255" s="20" t="s">
        <v>981</v>
      </c>
      <c r="H255" s="60"/>
      <c r="I255" s="90" t="s">
        <v>1043</v>
      </c>
      <c r="J255" s="14">
        <v>1801371</v>
      </c>
      <c r="K255" s="14"/>
      <c r="L255" s="14">
        <f t="shared" si="286"/>
        <v>2037710.8751999999</v>
      </c>
      <c r="M255" s="14">
        <f t="shared" si="287"/>
        <v>2226810.4444185598</v>
      </c>
      <c r="N255" s="14">
        <f t="shared" si="288"/>
        <v>2226810.4444185598</v>
      </c>
      <c r="O255" s="14">
        <f t="shared" si="236"/>
        <v>22268104.4441856</v>
      </c>
      <c r="P255" s="286"/>
      <c r="Q255" s="39"/>
      <c r="R255" s="30"/>
      <c r="S255" s="31"/>
      <c r="T255" s="31"/>
      <c r="U255" s="4"/>
      <c r="V255" s="39"/>
      <c r="W255" s="30"/>
      <c r="X255" s="31"/>
      <c r="Y255" s="31"/>
      <c r="Z255" s="286"/>
      <c r="AA255" s="39"/>
      <c r="AB255" s="39"/>
      <c r="AC255" s="31"/>
      <c r="AD255" s="31"/>
      <c r="AE255" s="4"/>
      <c r="AF255" s="39"/>
      <c r="AG255" s="30"/>
      <c r="AH255" s="31"/>
      <c r="AI255" s="31"/>
      <c r="AJ255" s="4"/>
      <c r="AK255" s="39"/>
      <c r="AL255" s="39"/>
      <c r="AM255" s="31"/>
      <c r="AN255" s="31"/>
      <c r="AO255" s="4"/>
      <c r="AP255" s="39"/>
      <c r="AQ255" s="30"/>
      <c r="AR255" s="31"/>
      <c r="AS255" s="14"/>
      <c r="AT255" s="4"/>
      <c r="AU255" s="39"/>
      <c r="AV255" s="14"/>
      <c r="AW255" s="31"/>
      <c r="AX255" s="14"/>
      <c r="AY255" s="4"/>
      <c r="AZ255" s="39"/>
      <c r="BA255" s="30"/>
      <c r="BB255" s="31"/>
      <c r="BC255" s="31"/>
      <c r="BD255" s="4"/>
      <c r="BE255" s="39"/>
      <c r="BF255" s="30"/>
      <c r="BG255" s="31"/>
      <c r="BH255" s="14"/>
      <c r="BI255" s="4"/>
      <c r="BJ255" s="39"/>
      <c r="BK255" s="30"/>
      <c r="BL255" s="31"/>
      <c r="BM255" s="14"/>
      <c r="BN255" s="4"/>
      <c r="BO255" s="39"/>
      <c r="BP255" s="30"/>
      <c r="BQ255" s="31"/>
      <c r="BR255" s="14"/>
      <c r="BS255" s="4"/>
      <c r="BT255" s="39"/>
      <c r="BU255" s="30"/>
      <c r="BV255" s="31"/>
      <c r="BW255" s="14"/>
      <c r="BX255" s="4"/>
      <c r="BY255" s="39"/>
      <c r="BZ255" s="30"/>
      <c r="CA255" s="31"/>
      <c r="CB255" s="14"/>
      <c r="CC255" s="4"/>
      <c r="CD255" s="35"/>
      <c r="CE255" s="33"/>
      <c r="CF255" s="31"/>
      <c r="CG255" s="14"/>
      <c r="CH255" s="4"/>
      <c r="CI255" s="39"/>
      <c r="CJ255" s="30"/>
      <c r="CK255" s="31"/>
      <c r="CL255" s="14"/>
      <c r="CM255" s="4"/>
      <c r="CN255" s="39">
        <v>690000</v>
      </c>
      <c r="CO255" s="14">
        <v>131100</v>
      </c>
      <c r="CP255" s="31">
        <v>821100</v>
      </c>
      <c r="CQ255" s="14">
        <v>8211000</v>
      </c>
      <c r="CR255" s="4"/>
      <c r="CS255" s="39"/>
      <c r="CT255" s="39"/>
      <c r="CU255" s="39"/>
      <c r="CV255" s="14"/>
      <c r="CW255" s="4"/>
      <c r="CX255" s="43">
        <v>29774</v>
      </c>
      <c r="CY255" s="14">
        <v>5657.06</v>
      </c>
      <c r="CZ255" s="31">
        <v>35431.06</v>
      </c>
      <c r="DA255" s="14">
        <v>354310.6</v>
      </c>
      <c r="DB255" s="286"/>
      <c r="DC255" s="14"/>
      <c r="DD255" s="14"/>
      <c r="DE255" s="14"/>
      <c r="DF255" s="14"/>
      <c r="DG255" s="4"/>
      <c r="DH255" s="39"/>
      <c r="DI255" s="30"/>
      <c r="DJ255" s="31"/>
      <c r="DK255" s="14"/>
      <c r="DL255" s="4"/>
      <c r="DM255" s="39"/>
      <c r="DN255" s="30"/>
      <c r="DO255" s="31"/>
      <c r="DP255" s="14"/>
      <c r="DQ255" s="4"/>
      <c r="DR255" s="39"/>
      <c r="DS255" s="30"/>
      <c r="DT255" s="31"/>
      <c r="DU255" s="14"/>
      <c r="DV255" s="4"/>
      <c r="DW255" s="45">
        <v>1382558</v>
      </c>
      <c r="DX255" s="14">
        <v>262686.02</v>
      </c>
      <c r="DY255" s="61">
        <v>1645244.02</v>
      </c>
      <c r="DZ255" s="14">
        <v>16452440.199999999</v>
      </c>
      <c r="EA255" s="4"/>
      <c r="EB255" s="39"/>
      <c r="EC255" s="43"/>
      <c r="ED255" s="31"/>
      <c r="EE255" s="14"/>
      <c r="EF255" s="4"/>
      <c r="EG255" s="39"/>
      <c r="EH255" s="30"/>
      <c r="EI255" s="31"/>
      <c r="EJ255" s="14"/>
      <c r="EK255" s="4"/>
      <c r="EL255" s="39"/>
      <c r="EM255" s="30"/>
      <c r="EN255" s="31"/>
      <c r="EO255" s="14"/>
      <c r="EP255" s="4"/>
      <c r="EQ255" s="39">
        <v>915750</v>
      </c>
      <c r="ER255" s="30">
        <v>0</v>
      </c>
      <c r="ES255" s="31">
        <v>915750</v>
      </c>
      <c r="ET255" s="14">
        <v>9157500</v>
      </c>
      <c r="EU255" s="4"/>
      <c r="EV255" s="39"/>
      <c r="EW255" s="30"/>
      <c r="EX255" s="31"/>
      <c r="EY255" s="14"/>
      <c r="EZ255" s="286"/>
      <c r="FA255" s="39"/>
      <c r="FB255" s="30"/>
      <c r="FC255" s="31"/>
      <c r="FD255" s="14"/>
      <c r="FE255" s="4"/>
      <c r="FF255" s="39"/>
      <c r="FG255" s="30"/>
      <c r="FH255" s="31"/>
      <c r="FI255" s="14"/>
      <c r="FJ255" s="94"/>
      <c r="FK255" s="87">
        <f t="shared" si="237"/>
        <v>2226810.4444185598</v>
      </c>
      <c r="FL255" s="87"/>
      <c r="FM255" s="87"/>
      <c r="FN255" s="87"/>
      <c r="FO255" s="87"/>
      <c r="FP255" s="87"/>
      <c r="FQ255" s="87"/>
      <c r="FR255" s="87"/>
      <c r="FS255" s="87"/>
      <c r="FT255" s="87"/>
      <c r="FU255" s="87"/>
      <c r="FV255" s="87"/>
      <c r="FW255" s="87"/>
      <c r="FX255" s="87"/>
      <c r="FY255" s="87"/>
      <c r="FZ255" s="87"/>
      <c r="GA255" s="87">
        <f t="shared" si="251"/>
        <v>821100</v>
      </c>
      <c r="GB255" s="87"/>
      <c r="GC255" s="87"/>
      <c r="GD255" s="87"/>
      <c r="GE255" s="87"/>
      <c r="GF255" s="87"/>
      <c r="GG255" s="87"/>
      <c r="GH255" s="87">
        <f t="shared" si="245"/>
        <v>1645244.02</v>
      </c>
      <c r="GI255" s="87"/>
      <c r="GJ255" s="87"/>
      <c r="GK255" s="87"/>
      <c r="GL255" s="87">
        <f t="shared" si="264"/>
        <v>915750</v>
      </c>
      <c r="GM255" s="87"/>
      <c r="GN255" s="87"/>
      <c r="GO255" s="87"/>
      <c r="GP255" s="95"/>
      <c r="GQ255" s="87">
        <f t="shared" si="239"/>
        <v>2226810.4444185598</v>
      </c>
      <c r="GR255" s="96">
        <f t="shared" si="232"/>
        <v>821100</v>
      </c>
      <c r="GS255" s="20" t="str">
        <f t="shared" si="259"/>
        <v>LABORATORIOS GOTHAPLAST LTDA</v>
      </c>
      <c r="GT255" s="118">
        <f>GV255*0.8</f>
        <v>901891.73866666667</v>
      </c>
      <c r="GU255" s="118">
        <f>GV255*1.2</f>
        <v>1352837.608</v>
      </c>
      <c r="GV255" s="96">
        <f t="shared" si="260"/>
        <v>1127364.6733333333</v>
      </c>
      <c r="GW255" s="87">
        <f>GV255-GR255</f>
        <v>306264.67333333334</v>
      </c>
      <c r="GX255" s="88">
        <f>GW255/GR255</f>
        <v>0.37299314740388911</v>
      </c>
      <c r="GY255" s="96">
        <f t="shared" si="261"/>
        <v>821100</v>
      </c>
      <c r="GZ255" s="96">
        <f t="shared" si="235"/>
        <v>8211000</v>
      </c>
      <c r="HB255" s="84" t="s">
        <v>1075</v>
      </c>
    </row>
    <row r="256" spans="1:210" s="27" customFormat="1" ht="30" customHeight="1">
      <c r="A256" s="17">
        <v>240</v>
      </c>
      <c r="B256" s="18" t="s">
        <v>574</v>
      </c>
      <c r="C256" s="53" t="s">
        <v>575</v>
      </c>
      <c r="D256" s="55"/>
      <c r="E256" s="51">
        <v>10</v>
      </c>
      <c r="F256" s="19" t="s">
        <v>975</v>
      </c>
      <c r="G256" s="20" t="s">
        <v>981</v>
      </c>
      <c r="H256" s="60"/>
      <c r="I256" s="90" t="s">
        <v>1028</v>
      </c>
      <c r="J256" s="14">
        <v>1578052</v>
      </c>
      <c r="K256" s="14">
        <f>(J256*5.62%)+J256</f>
        <v>1666738.5223999999</v>
      </c>
      <c r="L256" s="14">
        <f>(K256*13.12%)+K256</f>
        <v>1885414.6165388799</v>
      </c>
      <c r="M256" s="14">
        <f>(L256*9.28%)+L256</f>
        <v>2060381.092953688</v>
      </c>
      <c r="N256" s="14">
        <f>M256</f>
        <v>2060381.092953688</v>
      </c>
      <c r="O256" s="14">
        <f t="shared" si="236"/>
        <v>20603810.929536879</v>
      </c>
      <c r="P256" s="286"/>
      <c r="Q256" s="39"/>
      <c r="R256" s="30"/>
      <c r="S256" s="31"/>
      <c r="T256" s="31"/>
      <c r="U256" s="4"/>
      <c r="V256" s="39"/>
      <c r="W256" s="30"/>
      <c r="X256" s="31"/>
      <c r="Y256" s="31"/>
      <c r="Z256" s="286"/>
      <c r="AA256" s="39"/>
      <c r="AB256" s="39"/>
      <c r="AC256" s="31"/>
      <c r="AD256" s="31"/>
      <c r="AE256" s="4"/>
      <c r="AF256" s="39"/>
      <c r="AG256" s="30"/>
      <c r="AH256" s="31"/>
      <c r="AI256" s="31"/>
      <c r="AJ256" s="4"/>
      <c r="AK256" s="39"/>
      <c r="AL256" s="39"/>
      <c r="AM256" s="31"/>
      <c r="AN256" s="31"/>
      <c r="AO256" s="4"/>
      <c r="AP256" s="39"/>
      <c r="AQ256" s="30"/>
      <c r="AR256" s="31"/>
      <c r="AS256" s="14"/>
      <c r="AT256" s="4"/>
      <c r="AU256" s="39">
        <v>59500</v>
      </c>
      <c r="AV256" s="14">
        <v>11305</v>
      </c>
      <c r="AW256" s="31">
        <v>70805</v>
      </c>
      <c r="AX256" s="14">
        <v>708050</v>
      </c>
      <c r="AY256" s="4"/>
      <c r="AZ256" s="39"/>
      <c r="BA256" s="30"/>
      <c r="BB256" s="31"/>
      <c r="BC256" s="31"/>
      <c r="BD256" s="4"/>
      <c r="BE256" s="39"/>
      <c r="BF256" s="30"/>
      <c r="BG256" s="31"/>
      <c r="BH256" s="14"/>
      <c r="BI256" s="4"/>
      <c r="BJ256" s="39"/>
      <c r="BK256" s="30"/>
      <c r="BL256" s="31"/>
      <c r="BM256" s="14"/>
      <c r="BN256" s="4"/>
      <c r="BO256" s="39"/>
      <c r="BP256" s="30"/>
      <c r="BQ256" s="31"/>
      <c r="BR256" s="14"/>
      <c r="BS256" s="4"/>
      <c r="BT256" s="39"/>
      <c r="BU256" s="30"/>
      <c r="BV256" s="31"/>
      <c r="BW256" s="14"/>
      <c r="BX256" s="4"/>
      <c r="BY256" s="39"/>
      <c r="BZ256" s="30"/>
      <c r="CA256" s="31"/>
      <c r="CB256" s="14"/>
      <c r="CC256" s="4"/>
      <c r="CD256" s="35">
        <v>1346525</v>
      </c>
      <c r="CE256" s="37">
        <v>255840</v>
      </c>
      <c r="CF256" s="31">
        <v>1602365</v>
      </c>
      <c r="CG256" s="14">
        <v>16023650</v>
      </c>
      <c r="CH256" s="4"/>
      <c r="CI256" s="39"/>
      <c r="CJ256" s="30"/>
      <c r="CK256" s="31"/>
      <c r="CL256" s="14"/>
      <c r="CM256" s="4"/>
      <c r="CN256" s="39">
        <v>80000</v>
      </c>
      <c r="CO256" s="14">
        <v>15200</v>
      </c>
      <c r="CP256" s="31">
        <v>95200</v>
      </c>
      <c r="CQ256" s="14">
        <v>952000</v>
      </c>
      <c r="CR256" s="4"/>
      <c r="CS256" s="39"/>
      <c r="CT256" s="39"/>
      <c r="CU256" s="39"/>
      <c r="CV256" s="14"/>
      <c r="CW256" s="4"/>
      <c r="CX256" s="43">
        <v>105530</v>
      </c>
      <c r="CY256" s="14">
        <v>20050.7</v>
      </c>
      <c r="CZ256" s="31">
        <v>125580.7</v>
      </c>
      <c r="DA256" s="14">
        <v>1255807</v>
      </c>
      <c r="DB256" s="286"/>
      <c r="DC256" s="14"/>
      <c r="DD256" s="14"/>
      <c r="DE256" s="14"/>
      <c r="DF256" s="14"/>
      <c r="DG256" s="4"/>
      <c r="DH256" s="39"/>
      <c r="DI256" s="30"/>
      <c r="DJ256" s="31"/>
      <c r="DK256" s="14"/>
      <c r="DL256" s="4"/>
      <c r="DM256" s="39"/>
      <c r="DN256" s="30"/>
      <c r="DO256" s="31"/>
      <c r="DP256" s="14"/>
      <c r="DQ256" s="4"/>
      <c r="DR256" s="39"/>
      <c r="DS256" s="30"/>
      <c r="DT256" s="31"/>
      <c r="DU256" s="14"/>
      <c r="DV256" s="4"/>
      <c r="DW256" s="45">
        <v>1599461</v>
      </c>
      <c r="DX256" s="14">
        <v>303897.59000000003</v>
      </c>
      <c r="DY256" s="61">
        <v>1903358.59</v>
      </c>
      <c r="DZ256" s="14">
        <v>19033585.900000002</v>
      </c>
      <c r="EA256" s="4"/>
      <c r="EB256" s="39"/>
      <c r="EC256" s="43"/>
      <c r="ED256" s="31"/>
      <c r="EE256" s="14"/>
      <c r="EF256" s="4"/>
      <c r="EG256" s="39"/>
      <c r="EH256" s="30"/>
      <c r="EI256" s="31"/>
      <c r="EJ256" s="14"/>
      <c r="EK256" s="4"/>
      <c r="EL256" s="39"/>
      <c r="EM256" s="30"/>
      <c r="EN256" s="31"/>
      <c r="EO256" s="14"/>
      <c r="EP256" s="4"/>
      <c r="EQ256" s="39">
        <v>115995</v>
      </c>
      <c r="ER256" s="14">
        <v>22039.05</v>
      </c>
      <c r="ES256" s="31">
        <v>138034.04999999999</v>
      </c>
      <c r="ET256" s="14">
        <v>1380340.5</v>
      </c>
      <c r="EU256" s="4"/>
      <c r="EV256" s="39"/>
      <c r="EW256" s="30"/>
      <c r="EX256" s="31"/>
      <c r="EY256" s="14"/>
      <c r="EZ256" s="286"/>
      <c r="FA256" s="39"/>
      <c r="FB256" s="30"/>
      <c r="FC256" s="31"/>
      <c r="FD256" s="14"/>
      <c r="FE256" s="4"/>
      <c r="FF256" s="39"/>
      <c r="FG256" s="30"/>
      <c r="FH256" s="31"/>
      <c r="FI256" s="14"/>
      <c r="FJ256" s="94"/>
      <c r="FK256" s="87">
        <f t="shared" si="237"/>
        <v>2060381.092953688</v>
      </c>
      <c r="FL256" s="87"/>
      <c r="FM256" s="87"/>
      <c r="FN256" s="87"/>
      <c r="FO256" s="87"/>
      <c r="FP256" s="87"/>
      <c r="FQ256" s="87"/>
      <c r="FR256" s="87"/>
      <c r="FS256" s="87"/>
      <c r="FT256" s="87"/>
      <c r="FU256" s="87"/>
      <c r="FV256" s="87"/>
      <c r="FW256" s="87"/>
      <c r="FX256" s="87"/>
      <c r="FY256" s="87">
        <f t="shared" si="244"/>
        <v>1602365</v>
      </c>
      <c r="FZ256" s="87"/>
      <c r="GA256" s="87"/>
      <c r="GB256" s="87"/>
      <c r="GC256" s="87"/>
      <c r="GD256" s="87"/>
      <c r="GE256" s="87"/>
      <c r="GF256" s="87"/>
      <c r="GG256" s="87"/>
      <c r="GH256" s="87">
        <f t="shared" si="245"/>
        <v>1903358.59</v>
      </c>
      <c r="GI256" s="87"/>
      <c r="GJ256" s="87"/>
      <c r="GK256" s="87"/>
      <c r="GL256" s="87"/>
      <c r="GM256" s="87"/>
      <c r="GN256" s="87"/>
      <c r="GO256" s="87"/>
      <c r="GP256" s="95"/>
      <c r="GQ256" s="87">
        <f t="shared" si="239"/>
        <v>2060381.092953688</v>
      </c>
      <c r="GR256" s="96">
        <f t="shared" si="232"/>
        <v>1602365</v>
      </c>
      <c r="GS256" s="20" t="str">
        <f t="shared" si="259"/>
        <v>IMCOLMEDICA S.A</v>
      </c>
      <c r="GT256" s="117">
        <f t="shared" si="247"/>
        <v>1648304.8743629504</v>
      </c>
      <c r="GU256" s="117">
        <f t="shared" ref="GU256" si="289">FK256*1.2</f>
        <v>2472457.3115444253</v>
      </c>
      <c r="GV256" s="96">
        <f t="shared" si="260"/>
        <v>1752861.7949999999</v>
      </c>
      <c r="GW256" s="87">
        <f>GV256-GR256</f>
        <v>150496.79499999993</v>
      </c>
      <c r="GX256" s="88">
        <f>GW256/GR256</f>
        <v>9.3921668908145101E-2</v>
      </c>
      <c r="GY256" s="96">
        <f t="shared" si="261"/>
        <v>1602365</v>
      </c>
      <c r="GZ256" s="96">
        <f t="shared" si="235"/>
        <v>16023650</v>
      </c>
      <c r="HB256" s="84"/>
    </row>
    <row r="257" spans="1:210" s="27" customFormat="1" ht="30" customHeight="1">
      <c r="A257" s="17">
        <v>241</v>
      </c>
      <c r="B257" s="18" t="s">
        <v>576</v>
      </c>
      <c r="C257" s="53" t="s">
        <v>577</v>
      </c>
      <c r="D257" s="55"/>
      <c r="E257" s="51">
        <v>4</v>
      </c>
      <c r="F257" s="19" t="s">
        <v>970</v>
      </c>
      <c r="G257" s="20" t="s">
        <v>981</v>
      </c>
      <c r="H257" s="60"/>
      <c r="I257" s="90" t="s">
        <v>1027</v>
      </c>
      <c r="J257" s="14">
        <v>141313</v>
      </c>
      <c r="K257" s="14"/>
      <c r="L257" s="14"/>
      <c r="M257" s="14"/>
      <c r="N257" s="14">
        <f>J257</f>
        <v>141313</v>
      </c>
      <c r="O257" s="14">
        <f t="shared" si="236"/>
        <v>565252</v>
      </c>
      <c r="P257" s="286"/>
      <c r="Q257" s="39"/>
      <c r="R257" s="30"/>
      <c r="S257" s="31"/>
      <c r="T257" s="31"/>
      <c r="U257" s="4"/>
      <c r="V257" s="39"/>
      <c r="W257" s="30"/>
      <c r="X257" s="31"/>
      <c r="Y257" s="31"/>
      <c r="Z257" s="286"/>
      <c r="AA257" s="39"/>
      <c r="AB257" s="39"/>
      <c r="AC257" s="31"/>
      <c r="AD257" s="31"/>
      <c r="AE257" s="4"/>
      <c r="AF257" s="39"/>
      <c r="AG257" s="30"/>
      <c r="AH257" s="31"/>
      <c r="AI257" s="31"/>
      <c r="AJ257" s="4"/>
      <c r="AK257" s="39"/>
      <c r="AL257" s="39"/>
      <c r="AM257" s="31"/>
      <c r="AN257" s="31"/>
      <c r="AO257" s="4"/>
      <c r="AP257" s="39"/>
      <c r="AQ257" s="30"/>
      <c r="AR257" s="31"/>
      <c r="AS257" s="14"/>
      <c r="AT257" s="4"/>
      <c r="AU257" s="39"/>
      <c r="AV257" s="30"/>
      <c r="AW257" s="31"/>
      <c r="AX257" s="14"/>
      <c r="AY257" s="4"/>
      <c r="AZ257" s="39"/>
      <c r="BA257" s="30"/>
      <c r="BB257" s="31"/>
      <c r="BC257" s="31"/>
      <c r="BD257" s="4"/>
      <c r="BE257" s="39"/>
      <c r="BF257" s="30"/>
      <c r="BG257" s="31"/>
      <c r="BH257" s="14"/>
      <c r="BI257" s="4"/>
      <c r="BJ257" s="39"/>
      <c r="BK257" s="30"/>
      <c r="BL257" s="31"/>
      <c r="BM257" s="14"/>
      <c r="BN257" s="4"/>
      <c r="BO257" s="39"/>
      <c r="BP257" s="30"/>
      <c r="BQ257" s="31"/>
      <c r="BR257" s="14"/>
      <c r="BS257" s="4"/>
      <c r="BT257" s="39"/>
      <c r="BU257" s="30"/>
      <c r="BV257" s="31"/>
      <c r="BW257" s="14"/>
      <c r="BX257" s="4"/>
      <c r="BY257" s="40">
        <v>158700</v>
      </c>
      <c r="BZ257" s="37">
        <v>30153</v>
      </c>
      <c r="CA257" s="41">
        <v>188853</v>
      </c>
      <c r="CB257" s="14">
        <v>755412</v>
      </c>
      <c r="CC257" s="4"/>
      <c r="CD257" s="35">
        <v>349016</v>
      </c>
      <c r="CE257" s="37">
        <v>66313</v>
      </c>
      <c r="CF257" s="31">
        <v>415329</v>
      </c>
      <c r="CG257" s="14">
        <v>1661316</v>
      </c>
      <c r="CH257" s="4"/>
      <c r="CI257" s="39"/>
      <c r="CJ257" s="30"/>
      <c r="CK257" s="31"/>
      <c r="CL257" s="14"/>
      <c r="CM257" s="4"/>
      <c r="CN257" s="39">
        <v>140000</v>
      </c>
      <c r="CO257" s="14">
        <v>26600</v>
      </c>
      <c r="CP257" s="31">
        <v>166600</v>
      </c>
      <c r="CQ257" s="14">
        <v>666400</v>
      </c>
      <c r="CR257" s="4"/>
      <c r="CS257" s="39">
        <v>189900</v>
      </c>
      <c r="CT257" s="14">
        <v>36081</v>
      </c>
      <c r="CU257" s="39">
        <v>225981</v>
      </c>
      <c r="CV257" s="14">
        <v>903924</v>
      </c>
      <c r="CW257" s="4"/>
      <c r="CX257" s="39"/>
      <c r="CY257" s="30"/>
      <c r="CZ257" s="31"/>
      <c r="DA257" s="14"/>
      <c r="DB257" s="286"/>
      <c r="DC257" s="14"/>
      <c r="DD257" s="14"/>
      <c r="DE257" s="14"/>
      <c r="DF257" s="14"/>
      <c r="DG257" s="4"/>
      <c r="DH257" s="39"/>
      <c r="DI257" s="30"/>
      <c r="DJ257" s="31"/>
      <c r="DK257" s="14"/>
      <c r="DL257" s="4"/>
      <c r="DM257" s="39"/>
      <c r="DN257" s="30"/>
      <c r="DO257" s="31"/>
      <c r="DP257" s="14"/>
      <c r="DQ257" s="4"/>
      <c r="DR257" s="39"/>
      <c r="DS257" s="30"/>
      <c r="DT257" s="31"/>
      <c r="DU257" s="14"/>
      <c r="DV257" s="4"/>
      <c r="DW257" s="45">
        <v>176763</v>
      </c>
      <c r="DX257" s="14">
        <v>33584.97</v>
      </c>
      <c r="DY257" s="61">
        <v>210347.97</v>
      </c>
      <c r="DZ257" s="14">
        <v>841391.88</v>
      </c>
      <c r="EA257" s="4"/>
      <c r="EB257" s="39"/>
      <c r="EC257" s="43"/>
      <c r="ED257" s="31"/>
      <c r="EE257" s="14"/>
      <c r="EF257" s="4"/>
      <c r="EG257" s="39"/>
      <c r="EH257" s="30"/>
      <c r="EI257" s="31"/>
      <c r="EJ257" s="14"/>
      <c r="EK257" s="4"/>
      <c r="EL257" s="39"/>
      <c r="EM257" s="30"/>
      <c r="EN257" s="31"/>
      <c r="EO257" s="14"/>
      <c r="EP257" s="4"/>
      <c r="EQ257" s="39"/>
      <c r="ER257" s="30"/>
      <c r="ES257" s="31"/>
      <c r="ET257" s="14"/>
      <c r="EU257" s="4"/>
      <c r="EV257" s="39"/>
      <c r="EW257" s="30"/>
      <c r="EX257" s="31"/>
      <c r="EY257" s="14"/>
      <c r="EZ257" s="286"/>
      <c r="FA257" s="39"/>
      <c r="FB257" s="30"/>
      <c r="FC257" s="31"/>
      <c r="FD257" s="14"/>
      <c r="FE257" s="4"/>
      <c r="FF257" s="39"/>
      <c r="FG257" s="30"/>
      <c r="FH257" s="31"/>
      <c r="FI257" s="14"/>
      <c r="FJ257" s="94"/>
      <c r="FK257" s="87">
        <f t="shared" si="237"/>
        <v>141313</v>
      </c>
      <c r="FL257" s="87"/>
      <c r="FM257" s="87"/>
      <c r="FN257" s="87"/>
      <c r="FO257" s="87"/>
      <c r="FP257" s="87"/>
      <c r="FQ257" s="87"/>
      <c r="FR257" s="87"/>
      <c r="FS257" s="87"/>
      <c r="FT257" s="87"/>
      <c r="FU257" s="87"/>
      <c r="FV257" s="87"/>
      <c r="FW257" s="87"/>
      <c r="FX257" s="87">
        <f t="shared" si="255"/>
        <v>188853</v>
      </c>
      <c r="FY257" s="87">
        <f t="shared" si="244"/>
        <v>415329</v>
      </c>
      <c r="FZ257" s="87"/>
      <c r="GA257" s="87">
        <f t="shared" si="251"/>
        <v>166600</v>
      </c>
      <c r="GB257" s="87">
        <f t="shared" ref="GB257:GB272" si="290">CU257</f>
        <v>225981</v>
      </c>
      <c r="GC257" s="87"/>
      <c r="GD257" s="87"/>
      <c r="GE257" s="87"/>
      <c r="GF257" s="87"/>
      <c r="GG257" s="87"/>
      <c r="GH257" s="87">
        <f t="shared" si="245"/>
        <v>210347.97</v>
      </c>
      <c r="GI257" s="87"/>
      <c r="GJ257" s="87"/>
      <c r="GK257" s="87"/>
      <c r="GL257" s="87"/>
      <c r="GM257" s="87"/>
      <c r="GN257" s="87"/>
      <c r="GO257" s="87"/>
      <c r="GP257" s="95"/>
      <c r="GQ257" s="87">
        <f t="shared" si="239"/>
        <v>141313</v>
      </c>
      <c r="GR257" s="96">
        <f t="shared" si="232"/>
        <v>166600</v>
      </c>
      <c r="GS257" s="20" t="str">
        <f t="shared" si="259"/>
        <v>LABORATORIOS GOTHAPLAST LTDA</v>
      </c>
      <c r="GT257" s="96">
        <f t="shared" si="247"/>
        <v>113050.40000000001</v>
      </c>
      <c r="GU257" s="96">
        <f t="shared" si="248"/>
        <v>199920</v>
      </c>
      <c r="GV257" s="96">
        <f t="shared" si="260"/>
        <v>241422.19399999999</v>
      </c>
      <c r="GW257" s="87">
        <f t="shared" si="284"/>
        <v>25287</v>
      </c>
      <c r="GX257" s="88">
        <f t="shared" si="285"/>
        <v>0.1789431970165519</v>
      </c>
      <c r="GY257" s="96">
        <f t="shared" si="261"/>
        <v>166600</v>
      </c>
      <c r="GZ257" s="96">
        <f t="shared" si="235"/>
        <v>666400</v>
      </c>
    </row>
    <row r="258" spans="1:210" s="27" customFormat="1" ht="30" customHeight="1">
      <c r="A258" s="17">
        <v>242</v>
      </c>
      <c r="B258" s="18" t="s">
        <v>578</v>
      </c>
      <c r="C258" s="53" t="s">
        <v>579</v>
      </c>
      <c r="D258" s="55"/>
      <c r="E258" s="51">
        <v>20</v>
      </c>
      <c r="F258" s="19" t="s">
        <v>970</v>
      </c>
      <c r="G258" s="20" t="s">
        <v>981</v>
      </c>
      <c r="H258" s="60"/>
      <c r="I258" s="90" t="s">
        <v>1041</v>
      </c>
      <c r="J258" s="14">
        <v>153510</v>
      </c>
      <c r="K258" s="14"/>
      <c r="L258" s="14">
        <f t="shared" ref="L258:L261" si="291">(J258*13.12%)+J258</f>
        <v>173650.51199999999</v>
      </c>
      <c r="M258" s="14">
        <f t="shared" ref="M258:M261" si="292">(L258*9.28%)+L258</f>
        <v>189765.27951359999</v>
      </c>
      <c r="N258" s="14">
        <f t="shared" ref="N258:N261" si="293">M258</f>
        <v>189765.27951359999</v>
      </c>
      <c r="O258" s="14">
        <f t="shared" si="236"/>
        <v>3795305.5902720001</v>
      </c>
      <c r="P258" s="286"/>
      <c r="Q258" s="39"/>
      <c r="R258" s="30"/>
      <c r="S258" s="31"/>
      <c r="T258" s="31"/>
      <c r="U258" s="4"/>
      <c r="V258" s="39"/>
      <c r="W258" s="30"/>
      <c r="X258" s="31"/>
      <c r="Y258" s="31"/>
      <c r="Z258" s="286"/>
      <c r="AA258" s="39"/>
      <c r="AB258" s="39"/>
      <c r="AC258" s="31"/>
      <c r="AD258" s="31"/>
      <c r="AE258" s="4"/>
      <c r="AF258" s="39"/>
      <c r="AG258" s="30"/>
      <c r="AH258" s="31"/>
      <c r="AI258" s="31"/>
      <c r="AJ258" s="4"/>
      <c r="AK258" s="39"/>
      <c r="AL258" s="39"/>
      <c r="AM258" s="31"/>
      <c r="AN258" s="31"/>
      <c r="AO258" s="4"/>
      <c r="AP258" s="39"/>
      <c r="AQ258" s="30"/>
      <c r="AR258" s="31"/>
      <c r="AS258" s="14"/>
      <c r="AT258" s="4"/>
      <c r="AU258" s="39"/>
      <c r="AV258" s="30"/>
      <c r="AW258" s="31"/>
      <c r="AX258" s="14"/>
      <c r="AY258" s="4"/>
      <c r="AZ258" s="39"/>
      <c r="BA258" s="30"/>
      <c r="BB258" s="31"/>
      <c r="BC258" s="31"/>
      <c r="BD258" s="4"/>
      <c r="BE258" s="39"/>
      <c r="BF258" s="30"/>
      <c r="BG258" s="31"/>
      <c r="BH258" s="14"/>
      <c r="BI258" s="4"/>
      <c r="BJ258" s="39"/>
      <c r="BK258" s="30"/>
      <c r="BL258" s="31"/>
      <c r="BM258" s="14"/>
      <c r="BN258" s="4"/>
      <c r="BO258" s="39"/>
      <c r="BP258" s="30"/>
      <c r="BQ258" s="31"/>
      <c r="BR258" s="14"/>
      <c r="BS258" s="4"/>
      <c r="BT258" s="39"/>
      <c r="BU258" s="30"/>
      <c r="BV258" s="31"/>
      <c r="BW258" s="14"/>
      <c r="BX258" s="4"/>
      <c r="BY258" s="40">
        <v>142600</v>
      </c>
      <c r="BZ258" s="37">
        <v>27094</v>
      </c>
      <c r="CA258" s="41">
        <v>169694</v>
      </c>
      <c r="CB258" s="14">
        <v>3393880</v>
      </c>
      <c r="CC258" s="4"/>
      <c r="CD258" s="35">
        <v>328831</v>
      </c>
      <c r="CE258" s="37">
        <v>62478</v>
      </c>
      <c r="CF258" s="31">
        <v>391309</v>
      </c>
      <c r="CG258" s="14">
        <v>7826180</v>
      </c>
      <c r="CH258" s="4"/>
      <c r="CI258" s="39"/>
      <c r="CJ258" s="30"/>
      <c r="CK258" s="31"/>
      <c r="CL258" s="14"/>
      <c r="CM258" s="4"/>
      <c r="CN258" s="39">
        <v>125000</v>
      </c>
      <c r="CO258" s="14">
        <v>23750</v>
      </c>
      <c r="CP258" s="31">
        <v>148750</v>
      </c>
      <c r="CQ258" s="14">
        <v>2975000</v>
      </c>
      <c r="CR258" s="4"/>
      <c r="CS258" s="39">
        <v>208000</v>
      </c>
      <c r="CT258" s="14">
        <v>39520</v>
      </c>
      <c r="CU258" s="39">
        <v>247520</v>
      </c>
      <c r="CV258" s="14">
        <v>4950400</v>
      </c>
      <c r="CW258" s="4"/>
      <c r="CX258" s="39"/>
      <c r="CY258" s="30"/>
      <c r="CZ258" s="31"/>
      <c r="DA258" s="14"/>
      <c r="DB258" s="286"/>
      <c r="DC258" s="14"/>
      <c r="DD258" s="14"/>
      <c r="DE258" s="14"/>
      <c r="DF258" s="14"/>
      <c r="DG258" s="4"/>
      <c r="DH258" s="39"/>
      <c r="DI258" s="30"/>
      <c r="DJ258" s="31"/>
      <c r="DK258" s="14"/>
      <c r="DL258" s="4"/>
      <c r="DM258" s="39"/>
      <c r="DN258" s="30"/>
      <c r="DO258" s="31"/>
      <c r="DP258" s="14"/>
      <c r="DQ258" s="4"/>
      <c r="DR258" s="39"/>
      <c r="DS258" s="30"/>
      <c r="DT258" s="31"/>
      <c r="DU258" s="14"/>
      <c r="DV258" s="4"/>
      <c r="DW258" s="45">
        <v>158750</v>
      </c>
      <c r="DX258" s="14">
        <v>30162.5</v>
      </c>
      <c r="DY258" s="61">
        <v>188912.5</v>
      </c>
      <c r="DZ258" s="14">
        <v>3778250</v>
      </c>
      <c r="EA258" s="4"/>
      <c r="EB258" s="39"/>
      <c r="EC258" s="43"/>
      <c r="ED258" s="31"/>
      <c r="EE258" s="14"/>
      <c r="EF258" s="4"/>
      <c r="EG258" s="39"/>
      <c r="EH258" s="30"/>
      <c r="EI258" s="31"/>
      <c r="EJ258" s="14"/>
      <c r="EK258" s="4"/>
      <c r="EL258" s="39"/>
      <c r="EM258" s="30"/>
      <c r="EN258" s="31"/>
      <c r="EO258" s="14"/>
      <c r="EP258" s="4"/>
      <c r="EQ258" s="39"/>
      <c r="ER258" s="30"/>
      <c r="ES258" s="31"/>
      <c r="ET258" s="14"/>
      <c r="EU258" s="4"/>
      <c r="EV258" s="39"/>
      <c r="EW258" s="30"/>
      <c r="EX258" s="31"/>
      <c r="EY258" s="14"/>
      <c r="EZ258" s="286"/>
      <c r="FA258" s="39"/>
      <c r="FB258" s="30"/>
      <c r="FC258" s="31"/>
      <c r="FD258" s="14"/>
      <c r="FE258" s="4"/>
      <c r="FF258" s="39"/>
      <c r="FG258" s="30"/>
      <c r="FH258" s="31"/>
      <c r="FI258" s="14"/>
      <c r="FJ258" s="94"/>
      <c r="FK258" s="87">
        <f t="shared" si="237"/>
        <v>189765.27951359999</v>
      </c>
      <c r="FL258" s="87"/>
      <c r="FM258" s="87"/>
      <c r="FN258" s="87"/>
      <c r="FO258" s="87"/>
      <c r="FP258" s="87"/>
      <c r="FQ258" s="87"/>
      <c r="FR258" s="87"/>
      <c r="FS258" s="87"/>
      <c r="FT258" s="87"/>
      <c r="FU258" s="87"/>
      <c r="FV258" s="87"/>
      <c r="FW258" s="87"/>
      <c r="FX258" s="87">
        <f t="shared" si="255"/>
        <v>169694</v>
      </c>
      <c r="FY258" s="87"/>
      <c r="FZ258" s="87"/>
      <c r="GA258" s="87">
        <f t="shared" si="251"/>
        <v>148750</v>
      </c>
      <c r="GB258" s="87"/>
      <c r="GC258" s="87"/>
      <c r="GD258" s="87"/>
      <c r="GE258" s="87"/>
      <c r="GF258" s="87"/>
      <c r="GG258" s="87"/>
      <c r="GH258" s="87">
        <f t="shared" si="245"/>
        <v>188912.5</v>
      </c>
      <c r="GI258" s="87"/>
      <c r="GJ258" s="87"/>
      <c r="GK258" s="87"/>
      <c r="GL258" s="87"/>
      <c r="GM258" s="87"/>
      <c r="GN258" s="87"/>
      <c r="GO258" s="87"/>
      <c r="GP258" s="95"/>
      <c r="GQ258" s="87">
        <f t="shared" si="239"/>
        <v>189765.27951359999</v>
      </c>
      <c r="GR258" s="96">
        <f t="shared" si="232"/>
        <v>148750</v>
      </c>
      <c r="GS258" s="20" t="str">
        <f t="shared" si="259"/>
        <v>LABORATORIOS GOTHAPLAST LTDA</v>
      </c>
      <c r="GT258" s="98">
        <f t="shared" si="247"/>
        <v>151812.22361088</v>
      </c>
      <c r="GU258" s="98">
        <f>FK258*1.2</f>
        <v>227718.33541631998</v>
      </c>
      <c r="GV258" s="96">
        <f t="shared" si="260"/>
        <v>169118.83333333334</v>
      </c>
      <c r="GW258" s="87">
        <f>GV258-GR258</f>
        <v>20368.833333333343</v>
      </c>
      <c r="GX258" s="88">
        <f t="shared" si="285"/>
        <v>0.10733698696380103</v>
      </c>
      <c r="GY258" s="96">
        <f t="shared" si="261"/>
        <v>148750</v>
      </c>
      <c r="GZ258" s="96">
        <f t="shared" si="235"/>
        <v>2975000</v>
      </c>
      <c r="HB258" s="84" t="s">
        <v>1075</v>
      </c>
    </row>
    <row r="259" spans="1:210" s="27" customFormat="1" ht="30" customHeight="1">
      <c r="A259" s="17">
        <v>243</v>
      </c>
      <c r="B259" s="18" t="s">
        <v>580</v>
      </c>
      <c r="C259" s="53" t="s">
        <v>581</v>
      </c>
      <c r="D259" s="55"/>
      <c r="E259" s="51">
        <v>1</v>
      </c>
      <c r="F259" s="19" t="s">
        <v>970</v>
      </c>
      <c r="G259" s="20" t="s">
        <v>981</v>
      </c>
      <c r="H259" s="60"/>
      <c r="I259" s="90" t="s">
        <v>1032</v>
      </c>
      <c r="J259" s="14">
        <v>17070</v>
      </c>
      <c r="K259" s="14"/>
      <c r="L259" s="14">
        <f t="shared" si="291"/>
        <v>19309.583999999999</v>
      </c>
      <c r="M259" s="14">
        <f t="shared" si="292"/>
        <v>21101.5133952</v>
      </c>
      <c r="N259" s="14">
        <f t="shared" si="293"/>
        <v>21101.5133952</v>
      </c>
      <c r="O259" s="14">
        <f t="shared" si="236"/>
        <v>21101.5133952</v>
      </c>
      <c r="P259" s="286"/>
      <c r="Q259" s="39"/>
      <c r="R259" s="30"/>
      <c r="S259" s="31"/>
      <c r="T259" s="31"/>
      <c r="U259" s="4"/>
      <c r="V259" s="39"/>
      <c r="W259" s="30"/>
      <c r="X259" s="31"/>
      <c r="Y259" s="31"/>
      <c r="Z259" s="286"/>
      <c r="AA259" s="39"/>
      <c r="AB259" s="39"/>
      <c r="AC259" s="31"/>
      <c r="AD259" s="31"/>
      <c r="AE259" s="4"/>
      <c r="AF259" s="39"/>
      <c r="AG259" s="30"/>
      <c r="AH259" s="31"/>
      <c r="AI259" s="31"/>
      <c r="AJ259" s="4"/>
      <c r="AK259" s="39"/>
      <c r="AL259" s="39"/>
      <c r="AM259" s="31"/>
      <c r="AN259" s="31"/>
      <c r="AO259" s="4"/>
      <c r="AP259" s="39"/>
      <c r="AQ259" s="30"/>
      <c r="AR259" s="31"/>
      <c r="AS259" s="14"/>
      <c r="AT259" s="4"/>
      <c r="AU259" s="39">
        <v>20150</v>
      </c>
      <c r="AV259" s="30">
        <v>0</v>
      </c>
      <c r="AW259" s="31">
        <v>20150</v>
      </c>
      <c r="AX259" s="14">
        <v>20150</v>
      </c>
      <c r="AY259" s="4"/>
      <c r="AZ259" s="39"/>
      <c r="BA259" s="30"/>
      <c r="BB259" s="31"/>
      <c r="BC259" s="31"/>
      <c r="BD259" s="4"/>
      <c r="BE259" s="39"/>
      <c r="BF259" s="30"/>
      <c r="BG259" s="31"/>
      <c r="BH259" s="14"/>
      <c r="BI259" s="4"/>
      <c r="BJ259" s="39"/>
      <c r="BK259" s="30"/>
      <c r="BL259" s="31"/>
      <c r="BM259" s="14"/>
      <c r="BN259" s="4"/>
      <c r="BO259" s="39"/>
      <c r="BP259" s="30"/>
      <c r="BQ259" s="31"/>
      <c r="BR259" s="14"/>
      <c r="BS259" s="4"/>
      <c r="BT259" s="39"/>
      <c r="BU259" s="30"/>
      <c r="BV259" s="31"/>
      <c r="BW259" s="14"/>
      <c r="BX259" s="4"/>
      <c r="BY259" s="39"/>
      <c r="BZ259" s="30"/>
      <c r="CA259" s="31"/>
      <c r="CB259" s="14"/>
      <c r="CC259" s="4"/>
      <c r="CD259" s="35"/>
      <c r="CE259" s="33"/>
      <c r="CF259" s="31"/>
      <c r="CG259" s="14"/>
      <c r="CH259" s="4"/>
      <c r="CI259" s="39"/>
      <c r="CJ259" s="30"/>
      <c r="CK259" s="31"/>
      <c r="CL259" s="14"/>
      <c r="CM259" s="4"/>
      <c r="CN259" s="39"/>
      <c r="CO259" s="30"/>
      <c r="CP259" s="31"/>
      <c r="CQ259" s="14"/>
      <c r="CR259" s="4"/>
      <c r="CS259" s="39"/>
      <c r="CT259" s="39"/>
      <c r="CU259" s="39"/>
      <c r="CV259" s="14"/>
      <c r="CW259" s="4"/>
      <c r="CX259" s="39"/>
      <c r="CY259" s="30"/>
      <c r="CZ259" s="31"/>
      <c r="DA259" s="14"/>
      <c r="DB259" s="286"/>
      <c r="DC259" s="14"/>
      <c r="DD259" s="14"/>
      <c r="DE259" s="14"/>
      <c r="DF259" s="14"/>
      <c r="DG259" s="4"/>
      <c r="DH259" s="39"/>
      <c r="DI259" s="30"/>
      <c r="DJ259" s="31"/>
      <c r="DK259" s="14"/>
      <c r="DL259" s="4"/>
      <c r="DM259" s="39"/>
      <c r="DN259" s="30"/>
      <c r="DO259" s="31"/>
      <c r="DP259" s="14"/>
      <c r="DQ259" s="4"/>
      <c r="DR259" s="39"/>
      <c r="DS259" s="30"/>
      <c r="DT259" s="31"/>
      <c r="DU259" s="14"/>
      <c r="DV259" s="4"/>
      <c r="DW259" s="46"/>
      <c r="DX259" s="61"/>
      <c r="DY259" s="61"/>
      <c r="DZ259" s="14"/>
      <c r="EA259" s="4"/>
      <c r="EB259" s="39"/>
      <c r="EC259" s="43"/>
      <c r="ED259" s="31"/>
      <c r="EE259" s="14"/>
      <c r="EF259" s="4"/>
      <c r="EG259" s="39"/>
      <c r="EH259" s="30"/>
      <c r="EI259" s="31"/>
      <c r="EJ259" s="14"/>
      <c r="EK259" s="4"/>
      <c r="EL259" s="39"/>
      <c r="EM259" s="30"/>
      <c r="EN259" s="31"/>
      <c r="EO259" s="14"/>
      <c r="EP259" s="4"/>
      <c r="EQ259" s="39"/>
      <c r="ER259" s="30"/>
      <c r="ES259" s="31"/>
      <c r="ET259" s="14"/>
      <c r="EU259" s="4"/>
      <c r="EV259" s="39"/>
      <c r="EW259" s="30"/>
      <c r="EX259" s="31"/>
      <c r="EY259" s="14"/>
      <c r="EZ259" s="286"/>
      <c r="FA259" s="39"/>
      <c r="FB259" s="30"/>
      <c r="FC259" s="31"/>
      <c r="FD259" s="14"/>
      <c r="FE259" s="4"/>
      <c r="FF259" s="39"/>
      <c r="FG259" s="30"/>
      <c r="FH259" s="31"/>
      <c r="FI259" s="14"/>
      <c r="FJ259" s="94"/>
      <c r="FK259" s="87">
        <f t="shared" si="237"/>
        <v>21101.5133952</v>
      </c>
      <c r="FL259" s="87"/>
      <c r="FM259" s="87"/>
      <c r="FN259" s="87"/>
      <c r="FO259" s="87"/>
      <c r="FP259" s="87"/>
      <c r="FQ259" s="87"/>
      <c r="FR259" s="87">
        <f t="shared" si="243"/>
        <v>20150</v>
      </c>
      <c r="FS259" s="87"/>
      <c r="FT259" s="87"/>
      <c r="FU259" s="87"/>
      <c r="FV259" s="87"/>
      <c r="FW259" s="87"/>
      <c r="FX259" s="87"/>
      <c r="FY259" s="87"/>
      <c r="FZ259" s="87"/>
      <c r="GA259" s="87"/>
      <c r="GB259" s="87"/>
      <c r="GC259" s="87"/>
      <c r="GD259" s="87"/>
      <c r="GE259" s="87"/>
      <c r="GF259" s="87"/>
      <c r="GG259" s="87"/>
      <c r="GH259" s="87"/>
      <c r="GI259" s="87"/>
      <c r="GJ259" s="87"/>
      <c r="GK259" s="87"/>
      <c r="GL259" s="87"/>
      <c r="GM259" s="87"/>
      <c r="GN259" s="87"/>
      <c r="GO259" s="87"/>
      <c r="GP259" s="95"/>
      <c r="GQ259" s="87">
        <f t="shared" si="239"/>
        <v>21101.5133952</v>
      </c>
      <c r="GR259" s="96">
        <f t="shared" si="232"/>
        <v>20150</v>
      </c>
      <c r="GS259" s="20" t="str">
        <f t="shared" si="259"/>
        <v>BIOPLAST S.A.S</v>
      </c>
      <c r="GT259" s="96">
        <f t="shared" si="247"/>
        <v>16881.21071616</v>
      </c>
      <c r="GU259" s="96">
        <f t="shared" si="248"/>
        <v>24180</v>
      </c>
      <c r="GV259" s="96">
        <f t="shared" si="260"/>
        <v>20150</v>
      </c>
      <c r="GW259" s="87">
        <f t="shared" si="284"/>
        <v>-951.51339519999965</v>
      </c>
      <c r="GX259" s="88">
        <f t="shared" si="285"/>
        <v>-4.5092187341237912E-2</v>
      </c>
      <c r="GY259" s="96">
        <f t="shared" si="261"/>
        <v>20150</v>
      </c>
      <c r="GZ259" s="96">
        <f t="shared" si="235"/>
        <v>20150</v>
      </c>
    </row>
    <row r="260" spans="1:210" s="27" customFormat="1" ht="30" customHeight="1">
      <c r="A260" s="17">
        <v>244</v>
      </c>
      <c r="B260" s="18" t="s">
        <v>582</v>
      </c>
      <c r="C260" s="53" t="s">
        <v>583</v>
      </c>
      <c r="D260" s="55" t="s">
        <v>953</v>
      </c>
      <c r="E260" s="51">
        <v>4</v>
      </c>
      <c r="F260" s="19" t="s">
        <v>970</v>
      </c>
      <c r="G260" s="20" t="s">
        <v>981</v>
      </c>
      <c r="H260" s="60"/>
      <c r="I260" s="90" t="s">
        <v>1034</v>
      </c>
      <c r="J260" s="14">
        <v>1183455</v>
      </c>
      <c r="K260" s="14"/>
      <c r="L260" s="14">
        <f t="shared" si="291"/>
        <v>1338724.2960000001</v>
      </c>
      <c r="M260" s="14">
        <f t="shared" si="292"/>
        <v>1462957.9106688001</v>
      </c>
      <c r="N260" s="14">
        <f t="shared" si="293"/>
        <v>1462957.9106688001</v>
      </c>
      <c r="O260" s="14">
        <f t="shared" si="236"/>
        <v>5851831.6426752005</v>
      </c>
      <c r="P260" s="286"/>
      <c r="Q260" s="39"/>
      <c r="R260" s="30"/>
      <c r="S260" s="31"/>
      <c r="T260" s="31"/>
      <c r="U260" s="4"/>
      <c r="V260" s="39"/>
      <c r="W260" s="30"/>
      <c r="X260" s="31"/>
      <c r="Y260" s="31"/>
      <c r="Z260" s="286"/>
      <c r="AA260" s="39"/>
      <c r="AB260" s="39"/>
      <c r="AC260" s="31"/>
      <c r="AD260" s="31"/>
      <c r="AE260" s="4"/>
      <c r="AF260" s="39"/>
      <c r="AG260" s="30"/>
      <c r="AH260" s="31"/>
      <c r="AI260" s="31"/>
      <c r="AJ260" s="4"/>
      <c r="AK260" s="39"/>
      <c r="AL260" s="39"/>
      <c r="AM260" s="31"/>
      <c r="AN260" s="31"/>
      <c r="AO260" s="4"/>
      <c r="AP260" s="39"/>
      <c r="AQ260" s="30"/>
      <c r="AR260" s="31"/>
      <c r="AS260" s="14"/>
      <c r="AT260" s="4"/>
      <c r="AU260" s="39"/>
      <c r="AV260" s="30"/>
      <c r="AW260" s="31"/>
      <c r="AX260" s="14"/>
      <c r="AY260" s="4"/>
      <c r="AZ260" s="39"/>
      <c r="BA260" s="30"/>
      <c r="BB260" s="31"/>
      <c r="BC260" s="31"/>
      <c r="BD260" s="4"/>
      <c r="BE260" s="39"/>
      <c r="BF260" s="30"/>
      <c r="BG260" s="31"/>
      <c r="BH260" s="14"/>
      <c r="BI260" s="4"/>
      <c r="BJ260" s="39"/>
      <c r="BK260" s="30"/>
      <c r="BL260" s="31"/>
      <c r="BM260" s="14"/>
      <c r="BN260" s="4"/>
      <c r="BO260" s="39"/>
      <c r="BP260" s="30"/>
      <c r="BQ260" s="31"/>
      <c r="BR260" s="14"/>
      <c r="BS260" s="4"/>
      <c r="BT260" s="39"/>
      <c r="BU260" s="30"/>
      <c r="BV260" s="31"/>
      <c r="BW260" s="14"/>
      <c r="BX260" s="4"/>
      <c r="BY260" s="39"/>
      <c r="BZ260" s="30"/>
      <c r="CA260" s="31"/>
      <c r="CB260" s="14"/>
      <c r="CC260" s="4"/>
      <c r="CD260" s="35"/>
      <c r="CE260" s="33"/>
      <c r="CF260" s="31"/>
      <c r="CG260" s="14"/>
      <c r="CH260" s="4"/>
      <c r="CI260" s="39"/>
      <c r="CJ260" s="30"/>
      <c r="CK260" s="31"/>
      <c r="CL260" s="14"/>
      <c r="CM260" s="4"/>
      <c r="CN260" s="39"/>
      <c r="CO260" s="30"/>
      <c r="CP260" s="31"/>
      <c r="CQ260" s="14"/>
      <c r="CR260" s="4"/>
      <c r="CS260" s="39"/>
      <c r="CT260" s="39"/>
      <c r="CU260" s="39"/>
      <c r="CV260" s="14"/>
      <c r="CW260" s="4"/>
      <c r="CX260" s="39"/>
      <c r="CY260" s="30"/>
      <c r="CZ260" s="31"/>
      <c r="DA260" s="14"/>
      <c r="DB260" s="286"/>
      <c r="DC260" s="43"/>
      <c r="DD260" s="43"/>
      <c r="DE260" s="14"/>
      <c r="DF260" s="14"/>
      <c r="DG260" s="4"/>
      <c r="DH260" s="39"/>
      <c r="DI260" s="30"/>
      <c r="DJ260" s="31"/>
      <c r="DK260" s="14"/>
      <c r="DL260" s="4"/>
      <c r="DM260" s="39"/>
      <c r="DN260" s="30"/>
      <c r="DO260" s="31"/>
      <c r="DP260" s="14"/>
      <c r="DQ260" s="4"/>
      <c r="DR260" s="39"/>
      <c r="DS260" s="30"/>
      <c r="DT260" s="31"/>
      <c r="DU260" s="14"/>
      <c r="DV260" s="4"/>
      <c r="DW260" s="46"/>
      <c r="DX260" s="61"/>
      <c r="DY260" s="61"/>
      <c r="DZ260" s="14"/>
      <c r="EA260" s="4"/>
      <c r="EB260" s="39"/>
      <c r="EC260" s="43"/>
      <c r="ED260" s="31"/>
      <c r="EE260" s="14"/>
      <c r="EF260" s="4"/>
      <c r="EG260" s="39"/>
      <c r="EH260" s="30"/>
      <c r="EI260" s="31"/>
      <c r="EJ260" s="14"/>
      <c r="EK260" s="4"/>
      <c r="EL260" s="39"/>
      <c r="EM260" s="30"/>
      <c r="EN260" s="31"/>
      <c r="EO260" s="14"/>
      <c r="EP260" s="4"/>
      <c r="EQ260" s="39"/>
      <c r="ER260" s="30"/>
      <c r="ES260" s="31"/>
      <c r="ET260" s="14"/>
      <c r="EU260" s="4"/>
      <c r="EV260" s="39"/>
      <c r="EW260" s="30"/>
      <c r="EX260" s="31"/>
      <c r="EY260" s="14"/>
      <c r="EZ260" s="286"/>
      <c r="FA260" s="39"/>
      <c r="FB260" s="30"/>
      <c r="FC260" s="31"/>
      <c r="FD260" s="14"/>
      <c r="FE260" s="4"/>
      <c r="FF260" s="39"/>
      <c r="FG260" s="30"/>
      <c r="FH260" s="31"/>
      <c r="FI260" s="14"/>
      <c r="FJ260" s="94"/>
      <c r="FK260" s="87">
        <f t="shared" si="237"/>
        <v>1462957.9106688001</v>
      </c>
      <c r="FL260" s="87"/>
      <c r="FM260" s="87"/>
      <c r="FN260" s="87"/>
      <c r="FO260" s="87"/>
      <c r="FP260" s="87"/>
      <c r="FQ260" s="87"/>
      <c r="FR260" s="87"/>
      <c r="FS260" s="87"/>
      <c r="FT260" s="87"/>
      <c r="FU260" s="87"/>
      <c r="FV260" s="87"/>
      <c r="FW260" s="87"/>
      <c r="FX260" s="87"/>
      <c r="FY260" s="87"/>
      <c r="FZ260" s="87"/>
      <c r="GA260" s="87"/>
      <c r="GB260" s="87"/>
      <c r="GC260" s="87"/>
      <c r="GD260" s="87"/>
      <c r="GE260" s="87"/>
      <c r="GF260" s="87"/>
      <c r="GG260" s="87"/>
      <c r="GH260" s="87"/>
      <c r="GI260" s="87"/>
      <c r="GJ260" s="87"/>
      <c r="GK260" s="87"/>
      <c r="GL260" s="87"/>
      <c r="GM260" s="87"/>
      <c r="GN260" s="87"/>
      <c r="GO260" s="87"/>
      <c r="GP260" s="95"/>
      <c r="GQ260" s="87">
        <f t="shared" si="239"/>
        <v>1462957.9106688001</v>
      </c>
      <c r="GR260" s="96">
        <f t="shared" si="232"/>
        <v>0</v>
      </c>
      <c r="GS260" s="20" t="s">
        <v>1021</v>
      </c>
      <c r="GT260" s="96">
        <f t="shared" si="247"/>
        <v>1170366.3285350401</v>
      </c>
      <c r="GU260" s="96">
        <f t="shared" si="248"/>
        <v>0</v>
      </c>
      <c r="GV260" s="96">
        <v>0</v>
      </c>
      <c r="GW260" s="87">
        <v>0</v>
      </c>
      <c r="GX260" s="88">
        <f t="shared" si="285"/>
        <v>0</v>
      </c>
      <c r="GY260" s="96">
        <f>GQ260</f>
        <v>1462957.9106688001</v>
      </c>
      <c r="GZ260" s="96">
        <f t="shared" si="235"/>
        <v>5851831.6426752005</v>
      </c>
    </row>
    <row r="261" spans="1:210" s="27" customFormat="1" ht="30" customHeight="1">
      <c r="A261" s="17">
        <v>245</v>
      </c>
      <c r="B261" s="18" t="s">
        <v>584</v>
      </c>
      <c r="C261" s="53" t="s">
        <v>585</v>
      </c>
      <c r="D261" s="55"/>
      <c r="E261" s="51">
        <v>8000</v>
      </c>
      <c r="F261" s="19" t="s">
        <v>970</v>
      </c>
      <c r="G261" s="20" t="s">
        <v>981</v>
      </c>
      <c r="H261" s="60"/>
      <c r="I261" s="90" t="s">
        <v>1026</v>
      </c>
      <c r="J261" s="14">
        <v>371.28</v>
      </c>
      <c r="K261" s="14"/>
      <c r="L261" s="14">
        <f t="shared" si="291"/>
        <v>419.99193599999995</v>
      </c>
      <c r="M261" s="14">
        <f t="shared" si="292"/>
        <v>458.96718766079994</v>
      </c>
      <c r="N261" s="14">
        <f t="shared" si="293"/>
        <v>458.96718766079994</v>
      </c>
      <c r="O261" s="14">
        <f t="shared" si="236"/>
        <v>3671737.5012863996</v>
      </c>
      <c r="P261" s="286"/>
      <c r="Q261" s="39"/>
      <c r="R261" s="30"/>
      <c r="S261" s="31"/>
      <c r="T261" s="31"/>
      <c r="U261" s="4"/>
      <c r="V261" s="39"/>
      <c r="W261" s="30"/>
      <c r="X261" s="31"/>
      <c r="Y261" s="31"/>
      <c r="Z261" s="286"/>
      <c r="AA261" s="39"/>
      <c r="AB261" s="39"/>
      <c r="AC261" s="31"/>
      <c r="AD261" s="31"/>
      <c r="AE261" s="4"/>
      <c r="AF261" s="39"/>
      <c r="AG261" s="30"/>
      <c r="AH261" s="31"/>
      <c r="AI261" s="31"/>
      <c r="AJ261" s="4"/>
      <c r="AK261" s="39"/>
      <c r="AL261" s="39"/>
      <c r="AM261" s="31"/>
      <c r="AN261" s="31"/>
      <c r="AO261" s="4"/>
      <c r="AP261" s="39"/>
      <c r="AQ261" s="30"/>
      <c r="AR261" s="31"/>
      <c r="AS261" s="14"/>
      <c r="AT261" s="4"/>
      <c r="AU261" s="39"/>
      <c r="AV261" s="30"/>
      <c r="AW261" s="31"/>
      <c r="AX261" s="14"/>
      <c r="AY261" s="4"/>
      <c r="AZ261" s="39"/>
      <c r="BA261" s="30"/>
      <c r="BB261" s="31"/>
      <c r="BC261" s="31"/>
      <c r="BD261" s="4"/>
      <c r="BE261" s="39"/>
      <c r="BF261" s="30"/>
      <c r="BG261" s="31"/>
      <c r="BH261" s="14"/>
      <c r="BI261" s="4"/>
      <c r="BJ261" s="39"/>
      <c r="BK261" s="30"/>
      <c r="BL261" s="31"/>
      <c r="BM261" s="14"/>
      <c r="BN261" s="4"/>
      <c r="BO261" s="39"/>
      <c r="BP261" s="30"/>
      <c r="BQ261" s="31"/>
      <c r="BR261" s="14"/>
      <c r="BS261" s="4"/>
      <c r="BT261" s="39"/>
      <c r="BU261" s="30"/>
      <c r="BV261" s="31"/>
      <c r="BW261" s="14"/>
      <c r="BX261" s="4"/>
      <c r="BY261" s="39"/>
      <c r="BZ261" s="30"/>
      <c r="CA261" s="31"/>
      <c r="CB261" s="14"/>
      <c r="CC261" s="4"/>
      <c r="CD261" s="35"/>
      <c r="CE261" s="33"/>
      <c r="CF261" s="31"/>
      <c r="CG261" s="14"/>
      <c r="CH261" s="4"/>
      <c r="CI261" s="39"/>
      <c r="CJ261" s="30"/>
      <c r="CK261" s="31"/>
      <c r="CL261" s="14"/>
      <c r="CM261" s="4"/>
      <c r="CN261" s="39">
        <v>580</v>
      </c>
      <c r="CO261" s="14">
        <v>110.2</v>
      </c>
      <c r="CP261" s="31">
        <v>690.2</v>
      </c>
      <c r="CQ261" s="14">
        <v>5521600</v>
      </c>
      <c r="CR261" s="4"/>
      <c r="CS261" s="39"/>
      <c r="CT261" s="39"/>
      <c r="CU261" s="39"/>
      <c r="CV261" s="14"/>
      <c r="CW261" s="4"/>
      <c r="CX261" s="43">
        <v>211</v>
      </c>
      <c r="CY261" s="14">
        <v>40.090000000000003</v>
      </c>
      <c r="CZ261" s="31">
        <v>251.09</v>
      </c>
      <c r="DA261" s="14">
        <v>2008720</v>
      </c>
      <c r="DB261" s="286"/>
      <c r="DC261" s="14"/>
      <c r="DD261" s="14"/>
      <c r="DE261" s="14"/>
      <c r="DF261" s="14"/>
      <c r="DG261" s="4"/>
      <c r="DH261" s="39"/>
      <c r="DI261" s="30"/>
      <c r="DJ261" s="31"/>
      <c r="DK261" s="14"/>
      <c r="DL261" s="4"/>
      <c r="DM261" s="39"/>
      <c r="DN261" s="30"/>
      <c r="DO261" s="31"/>
      <c r="DP261" s="14"/>
      <c r="DQ261" s="4"/>
      <c r="DR261" s="39"/>
      <c r="DS261" s="30"/>
      <c r="DT261" s="31"/>
      <c r="DU261" s="14"/>
      <c r="DV261" s="4"/>
      <c r="DW261" s="45">
        <v>1130</v>
      </c>
      <c r="DX261" s="14">
        <v>214.7</v>
      </c>
      <c r="DY261" s="61">
        <v>1344.7</v>
      </c>
      <c r="DZ261" s="14">
        <v>10757600</v>
      </c>
      <c r="EA261" s="4"/>
      <c r="EB261" s="39"/>
      <c r="EC261" s="43"/>
      <c r="ED261" s="31"/>
      <c r="EE261" s="14"/>
      <c r="EF261" s="4"/>
      <c r="EG261" s="39"/>
      <c r="EH261" s="30"/>
      <c r="EI261" s="31"/>
      <c r="EJ261" s="14"/>
      <c r="EK261" s="4"/>
      <c r="EL261" s="39"/>
      <c r="EM261" s="30"/>
      <c r="EN261" s="31"/>
      <c r="EO261" s="14"/>
      <c r="EP261" s="4"/>
      <c r="EQ261" s="39">
        <v>232767</v>
      </c>
      <c r="ER261" s="14">
        <v>44225.73</v>
      </c>
      <c r="ES261" s="31">
        <v>276992.73</v>
      </c>
      <c r="ET261" s="14">
        <v>2215941840</v>
      </c>
      <c r="EU261" s="4"/>
      <c r="EV261" s="39"/>
      <c r="EW261" s="30"/>
      <c r="EX261" s="31"/>
      <c r="EY261" s="14"/>
      <c r="EZ261" s="286"/>
      <c r="FA261" s="39"/>
      <c r="FB261" s="30"/>
      <c r="FC261" s="31"/>
      <c r="FD261" s="14"/>
      <c r="FE261" s="4"/>
      <c r="FF261" s="39"/>
      <c r="FG261" s="30"/>
      <c r="FH261" s="31"/>
      <c r="FI261" s="14"/>
      <c r="FJ261" s="94"/>
      <c r="FK261" s="87">
        <f t="shared" si="237"/>
        <v>458.96718766079994</v>
      </c>
      <c r="FL261" s="87"/>
      <c r="FM261" s="87"/>
      <c r="FN261" s="87"/>
      <c r="FO261" s="87"/>
      <c r="FP261" s="87"/>
      <c r="FQ261" s="87"/>
      <c r="FR261" s="87"/>
      <c r="FS261" s="87"/>
      <c r="FT261" s="87"/>
      <c r="FU261" s="87"/>
      <c r="FV261" s="87"/>
      <c r="FW261" s="87"/>
      <c r="FX261" s="87"/>
      <c r="FY261" s="87"/>
      <c r="FZ261" s="87"/>
      <c r="GA261" s="87">
        <f t="shared" si="251"/>
        <v>690.2</v>
      </c>
      <c r="GB261" s="87"/>
      <c r="GC261" s="87">
        <f t="shared" si="275"/>
        <v>251.09</v>
      </c>
      <c r="GD261" s="87"/>
      <c r="GE261" s="87"/>
      <c r="GF261" s="87"/>
      <c r="GG261" s="87"/>
      <c r="GH261" s="87"/>
      <c r="GI261" s="87"/>
      <c r="GJ261" s="87"/>
      <c r="GK261" s="87"/>
      <c r="GL261" s="87"/>
      <c r="GM261" s="87"/>
      <c r="GN261" s="87"/>
      <c r="GO261" s="87"/>
      <c r="GP261" s="95"/>
      <c r="GQ261" s="87">
        <f t="shared" si="239"/>
        <v>458.96718766079994</v>
      </c>
      <c r="GR261" s="96">
        <f t="shared" si="232"/>
        <v>251.09</v>
      </c>
      <c r="GS261" s="20" t="str">
        <f t="shared" ref="GS261:GS268" si="294">INDEX($FL$15:$GO$15,1,MATCH(GR261,FL261:GO261,0))</f>
        <v>M&amp;M EQUIPOS MEDICOS SAS</v>
      </c>
      <c r="GT261" s="98">
        <f t="shared" si="247"/>
        <v>367.17375012863999</v>
      </c>
      <c r="GU261" s="98">
        <f>FK261*1.2</f>
        <v>550.76062519295988</v>
      </c>
      <c r="GV261" s="96">
        <f t="shared" ref="GV261:GV268" si="295">AVERAGE(FL261:GO261)</f>
        <v>470.64500000000004</v>
      </c>
      <c r="GW261" s="87">
        <f>GV261-GQ261</f>
        <v>11.677812339200102</v>
      </c>
      <c r="GX261" s="88">
        <f t="shared" si="285"/>
        <v>2.544367582945951E-2</v>
      </c>
      <c r="GY261" s="96">
        <f>GQ261</f>
        <v>458.96718766079994</v>
      </c>
      <c r="GZ261" s="96">
        <f t="shared" si="235"/>
        <v>3671737.5012863996</v>
      </c>
      <c r="HB261" s="84" t="s">
        <v>1079</v>
      </c>
    </row>
    <row r="262" spans="1:210" s="27" customFormat="1" ht="30" customHeight="1">
      <c r="A262" s="17">
        <v>246</v>
      </c>
      <c r="B262" s="18" t="s">
        <v>586</v>
      </c>
      <c r="C262" s="53" t="s">
        <v>587</v>
      </c>
      <c r="D262" s="55"/>
      <c r="E262" s="51">
        <v>1</v>
      </c>
      <c r="F262" s="19" t="s">
        <v>970</v>
      </c>
      <c r="G262" s="20" t="s">
        <v>981</v>
      </c>
      <c r="H262" s="60"/>
      <c r="I262" s="90" t="s">
        <v>1027</v>
      </c>
      <c r="J262" s="14">
        <v>90400</v>
      </c>
      <c r="K262" s="14"/>
      <c r="L262" s="14"/>
      <c r="M262" s="14"/>
      <c r="N262" s="14">
        <f>J262</f>
        <v>90400</v>
      </c>
      <c r="O262" s="14">
        <f t="shared" si="236"/>
        <v>90400</v>
      </c>
      <c r="P262" s="286"/>
      <c r="Q262" s="39"/>
      <c r="R262" s="30"/>
      <c r="S262" s="31"/>
      <c r="T262" s="31"/>
      <c r="U262" s="4"/>
      <c r="V262" s="39"/>
      <c r="W262" s="30"/>
      <c r="X262" s="31"/>
      <c r="Y262" s="31"/>
      <c r="Z262" s="286"/>
      <c r="AA262" s="39"/>
      <c r="AB262" s="14"/>
      <c r="AC262" s="31"/>
      <c r="AD262" s="31"/>
      <c r="AE262" s="4"/>
      <c r="AF262" s="39"/>
      <c r="AG262" s="30"/>
      <c r="AH262" s="31"/>
      <c r="AI262" s="31"/>
      <c r="AJ262" s="4"/>
      <c r="AK262" s="39"/>
      <c r="AL262" s="39"/>
      <c r="AM262" s="31"/>
      <c r="AN262" s="31"/>
      <c r="AO262" s="4"/>
      <c r="AP262" s="39"/>
      <c r="AQ262" s="30"/>
      <c r="AR262" s="31"/>
      <c r="AS262" s="14"/>
      <c r="AT262" s="4"/>
      <c r="AU262" s="39"/>
      <c r="AV262" s="30"/>
      <c r="AW262" s="31"/>
      <c r="AX262" s="14"/>
      <c r="AY262" s="4"/>
      <c r="AZ262" s="39"/>
      <c r="BA262" s="30"/>
      <c r="BB262" s="31"/>
      <c r="BC262" s="31"/>
      <c r="BD262" s="4"/>
      <c r="BE262" s="39"/>
      <c r="BF262" s="30"/>
      <c r="BG262" s="31"/>
      <c r="BH262" s="14"/>
      <c r="BI262" s="4"/>
      <c r="BJ262" s="39"/>
      <c r="BK262" s="30"/>
      <c r="BL262" s="31"/>
      <c r="BM262" s="14"/>
      <c r="BN262" s="4"/>
      <c r="BO262" s="39"/>
      <c r="BP262" s="30"/>
      <c r="BQ262" s="31"/>
      <c r="BR262" s="14"/>
      <c r="BS262" s="4"/>
      <c r="BT262" s="39"/>
      <c r="BU262" s="30"/>
      <c r="BV262" s="31"/>
      <c r="BW262" s="14"/>
      <c r="BX262" s="4"/>
      <c r="BY262" s="39"/>
      <c r="BZ262" s="30"/>
      <c r="CA262" s="31"/>
      <c r="CB262" s="14"/>
      <c r="CC262" s="4"/>
      <c r="CD262" s="35"/>
      <c r="CE262" s="33"/>
      <c r="CF262" s="31"/>
      <c r="CG262" s="14"/>
      <c r="CH262" s="4"/>
      <c r="CI262" s="39"/>
      <c r="CJ262" s="30"/>
      <c r="CK262" s="31"/>
      <c r="CL262" s="14"/>
      <c r="CM262" s="4"/>
      <c r="CN262" s="39"/>
      <c r="CO262" s="30"/>
      <c r="CP262" s="31"/>
      <c r="CQ262" s="14"/>
      <c r="CR262" s="4"/>
      <c r="CS262" s="39"/>
      <c r="CT262" s="39"/>
      <c r="CU262" s="39"/>
      <c r="CV262" s="14"/>
      <c r="CW262" s="4"/>
      <c r="CX262" s="39"/>
      <c r="CY262" s="30"/>
      <c r="CZ262" s="31"/>
      <c r="DA262" s="14"/>
      <c r="DB262" s="286"/>
      <c r="DC262" s="14"/>
      <c r="DD262" s="14"/>
      <c r="DE262" s="14"/>
      <c r="DF262" s="14"/>
      <c r="DG262" s="4"/>
      <c r="DH262" s="39"/>
      <c r="DI262" s="30"/>
      <c r="DJ262" s="31"/>
      <c r="DK262" s="14"/>
      <c r="DL262" s="4"/>
      <c r="DM262" s="39"/>
      <c r="DN262" s="30"/>
      <c r="DO262" s="31"/>
      <c r="DP262" s="14"/>
      <c r="DQ262" s="4"/>
      <c r="DR262" s="39"/>
      <c r="DS262" s="30"/>
      <c r="DT262" s="31"/>
      <c r="DU262" s="14"/>
      <c r="DV262" s="4"/>
      <c r="DW262" s="46"/>
      <c r="DX262" s="61"/>
      <c r="DY262" s="61"/>
      <c r="DZ262" s="14"/>
      <c r="EA262" s="4"/>
      <c r="EB262" s="39"/>
      <c r="EC262" s="43"/>
      <c r="ED262" s="31"/>
      <c r="EE262" s="14"/>
      <c r="EF262" s="4"/>
      <c r="EG262" s="39"/>
      <c r="EH262" s="30"/>
      <c r="EI262" s="31"/>
      <c r="EJ262" s="14"/>
      <c r="EK262" s="4"/>
      <c r="EL262" s="39"/>
      <c r="EM262" s="30"/>
      <c r="EN262" s="31"/>
      <c r="EO262" s="14"/>
      <c r="EP262" s="4"/>
      <c r="EQ262" s="39"/>
      <c r="ER262" s="30"/>
      <c r="ES262" s="31"/>
      <c r="ET262" s="14"/>
      <c r="EU262" s="4"/>
      <c r="EV262" s="39"/>
      <c r="EW262" s="30"/>
      <c r="EX262" s="31"/>
      <c r="EY262" s="14"/>
      <c r="EZ262" s="286"/>
      <c r="FA262" s="39">
        <v>95000</v>
      </c>
      <c r="FB262" s="30">
        <v>0</v>
      </c>
      <c r="FC262" s="31">
        <v>95000</v>
      </c>
      <c r="FD262" s="14">
        <v>95000</v>
      </c>
      <c r="FE262" s="4"/>
      <c r="FF262" s="39"/>
      <c r="FG262" s="30"/>
      <c r="FH262" s="31"/>
      <c r="FI262" s="14"/>
      <c r="FJ262" s="94"/>
      <c r="FK262" s="87">
        <f t="shared" si="237"/>
        <v>90400</v>
      </c>
      <c r="FL262" s="87"/>
      <c r="FM262" s="87"/>
      <c r="FN262" s="87"/>
      <c r="FO262" s="87"/>
      <c r="FP262" s="87"/>
      <c r="FQ262" s="87"/>
      <c r="FR262" s="87"/>
      <c r="FS262" s="87"/>
      <c r="FT262" s="87"/>
      <c r="FU262" s="87"/>
      <c r="FV262" s="87"/>
      <c r="FW262" s="87"/>
      <c r="FX262" s="87"/>
      <c r="FY262" s="87"/>
      <c r="FZ262" s="87"/>
      <c r="GA262" s="87"/>
      <c r="GB262" s="87"/>
      <c r="GC262" s="87"/>
      <c r="GD262" s="87"/>
      <c r="GE262" s="87"/>
      <c r="GF262" s="87"/>
      <c r="GG262" s="87"/>
      <c r="GH262" s="87"/>
      <c r="GI262" s="87"/>
      <c r="GJ262" s="87"/>
      <c r="GK262" s="87"/>
      <c r="GL262" s="87"/>
      <c r="GM262" s="87"/>
      <c r="GN262" s="87">
        <f t="shared" si="256"/>
        <v>95000</v>
      </c>
      <c r="GO262" s="87"/>
      <c r="GP262" s="95"/>
      <c r="GQ262" s="87">
        <f t="shared" si="239"/>
        <v>90400</v>
      </c>
      <c r="GR262" s="96">
        <f t="shared" si="232"/>
        <v>95000</v>
      </c>
      <c r="GS262" s="20" t="str">
        <f t="shared" si="294"/>
        <v>TELEFLEX MEDICAL COLOMBIA S.A.S.</v>
      </c>
      <c r="GT262" s="96">
        <f t="shared" si="247"/>
        <v>72320</v>
      </c>
      <c r="GU262" s="96">
        <f t="shared" si="248"/>
        <v>114000</v>
      </c>
      <c r="GV262" s="96">
        <f t="shared" si="295"/>
        <v>95000</v>
      </c>
      <c r="GW262" s="87">
        <f>GR262-GQ262</f>
        <v>4600</v>
      </c>
      <c r="GX262" s="88">
        <f t="shared" si="285"/>
        <v>5.0884955752212392E-2</v>
      </c>
      <c r="GY262" s="96">
        <f t="shared" ref="GY262:GY268" si="296">GR262</f>
        <v>95000</v>
      </c>
      <c r="GZ262" s="96">
        <f t="shared" si="235"/>
        <v>95000</v>
      </c>
    </row>
    <row r="263" spans="1:210" s="27" customFormat="1" ht="30" customHeight="1">
      <c r="A263" s="17">
        <v>247</v>
      </c>
      <c r="B263" s="18" t="s">
        <v>588</v>
      </c>
      <c r="C263" s="53" t="s">
        <v>589</v>
      </c>
      <c r="D263" s="55"/>
      <c r="E263" s="51">
        <v>1600</v>
      </c>
      <c r="F263" s="19" t="s">
        <v>970</v>
      </c>
      <c r="G263" s="20" t="s">
        <v>981</v>
      </c>
      <c r="H263" s="60"/>
      <c r="I263" s="90" t="s">
        <v>1046</v>
      </c>
      <c r="J263" s="14">
        <v>224.91</v>
      </c>
      <c r="K263" s="14"/>
      <c r="L263" s="14">
        <f t="shared" ref="L263:L264" si="297">(J263*13.12%)+J263</f>
        <v>254.418192</v>
      </c>
      <c r="M263" s="14">
        <f t="shared" ref="M263:M264" si="298">(L263*9.28%)+L263</f>
        <v>278.02820021759999</v>
      </c>
      <c r="N263" s="14">
        <f t="shared" ref="N263:N264" si="299">M263</f>
        <v>278.02820021759999</v>
      </c>
      <c r="O263" s="14">
        <f t="shared" si="236"/>
        <v>444845.12034815998</v>
      </c>
      <c r="P263" s="286"/>
      <c r="Q263" s="39">
        <v>280</v>
      </c>
      <c r="R263" s="14">
        <v>53.2</v>
      </c>
      <c r="S263" s="31">
        <v>333.2</v>
      </c>
      <c r="T263" s="31">
        <v>533120</v>
      </c>
      <c r="U263" s="4"/>
      <c r="V263" s="39"/>
      <c r="W263" s="30"/>
      <c r="X263" s="31"/>
      <c r="Y263" s="31"/>
      <c r="Z263" s="286"/>
      <c r="AA263" s="39">
        <v>430</v>
      </c>
      <c r="AB263" s="14">
        <v>81.7</v>
      </c>
      <c r="AC263" s="31">
        <v>511.7</v>
      </c>
      <c r="AD263" s="31">
        <v>818720</v>
      </c>
      <c r="AE263" s="4"/>
      <c r="AF263" s="39"/>
      <c r="AG263" s="30"/>
      <c r="AH263" s="31"/>
      <c r="AI263" s="31"/>
      <c r="AJ263" s="4"/>
      <c r="AK263" s="39"/>
      <c r="AL263" s="39"/>
      <c r="AM263" s="31"/>
      <c r="AN263" s="31"/>
      <c r="AO263" s="4"/>
      <c r="AP263" s="39"/>
      <c r="AQ263" s="30"/>
      <c r="AR263" s="31"/>
      <c r="AS263" s="14"/>
      <c r="AT263" s="4"/>
      <c r="AU263" s="39"/>
      <c r="AV263" s="30"/>
      <c r="AW263" s="31"/>
      <c r="AX263" s="14"/>
      <c r="AY263" s="4"/>
      <c r="AZ263" s="39"/>
      <c r="BA263" s="30"/>
      <c r="BB263" s="31"/>
      <c r="BC263" s="31"/>
      <c r="BD263" s="4"/>
      <c r="BE263" s="39"/>
      <c r="BF263" s="30"/>
      <c r="BG263" s="31"/>
      <c r="BH263" s="14"/>
      <c r="BI263" s="4"/>
      <c r="BJ263" s="39"/>
      <c r="BK263" s="30"/>
      <c r="BL263" s="31"/>
      <c r="BM263" s="14"/>
      <c r="BN263" s="4"/>
      <c r="BO263" s="39"/>
      <c r="BP263" s="30"/>
      <c r="BQ263" s="31"/>
      <c r="BR263" s="14"/>
      <c r="BS263" s="4"/>
      <c r="BT263" s="39"/>
      <c r="BU263" s="30"/>
      <c r="BV263" s="31"/>
      <c r="BW263" s="14"/>
      <c r="BX263" s="4"/>
      <c r="BY263" s="39"/>
      <c r="BZ263" s="30"/>
      <c r="CA263" s="31"/>
      <c r="CB263" s="14"/>
      <c r="CC263" s="4"/>
      <c r="CD263" s="35"/>
      <c r="CE263" s="33"/>
      <c r="CF263" s="31"/>
      <c r="CG263" s="14"/>
      <c r="CH263" s="4"/>
      <c r="CI263" s="39"/>
      <c r="CJ263" s="30"/>
      <c r="CK263" s="31"/>
      <c r="CL263" s="14"/>
      <c r="CM263" s="4"/>
      <c r="CN263" s="39"/>
      <c r="CO263" s="30"/>
      <c r="CP263" s="31"/>
      <c r="CQ263" s="14"/>
      <c r="CR263" s="4"/>
      <c r="CS263" s="39"/>
      <c r="CT263" s="39"/>
      <c r="CU263" s="39"/>
      <c r="CV263" s="14"/>
      <c r="CW263" s="4"/>
      <c r="CX263" s="39"/>
      <c r="CY263" s="30"/>
      <c r="CZ263" s="31"/>
      <c r="DA263" s="14"/>
      <c r="DB263" s="286"/>
      <c r="DC263" s="14">
        <v>275</v>
      </c>
      <c r="DD263" s="14">
        <v>52.25</v>
      </c>
      <c r="DE263" s="14">
        <v>327.25</v>
      </c>
      <c r="DF263" s="14">
        <v>523600</v>
      </c>
      <c r="DG263" s="4"/>
      <c r="DH263" s="39"/>
      <c r="DI263" s="30"/>
      <c r="DJ263" s="31"/>
      <c r="DK263" s="14"/>
      <c r="DL263" s="4"/>
      <c r="DM263" s="39"/>
      <c r="DN263" s="30"/>
      <c r="DO263" s="31"/>
      <c r="DP263" s="14"/>
      <c r="DQ263" s="4"/>
      <c r="DR263" s="39">
        <v>245</v>
      </c>
      <c r="DS263" s="14">
        <v>46.55</v>
      </c>
      <c r="DT263" s="31">
        <v>291.55</v>
      </c>
      <c r="DU263" s="14">
        <v>466480</v>
      </c>
      <c r="DV263" s="4"/>
      <c r="DW263" s="46"/>
      <c r="DX263" s="61"/>
      <c r="DY263" s="61"/>
      <c r="DZ263" s="14"/>
      <c r="EA263" s="4"/>
      <c r="EB263" s="39"/>
      <c r="EC263" s="43"/>
      <c r="ED263" s="31"/>
      <c r="EE263" s="14"/>
      <c r="EF263" s="4"/>
      <c r="EG263" s="39"/>
      <c r="EH263" s="30"/>
      <c r="EI263" s="31"/>
      <c r="EJ263" s="14"/>
      <c r="EK263" s="4"/>
      <c r="EL263" s="39"/>
      <c r="EM263" s="30"/>
      <c r="EN263" s="31"/>
      <c r="EO263" s="14"/>
      <c r="EP263" s="4"/>
      <c r="EQ263" s="39"/>
      <c r="ER263" s="30"/>
      <c r="ES263" s="31"/>
      <c r="ET263" s="14"/>
      <c r="EU263" s="4"/>
      <c r="EV263" s="39"/>
      <c r="EW263" s="30"/>
      <c r="EX263" s="31"/>
      <c r="EY263" s="14"/>
      <c r="EZ263" s="286"/>
      <c r="FA263" s="39"/>
      <c r="FB263" s="30"/>
      <c r="FC263" s="31"/>
      <c r="FD263" s="14"/>
      <c r="FE263" s="4"/>
      <c r="FF263" s="39"/>
      <c r="FG263" s="30"/>
      <c r="FH263" s="31"/>
      <c r="FI263" s="14"/>
      <c r="FJ263" s="94"/>
      <c r="FK263" s="87">
        <f t="shared" si="237"/>
        <v>278.02820021759999</v>
      </c>
      <c r="FL263" s="87">
        <f t="shared" si="241"/>
        <v>333.2</v>
      </c>
      <c r="FM263" s="87"/>
      <c r="FN263" s="87">
        <f t="shared" si="268"/>
        <v>511.7</v>
      </c>
      <c r="FO263" s="87"/>
      <c r="FP263" s="87"/>
      <c r="FQ263" s="87"/>
      <c r="FR263" s="87"/>
      <c r="FS263" s="87"/>
      <c r="FT263" s="87"/>
      <c r="FU263" s="87"/>
      <c r="FV263" s="87"/>
      <c r="FW263" s="87"/>
      <c r="FX263" s="87"/>
      <c r="FY263" s="87"/>
      <c r="FZ263" s="87"/>
      <c r="GA263" s="87"/>
      <c r="GB263" s="87"/>
      <c r="GC263" s="87"/>
      <c r="GD263" s="87">
        <f t="shared" si="238"/>
        <v>327.25</v>
      </c>
      <c r="GE263" s="87"/>
      <c r="GF263" s="87"/>
      <c r="GG263" s="87">
        <f t="shared" ref="GG263:GG267" si="300">DT263</f>
        <v>291.55</v>
      </c>
      <c r="GH263" s="87"/>
      <c r="GI263" s="87"/>
      <c r="GJ263" s="87"/>
      <c r="GK263" s="87"/>
      <c r="GL263" s="87"/>
      <c r="GM263" s="87"/>
      <c r="GN263" s="87"/>
      <c r="GO263" s="87"/>
      <c r="GP263" s="95"/>
      <c r="GQ263" s="87">
        <f t="shared" si="239"/>
        <v>278.02820021759999</v>
      </c>
      <c r="GR263" s="96">
        <f t="shared" si="232"/>
        <v>291.55</v>
      </c>
      <c r="GS263" s="20" t="str">
        <f t="shared" si="294"/>
        <v>NIPRO MEDICAL CORPORATION</v>
      </c>
      <c r="GT263" s="96">
        <f t="shared" si="247"/>
        <v>222.42256017407999</v>
      </c>
      <c r="GU263" s="96">
        <f t="shared" si="248"/>
        <v>349.86</v>
      </c>
      <c r="GV263" s="96">
        <f t="shared" si="295"/>
        <v>365.92500000000001</v>
      </c>
      <c r="GW263" s="87">
        <f>GR263-GQ263</f>
        <v>13.521799782400024</v>
      </c>
      <c r="GX263" s="88">
        <f t="shared" si="285"/>
        <v>4.8634634083222952E-2</v>
      </c>
      <c r="GY263" s="96">
        <f t="shared" si="296"/>
        <v>291.55</v>
      </c>
      <c r="GZ263" s="96">
        <f t="shared" si="235"/>
        <v>466480</v>
      </c>
    </row>
    <row r="264" spans="1:210" s="27" customFormat="1" ht="30" customHeight="1">
      <c r="A264" s="17">
        <v>248</v>
      </c>
      <c r="B264" s="18" t="s">
        <v>590</v>
      </c>
      <c r="C264" s="53" t="s">
        <v>591</v>
      </c>
      <c r="D264" s="55"/>
      <c r="E264" s="51">
        <v>35000</v>
      </c>
      <c r="F264" s="19" t="s">
        <v>970</v>
      </c>
      <c r="G264" s="20" t="s">
        <v>981</v>
      </c>
      <c r="H264" s="60"/>
      <c r="I264" s="90" t="s">
        <v>1046</v>
      </c>
      <c r="J264" s="14">
        <v>232.05</v>
      </c>
      <c r="K264" s="14"/>
      <c r="L264" s="14">
        <f t="shared" si="297"/>
        <v>262.49495999999999</v>
      </c>
      <c r="M264" s="14">
        <f t="shared" si="298"/>
        <v>286.85449228799996</v>
      </c>
      <c r="N264" s="14">
        <f t="shared" si="299"/>
        <v>286.85449228799996</v>
      </c>
      <c r="O264" s="14">
        <f t="shared" si="236"/>
        <v>10039907.230079999</v>
      </c>
      <c r="P264" s="286"/>
      <c r="Q264" s="39">
        <v>160</v>
      </c>
      <c r="R264" s="14">
        <v>30.4</v>
      </c>
      <c r="S264" s="31">
        <v>190.4</v>
      </c>
      <c r="T264" s="31">
        <v>6664000</v>
      </c>
      <c r="U264" s="4"/>
      <c r="V264" s="39"/>
      <c r="W264" s="30"/>
      <c r="X264" s="31"/>
      <c r="Y264" s="31"/>
      <c r="Z264" s="286"/>
      <c r="AA264" s="39">
        <v>260</v>
      </c>
      <c r="AB264" s="14">
        <v>49.4</v>
      </c>
      <c r="AC264" s="31">
        <v>309.39999999999998</v>
      </c>
      <c r="AD264" s="31">
        <v>10829000</v>
      </c>
      <c r="AE264" s="4"/>
      <c r="AF264" s="39"/>
      <c r="AG264" s="30"/>
      <c r="AH264" s="31"/>
      <c r="AI264" s="31"/>
      <c r="AJ264" s="4"/>
      <c r="AK264" s="39"/>
      <c r="AL264" s="39"/>
      <c r="AM264" s="31"/>
      <c r="AN264" s="31"/>
      <c r="AO264" s="4"/>
      <c r="AP264" s="39"/>
      <c r="AQ264" s="30"/>
      <c r="AR264" s="31"/>
      <c r="AS264" s="14"/>
      <c r="AT264" s="4"/>
      <c r="AU264" s="39"/>
      <c r="AV264" s="30"/>
      <c r="AW264" s="31"/>
      <c r="AX264" s="14"/>
      <c r="AY264" s="4"/>
      <c r="AZ264" s="39"/>
      <c r="BA264" s="30"/>
      <c r="BB264" s="31"/>
      <c r="BC264" s="31"/>
      <c r="BD264" s="4"/>
      <c r="BE264" s="39"/>
      <c r="BF264" s="30"/>
      <c r="BG264" s="31"/>
      <c r="BH264" s="14"/>
      <c r="BI264" s="4"/>
      <c r="BJ264" s="39"/>
      <c r="BK264" s="30"/>
      <c r="BL264" s="31"/>
      <c r="BM264" s="14"/>
      <c r="BN264" s="4"/>
      <c r="BO264" s="39"/>
      <c r="BP264" s="30"/>
      <c r="BQ264" s="31"/>
      <c r="BR264" s="14"/>
      <c r="BS264" s="4"/>
      <c r="BT264" s="39"/>
      <c r="BU264" s="30"/>
      <c r="BV264" s="31"/>
      <c r="BW264" s="14"/>
      <c r="BX264" s="4"/>
      <c r="BY264" s="39"/>
      <c r="BZ264" s="30"/>
      <c r="CA264" s="31"/>
      <c r="CB264" s="14"/>
      <c r="CC264" s="4"/>
      <c r="CD264" s="35">
        <v>698</v>
      </c>
      <c r="CE264" s="37">
        <v>133</v>
      </c>
      <c r="CF264" s="31">
        <v>831</v>
      </c>
      <c r="CG264" s="14">
        <v>29085000</v>
      </c>
      <c r="CH264" s="4"/>
      <c r="CI264" s="39"/>
      <c r="CJ264" s="30"/>
      <c r="CK264" s="31"/>
      <c r="CL264" s="14"/>
      <c r="CM264" s="4"/>
      <c r="CN264" s="39"/>
      <c r="CO264" s="30"/>
      <c r="CP264" s="31"/>
      <c r="CQ264" s="14"/>
      <c r="CR264" s="4"/>
      <c r="CS264" s="39"/>
      <c r="CT264" s="39"/>
      <c r="CU264" s="39"/>
      <c r="CV264" s="14"/>
      <c r="CW264" s="4"/>
      <c r="CX264" s="39"/>
      <c r="CY264" s="30"/>
      <c r="CZ264" s="31"/>
      <c r="DA264" s="14"/>
      <c r="DB264" s="286"/>
      <c r="DC264" s="43">
        <v>200</v>
      </c>
      <c r="DD264" s="43">
        <v>38</v>
      </c>
      <c r="DE264" s="14">
        <v>238</v>
      </c>
      <c r="DF264" s="14">
        <v>8330000</v>
      </c>
      <c r="DG264" s="4"/>
      <c r="DH264" s="39"/>
      <c r="DI264" s="30"/>
      <c r="DJ264" s="31"/>
      <c r="DK264" s="14"/>
      <c r="DL264" s="4"/>
      <c r="DM264" s="39"/>
      <c r="DN264" s="30"/>
      <c r="DO264" s="31"/>
      <c r="DP264" s="14"/>
      <c r="DQ264" s="4"/>
      <c r="DR264" s="39">
        <v>170</v>
      </c>
      <c r="DS264" s="14">
        <v>32.299999999999997</v>
      </c>
      <c r="DT264" s="31">
        <v>202.3</v>
      </c>
      <c r="DU264" s="14">
        <v>7080500</v>
      </c>
      <c r="DV264" s="4"/>
      <c r="DW264" s="45">
        <v>200</v>
      </c>
      <c r="DX264" s="14">
        <v>38</v>
      </c>
      <c r="DY264" s="61">
        <v>238</v>
      </c>
      <c r="DZ264" s="14">
        <v>8330000</v>
      </c>
      <c r="EA264" s="4"/>
      <c r="EB264" s="39"/>
      <c r="EC264" s="43"/>
      <c r="ED264" s="31"/>
      <c r="EE264" s="14"/>
      <c r="EF264" s="4"/>
      <c r="EG264" s="39"/>
      <c r="EH264" s="30"/>
      <c r="EI264" s="31"/>
      <c r="EJ264" s="14"/>
      <c r="EK264" s="4"/>
      <c r="EL264" s="39">
        <v>799</v>
      </c>
      <c r="EM264" s="14">
        <v>151.81</v>
      </c>
      <c r="EN264" s="31">
        <v>950.81</v>
      </c>
      <c r="EO264" s="14">
        <v>33278349.999999996</v>
      </c>
      <c r="EP264" s="4"/>
      <c r="EQ264" s="39"/>
      <c r="ER264" s="30"/>
      <c r="ES264" s="31"/>
      <c r="ET264" s="14"/>
      <c r="EU264" s="4"/>
      <c r="EV264" s="39"/>
      <c r="EW264" s="30"/>
      <c r="EX264" s="31"/>
      <c r="EY264" s="14"/>
      <c r="EZ264" s="286"/>
      <c r="FA264" s="39"/>
      <c r="FB264" s="30"/>
      <c r="FC264" s="31"/>
      <c r="FD264" s="14"/>
      <c r="FE264" s="4"/>
      <c r="FF264" s="39"/>
      <c r="FG264" s="30"/>
      <c r="FH264" s="31"/>
      <c r="FI264" s="14"/>
      <c r="FJ264" s="94"/>
      <c r="FK264" s="87">
        <f t="shared" si="237"/>
        <v>286.85449228799996</v>
      </c>
      <c r="FL264" s="87">
        <f t="shared" si="241"/>
        <v>190.4</v>
      </c>
      <c r="FM264" s="87"/>
      <c r="FN264" s="87"/>
      <c r="FO264" s="87"/>
      <c r="FP264" s="87"/>
      <c r="FQ264" s="87"/>
      <c r="FR264" s="87"/>
      <c r="FS264" s="87"/>
      <c r="FT264" s="87"/>
      <c r="FU264" s="87"/>
      <c r="FV264" s="87"/>
      <c r="FW264" s="87"/>
      <c r="FX264" s="87"/>
      <c r="FY264" s="87"/>
      <c r="FZ264" s="87"/>
      <c r="GA264" s="87"/>
      <c r="GB264" s="87"/>
      <c r="GC264" s="87"/>
      <c r="GD264" s="87">
        <f t="shared" si="238"/>
        <v>238</v>
      </c>
      <c r="GE264" s="87"/>
      <c r="GF264" s="87"/>
      <c r="GG264" s="87">
        <f t="shared" si="300"/>
        <v>202.3</v>
      </c>
      <c r="GH264" s="87">
        <f t="shared" si="245"/>
        <v>238</v>
      </c>
      <c r="GI264" s="87"/>
      <c r="GJ264" s="87"/>
      <c r="GK264" s="87"/>
      <c r="GL264" s="87"/>
      <c r="GM264" s="87"/>
      <c r="GN264" s="87"/>
      <c r="GO264" s="87"/>
      <c r="GP264" s="95"/>
      <c r="GQ264" s="87">
        <f t="shared" si="239"/>
        <v>286.85449228799996</v>
      </c>
      <c r="GR264" s="96">
        <f t="shared" si="232"/>
        <v>190.4</v>
      </c>
      <c r="GS264" s="20" t="str">
        <f t="shared" si="294"/>
        <v>ALFA TRADING S.A.S.</v>
      </c>
      <c r="GT264" s="98">
        <f t="shared" si="247"/>
        <v>229.48359383039997</v>
      </c>
      <c r="GU264" s="98">
        <f t="shared" ref="GU264:GU265" si="301">FK264*1.2</f>
        <v>344.22539074559995</v>
      </c>
      <c r="GV264" s="96">
        <f t="shared" si="295"/>
        <v>217.17500000000001</v>
      </c>
      <c r="GW264" s="87">
        <f>GV264-GR264</f>
        <v>26.775000000000006</v>
      </c>
      <c r="GX264" s="88">
        <f>GW264/GR264</f>
        <v>0.14062500000000003</v>
      </c>
      <c r="GY264" s="96">
        <f t="shared" si="296"/>
        <v>190.4</v>
      </c>
      <c r="GZ264" s="96">
        <f t="shared" si="235"/>
        <v>6664000</v>
      </c>
      <c r="HB264" s="84" t="s">
        <v>1080</v>
      </c>
    </row>
    <row r="265" spans="1:210" s="27" customFormat="1" ht="30" customHeight="1">
      <c r="A265" s="17">
        <v>249</v>
      </c>
      <c r="B265" s="18" t="s">
        <v>592</v>
      </c>
      <c r="C265" s="53" t="s">
        <v>593</v>
      </c>
      <c r="D265" s="55"/>
      <c r="E265" s="51">
        <v>113000</v>
      </c>
      <c r="F265" s="19" t="s">
        <v>970</v>
      </c>
      <c r="G265" s="20" t="s">
        <v>981</v>
      </c>
      <c r="H265" s="60"/>
      <c r="I265" s="90" t="s">
        <v>1047</v>
      </c>
      <c r="J265" s="14">
        <v>389.13</v>
      </c>
      <c r="K265" s="14"/>
      <c r="L265" s="14"/>
      <c r="M265" s="14">
        <f>(J265*9.28%)+J265</f>
        <v>425.241264</v>
      </c>
      <c r="N265" s="14">
        <f>M265</f>
        <v>425.241264</v>
      </c>
      <c r="O265" s="14">
        <f t="shared" si="236"/>
        <v>48052262.832000002</v>
      </c>
      <c r="P265" s="286"/>
      <c r="Q265" s="39">
        <v>240</v>
      </c>
      <c r="R265" s="14">
        <v>45.6</v>
      </c>
      <c r="S265" s="31">
        <v>285.60000000000002</v>
      </c>
      <c r="T265" s="31">
        <v>32272800.000000004</v>
      </c>
      <c r="U265" s="4"/>
      <c r="V265" s="39"/>
      <c r="W265" s="30"/>
      <c r="X265" s="31"/>
      <c r="Y265" s="31"/>
      <c r="Z265" s="286"/>
      <c r="AA265" s="39">
        <v>340</v>
      </c>
      <c r="AB265" s="14">
        <v>64.599999999999994</v>
      </c>
      <c r="AC265" s="31">
        <v>404.6</v>
      </c>
      <c r="AD265" s="31">
        <v>45719800</v>
      </c>
      <c r="AE265" s="4"/>
      <c r="AF265" s="39"/>
      <c r="AG265" s="30"/>
      <c r="AH265" s="31"/>
      <c r="AI265" s="31"/>
      <c r="AJ265" s="4"/>
      <c r="AK265" s="39"/>
      <c r="AL265" s="39"/>
      <c r="AM265" s="31"/>
      <c r="AN265" s="31"/>
      <c r="AO265" s="4"/>
      <c r="AP265" s="39"/>
      <c r="AQ265" s="30"/>
      <c r="AR265" s="31"/>
      <c r="AS265" s="14"/>
      <c r="AT265" s="4"/>
      <c r="AU265" s="39"/>
      <c r="AV265" s="30"/>
      <c r="AW265" s="31"/>
      <c r="AX265" s="14"/>
      <c r="AY265" s="4"/>
      <c r="AZ265" s="39"/>
      <c r="BA265" s="30"/>
      <c r="BB265" s="31"/>
      <c r="BC265" s="31"/>
      <c r="BD265" s="4"/>
      <c r="BE265" s="39"/>
      <c r="BF265" s="30"/>
      <c r="BG265" s="31"/>
      <c r="BH265" s="14"/>
      <c r="BI265" s="4"/>
      <c r="BJ265" s="39"/>
      <c r="BK265" s="30"/>
      <c r="BL265" s="31"/>
      <c r="BM265" s="14"/>
      <c r="BN265" s="4"/>
      <c r="BO265" s="39"/>
      <c r="BP265" s="30"/>
      <c r="BQ265" s="31"/>
      <c r="BR265" s="14"/>
      <c r="BS265" s="4"/>
      <c r="BT265" s="39"/>
      <c r="BU265" s="30"/>
      <c r="BV265" s="31"/>
      <c r="BW265" s="14"/>
      <c r="BX265" s="4"/>
      <c r="BY265" s="39"/>
      <c r="BZ265" s="30"/>
      <c r="CA265" s="31"/>
      <c r="CB265" s="14"/>
      <c r="CC265" s="4"/>
      <c r="CD265" s="35">
        <v>830</v>
      </c>
      <c r="CE265" s="37">
        <v>158</v>
      </c>
      <c r="CF265" s="31">
        <v>988</v>
      </c>
      <c r="CG265" s="14">
        <v>111644000</v>
      </c>
      <c r="CH265" s="4"/>
      <c r="CI265" s="39"/>
      <c r="CJ265" s="30"/>
      <c r="CK265" s="31"/>
      <c r="CL265" s="14"/>
      <c r="CM265" s="4"/>
      <c r="CN265" s="39"/>
      <c r="CO265" s="30"/>
      <c r="CP265" s="31"/>
      <c r="CQ265" s="14"/>
      <c r="CR265" s="4"/>
      <c r="CS265" s="39"/>
      <c r="CT265" s="39"/>
      <c r="CU265" s="39"/>
      <c r="CV265" s="14"/>
      <c r="CW265" s="4"/>
      <c r="CX265" s="39"/>
      <c r="CY265" s="30"/>
      <c r="CZ265" s="31"/>
      <c r="DA265" s="14"/>
      <c r="DB265" s="286"/>
      <c r="DC265" s="43">
        <v>262.5</v>
      </c>
      <c r="DD265" s="43">
        <v>49.875</v>
      </c>
      <c r="DE265" s="14">
        <v>312.375</v>
      </c>
      <c r="DF265" s="14">
        <v>35298375</v>
      </c>
      <c r="DG265" s="4"/>
      <c r="DH265" s="39"/>
      <c r="DI265" s="30"/>
      <c r="DJ265" s="31"/>
      <c r="DK265" s="14"/>
      <c r="DL265" s="4"/>
      <c r="DM265" s="39"/>
      <c r="DN265" s="30"/>
      <c r="DO265" s="31"/>
      <c r="DP265" s="14"/>
      <c r="DQ265" s="4"/>
      <c r="DR265" s="39">
        <v>240</v>
      </c>
      <c r="DS265" s="14">
        <v>45.6</v>
      </c>
      <c r="DT265" s="31">
        <v>285.60000000000002</v>
      </c>
      <c r="DU265" s="14">
        <v>32272800.000000004</v>
      </c>
      <c r="DV265" s="4"/>
      <c r="DW265" s="45">
        <v>263</v>
      </c>
      <c r="DX265" s="14">
        <v>49.97</v>
      </c>
      <c r="DY265" s="61">
        <v>312.97000000000003</v>
      </c>
      <c r="DZ265" s="14">
        <v>35365610</v>
      </c>
      <c r="EA265" s="4"/>
      <c r="EB265" s="39"/>
      <c r="EC265" s="43"/>
      <c r="ED265" s="31"/>
      <c r="EE265" s="14"/>
      <c r="EF265" s="4"/>
      <c r="EG265" s="39"/>
      <c r="EH265" s="30"/>
      <c r="EI265" s="31"/>
      <c r="EJ265" s="14"/>
      <c r="EK265" s="4"/>
      <c r="EL265" s="39">
        <v>949</v>
      </c>
      <c r="EM265" s="14">
        <v>180.31</v>
      </c>
      <c r="EN265" s="31">
        <v>1129.31</v>
      </c>
      <c r="EO265" s="14">
        <v>127612030</v>
      </c>
      <c r="EP265" s="4"/>
      <c r="EQ265" s="39"/>
      <c r="ER265" s="30"/>
      <c r="ES265" s="31"/>
      <c r="ET265" s="14"/>
      <c r="EU265" s="4"/>
      <c r="EV265" s="39"/>
      <c r="EW265" s="30"/>
      <c r="EX265" s="31"/>
      <c r="EY265" s="14"/>
      <c r="EZ265" s="286"/>
      <c r="FA265" s="39"/>
      <c r="FB265" s="30"/>
      <c r="FC265" s="31"/>
      <c r="FD265" s="14"/>
      <c r="FE265" s="4"/>
      <c r="FF265" s="39"/>
      <c r="FG265" s="30"/>
      <c r="FH265" s="31"/>
      <c r="FI265" s="14"/>
      <c r="FJ265" s="94"/>
      <c r="FK265" s="87">
        <f t="shared" si="237"/>
        <v>425.241264</v>
      </c>
      <c r="FL265" s="87">
        <f t="shared" si="241"/>
        <v>285.60000000000002</v>
      </c>
      <c r="FM265" s="87"/>
      <c r="FN265" s="87">
        <f t="shared" si="268"/>
        <v>404.6</v>
      </c>
      <c r="FO265" s="87"/>
      <c r="FP265" s="87"/>
      <c r="FQ265" s="87"/>
      <c r="FR265" s="87"/>
      <c r="FS265" s="87"/>
      <c r="FT265" s="87"/>
      <c r="FU265" s="87"/>
      <c r="FV265" s="87"/>
      <c r="FW265" s="87"/>
      <c r="FX265" s="87"/>
      <c r="FY265" s="87"/>
      <c r="FZ265" s="87"/>
      <c r="GA265" s="87"/>
      <c r="GB265" s="87"/>
      <c r="GC265" s="87"/>
      <c r="GD265" s="87">
        <f t="shared" si="238"/>
        <v>312.375</v>
      </c>
      <c r="GE265" s="87"/>
      <c r="GF265" s="87"/>
      <c r="GG265" s="87">
        <f t="shared" si="300"/>
        <v>285.60000000000002</v>
      </c>
      <c r="GH265" s="87">
        <f t="shared" si="245"/>
        <v>312.97000000000003</v>
      </c>
      <c r="GI265" s="87"/>
      <c r="GJ265" s="87"/>
      <c r="GK265" s="87"/>
      <c r="GL265" s="87"/>
      <c r="GM265" s="87"/>
      <c r="GN265" s="87"/>
      <c r="GO265" s="87"/>
      <c r="GP265" s="95"/>
      <c r="GQ265" s="87">
        <f t="shared" si="239"/>
        <v>425.241264</v>
      </c>
      <c r="GR265" s="96">
        <f t="shared" si="232"/>
        <v>285.60000000000002</v>
      </c>
      <c r="GS265" s="20" t="str">
        <f t="shared" si="294"/>
        <v>ALFA TRADING S.A.S.</v>
      </c>
      <c r="GT265" s="98">
        <f t="shared" si="247"/>
        <v>340.1930112</v>
      </c>
      <c r="GU265" s="98">
        <f t="shared" si="301"/>
        <v>510.2895168</v>
      </c>
      <c r="GV265" s="96">
        <f t="shared" si="295"/>
        <v>320.22900000000004</v>
      </c>
      <c r="GW265" s="87">
        <f>GV265-GR265</f>
        <v>34.629000000000019</v>
      </c>
      <c r="GX265" s="88">
        <f t="shared" si="285"/>
        <v>8.1433771676494737E-2</v>
      </c>
      <c r="GY265" s="96">
        <f t="shared" si="296"/>
        <v>285.60000000000002</v>
      </c>
      <c r="GZ265" s="96">
        <f t="shared" si="235"/>
        <v>32272800.000000004</v>
      </c>
      <c r="HB265" s="84"/>
    </row>
    <row r="266" spans="1:210" s="27" customFormat="1" ht="30" customHeight="1">
      <c r="A266" s="17">
        <v>250</v>
      </c>
      <c r="B266" s="18" t="s">
        <v>594</v>
      </c>
      <c r="C266" s="53" t="s">
        <v>595</v>
      </c>
      <c r="D266" s="55"/>
      <c r="E266" s="51">
        <v>9000</v>
      </c>
      <c r="F266" s="19" t="s">
        <v>970</v>
      </c>
      <c r="G266" s="20" t="s">
        <v>981</v>
      </c>
      <c r="H266" s="60"/>
      <c r="I266" s="90" t="s">
        <v>1046</v>
      </c>
      <c r="J266" s="14">
        <v>188.02</v>
      </c>
      <c r="K266" s="14"/>
      <c r="L266" s="14">
        <f>(J266*13.12%)+J266</f>
        <v>212.68822400000002</v>
      </c>
      <c r="M266" s="14">
        <f>(L266*9.28%)+L266</f>
        <v>232.42569118720002</v>
      </c>
      <c r="N266" s="14">
        <f>M266</f>
        <v>232.42569118720002</v>
      </c>
      <c r="O266" s="14">
        <f t="shared" si="236"/>
        <v>2091831.2206848001</v>
      </c>
      <c r="P266" s="286"/>
      <c r="Q266" s="39">
        <v>370</v>
      </c>
      <c r="R266" s="14">
        <v>70.3</v>
      </c>
      <c r="S266" s="31">
        <v>440.3</v>
      </c>
      <c r="T266" s="31">
        <v>3962700</v>
      </c>
      <c r="U266" s="4"/>
      <c r="V266" s="39"/>
      <c r="W266" s="30"/>
      <c r="X266" s="31"/>
      <c r="Y266" s="31"/>
      <c r="Z266" s="286"/>
      <c r="AA266" s="39">
        <v>570</v>
      </c>
      <c r="AB266" s="14">
        <v>108.3</v>
      </c>
      <c r="AC266" s="31">
        <v>678.3</v>
      </c>
      <c r="AD266" s="31">
        <v>6104700</v>
      </c>
      <c r="AE266" s="4"/>
      <c r="AF266" s="39"/>
      <c r="AG266" s="30"/>
      <c r="AH266" s="31"/>
      <c r="AI266" s="31"/>
      <c r="AJ266" s="4"/>
      <c r="AK266" s="39"/>
      <c r="AL266" s="39"/>
      <c r="AM266" s="31"/>
      <c r="AN266" s="31"/>
      <c r="AO266" s="4"/>
      <c r="AP266" s="39"/>
      <c r="AQ266" s="30"/>
      <c r="AR266" s="31"/>
      <c r="AS266" s="14"/>
      <c r="AT266" s="4"/>
      <c r="AU266" s="39"/>
      <c r="AV266" s="30"/>
      <c r="AW266" s="31"/>
      <c r="AX266" s="14"/>
      <c r="AY266" s="4"/>
      <c r="AZ266" s="39"/>
      <c r="BA266" s="30"/>
      <c r="BB266" s="31"/>
      <c r="BC266" s="31"/>
      <c r="BD266" s="4"/>
      <c r="BE266" s="39"/>
      <c r="BF266" s="30"/>
      <c r="BG266" s="31"/>
      <c r="BH266" s="14"/>
      <c r="BI266" s="4"/>
      <c r="BJ266" s="39"/>
      <c r="BK266" s="30"/>
      <c r="BL266" s="31"/>
      <c r="BM266" s="14"/>
      <c r="BN266" s="4"/>
      <c r="BO266" s="39"/>
      <c r="BP266" s="30"/>
      <c r="BQ266" s="31"/>
      <c r="BR266" s="14"/>
      <c r="BS266" s="4"/>
      <c r="BT266" s="39"/>
      <c r="BU266" s="30"/>
      <c r="BV266" s="31"/>
      <c r="BW266" s="14"/>
      <c r="BX266" s="4"/>
      <c r="BY266" s="39"/>
      <c r="BZ266" s="30"/>
      <c r="CA266" s="31"/>
      <c r="CB266" s="14"/>
      <c r="CC266" s="4"/>
      <c r="CD266" s="35"/>
      <c r="CE266" s="33"/>
      <c r="CF266" s="31"/>
      <c r="CG266" s="14"/>
      <c r="CH266" s="4"/>
      <c r="CI266" s="39"/>
      <c r="CJ266" s="30"/>
      <c r="CK266" s="31"/>
      <c r="CL266" s="14"/>
      <c r="CM266" s="4"/>
      <c r="CN266" s="39"/>
      <c r="CO266" s="30"/>
      <c r="CP266" s="31"/>
      <c r="CQ266" s="14"/>
      <c r="CR266" s="4"/>
      <c r="CS266" s="39"/>
      <c r="CT266" s="39"/>
      <c r="CU266" s="39"/>
      <c r="CV266" s="14"/>
      <c r="CW266" s="4"/>
      <c r="CX266" s="39"/>
      <c r="CY266" s="30"/>
      <c r="CZ266" s="31"/>
      <c r="DA266" s="14"/>
      <c r="DB266" s="286"/>
      <c r="DC266" s="43">
        <v>443.75</v>
      </c>
      <c r="DD266" s="43">
        <v>84.3125</v>
      </c>
      <c r="DE266" s="14">
        <v>528.0625</v>
      </c>
      <c r="DF266" s="14">
        <v>4752562.5</v>
      </c>
      <c r="DG266" s="4"/>
      <c r="DH266" s="39"/>
      <c r="DI266" s="30"/>
      <c r="DJ266" s="31"/>
      <c r="DK266" s="14"/>
      <c r="DL266" s="4"/>
      <c r="DM266" s="39"/>
      <c r="DN266" s="30"/>
      <c r="DO266" s="31"/>
      <c r="DP266" s="14"/>
      <c r="DQ266" s="4"/>
      <c r="DR266" s="39">
        <v>380</v>
      </c>
      <c r="DS266" s="14">
        <v>72.2</v>
      </c>
      <c r="DT266" s="31">
        <v>452.2</v>
      </c>
      <c r="DU266" s="14">
        <v>4069800</v>
      </c>
      <c r="DV266" s="4"/>
      <c r="DW266" s="45">
        <v>444</v>
      </c>
      <c r="DX266" s="14">
        <v>84.36</v>
      </c>
      <c r="DY266" s="61">
        <v>528.36</v>
      </c>
      <c r="DZ266" s="14">
        <v>4755240</v>
      </c>
      <c r="EA266" s="4"/>
      <c r="EB266" s="39"/>
      <c r="EC266" s="43"/>
      <c r="ED266" s="31"/>
      <c r="EE266" s="14"/>
      <c r="EF266" s="4"/>
      <c r="EG266" s="39"/>
      <c r="EH266" s="30"/>
      <c r="EI266" s="31"/>
      <c r="EJ266" s="14"/>
      <c r="EK266" s="4"/>
      <c r="EL266" s="39"/>
      <c r="EM266" s="30"/>
      <c r="EN266" s="31"/>
      <c r="EO266" s="14"/>
      <c r="EP266" s="4"/>
      <c r="EQ266" s="39"/>
      <c r="ER266" s="30"/>
      <c r="ES266" s="31"/>
      <c r="ET266" s="14"/>
      <c r="EU266" s="4"/>
      <c r="EV266" s="39"/>
      <c r="EW266" s="30"/>
      <c r="EX266" s="31"/>
      <c r="EY266" s="14"/>
      <c r="EZ266" s="286"/>
      <c r="FA266" s="39"/>
      <c r="FB266" s="30"/>
      <c r="FC266" s="31"/>
      <c r="FD266" s="14"/>
      <c r="FE266" s="4"/>
      <c r="FF266" s="39"/>
      <c r="FG266" s="30"/>
      <c r="FH266" s="31"/>
      <c r="FI266" s="14"/>
      <c r="FJ266" s="94"/>
      <c r="FK266" s="87">
        <f t="shared" si="237"/>
        <v>232.42569118720002</v>
      </c>
      <c r="FL266" s="87">
        <f t="shared" si="241"/>
        <v>440.3</v>
      </c>
      <c r="FM266" s="87"/>
      <c r="FN266" s="87">
        <f t="shared" si="268"/>
        <v>678.3</v>
      </c>
      <c r="FO266" s="87"/>
      <c r="FP266" s="87"/>
      <c r="FQ266" s="87"/>
      <c r="FR266" s="87"/>
      <c r="FS266" s="87"/>
      <c r="FT266" s="87"/>
      <c r="FU266" s="87"/>
      <c r="FV266" s="87"/>
      <c r="FW266" s="87"/>
      <c r="FX266" s="87"/>
      <c r="FY266" s="87"/>
      <c r="FZ266" s="87"/>
      <c r="GA266" s="87"/>
      <c r="GB266" s="87"/>
      <c r="GC266" s="87"/>
      <c r="GD266" s="87">
        <f t="shared" si="238"/>
        <v>528.0625</v>
      </c>
      <c r="GE266" s="87"/>
      <c r="GF266" s="87"/>
      <c r="GG266" s="87">
        <f t="shared" si="300"/>
        <v>452.2</v>
      </c>
      <c r="GH266" s="87">
        <f t="shared" si="245"/>
        <v>528.36</v>
      </c>
      <c r="GI266" s="87"/>
      <c r="GJ266" s="87"/>
      <c r="GK266" s="87"/>
      <c r="GL266" s="87"/>
      <c r="GM266" s="87"/>
      <c r="GN266" s="87"/>
      <c r="GO266" s="87"/>
      <c r="GP266" s="95"/>
      <c r="GQ266" s="87">
        <f t="shared" si="239"/>
        <v>232.42569118720002</v>
      </c>
      <c r="GR266" s="96">
        <f t="shared" si="232"/>
        <v>440.3</v>
      </c>
      <c r="GS266" s="20" t="str">
        <f t="shared" si="294"/>
        <v>ALFA TRADING S.A.S.</v>
      </c>
      <c r="GT266" s="96">
        <f t="shared" si="247"/>
        <v>185.94055294976002</v>
      </c>
      <c r="GU266" s="96">
        <f t="shared" si="248"/>
        <v>528.36</v>
      </c>
      <c r="GV266" s="96">
        <f t="shared" si="295"/>
        <v>525.44449999999995</v>
      </c>
      <c r="GW266" s="87">
        <f>GV266-GR266</f>
        <v>85.144499999999937</v>
      </c>
      <c r="GX266" s="88">
        <f>GW266/GR266</f>
        <v>0.19337837837837824</v>
      </c>
      <c r="GY266" s="96">
        <f t="shared" si="296"/>
        <v>440.3</v>
      </c>
      <c r="GZ266" s="96">
        <f t="shared" si="235"/>
        <v>3962700</v>
      </c>
    </row>
    <row r="267" spans="1:210" s="27" customFormat="1" ht="30" customHeight="1">
      <c r="A267" s="17">
        <v>251</v>
      </c>
      <c r="B267" s="18" t="s">
        <v>596</v>
      </c>
      <c r="C267" s="53" t="s">
        <v>597</v>
      </c>
      <c r="D267" s="55"/>
      <c r="E267" s="51">
        <v>500</v>
      </c>
      <c r="F267" s="19" t="s">
        <v>970</v>
      </c>
      <c r="G267" s="20" t="s">
        <v>981</v>
      </c>
      <c r="H267" s="60"/>
      <c r="I267" s="90" t="s">
        <v>1055</v>
      </c>
      <c r="J267" s="14">
        <v>1035.3</v>
      </c>
      <c r="K267" s="14"/>
      <c r="L267" s="14"/>
      <c r="M267" s="14">
        <f>(J267*9.28%)+J267</f>
        <v>1131.3758399999999</v>
      </c>
      <c r="N267" s="14">
        <f>M267</f>
        <v>1131.3758399999999</v>
      </c>
      <c r="O267" s="14">
        <f t="shared" si="236"/>
        <v>565687.91999999993</v>
      </c>
      <c r="P267" s="286"/>
      <c r="Q267" s="39">
        <v>800</v>
      </c>
      <c r="R267" s="14">
        <v>152</v>
      </c>
      <c r="S267" s="31">
        <v>952</v>
      </c>
      <c r="T267" s="31">
        <v>476000</v>
      </c>
      <c r="U267" s="4"/>
      <c r="V267" s="39"/>
      <c r="W267" s="30"/>
      <c r="X267" s="31"/>
      <c r="Y267" s="31"/>
      <c r="Z267" s="286"/>
      <c r="AA267" s="39"/>
      <c r="AB267" s="39"/>
      <c r="AC267" s="31"/>
      <c r="AD267" s="31"/>
      <c r="AE267" s="4"/>
      <c r="AF267" s="39"/>
      <c r="AG267" s="30"/>
      <c r="AH267" s="31"/>
      <c r="AI267" s="31"/>
      <c r="AJ267" s="4"/>
      <c r="AK267" s="39"/>
      <c r="AL267" s="39"/>
      <c r="AM267" s="31"/>
      <c r="AN267" s="31"/>
      <c r="AO267" s="4"/>
      <c r="AP267" s="39"/>
      <c r="AQ267" s="30"/>
      <c r="AR267" s="31"/>
      <c r="AS267" s="14"/>
      <c r="AT267" s="4"/>
      <c r="AU267" s="39"/>
      <c r="AV267" s="30"/>
      <c r="AW267" s="31"/>
      <c r="AX267" s="14"/>
      <c r="AY267" s="4"/>
      <c r="AZ267" s="39"/>
      <c r="BA267" s="30"/>
      <c r="BB267" s="31"/>
      <c r="BC267" s="31"/>
      <c r="BD267" s="4"/>
      <c r="BE267" s="39"/>
      <c r="BF267" s="30"/>
      <c r="BG267" s="31"/>
      <c r="BH267" s="14"/>
      <c r="BI267" s="4"/>
      <c r="BJ267" s="39"/>
      <c r="BK267" s="30"/>
      <c r="BL267" s="31"/>
      <c r="BM267" s="14"/>
      <c r="BN267" s="4"/>
      <c r="BO267" s="39"/>
      <c r="BP267" s="30"/>
      <c r="BQ267" s="31"/>
      <c r="BR267" s="14"/>
      <c r="BS267" s="4"/>
      <c r="BT267" s="39"/>
      <c r="BU267" s="30"/>
      <c r="BV267" s="31"/>
      <c r="BW267" s="14"/>
      <c r="BX267" s="4"/>
      <c r="BY267" s="39"/>
      <c r="BZ267" s="30"/>
      <c r="CA267" s="31"/>
      <c r="CB267" s="14"/>
      <c r="CC267" s="4"/>
      <c r="CD267" s="35">
        <v>3934</v>
      </c>
      <c r="CE267" s="37">
        <v>747</v>
      </c>
      <c r="CF267" s="31">
        <v>4681</v>
      </c>
      <c r="CG267" s="14">
        <v>2340500</v>
      </c>
      <c r="CH267" s="4"/>
      <c r="CI267" s="39"/>
      <c r="CJ267" s="30"/>
      <c r="CK267" s="31"/>
      <c r="CL267" s="14"/>
      <c r="CM267" s="4"/>
      <c r="CN267" s="39"/>
      <c r="CO267" s="30"/>
      <c r="CP267" s="31"/>
      <c r="CQ267" s="14"/>
      <c r="CR267" s="4"/>
      <c r="CS267" s="39"/>
      <c r="CT267" s="39"/>
      <c r="CU267" s="39"/>
      <c r="CV267" s="14"/>
      <c r="CW267" s="4"/>
      <c r="CX267" s="39"/>
      <c r="CY267" s="30"/>
      <c r="CZ267" s="31"/>
      <c r="DA267" s="14"/>
      <c r="DB267" s="286"/>
      <c r="DC267" s="43">
        <v>3947.5</v>
      </c>
      <c r="DD267" s="43">
        <v>750.02499999999998</v>
      </c>
      <c r="DE267" s="14">
        <v>4697.5249999999996</v>
      </c>
      <c r="DF267" s="14">
        <v>2348762.5</v>
      </c>
      <c r="DG267" s="4"/>
      <c r="DH267" s="39"/>
      <c r="DI267" s="30"/>
      <c r="DJ267" s="31"/>
      <c r="DK267" s="14"/>
      <c r="DL267" s="4"/>
      <c r="DM267" s="39"/>
      <c r="DN267" s="30"/>
      <c r="DO267" s="31"/>
      <c r="DP267" s="14"/>
      <c r="DQ267" s="4"/>
      <c r="DR267" s="39">
        <v>1100</v>
      </c>
      <c r="DS267" s="14">
        <v>209</v>
      </c>
      <c r="DT267" s="31">
        <v>1309</v>
      </c>
      <c r="DU267" s="14">
        <v>654500</v>
      </c>
      <c r="DV267" s="4"/>
      <c r="DW267" s="46"/>
      <c r="DX267" s="14"/>
      <c r="DY267" s="61"/>
      <c r="DZ267" s="14"/>
      <c r="EA267" s="4"/>
      <c r="EB267" s="39"/>
      <c r="EC267" s="43"/>
      <c r="ED267" s="31"/>
      <c r="EE267" s="14"/>
      <c r="EF267" s="4"/>
      <c r="EG267" s="39"/>
      <c r="EH267" s="30"/>
      <c r="EI267" s="31"/>
      <c r="EJ267" s="14"/>
      <c r="EK267" s="4"/>
      <c r="EL267" s="39">
        <v>3412</v>
      </c>
      <c r="EM267" s="14">
        <v>648.28</v>
      </c>
      <c r="EN267" s="31">
        <v>4060.2799999999997</v>
      </c>
      <c r="EO267" s="14">
        <v>2030139.9999999998</v>
      </c>
      <c r="EP267" s="4"/>
      <c r="EQ267" s="39"/>
      <c r="ER267" s="30"/>
      <c r="ES267" s="31"/>
      <c r="ET267" s="14"/>
      <c r="EU267" s="4"/>
      <c r="EV267" s="39"/>
      <c r="EW267" s="30"/>
      <c r="EX267" s="31"/>
      <c r="EY267" s="14"/>
      <c r="EZ267" s="286"/>
      <c r="FA267" s="39"/>
      <c r="FB267" s="30"/>
      <c r="FC267" s="31"/>
      <c r="FD267" s="14"/>
      <c r="FE267" s="4"/>
      <c r="FF267" s="39"/>
      <c r="FG267" s="30"/>
      <c r="FH267" s="31"/>
      <c r="FI267" s="14"/>
      <c r="FJ267" s="94"/>
      <c r="FK267" s="87">
        <f t="shared" si="237"/>
        <v>1131.3758399999999</v>
      </c>
      <c r="FL267" s="87">
        <f t="shared" si="241"/>
        <v>952</v>
      </c>
      <c r="FM267" s="87"/>
      <c r="FN267" s="87"/>
      <c r="FO267" s="87"/>
      <c r="FP267" s="87"/>
      <c r="FQ267" s="87"/>
      <c r="FR267" s="87"/>
      <c r="FS267" s="87"/>
      <c r="FT267" s="87"/>
      <c r="FU267" s="87"/>
      <c r="FV267" s="87"/>
      <c r="FW267" s="87"/>
      <c r="FX267" s="87"/>
      <c r="FY267" s="87">
        <f t="shared" si="244"/>
        <v>4681</v>
      </c>
      <c r="FZ267" s="87"/>
      <c r="GA267" s="87"/>
      <c r="GB267" s="87"/>
      <c r="GC267" s="87"/>
      <c r="GD267" s="87">
        <f t="shared" si="238"/>
        <v>4697.5249999999996</v>
      </c>
      <c r="GE267" s="87"/>
      <c r="GF267" s="87"/>
      <c r="GG267" s="87">
        <f t="shared" si="300"/>
        <v>1309</v>
      </c>
      <c r="GH267" s="87"/>
      <c r="GI267" s="87"/>
      <c r="GJ267" s="87"/>
      <c r="GK267" s="87">
        <f t="shared" ref="GK267" si="302">EN267</f>
        <v>4060.2799999999997</v>
      </c>
      <c r="GL267" s="87"/>
      <c r="GM267" s="87"/>
      <c r="GN267" s="87"/>
      <c r="GO267" s="87"/>
      <c r="GP267" s="95"/>
      <c r="GQ267" s="87">
        <f t="shared" si="239"/>
        <v>1131.3758399999999</v>
      </c>
      <c r="GR267" s="96">
        <f t="shared" si="232"/>
        <v>952</v>
      </c>
      <c r="GS267" s="20" t="str">
        <f t="shared" si="294"/>
        <v>ALFA TRADING S.A.S.</v>
      </c>
      <c r="GT267" s="96">
        <f t="shared" si="247"/>
        <v>905.10067200000003</v>
      </c>
      <c r="GU267" s="96">
        <f t="shared" si="248"/>
        <v>1142.3999999999999</v>
      </c>
      <c r="GV267" s="96">
        <f t="shared" si="295"/>
        <v>3139.9610000000002</v>
      </c>
      <c r="GW267" s="87">
        <f>GR267-GQ267</f>
        <v>-179.37583999999993</v>
      </c>
      <c r="GX267" s="88">
        <f>GW267/GQ267</f>
        <v>-0.15854664175964719</v>
      </c>
      <c r="GY267" s="96">
        <f t="shared" si="296"/>
        <v>952</v>
      </c>
      <c r="GZ267" s="96">
        <f t="shared" si="235"/>
        <v>476000</v>
      </c>
    </row>
    <row r="268" spans="1:210" s="27" customFormat="1" ht="30" customHeight="1">
      <c r="A268" s="17">
        <v>252</v>
      </c>
      <c r="B268" s="18" t="s">
        <v>598</v>
      </c>
      <c r="C268" s="53" t="s">
        <v>599</v>
      </c>
      <c r="D268" s="55"/>
      <c r="E268" s="51">
        <v>10</v>
      </c>
      <c r="F268" s="19" t="s">
        <v>970</v>
      </c>
      <c r="G268" s="20" t="s">
        <v>981</v>
      </c>
      <c r="H268" s="60"/>
      <c r="I268" s="90" t="s">
        <v>1029</v>
      </c>
      <c r="J268" s="14">
        <v>7030.52</v>
      </c>
      <c r="K268" s="14"/>
      <c r="L268" s="14">
        <f>(J268*13.12%)+J268</f>
        <v>7952.9242240000003</v>
      </c>
      <c r="M268" s="14">
        <f>(L268*9.28%)+L268</f>
        <v>8690.9555919872</v>
      </c>
      <c r="N268" s="14">
        <f>M268</f>
        <v>8690.9555919872</v>
      </c>
      <c r="O268" s="14">
        <f t="shared" si="236"/>
        <v>86909.555919872</v>
      </c>
      <c r="P268" s="286"/>
      <c r="Q268" s="39"/>
      <c r="R268" s="30"/>
      <c r="S268" s="31"/>
      <c r="T268" s="31"/>
      <c r="U268" s="4"/>
      <c r="V268" s="39"/>
      <c r="W268" s="30"/>
      <c r="X268" s="31"/>
      <c r="Y268" s="31"/>
      <c r="Z268" s="286"/>
      <c r="AA268" s="39"/>
      <c r="AB268" s="39"/>
      <c r="AC268" s="31"/>
      <c r="AD268" s="31"/>
      <c r="AE268" s="4"/>
      <c r="AF268" s="39"/>
      <c r="AG268" s="30"/>
      <c r="AH268" s="31"/>
      <c r="AI268" s="31"/>
      <c r="AJ268" s="4"/>
      <c r="AK268" s="39"/>
      <c r="AL268" s="39"/>
      <c r="AM268" s="31"/>
      <c r="AN268" s="31"/>
      <c r="AO268" s="4"/>
      <c r="AP268" s="39"/>
      <c r="AQ268" s="30"/>
      <c r="AR268" s="31"/>
      <c r="AS268" s="14"/>
      <c r="AT268" s="4"/>
      <c r="AU268" s="39"/>
      <c r="AV268" s="30"/>
      <c r="AW268" s="31"/>
      <c r="AX268" s="14"/>
      <c r="AY268" s="4"/>
      <c r="AZ268" s="39"/>
      <c r="BA268" s="30"/>
      <c r="BB268" s="31"/>
      <c r="BC268" s="31"/>
      <c r="BD268" s="4"/>
      <c r="BE268" s="39"/>
      <c r="BF268" s="30"/>
      <c r="BG268" s="31"/>
      <c r="BH268" s="14"/>
      <c r="BI268" s="4"/>
      <c r="BJ268" s="39"/>
      <c r="BK268" s="30"/>
      <c r="BL268" s="31"/>
      <c r="BM268" s="14"/>
      <c r="BN268" s="4"/>
      <c r="BO268" s="39"/>
      <c r="BP268" s="30"/>
      <c r="BQ268" s="31"/>
      <c r="BR268" s="14"/>
      <c r="BS268" s="4"/>
      <c r="BT268" s="39"/>
      <c r="BU268" s="30"/>
      <c r="BV268" s="31"/>
      <c r="BW268" s="14"/>
      <c r="BX268" s="4"/>
      <c r="BY268" s="39"/>
      <c r="BZ268" s="30"/>
      <c r="CA268" s="31"/>
      <c r="CB268" s="14"/>
      <c r="CC268" s="4"/>
      <c r="CD268" s="35">
        <v>5609</v>
      </c>
      <c r="CE268" s="37">
        <v>1066</v>
      </c>
      <c r="CF268" s="31">
        <v>6675</v>
      </c>
      <c r="CG268" s="14">
        <v>66750</v>
      </c>
      <c r="CH268" s="4"/>
      <c r="CI268" s="39"/>
      <c r="CJ268" s="30"/>
      <c r="CK268" s="31"/>
      <c r="CL268" s="14"/>
      <c r="CM268" s="4"/>
      <c r="CN268" s="39"/>
      <c r="CO268" s="30"/>
      <c r="CP268" s="31"/>
      <c r="CQ268" s="14"/>
      <c r="CR268" s="4"/>
      <c r="CS268" s="39">
        <v>4200</v>
      </c>
      <c r="CT268" s="14">
        <v>798</v>
      </c>
      <c r="CU268" s="39">
        <v>4998</v>
      </c>
      <c r="CV268" s="14">
        <v>49980</v>
      </c>
      <c r="CW268" s="4"/>
      <c r="CX268" s="39"/>
      <c r="CY268" s="30"/>
      <c r="CZ268" s="31"/>
      <c r="DA268" s="14"/>
      <c r="DB268" s="286"/>
      <c r="DC268" s="43"/>
      <c r="DD268" s="43"/>
      <c r="DE268" s="14"/>
      <c r="DF268" s="14"/>
      <c r="DG268" s="4"/>
      <c r="DH268" s="39"/>
      <c r="DI268" s="30"/>
      <c r="DJ268" s="31"/>
      <c r="DK268" s="14"/>
      <c r="DL268" s="4"/>
      <c r="DM268" s="39"/>
      <c r="DN268" s="30"/>
      <c r="DO268" s="31"/>
      <c r="DP268" s="14"/>
      <c r="DQ268" s="4"/>
      <c r="DR268" s="39"/>
      <c r="DS268" s="30"/>
      <c r="DT268" s="31"/>
      <c r="DU268" s="14"/>
      <c r="DV268" s="4"/>
      <c r="DW268" s="46"/>
      <c r="DX268" s="61"/>
      <c r="DY268" s="61"/>
      <c r="DZ268" s="14"/>
      <c r="EA268" s="4"/>
      <c r="EB268" s="39"/>
      <c r="EC268" s="43"/>
      <c r="ED268" s="31"/>
      <c r="EE268" s="14"/>
      <c r="EF268" s="4"/>
      <c r="EG268" s="39"/>
      <c r="EH268" s="30"/>
      <c r="EI268" s="31"/>
      <c r="EJ268" s="14"/>
      <c r="EK268" s="4"/>
      <c r="EL268" s="39"/>
      <c r="EM268" s="30"/>
      <c r="EN268" s="31"/>
      <c r="EO268" s="14"/>
      <c r="EP268" s="4"/>
      <c r="EQ268" s="39"/>
      <c r="ER268" s="30"/>
      <c r="ES268" s="31"/>
      <c r="ET268" s="14"/>
      <c r="EU268" s="4"/>
      <c r="EV268" s="39"/>
      <c r="EW268" s="30"/>
      <c r="EX268" s="31"/>
      <c r="EY268" s="14"/>
      <c r="EZ268" s="286"/>
      <c r="FA268" s="39"/>
      <c r="FB268" s="30"/>
      <c r="FC268" s="31"/>
      <c r="FD268" s="14"/>
      <c r="FE268" s="4"/>
      <c r="FF268" s="39"/>
      <c r="FG268" s="30"/>
      <c r="FH268" s="31"/>
      <c r="FI268" s="14"/>
      <c r="FJ268" s="94"/>
      <c r="FK268" s="87">
        <f t="shared" si="237"/>
        <v>8690.9555919872</v>
      </c>
      <c r="FL268" s="87"/>
      <c r="FM268" s="87"/>
      <c r="FN268" s="87"/>
      <c r="FO268" s="87"/>
      <c r="FP268" s="87"/>
      <c r="FQ268" s="87"/>
      <c r="FR268" s="87"/>
      <c r="FS268" s="87"/>
      <c r="FT268" s="87"/>
      <c r="FU268" s="87"/>
      <c r="FV268" s="87"/>
      <c r="FW268" s="87"/>
      <c r="FX268" s="87"/>
      <c r="FY268" s="87">
        <f t="shared" si="244"/>
        <v>6675</v>
      </c>
      <c r="FZ268" s="87"/>
      <c r="GA268" s="87"/>
      <c r="GB268" s="87">
        <f t="shared" si="290"/>
        <v>4998</v>
      </c>
      <c r="GC268" s="87"/>
      <c r="GD268" s="87"/>
      <c r="GE268" s="87"/>
      <c r="GF268" s="87"/>
      <c r="GG268" s="87"/>
      <c r="GH268" s="87"/>
      <c r="GI268" s="87"/>
      <c r="GJ268" s="87"/>
      <c r="GK268" s="87"/>
      <c r="GL268" s="87"/>
      <c r="GM268" s="87"/>
      <c r="GN268" s="87"/>
      <c r="GO268" s="87"/>
      <c r="GP268" s="95"/>
      <c r="GQ268" s="87">
        <f t="shared" si="239"/>
        <v>8690.9555919872</v>
      </c>
      <c r="GR268" s="96">
        <f t="shared" si="232"/>
        <v>4998</v>
      </c>
      <c r="GS268" s="20" t="str">
        <f t="shared" si="294"/>
        <v>LM INSTRUMENTS S.A.</v>
      </c>
      <c r="GT268" s="96">
        <f t="shared" si="247"/>
        <v>6952.7644735897602</v>
      </c>
      <c r="GU268" s="96">
        <f t="shared" si="248"/>
        <v>5997.5999999999995</v>
      </c>
      <c r="GV268" s="96">
        <f t="shared" si="295"/>
        <v>5836.5</v>
      </c>
      <c r="GW268" s="87">
        <f>GV268-GR268</f>
        <v>838.5</v>
      </c>
      <c r="GX268" s="88">
        <f>GW268/GR268</f>
        <v>0.1677671068427371</v>
      </c>
      <c r="GY268" s="96">
        <f t="shared" si="296"/>
        <v>4998</v>
      </c>
      <c r="GZ268" s="96">
        <f t="shared" si="235"/>
        <v>49980</v>
      </c>
    </row>
    <row r="269" spans="1:210" s="27" customFormat="1" ht="30" customHeight="1">
      <c r="A269" s="17">
        <v>253</v>
      </c>
      <c r="B269" s="18" t="s">
        <v>600</v>
      </c>
      <c r="C269" s="53" t="s">
        <v>601</v>
      </c>
      <c r="D269" s="55"/>
      <c r="E269" s="51">
        <v>30</v>
      </c>
      <c r="F269" s="19" t="s">
        <v>970</v>
      </c>
      <c r="G269" s="20" t="s">
        <v>981</v>
      </c>
      <c r="H269" s="60"/>
      <c r="I269" s="90" t="s">
        <v>1027</v>
      </c>
      <c r="J269" s="14">
        <v>90971.93</v>
      </c>
      <c r="K269" s="14"/>
      <c r="L269" s="14"/>
      <c r="M269" s="14"/>
      <c r="N269" s="14">
        <f>J269</f>
        <v>90971.93</v>
      </c>
      <c r="O269" s="14">
        <f t="shared" si="236"/>
        <v>2729157.9</v>
      </c>
      <c r="P269" s="286"/>
      <c r="Q269" s="39"/>
      <c r="R269" s="30"/>
      <c r="S269" s="31"/>
      <c r="T269" s="31"/>
      <c r="U269" s="4"/>
      <c r="V269" s="39"/>
      <c r="W269" s="30"/>
      <c r="X269" s="31"/>
      <c r="Y269" s="31"/>
      <c r="Z269" s="286"/>
      <c r="AA269" s="39"/>
      <c r="AB269" s="39"/>
      <c r="AC269" s="31"/>
      <c r="AD269" s="31"/>
      <c r="AE269" s="4"/>
      <c r="AF269" s="39"/>
      <c r="AG269" s="30"/>
      <c r="AH269" s="31"/>
      <c r="AI269" s="31"/>
      <c r="AJ269" s="4"/>
      <c r="AK269" s="39"/>
      <c r="AL269" s="39"/>
      <c r="AM269" s="31"/>
      <c r="AN269" s="31"/>
      <c r="AO269" s="4"/>
      <c r="AP269" s="39"/>
      <c r="AQ269" s="30"/>
      <c r="AR269" s="31"/>
      <c r="AS269" s="14"/>
      <c r="AT269" s="4"/>
      <c r="AU269" s="39"/>
      <c r="AV269" s="30"/>
      <c r="AW269" s="31"/>
      <c r="AX269" s="14"/>
      <c r="AY269" s="4"/>
      <c r="AZ269" s="39"/>
      <c r="BA269" s="30"/>
      <c r="BB269" s="31"/>
      <c r="BC269" s="31"/>
      <c r="BD269" s="4"/>
      <c r="BE269" s="39"/>
      <c r="BF269" s="30"/>
      <c r="BG269" s="31"/>
      <c r="BH269" s="14"/>
      <c r="BI269" s="4"/>
      <c r="BJ269" s="39"/>
      <c r="BK269" s="30"/>
      <c r="BL269" s="31"/>
      <c r="BM269" s="14"/>
      <c r="BN269" s="4"/>
      <c r="BO269" s="39"/>
      <c r="BP269" s="30"/>
      <c r="BQ269" s="31"/>
      <c r="BR269" s="14"/>
      <c r="BS269" s="4"/>
      <c r="BT269" s="39"/>
      <c r="BU269" s="30"/>
      <c r="BV269" s="31"/>
      <c r="BW269" s="14"/>
      <c r="BX269" s="4"/>
      <c r="BY269" s="39"/>
      <c r="BZ269" s="30"/>
      <c r="CA269" s="31"/>
      <c r="CB269" s="14"/>
      <c r="CC269" s="4"/>
      <c r="CD269" s="35"/>
      <c r="CE269" s="33"/>
      <c r="CF269" s="31"/>
      <c r="CG269" s="14"/>
      <c r="CH269" s="4"/>
      <c r="CI269" s="39"/>
      <c r="CJ269" s="30"/>
      <c r="CK269" s="31"/>
      <c r="CL269" s="14"/>
      <c r="CM269" s="4"/>
      <c r="CN269" s="39"/>
      <c r="CO269" s="30"/>
      <c r="CP269" s="31"/>
      <c r="CQ269" s="14"/>
      <c r="CR269" s="4"/>
      <c r="CS269" s="39"/>
      <c r="CT269" s="39"/>
      <c r="CU269" s="39"/>
      <c r="CV269" s="14"/>
      <c r="CW269" s="4"/>
      <c r="CX269" s="39"/>
      <c r="CY269" s="30"/>
      <c r="CZ269" s="31"/>
      <c r="DA269" s="14"/>
      <c r="DB269" s="286"/>
      <c r="DC269" s="43"/>
      <c r="DD269" s="43"/>
      <c r="DE269" s="14"/>
      <c r="DF269" s="14"/>
      <c r="DG269" s="4"/>
      <c r="DH269" s="39"/>
      <c r="DI269" s="30"/>
      <c r="DJ269" s="31"/>
      <c r="DK269" s="14"/>
      <c r="DL269" s="4"/>
      <c r="DM269" s="39"/>
      <c r="DN269" s="30"/>
      <c r="DO269" s="31"/>
      <c r="DP269" s="14"/>
      <c r="DQ269" s="4"/>
      <c r="DR269" s="39"/>
      <c r="DS269" s="30"/>
      <c r="DT269" s="31"/>
      <c r="DU269" s="14"/>
      <c r="DV269" s="4"/>
      <c r="DW269" s="46"/>
      <c r="DX269" s="61"/>
      <c r="DY269" s="61"/>
      <c r="DZ269" s="14"/>
      <c r="EA269" s="4"/>
      <c r="EB269" s="39"/>
      <c r="EC269" s="43"/>
      <c r="ED269" s="31"/>
      <c r="EE269" s="14"/>
      <c r="EF269" s="4"/>
      <c r="EG269" s="39"/>
      <c r="EH269" s="30"/>
      <c r="EI269" s="31"/>
      <c r="EJ269" s="14"/>
      <c r="EK269" s="4"/>
      <c r="EL269" s="39"/>
      <c r="EM269" s="30"/>
      <c r="EN269" s="31"/>
      <c r="EO269" s="14"/>
      <c r="EP269" s="4"/>
      <c r="EQ269" s="39"/>
      <c r="ER269" s="30"/>
      <c r="ES269" s="31"/>
      <c r="ET269" s="14"/>
      <c r="EU269" s="4"/>
      <c r="EV269" s="39"/>
      <c r="EW269" s="30"/>
      <c r="EX269" s="31"/>
      <c r="EY269" s="14"/>
      <c r="EZ269" s="286"/>
      <c r="FA269" s="39"/>
      <c r="FB269" s="30"/>
      <c r="FC269" s="31"/>
      <c r="FD269" s="14"/>
      <c r="FE269" s="4"/>
      <c r="FF269" s="39"/>
      <c r="FG269" s="30"/>
      <c r="FH269" s="31"/>
      <c r="FI269" s="14"/>
      <c r="FJ269" s="94"/>
      <c r="FK269" s="87">
        <f t="shared" si="237"/>
        <v>90971.93</v>
      </c>
      <c r="FL269" s="87"/>
      <c r="FM269" s="87"/>
      <c r="FN269" s="87"/>
      <c r="FO269" s="87"/>
      <c r="FP269" s="87"/>
      <c r="FQ269" s="87"/>
      <c r="FR269" s="87"/>
      <c r="FS269" s="87"/>
      <c r="FT269" s="87"/>
      <c r="FU269" s="87"/>
      <c r="FV269" s="87"/>
      <c r="FW269" s="87"/>
      <c r="FX269" s="87"/>
      <c r="FY269" s="87"/>
      <c r="FZ269" s="87"/>
      <c r="GA269" s="87"/>
      <c r="GB269" s="87"/>
      <c r="GC269" s="87"/>
      <c r="GD269" s="87"/>
      <c r="GE269" s="87"/>
      <c r="GF269" s="87"/>
      <c r="GG269" s="87"/>
      <c r="GH269" s="87"/>
      <c r="GI269" s="87"/>
      <c r="GJ269" s="87"/>
      <c r="GK269" s="87"/>
      <c r="GL269" s="87"/>
      <c r="GM269" s="87"/>
      <c r="GN269" s="87"/>
      <c r="GO269" s="87"/>
      <c r="GP269" s="95"/>
      <c r="GQ269" s="87">
        <f t="shared" si="239"/>
        <v>90971.93</v>
      </c>
      <c r="GR269" s="96">
        <f t="shared" si="232"/>
        <v>0</v>
      </c>
      <c r="GS269" s="20" t="s">
        <v>1021</v>
      </c>
      <c r="GT269" s="96">
        <f t="shared" si="247"/>
        <v>72777.543999999994</v>
      </c>
      <c r="GU269" s="96">
        <f t="shared" si="248"/>
        <v>0</v>
      </c>
      <c r="GV269" s="96">
        <v>0</v>
      </c>
      <c r="GW269" s="87">
        <v>0</v>
      </c>
      <c r="GX269" s="88">
        <f>GW269/GQ269</f>
        <v>0</v>
      </c>
      <c r="GY269" s="96">
        <f>GQ269</f>
        <v>90971.93</v>
      </c>
      <c r="GZ269" s="96">
        <f t="shared" si="235"/>
        <v>2729157.9</v>
      </c>
    </row>
    <row r="270" spans="1:210" s="27" customFormat="1" ht="30" customHeight="1">
      <c r="A270" s="17">
        <v>254</v>
      </c>
      <c r="B270" s="18" t="s">
        <v>602</v>
      </c>
      <c r="C270" s="53" t="s">
        <v>603</v>
      </c>
      <c r="D270" s="55"/>
      <c r="E270" s="51">
        <v>2</v>
      </c>
      <c r="F270" s="19" t="s">
        <v>974</v>
      </c>
      <c r="G270" s="20" t="s">
        <v>981</v>
      </c>
      <c r="H270" s="60"/>
      <c r="I270" s="90" t="s">
        <v>1026</v>
      </c>
      <c r="J270" s="14">
        <v>45000</v>
      </c>
      <c r="K270" s="14"/>
      <c r="L270" s="14">
        <f>(J270*13.12%)+J270</f>
        <v>50904</v>
      </c>
      <c r="M270" s="14">
        <f>(L270*9.28%)+L270</f>
        <v>55627.891199999998</v>
      </c>
      <c r="N270" s="14">
        <f>M270</f>
        <v>55627.891199999998</v>
      </c>
      <c r="O270" s="14">
        <f t="shared" si="236"/>
        <v>111255.7824</v>
      </c>
      <c r="P270" s="286"/>
      <c r="Q270" s="39"/>
      <c r="R270" s="30"/>
      <c r="S270" s="31"/>
      <c r="T270" s="31"/>
      <c r="U270" s="4"/>
      <c r="V270" s="39"/>
      <c r="W270" s="30"/>
      <c r="X270" s="31"/>
      <c r="Y270" s="31"/>
      <c r="Z270" s="286"/>
      <c r="AA270" s="39"/>
      <c r="AB270" s="39"/>
      <c r="AC270" s="31"/>
      <c r="AD270" s="31"/>
      <c r="AE270" s="4"/>
      <c r="AF270" s="39"/>
      <c r="AG270" s="30"/>
      <c r="AH270" s="31"/>
      <c r="AI270" s="31"/>
      <c r="AJ270" s="4"/>
      <c r="AK270" s="39">
        <v>82010</v>
      </c>
      <c r="AL270" s="30"/>
      <c r="AM270" s="31">
        <v>82010</v>
      </c>
      <c r="AN270" s="31">
        <v>164020</v>
      </c>
      <c r="AO270" s="4"/>
      <c r="AP270" s="39"/>
      <c r="AQ270" s="30"/>
      <c r="AR270" s="31"/>
      <c r="AS270" s="14"/>
      <c r="AT270" s="4"/>
      <c r="AU270" s="39"/>
      <c r="AV270" s="30"/>
      <c r="AW270" s="31"/>
      <c r="AX270" s="14"/>
      <c r="AY270" s="4"/>
      <c r="AZ270" s="39"/>
      <c r="BA270" s="30"/>
      <c r="BB270" s="31"/>
      <c r="BC270" s="31"/>
      <c r="BD270" s="4"/>
      <c r="BE270" s="39"/>
      <c r="BF270" s="30"/>
      <c r="BG270" s="31"/>
      <c r="BH270" s="14"/>
      <c r="BI270" s="4"/>
      <c r="BJ270" s="39"/>
      <c r="BK270" s="30"/>
      <c r="BL270" s="31"/>
      <c r="BM270" s="14"/>
      <c r="BN270" s="4"/>
      <c r="BO270" s="39"/>
      <c r="BP270" s="30"/>
      <c r="BQ270" s="31"/>
      <c r="BR270" s="14"/>
      <c r="BS270" s="4"/>
      <c r="BT270" s="39"/>
      <c r="BU270" s="30"/>
      <c r="BV270" s="31"/>
      <c r="BW270" s="14"/>
      <c r="BX270" s="4"/>
      <c r="BY270" s="39"/>
      <c r="BZ270" s="30"/>
      <c r="CA270" s="31"/>
      <c r="CB270" s="14"/>
      <c r="CC270" s="4"/>
      <c r="CD270" s="35"/>
      <c r="CE270" s="33"/>
      <c r="CF270" s="31"/>
      <c r="CG270" s="14"/>
      <c r="CH270" s="4"/>
      <c r="CI270" s="39"/>
      <c r="CJ270" s="30"/>
      <c r="CK270" s="31"/>
      <c r="CL270" s="14"/>
      <c r="CM270" s="4"/>
      <c r="CN270" s="39"/>
      <c r="CO270" s="30"/>
      <c r="CP270" s="31"/>
      <c r="CQ270" s="14"/>
      <c r="CR270" s="4"/>
      <c r="CS270" s="39"/>
      <c r="CT270" s="39"/>
      <c r="CU270" s="39"/>
      <c r="CV270" s="14"/>
      <c r="CW270" s="4"/>
      <c r="CX270" s="39"/>
      <c r="CY270" s="30"/>
      <c r="CZ270" s="31"/>
      <c r="DA270" s="14"/>
      <c r="DB270" s="286"/>
      <c r="DC270" s="43"/>
      <c r="DD270" s="43"/>
      <c r="DE270" s="14"/>
      <c r="DF270" s="14"/>
      <c r="DG270" s="4"/>
      <c r="DH270" s="39"/>
      <c r="DI270" s="30"/>
      <c r="DJ270" s="31"/>
      <c r="DK270" s="14"/>
      <c r="DL270" s="4"/>
      <c r="DM270" s="39"/>
      <c r="DN270" s="30"/>
      <c r="DO270" s="31"/>
      <c r="DP270" s="14"/>
      <c r="DQ270" s="4"/>
      <c r="DR270" s="39"/>
      <c r="DS270" s="30"/>
      <c r="DT270" s="31"/>
      <c r="DU270" s="14"/>
      <c r="DV270" s="4"/>
      <c r="DW270" s="46"/>
      <c r="DX270" s="61"/>
      <c r="DY270" s="61"/>
      <c r="DZ270" s="14"/>
      <c r="EA270" s="4"/>
      <c r="EB270" s="39"/>
      <c r="EC270" s="43"/>
      <c r="ED270" s="31"/>
      <c r="EE270" s="14"/>
      <c r="EF270" s="4"/>
      <c r="EG270" s="39"/>
      <c r="EH270" s="30"/>
      <c r="EI270" s="31"/>
      <c r="EJ270" s="14"/>
      <c r="EK270" s="4"/>
      <c r="EL270" s="39"/>
      <c r="EM270" s="30"/>
      <c r="EN270" s="31"/>
      <c r="EO270" s="14"/>
      <c r="EP270" s="4"/>
      <c r="EQ270" s="39"/>
      <c r="ER270" s="30"/>
      <c r="ES270" s="31"/>
      <c r="ET270" s="14"/>
      <c r="EU270" s="4"/>
      <c r="EV270" s="39"/>
      <c r="EW270" s="30"/>
      <c r="EX270" s="31"/>
      <c r="EY270" s="14"/>
      <c r="EZ270" s="286"/>
      <c r="FA270" s="39"/>
      <c r="FB270" s="30"/>
      <c r="FC270" s="31"/>
      <c r="FD270" s="14"/>
      <c r="FE270" s="4"/>
      <c r="FF270" s="39"/>
      <c r="FG270" s="30"/>
      <c r="FH270" s="31"/>
      <c r="FI270" s="14"/>
      <c r="FJ270" s="94"/>
      <c r="FK270" s="87">
        <f t="shared" si="237"/>
        <v>55627.891199999998</v>
      </c>
      <c r="FL270" s="87"/>
      <c r="FM270" s="87"/>
      <c r="FN270" s="87"/>
      <c r="FO270" s="87"/>
      <c r="FP270" s="87">
        <f t="shared" ref="FP270:FP271" si="303">AM270</f>
        <v>82010</v>
      </c>
      <c r="FQ270" s="87"/>
      <c r="FR270" s="87"/>
      <c r="FS270" s="87"/>
      <c r="FT270" s="87"/>
      <c r="FU270" s="87"/>
      <c r="FV270" s="87"/>
      <c r="FW270" s="87"/>
      <c r="FX270" s="87"/>
      <c r="FY270" s="87"/>
      <c r="FZ270" s="87"/>
      <c r="GA270" s="87"/>
      <c r="GB270" s="87"/>
      <c r="GC270" s="87"/>
      <c r="GD270" s="87"/>
      <c r="GE270" s="87"/>
      <c r="GF270" s="87"/>
      <c r="GG270" s="87"/>
      <c r="GH270" s="87"/>
      <c r="GI270" s="87"/>
      <c r="GJ270" s="87"/>
      <c r="GK270" s="87"/>
      <c r="GL270" s="87"/>
      <c r="GM270" s="87"/>
      <c r="GN270" s="87"/>
      <c r="GO270" s="87"/>
      <c r="GP270" s="95"/>
      <c r="GQ270" s="87">
        <f t="shared" si="239"/>
        <v>55627.891199999998</v>
      </c>
      <c r="GR270" s="96">
        <f t="shared" si="232"/>
        <v>82010</v>
      </c>
      <c r="GS270" s="20" t="str">
        <f t="shared" ref="GS270:GS284" si="304">INDEX($FL$15:$GO$15,1,MATCH(GR270,FL270:GO270,0))</f>
        <v>B BRAUN MEDICAL S.A</v>
      </c>
      <c r="GT270" s="96">
        <f t="shared" si="247"/>
        <v>44502.312960000003</v>
      </c>
      <c r="GU270" s="96">
        <f t="shared" si="248"/>
        <v>98412</v>
      </c>
      <c r="GV270" s="96">
        <f t="shared" ref="GV270:GV284" si="305">AVERAGE(FL270:GO270)</f>
        <v>82010</v>
      </c>
      <c r="GW270" s="87">
        <f>GV270-GR270</f>
        <v>0</v>
      </c>
      <c r="GX270" s="88">
        <f>GW270/GR270</f>
        <v>0</v>
      </c>
      <c r="GY270" s="96">
        <f t="shared" ref="GY270:GY284" si="306">GR270</f>
        <v>82010</v>
      </c>
      <c r="GZ270" s="96">
        <f t="shared" si="235"/>
        <v>164020</v>
      </c>
    </row>
    <row r="271" spans="1:210" s="27" customFormat="1" ht="30" customHeight="1">
      <c r="A271" s="17">
        <v>255</v>
      </c>
      <c r="B271" s="18" t="s">
        <v>604</v>
      </c>
      <c r="C271" s="53" t="s">
        <v>605</v>
      </c>
      <c r="D271" s="55"/>
      <c r="E271" s="51">
        <v>50</v>
      </c>
      <c r="F271" s="19" t="s">
        <v>974</v>
      </c>
      <c r="G271" s="20" t="s">
        <v>981</v>
      </c>
      <c r="H271" s="60"/>
      <c r="I271" s="90" t="s">
        <v>1027</v>
      </c>
      <c r="J271" s="14">
        <v>55440</v>
      </c>
      <c r="K271" s="14"/>
      <c r="L271" s="14"/>
      <c r="M271" s="14"/>
      <c r="N271" s="14">
        <f>J271</f>
        <v>55440</v>
      </c>
      <c r="O271" s="14">
        <f t="shared" si="236"/>
        <v>2772000</v>
      </c>
      <c r="P271" s="286"/>
      <c r="Q271" s="39"/>
      <c r="R271" s="30"/>
      <c r="S271" s="31"/>
      <c r="T271" s="31"/>
      <c r="U271" s="4"/>
      <c r="V271" s="39"/>
      <c r="W271" s="30"/>
      <c r="X271" s="31"/>
      <c r="Y271" s="31"/>
      <c r="Z271" s="286"/>
      <c r="AA271" s="39"/>
      <c r="AB271" s="39"/>
      <c r="AC271" s="31"/>
      <c r="AD271" s="31"/>
      <c r="AE271" s="4"/>
      <c r="AF271" s="39"/>
      <c r="AG271" s="30"/>
      <c r="AH271" s="31"/>
      <c r="AI271" s="31"/>
      <c r="AJ271" s="4"/>
      <c r="AK271" s="39">
        <v>77720</v>
      </c>
      <c r="AL271" s="30"/>
      <c r="AM271" s="31">
        <v>77720</v>
      </c>
      <c r="AN271" s="31">
        <v>3886000</v>
      </c>
      <c r="AO271" s="4"/>
      <c r="AP271" s="39">
        <v>46333.5</v>
      </c>
      <c r="AQ271" s="30">
        <v>0</v>
      </c>
      <c r="AR271" s="31">
        <v>46333.5</v>
      </c>
      <c r="AS271" s="14">
        <v>2316675</v>
      </c>
      <c r="AT271" s="4"/>
      <c r="AU271" s="39"/>
      <c r="AV271" s="30"/>
      <c r="AW271" s="31"/>
      <c r="AX271" s="14"/>
      <c r="AY271" s="4"/>
      <c r="AZ271" s="39"/>
      <c r="BA271" s="30"/>
      <c r="BB271" s="31"/>
      <c r="BC271" s="31"/>
      <c r="BD271" s="4"/>
      <c r="BE271" s="39"/>
      <c r="BF271" s="30"/>
      <c r="BG271" s="31"/>
      <c r="BH271" s="14"/>
      <c r="BI271" s="4"/>
      <c r="BJ271" s="39"/>
      <c r="BK271" s="30"/>
      <c r="BL271" s="31"/>
      <c r="BM271" s="14"/>
      <c r="BN271" s="4"/>
      <c r="BO271" s="39"/>
      <c r="BP271" s="30"/>
      <c r="BQ271" s="31"/>
      <c r="BR271" s="14"/>
      <c r="BS271" s="4"/>
      <c r="BT271" s="39"/>
      <c r="BU271" s="30"/>
      <c r="BV271" s="31"/>
      <c r="BW271" s="14"/>
      <c r="BX271" s="4"/>
      <c r="BY271" s="39"/>
      <c r="BZ271" s="30"/>
      <c r="CA271" s="31"/>
      <c r="CB271" s="14"/>
      <c r="CC271" s="4"/>
      <c r="CD271" s="35">
        <v>52636</v>
      </c>
      <c r="CE271" s="33"/>
      <c r="CF271" s="31">
        <v>52636</v>
      </c>
      <c r="CG271" s="14">
        <v>2631800</v>
      </c>
      <c r="CH271" s="4"/>
      <c r="CI271" s="39"/>
      <c r="CJ271" s="30"/>
      <c r="CK271" s="31"/>
      <c r="CL271" s="14"/>
      <c r="CM271" s="4"/>
      <c r="CN271" s="39"/>
      <c r="CO271" s="30"/>
      <c r="CP271" s="31"/>
      <c r="CQ271" s="14"/>
      <c r="CR271" s="4"/>
      <c r="CS271" s="39"/>
      <c r="CT271" s="39"/>
      <c r="CU271" s="39"/>
      <c r="CV271" s="14"/>
      <c r="CW271" s="4"/>
      <c r="CX271" s="39"/>
      <c r="CY271" s="30"/>
      <c r="CZ271" s="31"/>
      <c r="DA271" s="14"/>
      <c r="DB271" s="286"/>
      <c r="DC271" s="43"/>
      <c r="DD271" s="43"/>
      <c r="DE271" s="14"/>
      <c r="DF271" s="14"/>
      <c r="DG271" s="4"/>
      <c r="DH271" s="39"/>
      <c r="DI271" s="30"/>
      <c r="DJ271" s="31"/>
      <c r="DK271" s="14"/>
      <c r="DL271" s="4"/>
      <c r="DM271" s="39"/>
      <c r="DN271" s="30"/>
      <c r="DO271" s="31"/>
      <c r="DP271" s="14"/>
      <c r="DQ271" s="4"/>
      <c r="DR271" s="39"/>
      <c r="DS271" s="30"/>
      <c r="DT271" s="31"/>
      <c r="DU271" s="14"/>
      <c r="DV271" s="4"/>
      <c r="DW271" s="46"/>
      <c r="DX271" s="61"/>
      <c r="DY271" s="61"/>
      <c r="DZ271" s="14"/>
      <c r="EA271" s="4"/>
      <c r="EB271" s="39"/>
      <c r="EC271" s="43"/>
      <c r="ED271" s="31"/>
      <c r="EE271" s="14"/>
      <c r="EF271" s="4"/>
      <c r="EG271" s="39"/>
      <c r="EH271" s="30"/>
      <c r="EI271" s="31"/>
      <c r="EJ271" s="14"/>
      <c r="EK271" s="4"/>
      <c r="EL271" s="39"/>
      <c r="EM271" s="30"/>
      <c r="EN271" s="31"/>
      <c r="EO271" s="14"/>
      <c r="EP271" s="4"/>
      <c r="EQ271" s="39"/>
      <c r="ER271" s="30"/>
      <c r="ES271" s="31"/>
      <c r="ET271" s="14"/>
      <c r="EU271" s="4"/>
      <c r="EV271" s="39"/>
      <c r="EW271" s="30"/>
      <c r="EX271" s="31"/>
      <c r="EY271" s="14"/>
      <c r="EZ271" s="286"/>
      <c r="FA271" s="39">
        <v>63500</v>
      </c>
      <c r="FB271" s="30">
        <v>0</v>
      </c>
      <c r="FC271" s="31">
        <v>63500</v>
      </c>
      <c r="FD271" s="14">
        <v>3175000</v>
      </c>
      <c r="FE271" s="4"/>
      <c r="FF271" s="39"/>
      <c r="FG271" s="30"/>
      <c r="FH271" s="31"/>
      <c r="FI271" s="14"/>
      <c r="FJ271" s="94"/>
      <c r="FK271" s="87">
        <f t="shared" si="237"/>
        <v>55440</v>
      </c>
      <c r="FL271" s="87"/>
      <c r="FM271" s="87"/>
      <c r="FN271" s="87"/>
      <c r="FO271" s="87"/>
      <c r="FP271" s="87">
        <f t="shared" si="303"/>
        <v>77720</v>
      </c>
      <c r="FQ271" s="87">
        <f t="shared" ref="FQ271" si="307">AR271</f>
        <v>46333.5</v>
      </c>
      <c r="FR271" s="87"/>
      <c r="FS271" s="87"/>
      <c r="FT271" s="87"/>
      <c r="FU271" s="87"/>
      <c r="FV271" s="87"/>
      <c r="FW271" s="87"/>
      <c r="FX271" s="87"/>
      <c r="FY271" s="87">
        <f t="shared" si="244"/>
        <v>52636</v>
      </c>
      <c r="FZ271" s="87"/>
      <c r="GA271" s="87"/>
      <c r="GB271" s="87"/>
      <c r="GC271" s="87"/>
      <c r="GD271" s="87"/>
      <c r="GE271" s="87"/>
      <c r="GF271" s="87"/>
      <c r="GG271" s="87"/>
      <c r="GH271" s="87"/>
      <c r="GI271" s="87"/>
      <c r="GJ271" s="87"/>
      <c r="GK271" s="87"/>
      <c r="GL271" s="87"/>
      <c r="GM271" s="87"/>
      <c r="GN271" s="87">
        <f t="shared" si="256"/>
        <v>63500</v>
      </c>
      <c r="GO271" s="87"/>
      <c r="GP271" s="95"/>
      <c r="GQ271" s="87">
        <f t="shared" si="239"/>
        <v>55440</v>
      </c>
      <c r="GR271" s="96">
        <f t="shared" si="232"/>
        <v>46333.5</v>
      </c>
      <c r="GS271" s="20" t="str">
        <f t="shared" si="304"/>
        <v xml:space="preserve">BECTON DICKINSON DE COLOMBIA LTDA. </v>
      </c>
      <c r="GT271" s="96">
        <f t="shared" si="247"/>
        <v>44352</v>
      </c>
      <c r="GU271" s="96">
        <f t="shared" si="248"/>
        <v>55600.2</v>
      </c>
      <c r="GV271" s="96">
        <f t="shared" si="305"/>
        <v>60047.375</v>
      </c>
      <c r="GW271" s="87">
        <f t="shared" ref="GW271:GW277" si="308">GR271-GQ271</f>
        <v>-9106.5</v>
      </c>
      <c r="GX271" s="88">
        <f t="shared" ref="GX271:GX277" si="309">GW271/GQ271</f>
        <v>-0.16425865800865802</v>
      </c>
      <c r="GY271" s="96">
        <f t="shared" si="306"/>
        <v>46333.5</v>
      </c>
      <c r="GZ271" s="96">
        <f t="shared" si="235"/>
        <v>2316675</v>
      </c>
    </row>
    <row r="272" spans="1:210" s="27" customFormat="1" ht="30" customHeight="1">
      <c r="A272" s="17">
        <v>256</v>
      </c>
      <c r="B272" s="18" t="s">
        <v>606</v>
      </c>
      <c r="C272" s="53" t="s">
        <v>607</v>
      </c>
      <c r="D272" s="55"/>
      <c r="E272" s="51">
        <v>1</v>
      </c>
      <c r="F272" s="19" t="s">
        <v>974</v>
      </c>
      <c r="G272" s="20" t="s">
        <v>981</v>
      </c>
      <c r="H272" s="60"/>
      <c r="I272" s="90" t="s">
        <v>1029</v>
      </c>
      <c r="J272" s="14">
        <v>380800</v>
      </c>
      <c r="K272" s="14"/>
      <c r="L272" s="14">
        <f>(J272*13.12%)+J272</f>
        <v>430760.95999999996</v>
      </c>
      <c r="M272" s="14">
        <f>(L272*9.28%)+L272</f>
        <v>470735.57708799996</v>
      </c>
      <c r="N272" s="14">
        <f>M272</f>
        <v>470735.57708799996</v>
      </c>
      <c r="O272" s="14">
        <f t="shared" si="236"/>
        <v>470735.57708799996</v>
      </c>
      <c r="P272" s="286"/>
      <c r="Q272" s="39"/>
      <c r="R272" s="30"/>
      <c r="S272" s="31"/>
      <c r="T272" s="31"/>
      <c r="U272" s="4"/>
      <c r="V272" s="39"/>
      <c r="W272" s="30"/>
      <c r="X272" s="31"/>
      <c r="Y272" s="31"/>
      <c r="Z272" s="286"/>
      <c r="AA272" s="39"/>
      <c r="AB272" s="39"/>
      <c r="AC272" s="31"/>
      <c r="AD272" s="31"/>
      <c r="AE272" s="4"/>
      <c r="AF272" s="39"/>
      <c r="AG272" s="30"/>
      <c r="AH272" s="31"/>
      <c r="AI272" s="31"/>
      <c r="AJ272" s="4"/>
      <c r="AK272" s="39"/>
      <c r="AL272" s="39"/>
      <c r="AM272" s="31"/>
      <c r="AN272" s="31"/>
      <c r="AO272" s="4"/>
      <c r="AP272" s="39"/>
      <c r="AQ272" s="30"/>
      <c r="AR272" s="31"/>
      <c r="AS272" s="14"/>
      <c r="AT272" s="4"/>
      <c r="AU272" s="39"/>
      <c r="AV272" s="30"/>
      <c r="AW272" s="31"/>
      <c r="AX272" s="14"/>
      <c r="AY272" s="4"/>
      <c r="AZ272" s="39"/>
      <c r="BA272" s="30"/>
      <c r="BB272" s="31"/>
      <c r="BC272" s="31"/>
      <c r="BD272" s="4"/>
      <c r="BE272" s="39"/>
      <c r="BF272" s="30"/>
      <c r="BG272" s="31"/>
      <c r="BH272" s="14"/>
      <c r="BI272" s="4"/>
      <c r="BJ272" s="39"/>
      <c r="BK272" s="30"/>
      <c r="BL272" s="31"/>
      <c r="BM272" s="14"/>
      <c r="BN272" s="4"/>
      <c r="BO272" s="39"/>
      <c r="BP272" s="30"/>
      <c r="BQ272" s="31"/>
      <c r="BR272" s="14"/>
      <c r="BS272" s="4"/>
      <c r="BT272" s="39"/>
      <c r="BU272" s="30"/>
      <c r="BV272" s="31"/>
      <c r="BW272" s="14"/>
      <c r="BX272" s="4"/>
      <c r="BY272" s="39"/>
      <c r="BZ272" s="30"/>
      <c r="CA272" s="31"/>
      <c r="CB272" s="14"/>
      <c r="CC272" s="4"/>
      <c r="CD272" s="35"/>
      <c r="CE272" s="33"/>
      <c r="CF272" s="31"/>
      <c r="CG272" s="14"/>
      <c r="CH272" s="4"/>
      <c r="CI272" s="39"/>
      <c r="CJ272" s="30"/>
      <c r="CK272" s="31"/>
      <c r="CL272" s="14"/>
      <c r="CM272" s="4"/>
      <c r="CN272" s="39"/>
      <c r="CO272" s="30"/>
      <c r="CP272" s="31"/>
      <c r="CQ272" s="14"/>
      <c r="CR272" s="4"/>
      <c r="CS272" s="39">
        <v>137651.20000000001</v>
      </c>
      <c r="CT272" s="14">
        <v>26154</v>
      </c>
      <c r="CU272" s="39">
        <v>163805.20000000001</v>
      </c>
      <c r="CV272" s="14">
        <v>163805.20000000001</v>
      </c>
      <c r="CW272" s="4"/>
      <c r="CX272" s="39"/>
      <c r="CY272" s="30"/>
      <c r="CZ272" s="31"/>
      <c r="DA272" s="14"/>
      <c r="DB272" s="286"/>
      <c r="DC272" s="43"/>
      <c r="DD272" s="43"/>
      <c r="DE272" s="14"/>
      <c r="DF272" s="14"/>
      <c r="DG272" s="4"/>
      <c r="DH272" s="39"/>
      <c r="DI272" s="30"/>
      <c r="DJ272" s="31"/>
      <c r="DK272" s="14"/>
      <c r="DL272" s="4"/>
      <c r="DM272" s="39">
        <v>758670</v>
      </c>
      <c r="DN272" s="14">
        <v>144147.29999999999</v>
      </c>
      <c r="DO272" s="31">
        <v>902817.3</v>
      </c>
      <c r="DP272" s="14">
        <v>902817.3</v>
      </c>
      <c r="DQ272" s="4"/>
      <c r="DR272" s="39"/>
      <c r="DS272" s="30"/>
      <c r="DT272" s="31"/>
      <c r="DU272" s="14"/>
      <c r="DV272" s="4"/>
      <c r="DW272" s="46"/>
      <c r="DX272" s="61"/>
      <c r="DY272" s="61"/>
      <c r="DZ272" s="14"/>
      <c r="EA272" s="4"/>
      <c r="EB272" s="39"/>
      <c r="EC272" s="43"/>
      <c r="ED272" s="31"/>
      <c r="EE272" s="14"/>
      <c r="EF272" s="4"/>
      <c r="EG272" s="39"/>
      <c r="EH272" s="30"/>
      <c r="EI272" s="31"/>
      <c r="EJ272" s="14"/>
      <c r="EK272" s="4"/>
      <c r="EL272" s="39"/>
      <c r="EM272" s="30"/>
      <c r="EN272" s="31"/>
      <c r="EO272" s="14"/>
      <c r="EP272" s="4"/>
      <c r="EQ272" s="39"/>
      <c r="ER272" s="30"/>
      <c r="ES272" s="31"/>
      <c r="ET272" s="14"/>
      <c r="EU272" s="4"/>
      <c r="EV272" s="39"/>
      <c r="EW272" s="30"/>
      <c r="EX272" s="31"/>
      <c r="EY272" s="14"/>
      <c r="EZ272" s="286"/>
      <c r="FA272" s="39"/>
      <c r="FB272" s="30"/>
      <c r="FC272" s="31"/>
      <c r="FD272" s="14"/>
      <c r="FE272" s="4"/>
      <c r="FF272" s="39"/>
      <c r="FG272" s="30"/>
      <c r="FH272" s="31"/>
      <c r="FI272" s="14"/>
      <c r="FJ272" s="94"/>
      <c r="FK272" s="87">
        <f t="shared" si="237"/>
        <v>470735.57708799996</v>
      </c>
      <c r="FL272" s="87"/>
      <c r="FM272" s="87"/>
      <c r="FN272" s="87"/>
      <c r="FO272" s="87"/>
      <c r="FP272" s="87"/>
      <c r="FQ272" s="87"/>
      <c r="FR272" s="87"/>
      <c r="FS272" s="87"/>
      <c r="FT272" s="87"/>
      <c r="FU272" s="87"/>
      <c r="FV272" s="87"/>
      <c r="FW272" s="87"/>
      <c r="FX272" s="87"/>
      <c r="FY272" s="87"/>
      <c r="FZ272" s="87"/>
      <c r="GA272" s="87"/>
      <c r="GB272" s="87">
        <f t="shared" si="290"/>
        <v>163805.20000000001</v>
      </c>
      <c r="GC272" s="87"/>
      <c r="GD272" s="87"/>
      <c r="GE272" s="87"/>
      <c r="GF272" s="87">
        <f t="shared" ref="GF272" si="310">DO272</f>
        <v>902817.3</v>
      </c>
      <c r="GG272" s="87"/>
      <c r="GH272" s="87"/>
      <c r="GI272" s="87"/>
      <c r="GJ272" s="87"/>
      <c r="GK272" s="87"/>
      <c r="GL272" s="87"/>
      <c r="GM272" s="87"/>
      <c r="GN272" s="87"/>
      <c r="GO272" s="87"/>
      <c r="GP272" s="95"/>
      <c r="GQ272" s="87">
        <f t="shared" si="239"/>
        <v>470735.57708799996</v>
      </c>
      <c r="GR272" s="96">
        <f t="shared" si="232"/>
        <v>163805.20000000001</v>
      </c>
      <c r="GS272" s="20" t="str">
        <f t="shared" si="304"/>
        <v>LM INSTRUMENTS S.A.</v>
      </c>
      <c r="GT272" s="98">
        <f t="shared" si="247"/>
        <v>376588.46167039999</v>
      </c>
      <c r="GU272" s="98">
        <f>FK272*1.2</f>
        <v>564882.69250559993</v>
      </c>
      <c r="GV272" s="96">
        <f>GQ272</f>
        <v>470735.57708799996</v>
      </c>
      <c r="GW272" s="87">
        <f>GV272-GQ272</f>
        <v>0</v>
      </c>
      <c r="GX272" s="88">
        <f t="shared" si="309"/>
        <v>0</v>
      </c>
      <c r="GY272" s="96">
        <f>GQ272</f>
        <v>470735.57708799996</v>
      </c>
      <c r="GZ272" s="96">
        <f t="shared" si="235"/>
        <v>470735.57708799996</v>
      </c>
      <c r="HB272" s="84" t="s">
        <v>1081</v>
      </c>
    </row>
    <row r="273" spans="1:210" s="27" customFormat="1" ht="30" customHeight="1">
      <c r="A273" s="17">
        <v>257</v>
      </c>
      <c r="B273" s="18" t="s">
        <v>608</v>
      </c>
      <c r="C273" s="53" t="s">
        <v>609</v>
      </c>
      <c r="D273" s="55"/>
      <c r="E273" s="51">
        <v>20</v>
      </c>
      <c r="F273" s="19" t="s">
        <v>974</v>
      </c>
      <c r="G273" s="20" t="s">
        <v>981</v>
      </c>
      <c r="H273" s="60"/>
      <c r="I273" s="90" t="s">
        <v>1027</v>
      </c>
      <c r="J273" s="14">
        <v>169954.61</v>
      </c>
      <c r="K273" s="14"/>
      <c r="L273" s="14"/>
      <c r="M273" s="14"/>
      <c r="N273" s="14">
        <f t="shared" ref="N273:N274" si="311">J273</f>
        <v>169954.61</v>
      </c>
      <c r="O273" s="14">
        <f t="shared" si="236"/>
        <v>3399092.1999999997</v>
      </c>
      <c r="P273" s="286"/>
      <c r="Q273" s="39"/>
      <c r="R273" s="30"/>
      <c r="S273" s="31"/>
      <c r="T273" s="31"/>
      <c r="U273" s="4"/>
      <c r="V273" s="39"/>
      <c r="W273" s="30"/>
      <c r="X273" s="31"/>
      <c r="Y273" s="31"/>
      <c r="Z273" s="286"/>
      <c r="AA273" s="39"/>
      <c r="AB273" s="39"/>
      <c r="AC273" s="31"/>
      <c r="AD273" s="31"/>
      <c r="AE273" s="4"/>
      <c r="AF273" s="39"/>
      <c r="AG273" s="30"/>
      <c r="AH273" s="31"/>
      <c r="AI273" s="31"/>
      <c r="AJ273" s="4"/>
      <c r="AK273" s="39"/>
      <c r="AL273" s="39"/>
      <c r="AM273" s="31"/>
      <c r="AN273" s="31"/>
      <c r="AO273" s="4"/>
      <c r="AP273" s="39"/>
      <c r="AQ273" s="30"/>
      <c r="AR273" s="31"/>
      <c r="AS273" s="14"/>
      <c r="AT273" s="4"/>
      <c r="AU273" s="39"/>
      <c r="AV273" s="30"/>
      <c r="AW273" s="31"/>
      <c r="AX273" s="14"/>
      <c r="AY273" s="4"/>
      <c r="AZ273" s="39"/>
      <c r="BA273" s="30"/>
      <c r="BB273" s="31"/>
      <c r="BC273" s="31"/>
      <c r="BD273" s="4"/>
      <c r="BE273" s="39"/>
      <c r="BF273" s="30"/>
      <c r="BG273" s="31"/>
      <c r="BH273" s="14"/>
      <c r="BI273" s="4"/>
      <c r="BJ273" s="39"/>
      <c r="BK273" s="30"/>
      <c r="BL273" s="31"/>
      <c r="BM273" s="14"/>
      <c r="BN273" s="4"/>
      <c r="BO273" s="39"/>
      <c r="BP273" s="30"/>
      <c r="BQ273" s="31"/>
      <c r="BR273" s="14"/>
      <c r="BS273" s="4"/>
      <c r="BT273" s="39"/>
      <c r="BU273" s="30"/>
      <c r="BV273" s="31"/>
      <c r="BW273" s="14"/>
      <c r="BX273" s="4"/>
      <c r="BY273" s="39"/>
      <c r="BZ273" s="30"/>
      <c r="CA273" s="31"/>
      <c r="CB273" s="14"/>
      <c r="CC273" s="4"/>
      <c r="CD273" s="35"/>
      <c r="CE273" s="33"/>
      <c r="CF273" s="31"/>
      <c r="CG273" s="14"/>
      <c r="CH273" s="4"/>
      <c r="CI273" s="39"/>
      <c r="CJ273" s="30"/>
      <c r="CK273" s="31"/>
      <c r="CL273" s="14"/>
      <c r="CM273" s="4"/>
      <c r="CN273" s="39"/>
      <c r="CO273" s="30"/>
      <c r="CP273" s="31"/>
      <c r="CQ273" s="14"/>
      <c r="CR273" s="4"/>
      <c r="CS273" s="39"/>
      <c r="CT273" s="39"/>
      <c r="CU273" s="39"/>
      <c r="CV273" s="14"/>
      <c r="CW273" s="4"/>
      <c r="CX273" s="39"/>
      <c r="CY273" s="30"/>
      <c r="CZ273" s="31"/>
      <c r="DA273" s="14"/>
      <c r="DB273" s="286"/>
      <c r="DC273" s="14"/>
      <c r="DD273" s="14"/>
      <c r="DE273" s="14"/>
      <c r="DF273" s="14"/>
      <c r="DG273" s="4"/>
      <c r="DH273" s="39"/>
      <c r="DI273" s="30"/>
      <c r="DJ273" s="31"/>
      <c r="DK273" s="14"/>
      <c r="DL273" s="4"/>
      <c r="DM273" s="39"/>
      <c r="DN273" s="30"/>
      <c r="DO273" s="31"/>
      <c r="DP273" s="14"/>
      <c r="DQ273" s="4"/>
      <c r="DR273" s="39"/>
      <c r="DS273" s="30"/>
      <c r="DT273" s="31"/>
      <c r="DU273" s="14"/>
      <c r="DV273" s="4"/>
      <c r="DW273" s="46"/>
      <c r="DX273" s="61"/>
      <c r="DY273" s="61"/>
      <c r="DZ273" s="14"/>
      <c r="EA273" s="4"/>
      <c r="EB273" s="39"/>
      <c r="EC273" s="43"/>
      <c r="ED273" s="31"/>
      <c r="EE273" s="14"/>
      <c r="EF273" s="4"/>
      <c r="EG273" s="39"/>
      <c r="EH273" s="30"/>
      <c r="EI273" s="31"/>
      <c r="EJ273" s="14"/>
      <c r="EK273" s="4"/>
      <c r="EL273" s="39"/>
      <c r="EM273" s="30"/>
      <c r="EN273" s="31"/>
      <c r="EO273" s="14"/>
      <c r="EP273" s="4"/>
      <c r="EQ273" s="39"/>
      <c r="ER273" s="30"/>
      <c r="ES273" s="31"/>
      <c r="ET273" s="14"/>
      <c r="EU273" s="4"/>
      <c r="EV273" s="39">
        <v>122000</v>
      </c>
      <c r="EW273" s="14">
        <v>23180</v>
      </c>
      <c r="EX273" s="31">
        <v>145180</v>
      </c>
      <c r="EY273" s="14">
        <v>2903600</v>
      </c>
      <c r="EZ273" s="286"/>
      <c r="FA273" s="39"/>
      <c r="FB273" s="30"/>
      <c r="FC273" s="31"/>
      <c r="FD273" s="14"/>
      <c r="FE273" s="4"/>
      <c r="FF273" s="39"/>
      <c r="FG273" s="30"/>
      <c r="FH273" s="31"/>
      <c r="FI273" s="14"/>
      <c r="FJ273" s="94"/>
      <c r="FK273" s="87">
        <f t="shared" si="237"/>
        <v>169954.61</v>
      </c>
      <c r="FL273" s="87"/>
      <c r="FM273" s="87"/>
      <c r="FN273" s="87"/>
      <c r="FO273" s="87"/>
      <c r="FP273" s="87"/>
      <c r="FQ273" s="87"/>
      <c r="FR273" s="87"/>
      <c r="FS273" s="87"/>
      <c r="FT273" s="87"/>
      <c r="FU273" s="87"/>
      <c r="FV273" s="87"/>
      <c r="FW273" s="87"/>
      <c r="FX273" s="87"/>
      <c r="FY273" s="87"/>
      <c r="FZ273" s="87"/>
      <c r="GA273" s="87"/>
      <c r="GB273" s="87"/>
      <c r="GC273" s="87"/>
      <c r="GD273" s="87"/>
      <c r="GE273" s="87"/>
      <c r="GF273" s="87"/>
      <c r="GG273" s="87"/>
      <c r="GH273" s="87"/>
      <c r="GI273" s="87"/>
      <c r="GJ273" s="87"/>
      <c r="GK273" s="87"/>
      <c r="GL273" s="87"/>
      <c r="GM273" s="87">
        <f t="shared" si="254"/>
        <v>145180</v>
      </c>
      <c r="GN273" s="87"/>
      <c r="GO273" s="87"/>
      <c r="GP273" s="95"/>
      <c r="GQ273" s="87">
        <f t="shared" si="239"/>
        <v>169954.61</v>
      </c>
      <c r="GR273" s="96">
        <f t="shared" ref="GR273:GR336" si="312">MIN(FL273:GO273)</f>
        <v>145180</v>
      </c>
      <c r="GS273" s="20" t="str">
        <f t="shared" si="304"/>
        <v>Tecnica Electro Medica SA</v>
      </c>
      <c r="GT273" s="96">
        <f t="shared" si="247"/>
        <v>135963.68799999999</v>
      </c>
      <c r="GU273" s="96">
        <f t="shared" si="248"/>
        <v>174216</v>
      </c>
      <c r="GV273" s="96">
        <f t="shared" si="305"/>
        <v>145180</v>
      </c>
      <c r="GW273" s="87">
        <f t="shared" si="308"/>
        <v>-24774.609999999986</v>
      </c>
      <c r="GX273" s="88">
        <f t="shared" si="309"/>
        <v>-0.14577192110293441</v>
      </c>
      <c r="GY273" s="96">
        <f t="shared" si="306"/>
        <v>145180</v>
      </c>
      <c r="GZ273" s="96">
        <f t="shared" ref="GZ273:GZ336" si="313">GY273*E273</f>
        <v>2903600</v>
      </c>
    </row>
    <row r="274" spans="1:210" s="27" customFormat="1" ht="30" customHeight="1">
      <c r="A274" s="17">
        <v>258</v>
      </c>
      <c r="B274" s="18" t="s">
        <v>372</v>
      </c>
      <c r="C274" s="53" t="s">
        <v>610</v>
      </c>
      <c r="D274" s="55"/>
      <c r="E274" s="51">
        <v>10</v>
      </c>
      <c r="F274" s="19" t="s">
        <v>974</v>
      </c>
      <c r="G274" s="20" t="s">
        <v>981</v>
      </c>
      <c r="H274" s="60"/>
      <c r="I274" s="90" t="s">
        <v>1027</v>
      </c>
      <c r="J274" s="14">
        <v>149940</v>
      </c>
      <c r="K274" s="14"/>
      <c r="L274" s="14"/>
      <c r="M274" s="14"/>
      <c r="N274" s="14">
        <f t="shared" si="311"/>
        <v>149940</v>
      </c>
      <c r="O274" s="14">
        <f t="shared" ref="O274:O337" si="314">N274*E274</f>
        <v>1499400</v>
      </c>
      <c r="P274" s="286"/>
      <c r="Q274" s="39"/>
      <c r="R274" s="30"/>
      <c r="S274" s="31"/>
      <c r="T274" s="31"/>
      <c r="U274" s="4"/>
      <c r="V274" s="39"/>
      <c r="W274" s="30"/>
      <c r="X274" s="31"/>
      <c r="Y274" s="31"/>
      <c r="Z274" s="286"/>
      <c r="AA274" s="39"/>
      <c r="AB274" s="39"/>
      <c r="AC274" s="31"/>
      <c r="AD274" s="31"/>
      <c r="AE274" s="4"/>
      <c r="AF274" s="39"/>
      <c r="AG274" s="30"/>
      <c r="AH274" s="31"/>
      <c r="AI274" s="31"/>
      <c r="AJ274" s="4"/>
      <c r="AK274" s="39"/>
      <c r="AL274" s="39"/>
      <c r="AM274" s="31"/>
      <c r="AN274" s="31"/>
      <c r="AO274" s="4"/>
      <c r="AP274" s="39"/>
      <c r="AQ274" s="30"/>
      <c r="AR274" s="31"/>
      <c r="AS274" s="14"/>
      <c r="AT274" s="4"/>
      <c r="AU274" s="39"/>
      <c r="AV274" s="14"/>
      <c r="AW274" s="31"/>
      <c r="AX274" s="14"/>
      <c r="AY274" s="4"/>
      <c r="AZ274" s="39"/>
      <c r="BA274" s="30"/>
      <c r="BB274" s="31"/>
      <c r="BC274" s="31"/>
      <c r="BD274" s="4"/>
      <c r="BE274" s="39"/>
      <c r="BF274" s="30"/>
      <c r="BG274" s="31"/>
      <c r="BH274" s="14"/>
      <c r="BI274" s="4"/>
      <c r="BJ274" s="39"/>
      <c r="BK274" s="30"/>
      <c r="BL274" s="31"/>
      <c r="BM274" s="14"/>
      <c r="BN274" s="4"/>
      <c r="BO274" s="39"/>
      <c r="BP274" s="30"/>
      <c r="BQ274" s="31"/>
      <c r="BR274" s="14"/>
      <c r="BS274" s="4"/>
      <c r="BT274" s="39"/>
      <c r="BU274" s="30"/>
      <c r="BV274" s="31"/>
      <c r="BW274" s="14"/>
      <c r="BX274" s="4"/>
      <c r="BY274" s="39"/>
      <c r="BZ274" s="30"/>
      <c r="CA274" s="31"/>
      <c r="CB274" s="14"/>
      <c r="CC274" s="4"/>
      <c r="CD274" s="35"/>
      <c r="CE274" s="33"/>
      <c r="CF274" s="31"/>
      <c r="CG274" s="14"/>
      <c r="CH274" s="4"/>
      <c r="CI274" s="39"/>
      <c r="CJ274" s="30"/>
      <c r="CK274" s="31"/>
      <c r="CL274" s="14"/>
      <c r="CM274" s="4"/>
      <c r="CN274" s="39"/>
      <c r="CO274" s="30"/>
      <c r="CP274" s="31"/>
      <c r="CQ274" s="14"/>
      <c r="CR274" s="4"/>
      <c r="CS274" s="39"/>
      <c r="CT274" s="39"/>
      <c r="CU274" s="39"/>
      <c r="CV274" s="14"/>
      <c r="CW274" s="4"/>
      <c r="CX274" s="39"/>
      <c r="CY274" s="30"/>
      <c r="CZ274" s="31"/>
      <c r="DA274" s="14"/>
      <c r="DB274" s="286"/>
      <c r="DC274" s="14"/>
      <c r="DD274" s="14"/>
      <c r="DE274" s="14"/>
      <c r="DF274" s="14"/>
      <c r="DG274" s="4"/>
      <c r="DH274" s="39"/>
      <c r="DI274" s="30"/>
      <c r="DJ274" s="31"/>
      <c r="DK274" s="14"/>
      <c r="DL274" s="4"/>
      <c r="DM274" s="39"/>
      <c r="DN274" s="30"/>
      <c r="DO274" s="31"/>
      <c r="DP274" s="14"/>
      <c r="DQ274" s="4"/>
      <c r="DR274" s="39"/>
      <c r="DS274" s="30"/>
      <c r="DT274" s="31"/>
      <c r="DU274" s="14"/>
      <c r="DV274" s="4"/>
      <c r="DW274" s="46"/>
      <c r="DX274" s="61"/>
      <c r="DY274" s="61"/>
      <c r="DZ274" s="14"/>
      <c r="EA274" s="4"/>
      <c r="EB274" s="39"/>
      <c r="EC274" s="43"/>
      <c r="ED274" s="31"/>
      <c r="EE274" s="14"/>
      <c r="EF274" s="4"/>
      <c r="EG274" s="39"/>
      <c r="EH274" s="30"/>
      <c r="EI274" s="31"/>
      <c r="EJ274" s="14"/>
      <c r="EK274" s="4"/>
      <c r="EL274" s="39"/>
      <c r="EM274" s="30"/>
      <c r="EN274" s="31"/>
      <c r="EO274" s="14"/>
      <c r="EP274" s="4"/>
      <c r="EQ274" s="39"/>
      <c r="ER274" s="30"/>
      <c r="ES274" s="31"/>
      <c r="ET274" s="14"/>
      <c r="EU274" s="4"/>
      <c r="EV274" s="39">
        <v>122000</v>
      </c>
      <c r="EW274" s="14">
        <v>23180</v>
      </c>
      <c r="EX274" s="31">
        <v>145180</v>
      </c>
      <c r="EY274" s="14">
        <v>1451800</v>
      </c>
      <c r="EZ274" s="286"/>
      <c r="FA274" s="39"/>
      <c r="FB274" s="30"/>
      <c r="FC274" s="31"/>
      <c r="FD274" s="14"/>
      <c r="FE274" s="4"/>
      <c r="FF274" s="39"/>
      <c r="FG274" s="30"/>
      <c r="FH274" s="31"/>
      <c r="FI274" s="14"/>
      <c r="FJ274" s="94"/>
      <c r="FK274" s="87">
        <f t="shared" ref="FK274:FK337" si="315">N274</f>
        <v>149940</v>
      </c>
      <c r="FL274" s="87"/>
      <c r="FM274" s="87"/>
      <c r="FN274" s="87"/>
      <c r="FO274" s="87"/>
      <c r="FP274" s="87"/>
      <c r="FQ274" s="87"/>
      <c r="FR274" s="87"/>
      <c r="FS274" s="87"/>
      <c r="FT274" s="87"/>
      <c r="FU274" s="87"/>
      <c r="FV274" s="87"/>
      <c r="FW274" s="87"/>
      <c r="FX274" s="87"/>
      <c r="FY274" s="87"/>
      <c r="FZ274" s="87"/>
      <c r="GA274" s="87"/>
      <c r="GB274" s="87"/>
      <c r="GC274" s="87"/>
      <c r="GD274" s="87"/>
      <c r="GE274" s="87"/>
      <c r="GF274" s="87"/>
      <c r="GG274" s="87"/>
      <c r="GH274" s="87"/>
      <c r="GI274" s="87"/>
      <c r="GJ274" s="87"/>
      <c r="GK274" s="87"/>
      <c r="GL274" s="87"/>
      <c r="GM274" s="87">
        <f t="shared" si="254"/>
        <v>145180</v>
      </c>
      <c r="GN274" s="87"/>
      <c r="GO274" s="87"/>
      <c r="GP274" s="95"/>
      <c r="GQ274" s="87">
        <f t="shared" ref="GQ274:GQ337" si="316">FK274</f>
        <v>149940</v>
      </c>
      <c r="GR274" s="96">
        <f t="shared" si="312"/>
        <v>145180</v>
      </c>
      <c r="GS274" s="20" t="str">
        <f t="shared" si="304"/>
        <v>Tecnica Electro Medica SA</v>
      </c>
      <c r="GT274" s="96">
        <f t="shared" si="247"/>
        <v>119952</v>
      </c>
      <c r="GU274" s="96">
        <f t="shared" si="248"/>
        <v>174216</v>
      </c>
      <c r="GV274" s="96">
        <f t="shared" si="305"/>
        <v>145180</v>
      </c>
      <c r="GW274" s="87">
        <f t="shared" si="308"/>
        <v>-4760</v>
      </c>
      <c r="GX274" s="88">
        <f t="shared" si="309"/>
        <v>-3.1746031746031744E-2</v>
      </c>
      <c r="GY274" s="96">
        <f t="shared" si="306"/>
        <v>145180</v>
      </c>
      <c r="GZ274" s="96">
        <f t="shared" si="313"/>
        <v>1451800</v>
      </c>
    </row>
    <row r="275" spans="1:210" s="27" customFormat="1" ht="30" customHeight="1">
      <c r="A275" s="17">
        <v>259</v>
      </c>
      <c r="B275" s="18" t="s">
        <v>611</v>
      </c>
      <c r="C275" s="53" t="s">
        <v>612</v>
      </c>
      <c r="D275" s="55"/>
      <c r="E275" s="51">
        <v>150</v>
      </c>
      <c r="F275" s="19" t="s">
        <v>970</v>
      </c>
      <c r="G275" s="20" t="s">
        <v>981</v>
      </c>
      <c r="H275" s="60"/>
      <c r="I275" s="90" t="s">
        <v>1039</v>
      </c>
      <c r="J275" s="14">
        <v>3381</v>
      </c>
      <c r="K275" s="14"/>
      <c r="L275" s="14">
        <f t="shared" ref="L275:L281" si="317">(J275*13.12%)+J275</f>
        <v>3824.5871999999999</v>
      </c>
      <c r="M275" s="14">
        <f t="shared" ref="M275:M281" si="318">(L275*9.28%)+L275</f>
        <v>4179.50889216</v>
      </c>
      <c r="N275" s="14">
        <f t="shared" ref="N275:N281" si="319">M275</f>
        <v>4179.50889216</v>
      </c>
      <c r="O275" s="14">
        <f t="shared" si="314"/>
        <v>626926.33382399997</v>
      </c>
      <c r="P275" s="286"/>
      <c r="Q275" s="39"/>
      <c r="R275" s="30"/>
      <c r="S275" s="31"/>
      <c r="T275" s="31"/>
      <c r="U275" s="4"/>
      <c r="V275" s="39"/>
      <c r="W275" s="30"/>
      <c r="X275" s="31"/>
      <c r="Y275" s="31"/>
      <c r="Z275" s="286"/>
      <c r="AA275" s="39"/>
      <c r="AB275" s="39"/>
      <c r="AC275" s="31"/>
      <c r="AD275" s="31"/>
      <c r="AE275" s="4"/>
      <c r="AF275" s="39"/>
      <c r="AG275" s="30"/>
      <c r="AH275" s="31"/>
      <c r="AI275" s="31"/>
      <c r="AJ275" s="4"/>
      <c r="AK275" s="39"/>
      <c r="AL275" s="39"/>
      <c r="AM275" s="31"/>
      <c r="AN275" s="31"/>
      <c r="AO275" s="4"/>
      <c r="AP275" s="39"/>
      <c r="AQ275" s="30"/>
      <c r="AR275" s="31"/>
      <c r="AS275" s="14"/>
      <c r="AT275" s="4"/>
      <c r="AU275" s="39">
        <v>3345</v>
      </c>
      <c r="AV275" s="14">
        <v>635.54999999999995</v>
      </c>
      <c r="AW275" s="31">
        <v>3980.55</v>
      </c>
      <c r="AX275" s="14">
        <v>597082.5</v>
      </c>
      <c r="AY275" s="4"/>
      <c r="AZ275" s="39"/>
      <c r="BA275" s="30"/>
      <c r="BB275" s="31"/>
      <c r="BC275" s="31"/>
      <c r="BD275" s="4"/>
      <c r="BE275" s="39"/>
      <c r="BF275" s="30"/>
      <c r="BG275" s="31"/>
      <c r="BH275" s="14"/>
      <c r="BI275" s="4"/>
      <c r="BJ275" s="39"/>
      <c r="BK275" s="30"/>
      <c r="BL275" s="31"/>
      <c r="BM275" s="14"/>
      <c r="BN275" s="4"/>
      <c r="BO275" s="39"/>
      <c r="BP275" s="30"/>
      <c r="BQ275" s="31"/>
      <c r="BR275" s="14"/>
      <c r="BS275" s="4"/>
      <c r="BT275" s="39"/>
      <c r="BU275" s="30"/>
      <c r="BV275" s="31"/>
      <c r="BW275" s="14"/>
      <c r="BX275" s="4"/>
      <c r="BY275" s="39"/>
      <c r="BZ275" s="30"/>
      <c r="CA275" s="31"/>
      <c r="CB275" s="14"/>
      <c r="CC275" s="4"/>
      <c r="CD275" s="35">
        <v>4529</v>
      </c>
      <c r="CE275" s="37">
        <v>861</v>
      </c>
      <c r="CF275" s="31">
        <v>5390</v>
      </c>
      <c r="CG275" s="14">
        <v>808500</v>
      </c>
      <c r="CH275" s="4"/>
      <c r="CI275" s="39"/>
      <c r="CJ275" s="30"/>
      <c r="CK275" s="31"/>
      <c r="CL275" s="14"/>
      <c r="CM275" s="4"/>
      <c r="CN275" s="39">
        <v>3500</v>
      </c>
      <c r="CO275" s="14">
        <v>665</v>
      </c>
      <c r="CP275" s="31">
        <v>4165</v>
      </c>
      <c r="CQ275" s="14">
        <v>624750</v>
      </c>
      <c r="CR275" s="4"/>
      <c r="CS275" s="39">
        <v>9890</v>
      </c>
      <c r="CT275" s="14">
        <v>1879</v>
      </c>
      <c r="CU275" s="39">
        <v>11769</v>
      </c>
      <c r="CV275" s="14">
        <v>1765350</v>
      </c>
      <c r="CW275" s="4"/>
      <c r="CX275" s="39"/>
      <c r="CY275" s="30"/>
      <c r="CZ275" s="31"/>
      <c r="DA275" s="14"/>
      <c r="DB275" s="286"/>
      <c r="DC275" s="14">
        <v>5625</v>
      </c>
      <c r="DD275" s="14">
        <v>1068.75</v>
      </c>
      <c r="DE275" s="14">
        <v>6693.75</v>
      </c>
      <c r="DF275" s="14">
        <v>1004062.5</v>
      </c>
      <c r="DG275" s="4"/>
      <c r="DH275" s="39"/>
      <c r="DI275" s="30"/>
      <c r="DJ275" s="31"/>
      <c r="DK275" s="14"/>
      <c r="DL275" s="4"/>
      <c r="DM275" s="39"/>
      <c r="DN275" s="30"/>
      <c r="DO275" s="31"/>
      <c r="DP275" s="14"/>
      <c r="DQ275" s="4"/>
      <c r="DR275" s="39"/>
      <c r="DS275" s="30"/>
      <c r="DT275" s="31"/>
      <c r="DU275" s="14"/>
      <c r="DV275" s="4"/>
      <c r="DW275" s="45">
        <v>3988</v>
      </c>
      <c r="DX275" s="14">
        <v>757.72</v>
      </c>
      <c r="DY275" s="61">
        <v>4745.72</v>
      </c>
      <c r="DZ275" s="14">
        <v>711858</v>
      </c>
      <c r="EA275" s="4"/>
      <c r="EB275" s="39"/>
      <c r="EC275" s="43"/>
      <c r="ED275" s="31"/>
      <c r="EE275" s="14"/>
      <c r="EF275" s="4"/>
      <c r="EG275" s="39"/>
      <c r="EH275" s="30"/>
      <c r="EI275" s="31"/>
      <c r="EJ275" s="14"/>
      <c r="EK275" s="4"/>
      <c r="EL275" s="39"/>
      <c r="EM275" s="30"/>
      <c r="EN275" s="31"/>
      <c r="EO275" s="14"/>
      <c r="EP275" s="4"/>
      <c r="EQ275" s="39"/>
      <c r="ER275" s="30"/>
      <c r="ES275" s="31"/>
      <c r="ET275" s="14"/>
      <c r="EU275" s="4"/>
      <c r="EV275" s="39">
        <v>13000</v>
      </c>
      <c r="EW275" s="14">
        <v>2470</v>
      </c>
      <c r="EX275" s="31">
        <v>15470</v>
      </c>
      <c r="EY275" s="14">
        <v>2320500</v>
      </c>
      <c r="EZ275" s="286"/>
      <c r="FA275" s="39"/>
      <c r="FB275" s="30"/>
      <c r="FC275" s="31"/>
      <c r="FD275" s="14"/>
      <c r="FE275" s="4"/>
      <c r="FF275" s="39"/>
      <c r="FG275" s="30"/>
      <c r="FH275" s="31"/>
      <c r="FI275" s="14"/>
      <c r="FJ275" s="94"/>
      <c r="FK275" s="87">
        <f t="shared" si="315"/>
        <v>4179.50889216</v>
      </c>
      <c r="FL275" s="87"/>
      <c r="FM275" s="87"/>
      <c r="FN275" s="87"/>
      <c r="FO275" s="87"/>
      <c r="FP275" s="87"/>
      <c r="FQ275" s="87"/>
      <c r="FR275" s="87">
        <f t="shared" ref="FR275:FR314" si="320">AW275</f>
        <v>3980.55</v>
      </c>
      <c r="FS275" s="87"/>
      <c r="FT275" s="87"/>
      <c r="FU275" s="87"/>
      <c r="FV275" s="87"/>
      <c r="FW275" s="87"/>
      <c r="FX275" s="87"/>
      <c r="FY275" s="87">
        <f t="shared" ref="FY275:FY338" si="321">CF275</f>
        <v>5390</v>
      </c>
      <c r="FZ275" s="87"/>
      <c r="GA275" s="87">
        <f t="shared" ref="GA275:GA319" si="322">CP275</f>
        <v>4165</v>
      </c>
      <c r="GB275" s="87">
        <f t="shared" ref="GB275:GB299" si="323">CU275</f>
        <v>11769</v>
      </c>
      <c r="GC275" s="87"/>
      <c r="GD275" s="87">
        <f t="shared" ref="GD275:GD323" si="324">DE275</f>
        <v>6693.75</v>
      </c>
      <c r="GE275" s="87"/>
      <c r="GF275" s="87"/>
      <c r="GG275" s="87"/>
      <c r="GH275" s="87">
        <f t="shared" ref="GH275:GH324" si="325">DY275</f>
        <v>4745.72</v>
      </c>
      <c r="GI275" s="87"/>
      <c r="GJ275" s="87"/>
      <c r="GK275" s="87"/>
      <c r="GL275" s="87"/>
      <c r="GM275" s="87">
        <f t="shared" si="254"/>
        <v>15470</v>
      </c>
      <c r="GN275" s="87"/>
      <c r="GO275" s="87"/>
      <c r="GP275" s="95"/>
      <c r="GQ275" s="87">
        <f t="shared" si="316"/>
        <v>4179.50889216</v>
      </c>
      <c r="GR275" s="96">
        <f t="shared" si="312"/>
        <v>3980.55</v>
      </c>
      <c r="GS275" s="20" t="str">
        <f t="shared" si="304"/>
        <v>BIOPLAST S.A.S</v>
      </c>
      <c r="GT275" s="96">
        <f t="shared" ref="GT275:GT338" si="326">FK275*0.8</f>
        <v>3343.6071137280001</v>
      </c>
      <c r="GU275" s="96">
        <f t="shared" ref="GU275:GU334" si="327">GR275*1.2</f>
        <v>4776.66</v>
      </c>
      <c r="GV275" s="96">
        <f t="shared" si="305"/>
        <v>7459.1457142857134</v>
      </c>
      <c r="GW275" s="87">
        <f t="shared" si="308"/>
        <v>-198.95889215999978</v>
      </c>
      <c r="GX275" s="88">
        <f t="shared" si="309"/>
        <v>-4.7603414011921481E-2</v>
      </c>
      <c r="GY275" s="96">
        <f t="shared" si="306"/>
        <v>3980.55</v>
      </c>
      <c r="GZ275" s="96">
        <f t="shared" si="313"/>
        <v>597082.5</v>
      </c>
    </row>
    <row r="276" spans="1:210" s="27" customFormat="1" ht="30" customHeight="1">
      <c r="A276" s="17">
        <v>260</v>
      </c>
      <c r="B276" s="18" t="s">
        <v>613</v>
      </c>
      <c r="C276" s="53" t="s">
        <v>614</v>
      </c>
      <c r="D276" s="55"/>
      <c r="E276" s="51">
        <v>50</v>
      </c>
      <c r="F276" s="19" t="s">
        <v>974</v>
      </c>
      <c r="G276" s="20" t="s">
        <v>981</v>
      </c>
      <c r="H276" s="60"/>
      <c r="I276" s="90" t="s">
        <v>1032</v>
      </c>
      <c r="J276" s="14">
        <v>3381</v>
      </c>
      <c r="K276" s="14"/>
      <c r="L276" s="14">
        <f t="shared" si="317"/>
        <v>3824.5871999999999</v>
      </c>
      <c r="M276" s="14">
        <f t="shared" si="318"/>
        <v>4179.50889216</v>
      </c>
      <c r="N276" s="14">
        <f t="shared" si="319"/>
        <v>4179.50889216</v>
      </c>
      <c r="O276" s="14">
        <f t="shared" si="314"/>
        <v>208975.44460799999</v>
      </c>
      <c r="P276" s="286"/>
      <c r="Q276" s="39"/>
      <c r="R276" s="30"/>
      <c r="S276" s="31"/>
      <c r="T276" s="31"/>
      <c r="U276" s="4"/>
      <c r="V276" s="39"/>
      <c r="W276" s="30"/>
      <c r="X276" s="31"/>
      <c r="Y276" s="31"/>
      <c r="Z276" s="286"/>
      <c r="AA276" s="39"/>
      <c r="AB276" s="39"/>
      <c r="AC276" s="31"/>
      <c r="AD276" s="31"/>
      <c r="AE276" s="4"/>
      <c r="AF276" s="39"/>
      <c r="AG276" s="30"/>
      <c r="AH276" s="31"/>
      <c r="AI276" s="31"/>
      <c r="AJ276" s="4"/>
      <c r="AK276" s="39"/>
      <c r="AL276" s="39"/>
      <c r="AM276" s="31"/>
      <c r="AN276" s="31"/>
      <c r="AO276" s="4"/>
      <c r="AP276" s="39"/>
      <c r="AQ276" s="30"/>
      <c r="AR276" s="31"/>
      <c r="AS276" s="14"/>
      <c r="AT276" s="4"/>
      <c r="AU276" s="39">
        <v>3345</v>
      </c>
      <c r="AV276" s="14">
        <v>635.54999999999995</v>
      </c>
      <c r="AW276" s="31">
        <v>3980.55</v>
      </c>
      <c r="AX276" s="14">
        <v>199027.5</v>
      </c>
      <c r="AY276" s="4"/>
      <c r="AZ276" s="39"/>
      <c r="BA276" s="30"/>
      <c r="BB276" s="31"/>
      <c r="BC276" s="31"/>
      <c r="BD276" s="4"/>
      <c r="BE276" s="39"/>
      <c r="BF276" s="30"/>
      <c r="BG276" s="31"/>
      <c r="BH276" s="14"/>
      <c r="BI276" s="4"/>
      <c r="BJ276" s="39"/>
      <c r="BK276" s="30"/>
      <c r="BL276" s="31"/>
      <c r="BM276" s="14"/>
      <c r="BN276" s="4"/>
      <c r="BO276" s="39"/>
      <c r="BP276" s="30"/>
      <c r="BQ276" s="31"/>
      <c r="BR276" s="14"/>
      <c r="BS276" s="4"/>
      <c r="BT276" s="39"/>
      <c r="BU276" s="30"/>
      <c r="BV276" s="31"/>
      <c r="BW276" s="14"/>
      <c r="BX276" s="4"/>
      <c r="BY276" s="39"/>
      <c r="BZ276" s="30"/>
      <c r="CA276" s="31"/>
      <c r="CB276" s="14"/>
      <c r="CC276" s="4"/>
      <c r="CD276" s="35">
        <v>4402</v>
      </c>
      <c r="CE276" s="37">
        <v>836</v>
      </c>
      <c r="CF276" s="31">
        <v>5238</v>
      </c>
      <c r="CG276" s="14">
        <v>261900</v>
      </c>
      <c r="CH276" s="4"/>
      <c r="CI276" s="39"/>
      <c r="CJ276" s="30"/>
      <c r="CK276" s="31"/>
      <c r="CL276" s="14"/>
      <c r="CM276" s="4"/>
      <c r="CN276" s="39">
        <v>3500</v>
      </c>
      <c r="CO276" s="14">
        <v>665</v>
      </c>
      <c r="CP276" s="31">
        <v>4165</v>
      </c>
      <c r="CQ276" s="14">
        <v>208250</v>
      </c>
      <c r="CR276" s="4"/>
      <c r="CS276" s="39">
        <v>10600</v>
      </c>
      <c r="CT276" s="14">
        <v>2014</v>
      </c>
      <c r="CU276" s="39">
        <v>12614</v>
      </c>
      <c r="CV276" s="14">
        <v>630700</v>
      </c>
      <c r="CW276" s="4"/>
      <c r="CX276" s="39"/>
      <c r="CY276" s="30"/>
      <c r="CZ276" s="31"/>
      <c r="DA276" s="14"/>
      <c r="DB276" s="286"/>
      <c r="DC276" s="14"/>
      <c r="DD276" s="14"/>
      <c r="DE276" s="14"/>
      <c r="DF276" s="14"/>
      <c r="DG276" s="4"/>
      <c r="DH276" s="39"/>
      <c r="DI276" s="30"/>
      <c r="DJ276" s="31"/>
      <c r="DK276" s="14"/>
      <c r="DL276" s="4"/>
      <c r="DM276" s="39"/>
      <c r="DN276" s="30"/>
      <c r="DO276" s="31"/>
      <c r="DP276" s="14"/>
      <c r="DQ276" s="4"/>
      <c r="DR276" s="39"/>
      <c r="DS276" s="30"/>
      <c r="DT276" s="31"/>
      <c r="DU276" s="14"/>
      <c r="DV276" s="4"/>
      <c r="DW276" s="45">
        <v>3988</v>
      </c>
      <c r="DX276" s="14">
        <v>757.72</v>
      </c>
      <c r="DY276" s="61">
        <v>4745.72</v>
      </c>
      <c r="DZ276" s="14">
        <v>237286</v>
      </c>
      <c r="EA276" s="4"/>
      <c r="EB276" s="39"/>
      <c r="EC276" s="43"/>
      <c r="ED276" s="31"/>
      <c r="EE276" s="14"/>
      <c r="EF276" s="4"/>
      <c r="EG276" s="39"/>
      <c r="EH276" s="30"/>
      <c r="EI276" s="31"/>
      <c r="EJ276" s="14"/>
      <c r="EK276" s="4"/>
      <c r="EL276" s="39"/>
      <c r="EM276" s="30"/>
      <c r="EN276" s="31"/>
      <c r="EO276" s="14"/>
      <c r="EP276" s="4"/>
      <c r="EQ276" s="39"/>
      <c r="ER276" s="30"/>
      <c r="ES276" s="31"/>
      <c r="ET276" s="14"/>
      <c r="EU276" s="4"/>
      <c r="EV276" s="39">
        <v>13000</v>
      </c>
      <c r="EW276" s="14">
        <v>2470</v>
      </c>
      <c r="EX276" s="31">
        <v>15470</v>
      </c>
      <c r="EY276" s="14">
        <v>773500</v>
      </c>
      <c r="EZ276" s="286"/>
      <c r="FA276" s="39"/>
      <c r="FB276" s="30"/>
      <c r="FC276" s="31"/>
      <c r="FD276" s="14"/>
      <c r="FE276" s="4"/>
      <c r="FF276" s="39"/>
      <c r="FG276" s="30"/>
      <c r="FH276" s="31"/>
      <c r="FI276" s="14"/>
      <c r="FJ276" s="94"/>
      <c r="FK276" s="87">
        <f t="shared" si="315"/>
        <v>4179.50889216</v>
      </c>
      <c r="FL276" s="87"/>
      <c r="FM276" s="87"/>
      <c r="FN276" s="87"/>
      <c r="FO276" s="87"/>
      <c r="FP276" s="87"/>
      <c r="FQ276" s="87"/>
      <c r="FR276" s="87">
        <f t="shared" si="320"/>
        <v>3980.55</v>
      </c>
      <c r="FS276" s="87"/>
      <c r="FT276" s="87"/>
      <c r="FU276" s="87"/>
      <c r="FV276" s="87"/>
      <c r="FW276" s="87"/>
      <c r="FX276" s="87"/>
      <c r="FY276" s="87">
        <f t="shared" si="321"/>
        <v>5238</v>
      </c>
      <c r="FZ276" s="87"/>
      <c r="GA276" s="87">
        <f t="shared" si="322"/>
        <v>4165</v>
      </c>
      <c r="GB276" s="87">
        <f t="shared" si="323"/>
        <v>12614</v>
      </c>
      <c r="GC276" s="87"/>
      <c r="GD276" s="87"/>
      <c r="GE276" s="87"/>
      <c r="GF276" s="87"/>
      <c r="GG276" s="87"/>
      <c r="GH276" s="87">
        <f t="shared" si="325"/>
        <v>4745.72</v>
      </c>
      <c r="GI276" s="87"/>
      <c r="GJ276" s="87"/>
      <c r="GK276" s="87"/>
      <c r="GL276" s="87"/>
      <c r="GM276" s="87">
        <f t="shared" si="254"/>
        <v>15470</v>
      </c>
      <c r="GN276" s="87"/>
      <c r="GO276" s="87"/>
      <c r="GP276" s="95"/>
      <c r="GQ276" s="87">
        <f t="shared" si="316"/>
        <v>4179.50889216</v>
      </c>
      <c r="GR276" s="96">
        <f t="shared" si="312"/>
        <v>3980.55</v>
      </c>
      <c r="GS276" s="20" t="str">
        <f t="shared" si="304"/>
        <v>BIOPLAST S.A.S</v>
      </c>
      <c r="GT276" s="96">
        <f t="shared" si="326"/>
        <v>3343.6071137280001</v>
      </c>
      <c r="GU276" s="96">
        <f t="shared" si="327"/>
        <v>4776.66</v>
      </c>
      <c r="GV276" s="96">
        <f t="shared" si="305"/>
        <v>7702.211666666667</v>
      </c>
      <c r="GW276" s="87">
        <f t="shared" si="308"/>
        <v>-198.95889215999978</v>
      </c>
      <c r="GX276" s="88">
        <f t="shared" si="309"/>
        <v>-4.7603414011921481E-2</v>
      </c>
      <c r="GY276" s="96">
        <f t="shared" si="306"/>
        <v>3980.55</v>
      </c>
      <c r="GZ276" s="96">
        <f t="shared" si="313"/>
        <v>199027.5</v>
      </c>
    </row>
    <row r="277" spans="1:210" s="27" customFormat="1" ht="30" customHeight="1">
      <c r="A277" s="17">
        <v>261</v>
      </c>
      <c r="B277" s="18" t="s">
        <v>615</v>
      </c>
      <c r="C277" s="53" t="s">
        <v>616</v>
      </c>
      <c r="D277" s="55"/>
      <c r="E277" s="51">
        <v>72</v>
      </c>
      <c r="F277" s="19" t="s">
        <v>970</v>
      </c>
      <c r="G277" s="20" t="s">
        <v>981</v>
      </c>
      <c r="H277" s="60"/>
      <c r="I277" s="90" t="s">
        <v>1046</v>
      </c>
      <c r="J277" s="14">
        <v>16740</v>
      </c>
      <c r="K277" s="14"/>
      <c r="L277" s="14">
        <f t="shared" si="317"/>
        <v>18936.288</v>
      </c>
      <c r="M277" s="14">
        <f t="shared" si="318"/>
        <v>20693.5755264</v>
      </c>
      <c r="N277" s="14">
        <f t="shared" si="319"/>
        <v>20693.5755264</v>
      </c>
      <c r="O277" s="14">
        <f t="shared" si="314"/>
        <v>1489937.4379008</v>
      </c>
      <c r="P277" s="286"/>
      <c r="Q277" s="39"/>
      <c r="R277" s="30"/>
      <c r="S277" s="31"/>
      <c r="T277" s="31"/>
      <c r="U277" s="4"/>
      <c r="V277" s="39"/>
      <c r="W277" s="30"/>
      <c r="X277" s="31"/>
      <c r="Y277" s="31"/>
      <c r="Z277" s="286"/>
      <c r="AA277" s="39"/>
      <c r="AB277" s="39"/>
      <c r="AC277" s="31"/>
      <c r="AD277" s="31"/>
      <c r="AE277" s="4"/>
      <c r="AF277" s="39">
        <v>19397</v>
      </c>
      <c r="AG277" s="30">
        <v>0</v>
      </c>
      <c r="AH277" s="31">
        <v>19397</v>
      </c>
      <c r="AI277" s="31">
        <v>1396584</v>
      </c>
      <c r="AJ277" s="4"/>
      <c r="AK277" s="39"/>
      <c r="AL277" s="39"/>
      <c r="AM277" s="31"/>
      <c r="AN277" s="31"/>
      <c r="AO277" s="4"/>
      <c r="AP277" s="39"/>
      <c r="AQ277" s="30"/>
      <c r="AR277" s="31"/>
      <c r="AS277" s="14"/>
      <c r="AT277" s="4"/>
      <c r="AU277" s="39"/>
      <c r="AV277" s="30"/>
      <c r="AW277" s="31"/>
      <c r="AX277" s="14"/>
      <c r="AY277" s="4"/>
      <c r="AZ277" s="39"/>
      <c r="BA277" s="30"/>
      <c r="BB277" s="31"/>
      <c r="BC277" s="31"/>
      <c r="BD277" s="4"/>
      <c r="BE277" s="39"/>
      <c r="BF277" s="30"/>
      <c r="BG277" s="31"/>
      <c r="BH277" s="14"/>
      <c r="BI277" s="4"/>
      <c r="BJ277" s="39"/>
      <c r="BK277" s="30"/>
      <c r="BL277" s="31"/>
      <c r="BM277" s="14"/>
      <c r="BN277" s="4"/>
      <c r="BO277" s="39"/>
      <c r="BP277" s="30"/>
      <c r="BQ277" s="31"/>
      <c r="BR277" s="14"/>
      <c r="BS277" s="4"/>
      <c r="BT277" s="39"/>
      <c r="BU277" s="30"/>
      <c r="BV277" s="31"/>
      <c r="BW277" s="14"/>
      <c r="BX277" s="4"/>
      <c r="BY277" s="39"/>
      <c r="BZ277" s="30"/>
      <c r="CA277" s="31"/>
      <c r="CB277" s="14"/>
      <c r="CC277" s="4"/>
      <c r="CD277" s="35"/>
      <c r="CE277" s="33"/>
      <c r="CF277" s="31"/>
      <c r="CG277" s="14"/>
      <c r="CH277" s="4"/>
      <c r="CI277" s="39"/>
      <c r="CJ277" s="30"/>
      <c r="CK277" s="31"/>
      <c r="CL277" s="14"/>
      <c r="CM277" s="4"/>
      <c r="CN277" s="39">
        <v>16740</v>
      </c>
      <c r="CO277" s="30">
        <v>0</v>
      </c>
      <c r="CP277" s="31">
        <v>16740</v>
      </c>
      <c r="CQ277" s="14">
        <v>1205280</v>
      </c>
      <c r="CR277" s="4"/>
      <c r="CS277" s="39"/>
      <c r="CT277" s="39"/>
      <c r="CU277" s="39"/>
      <c r="CV277" s="14"/>
      <c r="CW277" s="4"/>
      <c r="CX277" s="39"/>
      <c r="CY277" s="30"/>
      <c r="CZ277" s="31"/>
      <c r="DA277" s="14"/>
      <c r="DB277" s="286"/>
      <c r="DC277" s="14"/>
      <c r="DD277" s="14"/>
      <c r="DE277" s="14"/>
      <c r="DF277" s="14"/>
      <c r="DG277" s="4"/>
      <c r="DH277" s="39"/>
      <c r="DI277" s="30"/>
      <c r="DJ277" s="31"/>
      <c r="DK277" s="14"/>
      <c r="DL277" s="4"/>
      <c r="DM277" s="39"/>
      <c r="DN277" s="30"/>
      <c r="DO277" s="31"/>
      <c r="DP277" s="14"/>
      <c r="DQ277" s="4"/>
      <c r="DR277" s="39"/>
      <c r="DS277" s="30"/>
      <c r="DT277" s="31"/>
      <c r="DU277" s="14"/>
      <c r="DV277" s="4"/>
      <c r="DW277" s="46"/>
      <c r="DX277" s="61"/>
      <c r="DY277" s="61"/>
      <c r="DZ277" s="14"/>
      <c r="EA277" s="4"/>
      <c r="EB277" s="40">
        <v>25000</v>
      </c>
      <c r="EC277" s="47">
        <v>0</v>
      </c>
      <c r="ED277" s="41">
        <v>25000</v>
      </c>
      <c r="EE277" s="14">
        <v>1800000</v>
      </c>
      <c r="EF277" s="4"/>
      <c r="EG277" s="39"/>
      <c r="EH277" s="30"/>
      <c r="EI277" s="31"/>
      <c r="EJ277" s="14"/>
      <c r="EK277" s="4"/>
      <c r="EL277" s="39"/>
      <c r="EM277" s="30"/>
      <c r="EN277" s="31"/>
      <c r="EO277" s="14"/>
      <c r="EP277" s="4"/>
      <c r="EQ277" s="39"/>
      <c r="ER277" s="30"/>
      <c r="ES277" s="31"/>
      <c r="ET277" s="14"/>
      <c r="EU277" s="4"/>
      <c r="EV277" s="39"/>
      <c r="EW277" s="14"/>
      <c r="EX277" s="31"/>
      <c r="EY277" s="14"/>
      <c r="EZ277" s="286"/>
      <c r="FA277" s="39">
        <v>25750</v>
      </c>
      <c r="FB277" s="30">
        <v>0</v>
      </c>
      <c r="FC277" s="31">
        <v>25750</v>
      </c>
      <c r="FD277" s="14">
        <v>1854000</v>
      </c>
      <c r="FE277" s="4"/>
      <c r="FF277" s="39"/>
      <c r="FG277" s="30"/>
      <c r="FH277" s="31"/>
      <c r="FI277" s="14"/>
      <c r="FJ277" s="94"/>
      <c r="FK277" s="87">
        <f t="shared" si="315"/>
        <v>20693.5755264</v>
      </c>
      <c r="FL277" s="87"/>
      <c r="FM277" s="87"/>
      <c r="FN277" s="87"/>
      <c r="FO277" s="87">
        <f t="shared" ref="FO277:FO280" si="328">AH277</f>
        <v>19397</v>
      </c>
      <c r="FP277" s="87"/>
      <c r="FQ277" s="87"/>
      <c r="FR277" s="87"/>
      <c r="FS277" s="87"/>
      <c r="FT277" s="87"/>
      <c r="FU277" s="87"/>
      <c r="FV277" s="87"/>
      <c r="FW277" s="87"/>
      <c r="FX277" s="87"/>
      <c r="FY277" s="87"/>
      <c r="FZ277" s="87"/>
      <c r="GA277" s="87">
        <f t="shared" si="322"/>
        <v>16740</v>
      </c>
      <c r="GB277" s="87"/>
      <c r="GC277" s="87"/>
      <c r="GD277" s="87"/>
      <c r="GE277" s="87"/>
      <c r="GF277" s="87"/>
      <c r="GG277" s="87"/>
      <c r="GH277" s="87"/>
      <c r="GI277" s="87">
        <f t="shared" ref="GI277:GI279" si="329">ED277</f>
        <v>25000</v>
      </c>
      <c r="GJ277" s="87"/>
      <c r="GK277" s="87"/>
      <c r="GL277" s="87"/>
      <c r="GM277" s="87"/>
      <c r="GN277" s="87">
        <f t="shared" ref="GN277:GN299" si="330">FC277</f>
        <v>25750</v>
      </c>
      <c r="GO277" s="87"/>
      <c r="GP277" s="95"/>
      <c r="GQ277" s="87">
        <f t="shared" si="316"/>
        <v>20693.5755264</v>
      </c>
      <c r="GR277" s="96">
        <f t="shared" si="312"/>
        <v>16740</v>
      </c>
      <c r="GS277" s="20" t="str">
        <f t="shared" si="304"/>
        <v>LABORATORIOS GOTHAPLAST LTDA</v>
      </c>
      <c r="GT277" s="96">
        <f t="shared" si="326"/>
        <v>16554.86042112</v>
      </c>
      <c r="GU277" s="96">
        <f t="shared" si="327"/>
        <v>20088</v>
      </c>
      <c r="GV277" s="96">
        <f t="shared" si="305"/>
        <v>21721.75</v>
      </c>
      <c r="GW277" s="87">
        <f t="shared" si="308"/>
        <v>-3953.5755263999999</v>
      </c>
      <c r="GX277" s="88">
        <f t="shared" si="309"/>
        <v>-0.19105328227865664</v>
      </c>
      <c r="GY277" s="96">
        <f t="shared" si="306"/>
        <v>16740</v>
      </c>
      <c r="GZ277" s="96">
        <f t="shared" si="313"/>
        <v>1205280</v>
      </c>
    </row>
    <row r="278" spans="1:210" s="27" customFormat="1" ht="30" customHeight="1">
      <c r="A278" s="17">
        <v>262</v>
      </c>
      <c r="B278" s="18" t="s">
        <v>617</v>
      </c>
      <c r="C278" s="53" t="s">
        <v>618</v>
      </c>
      <c r="D278" s="55"/>
      <c r="E278" s="51">
        <v>3</v>
      </c>
      <c r="F278" s="19" t="s">
        <v>970</v>
      </c>
      <c r="G278" s="20" t="s">
        <v>981</v>
      </c>
      <c r="H278" s="60"/>
      <c r="I278" s="90" t="s">
        <v>1046</v>
      </c>
      <c r="J278" s="14">
        <v>16103</v>
      </c>
      <c r="K278" s="14"/>
      <c r="L278" s="14">
        <f t="shared" si="317"/>
        <v>18215.713599999999</v>
      </c>
      <c r="M278" s="14">
        <f t="shared" si="318"/>
        <v>19906.131822079999</v>
      </c>
      <c r="N278" s="14">
        <f t="shared" si="319"/>
        <v>19906.131822079999</v>
      </c>
      <c r="O278" s="14">
        <f t="shared" si="314"/>
        <v>59718.395466239992</v>
      </c>
      <c r="P278" s="286"/>
      <c r="Q278" s="39"/>
      <c r="R278" s="30"/>
      <c r="S278" s="31"/>
      <c r="T278" s="31"/>
      <c r="U278" s="4"/>
      <c r="V278" s="39"/>
      <c r="W278" s="30"/>
      <c r="X278" s="31"/>
      <c r="Y278" s="31"/>
      <c r="Z278" s="286"/>
      <c r="AA278" s="39"/>
      <c r="AB278" s="39"/>
      <c r="AC278" s="31"/>
      <c r="AD278" s="31"/>
      <c r="AE278" s="4"/>
      <c r="AF278" s="39">
        <v>98542</v>
      </c>
      <c r="AG278" s="30">
        <v>0</v>
      </c>
      <c r="AH278" s="31">
        <v>98542</v>
      </c>
      <c r="AI278" s="31">
        <v>295626</v>
      </c>
      <c r="AJ278" s="4"/>
      <c r="AK278" s="39"/>
      <c r="AL278" s="39"/>
      <c r="AM278" s="31"/>
      <c r="AN278" s="31"/>
      <c r="AO278" s="4"/>
      <c r="AP278" s="39"/>
      <c r="AQ278" s="30"/>
      <c r="AR278" s="31"/>
      <c r="AS278" s="14"/>
      <c r="AT278" s="4"/>
      <c r="AU278" s="39"/>
      <c r="AV278" s="30"/>
      <c r="AW278" s="31"/>
      <c r="AX278" s="14"/>
      <c r="AY278" s="4"/>
      <c r="AZ278" s="39"/>
      <c r="BA278" s="30"/>
      <c r="BB278" s="31"/>
      <c r="BC278" s="31"/>
      <c r="BD278" s="4"/>
      <c r="BE278" s="39"/>
      <c r="BF278" s="30"/>
      <c r="BG278" s="31"/>
      <c r="BH278" s="14"/>
      <c r="BI278" s="4"/>
      <c r="BJ278" s="39"/>
      <c r="BK278" s="30"/>
      <c r="BL278" s="31"/>
      <c r="BM278" s="14"/>
      <c r="BN278" s="4"/>
      <c r="BO278" s="39"/>
      <c r="BP278" s="30"/>
      <c r="BQ278" s="31"/>
      <c r="BR278" s="14"/>
      <c r="BS278" s="4"/>
      <c r="BT278" s="39"/>
      <c r="BU278" s="30"/>
      <c r="BV278" s="31"/>
      <c r="BW278" s="14"/>
      <c r="BX278" s="4"/>
      <c r="BY278" s="39"/>
      <c r="BZ278" s="30"/>
      <c r="CA278" s="31"/>
      <c r="CB278" s="14"/>
      <c r="CC278" s="4"/>
      <c r="CD278" s="35"/>
      <c r="CE278" s="33"/>
      <c r="CF278" s="31"/>
      <c r="CG278" s="14"/>
      <c r="CH278" s="4"/>
      <c r="CI278" s="39"/>
      <c r="CJ278" s="30"/>
      <c r="CK278" s="31"/>
      <c r="CL278" s="14"/>
      <c r="CM278" s="4"/>
      <c r="CN278" s="39">
        <v>85020</v>
      </c>
      <c r="CO278" s="30">
        <v>0</v>
      </c>
      <c r="CP278" s="31">
        <v>85020</v>
      </c>
      <c r="CQ278" s="14">
        <v>255060</v>
      </c>
      <c r="CR278" s="4"/>
      <c r="CS278" s="39"/>
      <c r="CT278" s="39"/>
      <c r="CU278" s="39"/>
      <c r="CV278" s="14"/>
      <c r="CW278" s="4"/>
      <c r="CX278" s="39"/>
      <c r="CY278" s="30"/>
      <c r="CZ278" s="31"/>
      <c r="DA278" s="14"/>
      <c r="DB278" s="286"/>
      <c r="DC278" s="43"/>
      <c r="DD278" s="43"/>
      <c r="DE278" s="14"/>
      <c r="DF278" s="14"/>
      <c r="DG278" s="4"/>
      <c r="DH278" s="39"/>
      <c r="DI278" s="30"/>
      <c r="DJ278" s="31"/>
      <c r="DK278" s="14"/>
      <c r="DL278" s="4"/>
      <c r="DM278" s="39"/>
      <c r="DN278" s="30"/>
      <c r="DO278" s="31"/>
      <c r="DP278" s="14"/>
      <c r="DQ278" s="4"/>
      <c r="DR278" s="39"/>
      <c r="DS278" s="30"/>
      <c r="DT278" s="31"/>
      <c r="DU278" s="14"/>
      <c r="DV278" s="4"/>
      <c r="DW278" s="46"/>
      <c r="DX278" s="61"/>
      <c r="DY278" s="61"/>
      <c r="DZ278" s="14"/>
      <c r="EA278" s="4"/>
      <c r="EB278" s="40">
        <v>85000</v>
      </c>
      <c r="EC278" s="47">
        <v>0</v>
      </c>
      <c r="ED278" s="41">
        <v>85000</v>
      </c>
      <c r="EE278" s="14">
        <v>255000</v>
      </c>
      <c r="EF278" s="4"/>
      <c r="EG278" s="39"/>
      <c r="EH278" s="30"/>
      <c r="EI278" s="31"/>
      <c r="EJ278" s="14"/>
      <c r="EK278" s="4"/>
      <c r="EL278" s="39"/>
      <c r="EM278" s="30"/>
      <c r="EN278" s="31"/>
      <c r="EO278" s="14"/>
      <c r="EP278" s="4"/>
      <c r="EQ278" s="39"/>
      <c r="ER278" s="30"/>
      <c r="ES278" s="31"/>
      <c r="ET278" s="14"/>
      <c r="EU278" s="4"/>
      <c r="EV278" s="39"/>
      <c r="EW278" s="30"/>
      <c r="EX278" s="31"/>
      <c r="EY278" s="14"/>
      <c r="EZ278" s="286"/>
      <c r="FA278" s="39">
        <v>97310.71428571429</v>
      </c>
      <c r="FB278" s="30">
        <v>0</v>
      </c>
      <c r="FC278" s="31">
        <v>97310.71428571429</v>
      </c>
      <c r="FD278" s="14">
        <v>291932.14285714284</v>
      </c>
      <c r="FE278" s="4"/>
      <c r="FF278" s="39"/>
      <c r="FG278" s="30"/>
      <c r="FH278" s="31"/>
      <c r="FI278" s="14"/>
      <c r="FJ278" s="94"/>
      <c r="FK278" s="87">
        <f t="shared" si="315"/>
        <v>19906.131822079999</v>
      </c>
      <c r="FL278" s="87"/>
      <c r="FM278" s="87"/>
      <c r="FN278" s="87"/>
      <c r="FO278" s="87">
        <f t="shared" si="328"/>
        <v>98542</v>
      </c>
      <c r="FP278" s="87"/>
      <c r="FQ278" s="87"/>
      <c r="FR278" s="87"/>
      <c r="FS278" s="87"/>
      <c r="FT278" s="87"/>
      <c r="FU278" s="87"/>
      <c r="FV278" s="87"/>
      <c r="FW278" s="87"/>
      <c r="FX278" s="87"/>
      <c r="FY278" s="87"/>
      <c r="FZ278" s="87"/>
      <c r="GA278" s="87">
        <f t="shared" si="322"/>
        <v>85020</v>
      </c>
      <c r="GB278" s="87"/>
      <c r="GC278" s="87"/>
      <c r="GD278" s="87"/>
      <c r="GE278" s="87"/>
      <c r="GF278" s="87"/>
      <c r="GG278" s="87"/>
      <c r="GH278" s="87"/>
      <c r="GI278" s="87">
        <f t="shared" si="329"/>
        <v>85000</v>
      </c>
      <c r="GJ278" s="87"/>
      <c r="GK278" s="87"/>
      <c r="GL278" s="87"/>
      <c r="GM278" s="87"/>
      <c r="GN278" s="87">
        <f t="shared" si="330"/>
        <v>97310.71428571429</v>
      </c>
      <c r="GO278" s="87"/>
      <c r="GP278" s="95"/>
      <c r="GQ278" s="87">
        <f t="shared" si="316"/>
        <v>19906.131822079999</v>
      </c>
      <c r="GR278" s="96">
        <f t="shared" si="312"/>
        <v>85000</v>
      </c>
      <c r="GS278" s="20" t="str">
        <f t="shared" si="304"/>
        <v>RP MEDICAS SA</v>
      </c>
      <c r="GT278" s="96">
        <f t="shared" si="326"/>
        <v>15924.905457663999</v>
      </c>
      <c r="GU278" s="96">
        <f t="shared" si="327"/>
        <v>102000</v>
      </c>
      <c r="GV278" s="96">
        <f t="shared" si="305"/>
        <v>91468.17857142858</v>
      </c>
      <c r="GW278" s="87">
        <f>GV278-GR278</f>
        <v>6468.1785714285797</v>
      </c>
      <c r="GX278" s="88">
        <f>GW278/GR278</f>
        <v>7.6096218487395062E-2</v>
      </c>
      <c r="GY278" s="96">
        <f t="shared" si="306"/>
        <v>85000</v>
      </c>
      <c r="GZ278" s="96">
        <f t="shared" si="313"/>
        <v>255000</v>
      </c>
    </row>
    <row r="279" spans="1:210" s="27" customFormat="1" ht="30" customHeight="1">
      <c r="A279" s="17">
        <v>263</v>
      </c>
      <c r="B279" s="18" t="s">
        <v>619</v>
      </c>
      <c r="C279" s="53" t="s">
        <v>620</v>
      </c>
      <c r="D279" s="55"/>
      <c r="E279" s="51">
        <v>17</v>
      </c>
      <c r="F279" s="19" t="s">
        <v>970</v>
      </c>
      <c r="G279" s="20" t="s">
        <v>981</v>
      </c>
      <c r="H279" s="60"/>
      <c r="I279" s="90" t="s">
        <v>1030</v>
      </c>
      <c r="J279" s="14">
        <v>85020</v>
      </c>
      <c r="K279" s="14"/>
      <c r="L279" s="14">
        <f t="shared" si="317"/>
        <v>96174.623999999996</v>
      </c>
      <c r="M279" s="14">
        <f t="shared" si="318"/>
        <v>105099.62910719999</v>
      </c>
      <c r="N279" s="14">
        <f t="shared" si="319"/>
        <v>105099.62910719999</v>
      </c>
      <c r="O279" s="14">
        <f t="shared" si="314"/>
        <v>1786693.6948223999</v>
      </c>
      <c r="P279" s="286"/>
      <c r="Q279" s="39"/>
      <c r="R279" s="30"/>
      <c r="S279" s="31"/>
      <c r="T279" s="31"/>
      <c r="U279" s="4"/>
      <c r="V279" s="39"/>
      <c r="W279" s="30"/>
      <c r="X279" s="31"/>
      <c r="Y279" s="31"/>
      <c r="Z279" s="286"/>
      <c r="AA279" s="39"/>
      <c r="AB279" s="39"/>
      <c r="AC279" s="31"/>
      <c r="AD279" s="31"/>
      <c r="AE279" s="4"/>
      <c r="AF279" s="39">
        <v>98542</v>
      </c>
      <c r="AG279" s="30">
        <v>0</v>
      </c>
      <c r="AH279" s="31">
        <v>98542</v>
      </c>
      <c r="AI279" s="31">
        <v>1675214</v>
      </c>
      <c r="AJ279" s="4"/>
      <c r="AK279" s="39"/>
      <c r="AL279" s="39"/>
      <c r="AM279" s="31"/>
      <c r="AN279" s="31"/>
      <c r="AO279" s="4"/>
      <c r="AP279" s="39"/>
      <c r="AQ279" s="30"/>
      <c r="AR279" s="31"/>
      <c r="AS279" s="14"/>
      <c r="AT279" s="4"/>
      <c r="AU279" s="39"/>
      <c r="AV279" s="30"/>
      <c r="AW279" s="31"/>
      <c r="AX279" s="14"/>
      <c r="AY279" s="4"/>
      <c r="AZ279" s="39"/>
      <c r="BA279" s="30"/>
      <c r="BB279" s="31"/>
      <c r="BC279" s="31"/>
      <c r="BD279" s="4"/>
      <c r="BE279" s="39"/>
      <c r="BF279" s="30"/>
      <c r="BG279" s="31"/>
      <c r="BH279" s="14"/>
      <c r="BI279" s="4"/>
      <c r="BJ279" s="39"/>
      <c r="BK279" s="30"/>
      <c r="BL279" s="31"/>
      <c r="BM279" s="14"/>
      <c r="BN279" s="4"/>
      <c r="BO279" s="39"/>
      <c r="BP279" s="30"/>
      <c r="BQ279" s="31"/>
      <c r="BR279" s="14"/>
      <c r="BS279" s="4"/>
      <c r="BT279" s="39"/>
      <c r="BU279" s="30"/>
      <c r="BV279" s="31"/>
      <c r="BW279" s="14"/>
      <c r="BX279" s="4"/>
      <c r="BY279" s="39"/>
      <c r="BZ279" s="30"/>
      <c r="CA279" s="31"/>
      <c r="CB279" s="14"/>
      <c r="CC279" s="4"/>
      <c r="CD279" s="35"/>
      <c r="CE279" s="33"/>
      <c r="CF279" s="31"/>
      <c r="CG279" s="14"/>
      <c r="CH279" s="4"/>
      <c r="CI279" s="39"/>
      <c r="CJ279" s="30"/>
      <c r="CK279" s="31"/>
      <c r="CL279" s="14"/>
      <c r="CM279" s="4"/>
      <c r="CN279" s="39">
        <v>85020</v>
      </c>
      <c r="CO279" s="30">
        <v>0</v>
      </c>
      <c r="CP279" s="31">
        <v>85020</v>
      </c>
      <c r="CQ279" s="14">
        <v>1445340</v>
      </c>
      <c r="CR279" s="4"/>
      <c r="CS279" s="39"/>
      <c r="CT279" s="39"/>
      <c r="CU279" s="39"/>
      <c r="CV279" s="14"/>
      <c r="CW279" s="4"/>
      <c r="CX279" s="39"/>
      <c r="CY279" s="30"/>
      <c r="CZ279" s="31"/>
      <c r="DA279" s="14"/>
      <c r="DB279" s="286"/>
      <c r="DC279" s="43"/>
      <c r="DD279" s="43"/>
      <c r="DE279" s="14"/>
      <c r="DF279" s="14"/>
      <c r="DG279" s="4"/>
      <c r="DH279" s="39"/>
      <c r="DI279" s="30"/>
      <c r="DJ279" s="31"/>
      <c r="DK279" s="14"/>
      <c r="DL279" s="4"/>
      <c r="DM279" s="39"/>
      <c r="DN279" s="30"/>
      <c r="DO279" s="31"/>
      <c r="DP279" s="14"/>
      <c r="DQ279" s="4"/>
      <c r="DR279" s="39"/>
      <c r="DS279" s="30"/>
      <c r="DT279" s="31"/>
      <c r="DU279" s="14"/>
      <c r="DV279" s="4"/>
      <c r="DW279" s="46"/>
      <c r="DX279" s="61"/>
      <c r="DY279" s="61"/>
      <c r="DZ279" s="14"/>
      <c r="EA279" s="4"/>
      <c r="EB279" s="40">
        <v>83000</v>
      </c>
      <c r="EC279" s="47">
        <v>0</v>
      </c>
      <c r="ED279" s="41">
        <v>83000</v>
      </c>
      <c r="EE279" s="14">
        <v>1411000</v>
      </c>
      <c r="EF279" s="4"/>
      <c r="EG279" s="39"/>
      <c r="EH279" s="30"/>
      <c r="EI279" s="31"/>
      <c r="EJ279" s="14"/>
      <c r="EK279" s="4"/>
      <c r="EL279" s="39"/>
      <c r="EM279" s="30"/>
      <c r="EN279" s="31"/>
      <c r="EO279" s="14"/>
      <c r="EP279" s="4"/>
      <c r="EQ279" s="39"/>
      <c r="ER279" s="30"/>
      <c r="ES279" s="31"/>
      <c r="ET279" s="14"/>
      <c r="EU279" s="4"/>
      <c r="EV279" s="39"/>
      <c r="EW279" s="30"/>
      <c r="EX279" s="31"/>
      <c r="EY279" s="14"/>
      <c r="EZ279" s="286"/>
      <c r="FA279" s="39">
        <v>97310.71428571429</v>
      </c>
      <c r="FB279" s="30">
        <v>0</v>
      </c>
      <c r="FC279" s="31">
        <v>97310.71428571429</v>
      </c>
      <c r="FD279" s="14">
        <v>1654282.142857143</v>
      </c>
      <c r="FE279" s="4"/>
      <c r="FF279" s="39"/>
      <c r="FG279" s="30"/>
      <c r="FH279" s="31"/>
      <c r="FI279" s="14"/>
      <c r="FJ279" s="94"/>
      <c r="FK279" s="87">
        <f t="shared" si="315"/>
        <v>105099.62910719999</v>
      </c>
      <c r="FL279" s="87"/>
      <c r="FM279" s="87"/>
      <c r="FN279" s="87"/>
      <c r="FO279" s="87">
        <f t="shared" si="328"/>
        <v>98542</v>
      </c>
      <c r="FP279" s="87"/>
      <c r="FQ279" s="87"/>
      <c r="FR279" s="87"/>
      <c r="FS279" s="87"/>
      <c r="FT279" s="87"/>
      <c r="FU279" s="87"/>
      <c r="FV279" s="87"/>
      <c r="FW279" s="87"/>
      <c r="FX279" s="87"/>
      <c r="FY279" s="87"/>
      <c r="FZ279" s="87"/>
      <c r="GA279" s="87">
        <f t="shared" si="322"/>
        <v>85020</v>
      </c>
      <c r="GB279" s="87"/>
      <c r="GC279" s="87"/>
      <c r="GD279" s="87"/>
      <c r="GE279" s="87"/>
      <c r="GF279" s="87"/>
      <c r="GG279" s="87"/>
      <c r="GH279" s="87"/>
      <c r="GI279" s="87">
        <f t="shared" si="329"/>
        <v>83000</v>
      </c>
      <c r="GJ279" s="87"/>
      <c r="GK279" s="87"/>
      <c r="GL279" s="87"/>
      <c r="GM279" s="87"/>
      <c r="GN279" s="87">
        <f t="shared" si="330"/>
        <v>97310.71428571429</v>
      </c>
      <c r="GO279" s="87"/>
      <c r="GP279" s="95"/>
      <c r="GQ279" s="87">
        <f t="shared" si="316"/>
        <v>105099.62910719999</v>
      </c>
      <c r="GR279" s="96">
        <f t="shared" si="312"/>
        <v>83000</v>
      </c>
      <c r="GS279" s="20" t="str">
        <f t="shared" si="304"/>
        <v>RP MEDICAS SA</v>
      </c>
      <c r="GT279" s="96">
        <f t="shared" si="326"/>
        <v>84079.703285759999</v>
      </c>
      <c r="GU279" s="96">
        <f t="shared" si="327"/>
        <v>99600</v>
      </c>
      <c r="GV279" s="96">
        <f t="shared" si="305"/>
        <v>90968.17857142858</v>
      </c>
      <c r="GW279" s="87">
        <f>GV279-GR279</f>
        <v>7968.1785714285797</v>
      </c>
      <c r="GX279" s="88">
        <f>GW279/GR279</f>
        <v>9.6002151462994942E-2</v>
      </c>
      <c r="GY279" s="96">
        <f t="shared" si="306"/>
        <v>83000</v>
      </c>
      <c r="GZ279" s="96">
        <f t="shared" si="313"/>
        <v>1411000</v>
      </c>
    </row>
    <row r="280" spans="1:210" s="27" customFormat="1" ht="30" customHeight="1">
      <c r="A280" s="17">
        <v>264</v>
      </c>
      <c r="B280" s="18" t="s">
        <v>621</v>
      </c>
      <c r="C280" s="53" t="s">
        <v>622</v>
      </c>
      <c r="D280" s="55"/>
      <c r="E280" s="51">
        <v>10</v>
      </c>
      <c r="F280" s="19" t="s">
        <v>970</v>
      </c>
      <c r="G280" s="20" t="s">
        <v>981</v>
      </c>
      <c r="H280" s="60"/>
      <c r="I280" s="90" t="s">
        <v>1046</v>
      </c>
      <c r="J280" s="14">
        <v>117600</v>
      </c>
      <c r="K280" s="14"/>
      <c r="L280" s="14">
        <f t="shared" si="317"/>
        <v>133029.12</v>
      </c>
      <c r="M280" s="14">
        <f t="shared" si="318"/>
        <v>145374.22233600001</v>
      </c>
      <c r="N280" s="14">
        <f t="shared" si="319"/>
        <v>145374.22233600001</v>
      </c>
      <c r="O280" s="14">
        <f t="shared" si="314"/>
        <v>1453742.2233600002</v>
      </c>
      <c r="P280" s="286"/>
      <c r="Q280" s="39"/>
      <c r="R280" s="30"/>
      <c r="S280" s="31"/>
      <c r="T280" s="31"/>
      <c r="U280" s="4"/>
      <c r="V280" s="39"/>
      <c r="W280" s="30"/>
      <c r="X280" s="31"/>
      <c r="Y280" s="31"/>
      <c r="Z280" s="286"/>
      <c r="AA280" s="39"/>
      <c r="AB280" s="39"/>
      <c r="AC280" s="31"/>
      <c r="AD280" s="31"/>
      <c r="AE280" s="4"/>
      <c r="AF280" s="39">
        <v>136322</v>
      </c>
      <c r="AG280" s="30">
        <v>0</v>
      </c>
      <c r="AH280" s="31">
        <v>136322</v>
      </c>
      <c r="AI280" s="31">
        <v>1363220</v>
      </c>
      <c r="AJ280" s="4"/>
      <c r="AK280" s="39"/>
      <c r="AL280" s="39"/>
      <c r="AM280" s="31"/>
      <c r="AN280" s="31"/>
      <c r="AO280" s="4"/>
      <c r="AP280" s="39"/>
      <c r="AQ280" s="30"/>
      <c r="AR280" s="31"/>
      <c r="AS280" s="14"/>
      <c r="AT280" s="4"/>
      <c r="AU280" s="39"/>
      <c r="AV280" s="30"/>
      <c r="AW280" s="31"/>
      <c r="AX280" s="14"/>
      <c r="AY280" s="4"/>
      <c r="AZ280" s="39"/>
      <c r="BA280" s="30"/>
      <c r="BB280" s="31"/>
      <c r="BC280" s="31"/>
      <c r="BD280" s="4"/>
      <c r="BE280" s="39"/>
      <c r="BF280" s="30"/>
      <c r="BG280" s="31"/>
      <c r="BH280" s="14"/>
      <c r="BI280" s="4"/>
      <c r="BJ280" s="39"/>
      <c r="BK280" s="30"/>
      <c r="BL280" s="31"/>
      <c r="BM280" s="14"/>
      <c r="BN280" s="4"/>
      <c r="BO280" s="39"/>
      <c r="BP280" s="30"/>
      <c r="BQ280" s="31"/>
      <c r="BR280" s="14"/>
      <c r="BS280" s="4"/>
      <c r="BT280" s="39"/>
      <c r="BU280" s="30"/>
      <c r="BV280" s="31"/>
      <c r="BW280" s="14"/>
      <c r="BX280" s="4"/>
      <c r="BY280" s="39"/>
      <c r="BZ280" s="30"/>
      <c r="CA280" s="31"/>
      <c r="CB280" s="14"/>
      <c r="CC280" s="4"/>
      <c r="CD280" s="35"/>
      <c r="CE280" s="33"/>
      <c r="CF280" s="31"/>
      <c r="CG280" s="14"/>
      <c r="CH280" s="4"/>
      <c r="CI280" s="39"/>
      <c r="CJ280" s="30"/>
      <c r="CK280" s="31"/>
      <c r="CL280" s="14"/>
      <c r="CM280" s="4"/>
      <c r="CN280" s="39">
        <v>117600</v>
      </c>
      <c r="CO280" s="30">
        <v>0</v>
      </c>
      <c r="CP280" s="31">
        <v>117600</v>
      </c>
      <c r="CQ280" s="14">
        <v>1176000</v>
      </c>
      <c r="CR280" s="4"/>
      <c r="CS280" s="39"/>
      <c r="CT280" s="39"/>
      <c r="CU280" s="39"/>
      <c r="CV280" s="14"/>
      <c r="CW280" s="4"/>
      <c r="CX280" s="39"/>
      <c r="CY280" s="30"/>
      <c r="CZ280" s="31"/>
      <c r="DA280" s="14"/>
      <c r="DB280" s="286"/>
      <c r="DC280" s="14"/>
      <c r="DD280" s="14"/>
      <c r="DE280" s="14"/>
      <c r="DF280" s="14"/>
      <c r="DG280" s="4"/>
      <c r="DH280" s="39"/>
      <c r="DI280" s="30"/>
      <c r="DJ280" s="31"/>
      <c r="DK280" s="14"/>
      <c r="DL280" s="4"/>
      <c r="DM280" s="39"/>
      <c r="DN280" s="30"/>
      <c r="DO280" s="31"/>
      <c r="DP280" s="14"/>
      <c r="DQ280" s="4"/>
      <c r="DR280" s="39"/>
      <c r="DS280" s="30"/>
      <c r="DT280" s="31"/>
      <c r="DU280" s="14"/>
      <c r="DV280" s="4"/>
      <c r="DW280" s="46"/>
      <c r="DX280" s="61"/>
      <c r="DY280" s="61"/>
      <c r="DZ280" s="14"/>
      <c r="EA280" s="4"/>
      <c r="EB280" s="40">
        <v>89000</v>
      </c>
      <c r="EC280" s="47">
        <v>0</v>
      </c>
      <c r="ED280" s="41">
        <v>89000</v>
      </c>
      <c r="EE280" s="14">
        <v>890000</v>
      </c>
      <c r="EF280" s="4"/>
      <c r="EG280" s="39"/>
      <c r="EH280" s="30"/>
      <c r="EI280" s="31"/>
      <c r="EJ280" s="14"/>
      <c r="EK280" s="4"/>
      <c r="EL280" s="39"/>
      <c r="EM280" s="30"/>
      <c r="EN280" s="31"/>
      <c r="EO280" s="14"/>
      <c r="EP280" s="4"/>
      <c r="EQ280" s="39"/>
      <c r="ER280" s="30"/>
      <c r="ES280" s="31"/>
      <c r="ET280" s="14"/>
      <c r="EU280" s="4"/>
      <c r="EV280" s="39"/>
      <c r="EW280" s="30"/>
      <c r="EX280" s="31"/>
      <c r="EY280" s="14"/>
      <c r="EZ280" s="286"/>
      <c r="FA280" s="39">
        <v>103250</v>
      </c>
      <c r="FB280" s="30">
        <v>0</v>
      </c>
      <c r="FC280" s="31">
        <v>103250</v>
      </c>
      <c r="FD280" s="14">
        <v>1032500</v>
      </c>
      <c r="FE280" s="4"/>
      <c r="FF280" s="39"/>
      <c r="FG280" s="30"/>
      <c r="FH280" s="31"/>
      <c r="FI280" s="14"/>
      <c r="FJ280" s="94"/>
      <c r="FK280" s="87">
        <f t="shared" si="315"/>
        <v>145374.22233600001</v>
      </c>
      <c r="FL280" s="87"/>
      <c r="FM280" s="87"/>
      <c r="FN280" s="87"/>
      <c r="FO280" s="87">
        <f t="shared" si="328"/>
        <v>136322</v>
      </c>
      <c r="FP280" s="87"/>
      <c r="FQ280" s="87"/>
      <c r="FR280" s="87"/>
      <c r="FS280" s="87"/>
      <c r="FT280" s="87"/>
      <c r="FU280" s="87"/>
      <c r="FV280" s="87"/>
      <c r="FW280" s="87"/>
      <c r="FX280" s="87"/>
      <c r="FY280" s="87"/>
      <c r="FZ280" s="87"/>
      <c r="GA280" s="87">
        <f t="shared" si="322"/>
        <v>117600</v>
      </c>
      <c r="GB280" s="87"/>
      <c r="GC280" s="87"/>
      <c r="GD280" s="87"/>
      <c r="GE280" s="87"/>
      <c r="GF280" s="87"/>
      <c r="GG280" s="87"/>
      <c r="GH280" s="87"/>
      <c r="GI280" s="87"/>
      <c r="GJ280" s="87"/>
      <c r="GK280" s="87"/>
      <c r="GL280" s="87"/>
      <c r="GM280" s="87"/>
      <c r="GN280" s="87">
        <f t="shared" si="330"/>
        <v>103250</v>
      </c>
      <c r="GO280" s="87"/>
      <c r="GP280" s="95"/>
      <c r="GQ280" s="87">
        <f t="shared" si="316"/>
        <v>145374.22233600001</v>
      </c>
      <c r="GR280" s="96">
        <f t="shared" si="312"/>
        <v>103250</v>
      </c>
      <c r="GS280" s="20" t="str">
        <f t="shared" si="304"/>
        <v>TELEFLEX MEDICAL COLOMBIA S.A.S.</v>
      </c>
      <c r="GT280" s="98">
        <f t="shared" si="326"/>
        <v>116299.37786880002</v>
      </c>
      <c r="GU280" s="98">
        <f>FK280*1.2</f>
        <v>174449.0668032</v>
      </c>
      <c r="GV280" s="96">
        <f t="shared" si="305"/>
        <v>119057.33333333333</v>
      </c>
      <c r="GW280" s="87">
        <f>GV280-GR280</f>
        <v>15807.333333333328</v>
      </c>
      <c r="GX280" s="88">
        <f t="shared" ref="GX280:GX286" si="331">GW280/GQ280</f>
        <v>0.10873546272046919</v>
      </c>
      <c r="GY280" s="96">
        <f t="shared" si="306"/>
        <v>103250</v>
      </c>
      <c r="GZ280" s="96">
        <f t="shared" si="313"/>
        <v>1032500</v>
      </c>
      <c r="HB280" s="84"/>
    </row>
    <row r="281" spans="1:210" s="27" customFormat="1" ht="30" customHeight="1">
      <c r="A281" s="17">
        <v>265</v>
      </c>
      <c r="B281" s="18" t="s">
        <v>623</v>
      </c>
      <c r="C281" s="53" t="s">
        <v>624</v>
      </c>
      <c r="D281" s="55"/>
      <c r="E281" s="51">
        <v>292</v>
      </c>
      <c r="F281" s="19" t="s">
        <v>970</v>
      </c>
      <c r="G281" s="20" t="s">
        <v>981</v>
      </c>
      <c r="H281" s="60"/>
      <c r="I281" s="90" t="s">
        <v>1029</v>
      </c>
      <c r="J281" s="14">
        <v>2261</v>
      </c>
      <c r="K281" s="14"/>
      <c r="L281" s="14">
        <f t="shared" si="317"/>
        <v>2557.6432</v>
      </c>
      <c r="M281" s="14">
        <f t="shared" si="318"/>
        <v>2794.9924889600002</v>
      </c>
      <c r="N281" s="14">
        <f t="shared" si="319"/>
        <v>2794.9924889600002</v>
      </c>
      <c r="O281" s="14">
        <f t="shared" si="314"/>
        <v>816137.8067763201</v>
      </c>
      <c r="P281" s="286"/>
      <c r="Q281" s="39"/>
      <c r="R281" s="30"/>
      <c r="S281" s="31"/>
      <c r="T281" s="31"/>
      <c r="U281" s="4"/>
      <c r="V281" s="39"/>
      <c r="W281" s="30"/>
      <c r="X281" s="31"/>
      <c r="Y281" s="31"/>
      <c r="Z281" s="286"/>
      <c r="AA281" s="39"/>
      <c r="AB281" s="39"/>
      <c r="AC281" s="31"/>
      <c r="AD281" s="31"/>
      <c r="AE281" s="4"/>
      <c r="AF281" s="39"/>
      <c r="AG281" s="30"/>
      <c r="AH281" s="31"/>
      <c r="AI281" s="31"/>
      <c r="AJ281" s="4"/>
      <c r="AK281" s="39"/>
      <c r="AL281" s="39"/>
      <c r="AM281" s="31"/>
      <c r="AN281" s="31"/>
      <c r="AO281" s="4"/>
      <c r="AP281" s="39"/>
      <c r="AQ281" s="30"/>
      <c r="AR281" s="31"/>
      <c r="AS281" s="14"/>
      <c r="AT281" s="4"/>
      <c r="AU281" s="39"/>
      <c r="AV281" s="30"/>
      <c r="AW281" s="31"/>
      <c r="AX281" s="14"/>
      <c r="AY281" s="4"/>
      <c r="AZ281" s="39"/>
      <c r="BA281" s="30"/>
      <c r="BB281" s="31"/>
      <c r="BC281" s="31"/>
      <c r="BD281" s="4"/>
      <c r="BE281" s="39"/>
      <c r="BF281" s="30"/>
      <c r="BG281" s="31"/>
      <c r="BH281" s="14"/>
      <c r="BI281" s="4"/>
      <c r="BJ281" s="39"/>
      <c r="BK281" s="30"/>
      <c r="BL281" s="31"/>
      <c r="BM281" s="14"/>
      <c r="BN281" s="4"/>
      <c r="BO281" s="39"/>
      <c r="BP281" s="30"/>
      <c r="BQ281" s="31"/>
      <c r="BR281" s="14"/>
      <c r="BS281" s="4"/>
      <c r="BT281" s="39"/>
      <c r="BU281" s="30"/>
      <c r="BV281" s="31"/>
      <c r="BW281" s="14"/>
      <c r="BX281" s="4"/>
      <c r="BY281" s="40">
        <v>10400</v>
      </c>
      <c r="BZ281" s="37">
        <v>1976</v>
      </c>
      <c r="CA281" s="41">
        <v>12376</v>
      </c>
      <c r="CB281" s="14">
        <v>3613792</v>
      </c>
      <c r="CC281" s="4"/>
      <c r="CD281" s="35"/>
      <c r="CE281" s="33"/>
      <c r="CF281" s="31"/>
      <c r="CG281" s="14"/>
      <c r="CH281" s="4"/>
      <c r="CI281" s="39"/>
      <c r="CJ281" s="30"/>
      <c r="CK281" s="31"/>
      <c r="CL281" s="14"/>
      <c r="CM281" s="4"/>
      <c r="CN281" s="39">
        <v>1950</v>
      </c>
      <c r="CO281" s="14">
        <v>370.5</v>
      </c>
      <c r="CP281" s="31">
        <v>2320.5</v>
      </c>
      <c r="CQ281" s="14">
        <v>677586</v>
      </c>
      <c r="CR281" s="4"/>
      <c r="CS281" s="39"/>
      <c r="CT281" s="39"/>
      <c r="CU281" s="39"/>
      <c r="CV281" s="14"/>
      <c r="CW281" s="4"/>
      <c r="CX281" s="39"/>
      <c r="CY281" s="30"/>
      <c r="CZ281" s="31"/>
      <c r="DA281" s="14"/>
      <c r="DB281" s="286"/>
      <c r="DC281" s="14"/>
      <c r="DD281" s="14"/>
      <c r="DE281" s="14"/>
      <c r="DF281" s="14"/>
      <c r="DG281" s="4"/>
      <c r="DH281" s="39"/>
      <c r="DI281" s="30"/>
      <c r="DJ281" s="31"/>
      <c r="DK281" s="14"/>
      <c r="DL281" s="4"/>
      <c r="DM281" s="39">
        <v>15290</v>
      </c>
      <c r="DN281" s="14">
        <v>2905.1</v>
      </c>
      <c r="DO281" s="31">
        <v>18195.099999999999</v>
      </c>
      <c r="DP281" s="14">
        <v>5312969.1999999993</v>
      </c>
      <c r="DQ281" s="4"/>
      <c r="DR281" s="39"/>
      <c r="DS281" s="30"/>
      <c r="DT281" s="31"/>
      <c r="DU281" s="14"/>
      <c r="DV281" s="4"/>
      <c r="DW281" s="46"/>
      <c r="DX281" s="61"/>
      <c r="DY281" s="61"/>
      <c r="DZ281" s="14"/>
      <c r="EA281" s="4"/>
      <c r="EB281" s="39"/>
      <c r="EC281" s="43"/>
      <c r="ED281" s="31"/>
      <c r="EE281" s="14"/>
      <c r="EF281" s="4"/>
      <c r="EG281" s="39"/>
      <c r="EH281" s="30"/>
      <c r="EI281" s="31"/>
      <c r="EJ281" s="14"/>
      <c r="EK281" s="4"/>
      <c r="EL281" s="39"/>
      <c r="EM281" s="30"/>
      <c r="EN281" s="31"/>
      <c r="EO281" s="14"/>
      <c r="EP281" s="4"/>
      <c r="EQ281" s="39"/>
      <c r="ER281" s="30"/>
      <c r="ES281" s="31"/>
      <c r="ET281" s="14"/>
      <c r="EU281" s="4"/>
      <c r="EV281" s="39"/>
      <c r="EW281" s="30"/>
      <c r="EX281" s="31"/>
      <c r="EY281" s="14"/>
      <c r="EZ281" s="286"/>
      <c r="FA281" s="39"/>
      <c r="FB281" s="30"/>
      <c r="FC281" s="31"/>
      <c r="FD281" s="14"/>
      <c r="FE281" s="4"/>
      <c r="FF281" s="39"/>
      <c r="FG281" s="30"/>
      <c r="FH281" s="31"/>
      <c r="FI281" s="14"/>
      <c r="FJ281" s="94"/>
      <c r="FK281" s="87">
        <f t="shared" si="315"/>
        <v>2794.9924889600002</v>
      </c>
      <c r="FL281" s="87"/>
      <c r="FM281" s="87"/>
      <c r="FN281" s="87"/>
      <c r="FO281" s="87"/>
      <c r="FP281" s="87"/>
      <c r="FQ281" s="87"/>
      <c r="FR281" s="87"/>
      <c r="FS281" s="87"/>
      <c r="FT281" s="87"/>
      <c r="FU281" s="87"/>
      <c r="FV281" s="87"/>
      <c r="FW281" s="87"/>
      <c r="FX281" s="87">
        <f t="shared" ref="FX281:FX321" si="332">CA281</f>
        <v>12376</v>
      </c>
      <c r="FY281" s="87"/>
      <c r="FZ281" s="87"/>
      <c r="GA281" s="87">
        <f t="shared" si="322"/>
        <v>2320.5</v>
      </c>
      <c r="GB281" s="87"/>
      <c r="GC281" s="87"/>
      <c r="GD281" s="87"/>
      <c r="GE281" s="87"/>
      <c r="GF281" s="87">
        <f t="shared" ref="GF281:GF318" si="333">DO281</f>
        <v>18195.099999999999</v>
      </c>
      <c r="GG281" s="87"/>
      <c r="GH281" s="87"/>
      <c r="GI281" s="87"/>
      <c r="GJ281" s="87"/>
      <c r="GK281" s="87"/>
      <c r="GL281" s="87"/>
      <c r="GM281" s="87"/>
      <c r="GN281" s="87"/>
      <c r="GO281" s="87"/>
      <c r="GP281" s="95"/>
      <c r="GQ281" s="87">
        <f t="shared" si="316"/>
        <v>2794.9924889600002</v>
      </c>
      <c r="GR281" s="96">
        <f t="shared" si="312"/>
        <v>2320.5</v>
      </c>
      <c r="GS281" s="20" t="str">
        <f t="shared" si="304"/>
        <v>LABORATORIOS GOTHAPLAST LTDA</v>
      </c>
      <c r="GT281" s="96">
        <f t="shared" si="326"/>
        <v>2235.9939911680003</v>
      </c>
      <c r="GU281" s="96">
        <f t="shared" si="327"/>
        <v>2784.6</v>
      </c>
      <c r="GV281" s="96">
        <f t="shared" si="305"/>
        <v>10963.866666666667</v>
      </c>
      <c r="GW281" s="87">
        <f>GR281-GQ281</f>
        <v>-474.49248896000017</v>
      </c>
      <c r="GX281" s="88">
        <f t="shared" si="331"/>
        <v>-0.16976521075967399</v>
      </c>
      <c r="GY281" s="96">
        <f t="shared" si="306"/>
        <v>2320.5</v>
      </c>
      <c r="GZ281" s="96">
        <f t="shared" si="313"/>
        <v>677586</v>
      </c>
    </row>
    <row r="282" spans="1:210" s="27" customFormat="1" ht="30" customHeight="1">
      <c r="A282" s="17">
        <v>266</v>
      </c>
      <c r="B282" s="18" t="s">
        <v>625</v>
      </c>
      <c r="C282" s="53" t="s">
        <v>626</v>
      </c>
      <c r="D282" s="55"/>
      <c r="E282" s="51">
        <v>311</v>
      </c>
      <c r="F282" s="19" t="s">
        <v>970</v>
      </c>
      <c r="G282" s="20" t="s">
        <v>981</v>
      </c>
      <c r="H282" s="60"/>
      <c r="I282" s="90" t="s">
        <v>1027</v>
      </c>
      <c r="J282" s="14">
        <v>2261</v>
      </c>
      <c r="K282" s="14"/>
      <c r="L282" s="14"/>
      <c r="M282" s="14"/>
      <c r="N282" s="14">
        <f>J282</f>
        <v>2261</v>
      </c>
      <c r="O282" s="14">
        <f t="shared" si="314"/>
        <v>703171</v>
      </c>
      <c r="P282" s="286"/>
      <c r="Q282" s="39"/>
      <c r="R282" s="30"/>
      <c r="S282" s="31"/>
      <c r="T282" s="31"/>
      <c r="U282" s="4"/>
      <c r="V282" s="39"/>
      <c r="W282" s="30"/>
      <c r="X282" s="31"/>
      <c r="Y282" s="31"/>
      <c r="Z282" s="286"/>
      <c r="AA282" s="39"/>
      <c r="AB282" s="39"/>
      <c r="AC282" s="31"/>
      <c r="AD282" s="31"/>
      <c r="AE282" s="4"/>
      <c r="AF282" s="39"/>
      <c r="AG282" s="30"/>
      <c r="AH282" s="31"/>
      <c r="AI282" s="31"/>
      <c r="AJ282" s="4"/>
      <c r="AK282" s="39"/>
      <c r="AL282" s="39"/>
      <c r="AM282" s="31"/>
      <c r="AN282" s="31"/>
      <c r="AO282" s="4"/>
      <c r="AP282" s="39"/>
      <c r="AQ282" s="30"/>
      <c r="AR282" s="31"/>
      <c r="AS282" s="14"/>
      <c r="AT282" s="4"/>
      <c r="AU282" s="39"/>
      <c r="AV282" s="30"/>
      <c r="AW282" s="31"/>
      <c r="AX282" s="14"/>
      <c r="AY282" s="4"/>
      <c r="AZ282" s="39"/>
      <c r="BA282" s="30"/>
      <c r="BB282" s="31"/>
      <c r="BC282" s="31"/>
      <c r="BD282" s="4"/>
      <c r="BE282" s="39"/>
      <c r="BF282" s="30"/>
      <c r="BG282" s="31"/>
      <c r="BH282" s="14"/>
      <c r="BI282" s="4"/>
      <c r="BJ282" s="39"/>
      <c r="BK282" s="30"/>
      <c r="BL282" s="31"/>
      <c r="BM282" s="14"/>
      <c r="BN282" s="4"/>
      <c r="BO282" s="39"/>
      <c r="BP282" s="30"/>
      <c r="BQ282" s="31"/>
      <c r="BR282" s="14"/>
      <c r="BS282" s="4"/>
      <c r="BT282" s="39"/>
      <c r="BU282" s="30"/>
      <c r="BV282" s="31"/>
      <c r="BW282" s="14"/>
      <c r="BX282" s="4"/>
      <c r="BY282" s="40">
        <v>9200</v>
      </c>
      <c r="BZ282" s="37">
        <v>1748</v>
      </c>
      <c r="CA282" s="41">
        <v>10948</v>
      </c>
      <c r="CB282" s="14">
        <v>3404828</v>
      </c>
      <c r="CC282" s="4"/>
      <c r="CD282" s="35"/>
      <c r="CE282" s="33"/>
      <c r="CF282" s="31"/>
      <c r="CG282" s="14"/>
      <c r="CH282" s="4"/>
      <c r="CI282" s="39"/>
      <c r="CJ282" s="30"/>
      <c r="CK282" s="31"/>
      <c r="CL282" s="14"/>
      <c r="CM282" s="4"/>
      <c r="CN282" s="39">
        <v>1950</v>
      </c>
      <c r="CO282" s="14">
        <v>370.5</v>
      </c>
      <c r="CP282" s="31">
        <v>2320.5</v>
      </c>
      <c r="CQ282" s="14">
        <v>721675.5</v>
      </c>
      <c r="CR282" s="4"/>
      <c r="CS282" s="39">
        <v>10600</v>
      </c>
      <c r="CT282" s="14">
        <v>2014</v>
      </c>
      <c r="CU282" s="39">
        <v>12614</v>
      </c>
      <c r="CV282" s="14">
        <v>3922954</v>
      </c>
      <c r="CW282" s="4"/>
      <c r="CX282" s="39"/>
      <c r="CY282" s="30"/>
      <c r="CZ282" s="31"/>
      <c r="DA282" s="14"/>
      <c r="DB282" s="286"/>
      <c r="DC282" s="14"/>
      <c r="DD282" s="14"/>
      <c r="DE282" s="14"/>
      <c r="DF282" s="14"/>
      <c r="DG282" s="4"/>
      <c r="DH282" s="39"/>
      <c r="DI282" s="30"/>
      <c r="DJ282" s="31"/>
      <c r="DK282" s="14"/>
      <c r="DL282" s="4"/>
      <c r="DM282" s="39">
        <v>43670</v>
      </c>
      <c r="DN282" s="14">
        <v>8297.2999999999993</v>
      </c>
      <c r="DO282" s="31">
        <v>51967.3</v>
      </c>
      <c r="DP282" s="14">
        <v>16161830.300000001</v>
      </c>
      <c r="DQ282" s="4"/>
      <c r="DR282" s="39"/>
      <c r="DS282" s="30"/>
      <c r="DT282" s="31"/>
      <c r="DU282" s="14"/>
      <c r="DV282" s="4"/>
      <c r="DW282" s="45">
        <v>2494</v>
      </c>
      <c r="DX282" s="14">
        <v>473.86</v>
      </c>
      <c r="DY282" s="61">
        <v>2967.86</v>
      </c>
      <c r="DZ282" s="14">
        <v>923004.46000000008</v>
      </c>
      <c r="EA282" s="4"/>
      <c r="EB282" s="39"/>
      <c r="EC282" s="43"/>
      <c r="ED282" s="31"/>
      <c r="EE282" s="14"/>
      <c r="EF282" s="4"/>
      <c r="EG282" s="39"/>
      <c r="EH282" s="30"/>
      <c r="EI282" s="31"/>
      <c r="EJ282" s="14"/>
      <c r="EK282" s="4"/>
      <c r="EL282" s="39"/>
      <c r="EM282" s="30"/>
      <c r="EN282" s="31"/>
      <c r="EO282" s="14"/>
      <c r="EP282" s="4"/>
      <c r="EQ282" s="39"/>
      <c r="ER282" s="30"/>
      <c r="ES282" s="31"/>
      <c r="ET282" s="14"/>
      <c r="EU282" s="4"/>
      <c r="EV282" s="39"/>
      <c r="EW282" s="30"/>
      <c r="EX282" s="31"/>
      <c r="EY282" s="14"/>
      <c r="EZ282" s="286"/>
      <c r="FA282" s="39"/>
      <c r="FB282" s="30"/>
      <c r="FC282" s="31"/>
      <c r="FD282" s="14"/>
      <c r="FE282" s="4"/>
      <c r="FF282" s="39"/>
      <c r="FG282" s="30"/>
      <c r="FH282" s="31"/>
      <c r="FI282" s="14"/>
      <c r="FJ282" s="94"/>
      <c r="FK282" s="87">
        <f t="shared" si="315"/>
        <v>2261</v>
      </c>
      <c r="FL282" s="87"/>
      <c r="FM282" s="87"/>
      <c r="FN282" s="87"/>
      <c r="FO282" s="87"/>
      <c r="FP282" s="87"/>
      <c r="FQ282" s="87"/>
      <c r="FR282" s="87"/>
      <c r="FS282" s="87"/>
      <c r="FT282" s="87"/>
      <c r="FU282" s="87"/>
      <c r="FV282" s="87"/>
      <c r="FW282" s="87"/>
      <c r="FX282" s="87">
        <f t="shared" si="332"/>
        <v>10948</v>
      </c>
      <c r="FY282" s="87"/>
      <c r="FZ282" s="87"/>
      <c r="GA282" s="87">
        <f t="shared" si="322"/>
        <v>2320.5</v>
      </c>
      <c r="GB282" s="87">
        <f t="shared" si="323"/>
        <v>12614</v>
      </c>
      <c r="GC282" s="87"/>
      <c r="GD282" s="87"/>
      <c r="GE282" s="87"/>
      <c r="GF282" s="87">
        <f t="shared" si="333"/>
        <v>51967.3</v>
      </c>
      <c r="GG282" s="87"/>
      <c r="GH282" s="87">
        <f t="shared" si="325"/>
        <v>2967.86</v>
      </c>
      <c r="GI282" s="87"/>
      <c r="GJ282" s="87"/>
      <c r="GK282" s="87"/>
      <c r="GL282" s="87"/>
      <c r="GM282" s="87"/>
      <c r="GN282" s="87"/>
      <c r="GO282" s="87"/>
      <c r="GP282" s="95"/>
      <c r="GQ282" s="87">
        <f t="shared" si="316"/>
        <v>2261</v>
      </c>
      <c r="GR282" s="96">
        <f t="shared" si="312"/>
        <v>2320.5</v>
      </c>
      <c r="GS282" s="20" t="str">
        <f t="shared" si="304"/>
        <v>LABORATORIOS GOTHAPLAST LTDA</v>
      </c>
      <c r="GT282" s="96">
        <f t="shared" si="326"/>
        <v>1808.8000000000002</v>
      </c>
      <c r="GU282" s="96">
        <f t="shared" si="327"/>
        <v>2784.6</v>
      </c>
      <c r="GV282" s="96">
        <f t="shared" si="305"/>
        <v>16163.532000000001</v>
      </c>
      <c r="GW282" s="87">
        <f>GR282-GQ282</f>
        <v>59.5</v>
      </c>
      <c r="GX282" s="88">
        <f t="shared" si="331"/>
        <v>2.6315789473684209E-2</v>
      </c>
      <c r="GY282" s="96">
        <f t="shared" si="306"/>
        <v>2320.5</v>
      </c>
      <c r="GZ282" s="96">
        <f t="shared" si="313"/>
        <v>721675.5</v>
      </c>
    </row>
    <row r="283" spans="1:210" s="27" customFormat="1" ht="30" customHeight="1">
      <c r="A283" s="17">
        <v>267</v>
      </c>
      <c r="B283" s="18" t="s">
        <v>627</v>
      </c>
      <c r="C283" s="53" t="s">
        <v>628</v>
      </c>
      <c r="D283" s="55"/>
      <c r="E283" s="51">
        <v>9</v>
      </c>
      <c r="F283" s="19" t="s">
        <v>970</v>
      </c>
      <c r="G283" s="20" t="s">
        <v>981</v>
      </c>
      <c r="H283" s="60"/>
      <c r="I283" s="90" t="s">
        <v>1045</v>
      </c>
      <c r="J283" s="14">
        <v>2261</v>
      </c>
      <c r="K283" s="14"/>
      <c r="L283" s="14"/>
      <c r="M283" s="14">
        <f t="shared" ref="M283:M285" si="334">(J283*9.28%)+J283</f>
        <v>2470.8208</v>
      </c>
      <c r="N283" s="14">
        <f t="shared" ref="N283:N285" si="335">M283</f>
        <v>2470.8208</v>
      </c>
      <c r="O283" s="14">
        <f t="shared" si="314"/>
        <v>22237.387200000001</v>
      </c>
      <c r="P283" s="286"/>
      <c r="Q283" s="39"/>
      <c r="R283" s="30"/>
      <c r="S283" s="31"/>
      <c r="T283" s="31"/>
      <c r="U283" s="4"/>
      <c r="V283" s="39"/>
      <c r="W283" s="30"/>
      <c r="X283" s="31"/>
      <c r="Y283" s="31"/>
      <c r="Z283" s="286"/>
      <c r="AA283" s="39"/>
      <c r="AB283" s="39"/>
      <c r="AC283" s="31"/>
      <c r="AD283" s="31"/>
      <c r="AE283" s="4"/>
      <c r="AF283" s="39"/>
      <c r="AG283" s="30"/>
      <c r="AH283" s="31"/>
      <c r="AI283" s="31"/>
      <c r="AJ283" s="4"/>
      <c r="AK283" s="39"/>
      <c r="AL283" s="39"/>
      <c r="AM283" s="31"/>
      <c r="AN283" s="31"/>
      <c r="AO283" s="4"/>
      <c r="AP283" s="39"/>
      <c r="AQ283" s="30"/>
      <c r="AR283" s="31"/>
      <c r="AS283" s="14"/>
      <c r="AT283" s="4"/>
      <c r="AU283" s="39"/>
      <c r="AV283" s="30"/>
      <c r="AW283" s="31"/>
      <c r="AX283" s="14"/>
      <c r="AY283" s="4"/>
      <c r="AZ283" s="39"/>
      <c r="BA283" s="30"/>
      <c r="BB283" s="31"/>
      <c r="BC283" s="31"/>
      <c r="BD283" s="4"/>
      <c r="BE283" s="39"/>
      <c r="BF283" s="30"/>
      <c r="BG283" s="31"/>
      <c r="BH283" s="14"/>
      <c r="BI283" s="4"/>
      <c r="BJ283" s="39"/>
      <c r="BK283" s="30"/>
      <c r="BL283" s="31"/>
      <c r="BM283" s="14"/>
      <c r="BN283" s="4"/>
      <c r="BO283" s="39"/>
      <c r="BP283" s="30"/>
      <c r="BQ283" s="31"/>
      <c r="BR283" s="14"/>
      <c r="BS283" s="4"/>
      <c r="BT283" s="39"/>
      <c r="BU283" s="30"/>
      <c r="BV283" s="31"/>
      <c r="BW283" s="14"/>
      <c r="BX283" s="4"/>
      <c r="BY283" s="40">
        <v>163300</v>
      </c>
      <c r="BZ283" s="37">
        <v>31027</v>
      </c>
      <c r="CA283" s="41">
        <v>194327</v>
      </c>
      <c r="CB283" s="14">
        <v>1748943</v>
      </c>
      <c r="CC283" s="4"/>
      <c r="CD283" s="35"/>
      <c r="CE283" s="33"/>
      <c r="CF283" s="31"/>
      <c r="CG283" s="14"/>
      <c r="CH283" s="4"/>
      <c r="CI283" s="39"/>
      <c r="CJ283" s="30"/>
      <c r="CK283" s="31"/>
      <c r="CL283" s="14"/>
      <c r="CM283" s="4"/>
      <c r="CN283" s="39">
        <v>1900</v>
      </c>
      <c r="CO283" s="14">
        <v>361</v>
      </c>
      <c r="CP283" s="31">
        <v>2261</v>
      </c>
      <c r="CQ283" s="14">
        <v>20349</v>
      </c>
      <c r="CR283" s="4"/>
      <c r="CS283" s="39"/>
      <c r="CT283" s="39"/>
      <c r="CU283" s="39"/>
      <c r="CV283" s="14"/>
      <c r="CW283" s="4"/>
      <c r="CX283" s="39"/>
      <c r="CY283" s="30"/>
      <c r="CZ283" s="31"/>
      <c r="DA283" s="14"/>
      <c r="DB283" s="286"/>
      <c r="DC283" s="14"/>
      <c r="DD283" s="14"/>
      <c r="DE283" s="14"/>
      <c r="DF283" s="14"/>
      <c r="DG283" s="4"/>
      <c r="DH283" s="39"/>
      <c r="DI283" s="30"/>
      <c r="DJ283" s="31"/>
      <c r="DK283" s="14"/>
      <c r="DL283" s="4"/>
      <c r="DM283" s="39">
        <v>15290</v>
      </c>
      <c r="DN283" s="14">
        <v>2905.1</v>
      </c>
      <c r="DO283" s="31">
        <v>18195.099999999999</v>
      </c>
      <c r="DP283" s="14">
        <v>163755.9</v>
      </c>
      <c r="DQ283" s="4"/>
      <c r="DR283" s="39"/>
      <c r="DS283" s="30"/>
      <c r="DT283" s="31"/>
      <c r="DU283" s="14"/>
      <c r="DV283" s="4"/>
      <c r="DW283" s="46"/>
      <c r="DX283" s="61"/>
      <c r="DY283" s="61"/>
      <c r="DZ283" s="14"/>
      <c r="EA283" s="4"/>
      <c r="EB283" s="39"/>
      <c r="EC283" s="43"/>
      <c r="ED283" s="31"/>
      <c r="EE283" s="14"/>
      <c r="EF283" s="4"/>
      <c r="EG283" s="39"/>
      <c r="EH283" s="30"/>
      <c r="EI283" s="31"/>
      <c r="EJ283" s="14"/>
      <c r="EK283" s="4"/>
      <c r="EL283" s="39"/>
      <c r="EM283" s="30"/>
      <c r="EN283" s="31"/>
      <c r="EO283" s="14"/>
      <c r="EP283" s="4"/>
      <c r="EQ283" s="39"/>
      <c r="ER283" s="30"/>
      <c r="ES283" s="31"/>
      <c r="ET283" s="14"/>
      <c r="EU283" s="4"/>
      <c r="EV283" s="43">
        <v>37900</v>
      </c>
      <c r="EW283" s="14">
        <v>7201</v>
      </c>
      <c r="EX283" s="42">
        <v>45101</v>
      </c>
      <c r="EY283" s="14">
        <v>405909</v>
      </c>
      <c r="EZ283" s="286"/>
      <c r="FA283" s="39"/>
      <c r="FB283" s="30"/>
      <c r="FC283" s="31"/>
      <c r="FD283" s="14"/>
      <c r="FE283" s="4"/>
      <c r="FF283" s="39"/>
      <c r="FG283" s="30"/>
      <c r="FH283" s="31"/>
      <c r="FI283" s="14"/>
      <c r="FJ283" s="94"/>
      <c r="FK283" s="87">
        <f t="shared" si="315"/>
        <v>2470.8208</v>
      </c>
      <c r="FL283" s="87"/>
      <c r="FM283" s="87"/>
      <c r="FN283" s="87"/>
      <c r="FO283" s="87"/>
      <c r="FP283" s="87"/>
      <c r="FQ283" s="87"/>
      <c r="FR283" s="87"/>
      <c r="FS283" s="87"/>
      <c r="FT283" s="87"/>
      <c r="FU283" s="87"/>
      <c r="FV283" s="87"/>
      <c r="FW283" s="87"/>
      <c r="FX283" s="87">
        <f t="shared" si="332"/>
        <v>194327</v>
      </c>
      <c r="FY283" s="87"/>
      <c r="FZ283" s="87"/>
      <c r="GA283" s="87">
        <f t="shared" si="322"/>
        <v>2261</v>
      </c>
      <c r="GB283" s="87"/>
      <c r="GC283" s="87"/>
      <c r="GD283" s="87"/>
      <c r="GE283" s="87"/>
      <c r="GF283" s="87">
        <f t="shared" si="333"/>
        <v>18195.099999999999</v>
      </c>
      <c r="GG283" s="87"/>
      <c r="GH283" s="87"/>
      <c r="GI283" s="87"/>
      <c r="GJ283" s="87"/>
      <c r="GK283" s="87"/>
      <c r="GL283" s="87"/>
      <c r="GM283" s="87">
        <f t="shared" ref="GM283:GM318" si="336">EX283</f>
        <v>45101</v>
      </c>
      <c r="GN283" s="87"/>
      <c r="GO283" s="87"/>
      <c r="GP283" s="95"/>
      <c r="GQ283" s="87">
        <f t="shared" si="316"/>
        <v>2470.8208</v>
      </c>
      <c r="GR283" s="96">
        <f t="shared" si="312"/>
        <v>2261</v>
      </c>
      <c r="GS283" s="20" t="str">
        <f t="shared" si="304"/>
        <v>LABORATORIOS GOTHAPLAST LTDA</v>
      </c>
      <c r="GT283" s="96">
        <f t="shared" si="326"/>
        <v>1976.6566400000002</v>
      </c>
      <c r="GU283" s="96">
        <f t="shared" si="327"/>
        <v>2713.2</v>
      </c>
      <c r="GV283" s="96">
        <f t="shared" si="305"/>
        <v>64971.025000000001</v>
      </c>
      <c r="GW283" s="87">
        <f>GR283-GQ283</f>
        <v>-209.82079999999996</v>
      </c>
      <c r="GX283" s="88">
        <f t="shared" si="331"/>
        <v>-8.4919472913616387E-2</v>
      </c>
      <c r="GY283" s="96">
        <f t="shared" si="306"/>
        <v>2261</v>
      </c>
      <c r="GZ283" s="96">
        <f t="shared" si="313"/>
        <v>20349</v>
      </c>
    </row>
    <row r="284" spans="1:210" s="27" customFormat="1" ht="30" customHeight="1">
      <c r="A284" s="17">
        <v>268</v>
      </c>
      <c r="B284" s="18" t="s">
        <v>629</v>
      </c>
      <c r="C284" s="53" t="s">
        <v>630</v>
      </c>
      <c r="D284" s="55"/>
      <c r="E284" s="51">
        <v>25</v>
      </c>
      <c r="F284" s="19" t="s">
        <v>970</v>
      </c>
      <c r="G284" s="20" t="s">
        <v>981</v>
      </c>
      <c r="H284" s="60"/>
      <c r="I284" s="90" t="s">
        <v>1056</v>
      </c>
      <c r="J284" s="14">
        <v>144945</v>
      </c>
      <c r="K284" s="14"/>
      <c r="L284" s="14"/>
      <c r="M284" s="14">
        <f t="shared" si="334"/>
        <v>158395.89600000001</v>
      </c>
      <c r="N284" s="14">
        <f t="shared" si="335"/>
        <v>158395.89600000001</v>
      </c>
      <c r="O284" s="14">
        <f t="shared" si="314"/>
        <v>3959897.4000000004</v>
      </c>
      <c r="P284" s="286"/>
      <c r="Q284" s="39"/>
      <c r="R284" s="30"/>
      <c r="S284" s="31"/>
      <c r="T284" s="31"/>
      <c r="U284" s="4"/>
      <c r="V284" s="39"/>
      <c r="W284" s="30"/>
      <c r="X284" s="31"/>
      <c r="Y284" s="31"/>
      <c r="Z284" s="286"/>
      <c r="AA284" s="39"/>
      <c r="AB284" s="39"/>
      <c r="AC284" s="31"/>
      <c r="AD284" s="31"/>
      <c r="AE284" s="4"/>
      <c r="AF284" s="39"/>
      <c r="AG284" s="30"/>
      <c r="AH284" s="31"/>
      <c r="AI284" s="31"/>
      <c r="AJ284" s="4"/>
      <c r="AK284" s="39"/>
      <c r="AL284" s="39"/>
      <c r="AM284" s="31"/>
      <c r="AN284" s="31"/>
      <c r="AO284" s="4"/>
      <c r="AP284" s="39"/>
      <c r="AQ284" s="30"/>
      <c r="AR284" s="31"/>
      <c r="AS284" s="14"/>
      <c r="AT284" s="4"/>
      <c r="AU284" s="39">
        <v>78950</v>
      </c>
      <c r="AV284" s="30">
        <v>0</v>
      </c>
      <c r="AW284" s="31">
        <v>78950</v>
      </c>
      <c r="AX284" s="14">
        <v>1973750</v>
      </c>
      <c r="AY284" s="4"/>
      <c r="AZ284" s="39"/>
      <c r="BA284" s="30"/>
      <c r="BB284" s="31"/>
      <c r="BC284" s="31"/>
      <c r="BD284" s="4"/>
      <c r="BE284" s="39"/>
      <c r="BF284" s="30"/>
      <c r="BG284" s="31"/>
      <c r="BH284" s="14"/>
      <c r="BI284" s="4"/>
      <c r="BJ284" s="39"/>
      <c r="BK284" s="30"/>
      <c r="BL284" s="31"/>
      <c r="BM284" s="14"/>
      <c r="BN284" s="4"/>
      <c r="BO284" s="39"/>
      <c r="BP284" s="30"/>
      <c r="BQ284" s="31"/>
      <c r="BR284" s="14"/>
      <c r="BS284" s="4"/>
      <c r="BT284" s="39"/>
      <c r="BU284" s="30"/>
      <c r="BV284" s="31"/>
      <c r="BW284" s="14"/>
      <c r="BX284" s="4"/>
      <c r="BY284" s="39"/>
      <c r="BZ284" s="30"/>
      <c r="CA284" s="31"/>
      <c r="CB284" s="14"/>
      <c r="CC284" s="4"/>
      <c r="CD284" s="35"/>
      <c r="CE284" s="33"/>
      <c r="CF284" s="31"/>
      <c r="CG284" s="14"/>
      <c r="CH284" s="4"/>
      <c r="CI284" s="39">
        <v>196692</v>
      </c>
      <c r="CJ284" s="34">
        <v>0</v>
      </c>
      <c r="CK284" s="31">
        <v>196692</v>
      </c>
      <c r="CL284" s="14">
        <v>4917300</v>
      </c>
      <c r="CM284" s="4"/>
      <c r="CN284" s="39"/>
      <c r="CO284" s="30"/>
      <c r="CP284" s="31"/>
      <c r="CQ284" s="14"/>
      <c r="CR284" s="4"/>
      <c r="CS284" s="39"/>
      <c r="CT284" s="39"/>
      <c r="CU284" s="39"/>
      <c r="CV284" s="14"/>
      <c r="CW284" s="4"/>
      <c r="CX284" s="39"/>
      <c r="CY284" s="30"/>
      <c r="CZ284" s="31"/>
      <c r="DA284" s="14"/>
      <c r="DB284" s="286"/>
      <c r="DC284" s="14"/>
      <c r="DD284" s="14"/>
      <c r="DE284" s="14"/>
      <c r="DF284" s="14"/>
      <c r="DG284" s="4"/>
      <c r="DH284" s="39"/>
      <c r="DI284" s="30"/>
      <c r="DJ284" s="31"/>
      <c r="DK284" s="14"/>
      <c r="DL284" s="4"/>
      <c r="DM284" s="39"/>
      <c r="DN284" s="30"/>
      <c r="DO284" s="31"/>
      <c r="DP284" s="14"/>
      <c r="DQ284" s="4"/>
      <c r="DR284" s="39"/>
      <c r="DS284" s="30"/>
      <c r="DT284" s="31"/>
      <c r="DU284" s="14"/>
      <c r="DV284" s="4"/>
      <c r="DW284" s="45">
        <v>415571</v>
      </c>
      <c r="DX284" s="61">
        <v>0</v>
      </c>
      <c r="DY284" s="61">
        <v>415571</v>
      </c>
      <c r="DZ284" s="14">
        <v>10389275</v>
      </c>
      <c r="EA284" s="4"/>
      <c r="EB284" s="39"/>
      <c r="EC284" s="43"/>
      <c r="ED284" s="31"/>
      <c r="EE284" s="14"/>
      <c r="EF284" s="4"/>
      <c r="EG284" s="39"/>
      <c r="EH284" s="30"/>
      <c r="EI284" s="31"/>
      <c r="EJ284" s="14"/>
      <c r="EK284" s="4"/>
      <c r="EL284" s="39"/>
      <c r="EM284" s="30"/>
      <c r="EN284" s="31"/>
      <c r="EO284" s="14"/>
      <c r="EP284" s="4"/>
      <c r="EQ284" s="39">
        <v>169812</v>
      </c>
      <c r="ER284" s="30">
        <v>0</v>
      </c>
      <c r="ES284" s="31">
        <v>169812</v>
      </c>
      <c r="ET284" s="14">
        <v>4245300</v>
      </c>
      <c r="EU284" s="4"/>
      <c r="EV284" s="43"/>
      <c r="EW284" s="30"/>
      <c r="EX284" s="42"/>
      <c r="EY284" s="14"/>
      <c r="EZ284" s="286"/>
      <c r="FA284" s="39"/>
      <c r="FB284" s="30"/>
      <c r="FC284" s="31"/>
      <c r="FD284" s="14"/>
      <c r="FE284" s="4"/>
      <c r="FF284" s="39"/>
      <c r="FG284" s="30"/>
      <c r="FH284" s="31"/>
      <c r="FI284" s="14"/>
      <c r="FJ284" s="94"/>
      <c r="FK284" s="87">
        <f t="shared" si="315"/>
        <v>158395.89600000001</v>
      </c>
      <c r="FL284" s="87"/>
      <c r="FM284" s="87"/>
      <c r="FN284" s="87"/>
      <c r="FO284" s="87"/>
      <c r="FP284" s="87"/>
      <c r="FQ284" s="87"/>
      <c r="FR284" s="87"/>
      <c r="FS284" s="87"/>
      <c r="FT284" s="87"/>
      <c r="FU284" s="87"/>
      <c r="FV284" s="87"/>
      <c r="FW284" s="87"/>
      <c r="FX284" s="87"/>
      <c r="FY284" s="87"/>
      <c r="FZ284" s="87">
        <f t="shared" ref="FZ284:FZ336" si="337">CK284</f>
        <v>196692</v>
      </c>
      <c r="GA284" s="87"/>
      <c r="GB284" s="87"/>
      <c r="GC284" s="87"/>
      <c r="GD284" s="87"/>
      <c r="GE284" s="87"/>
      <c r="GF284" s="87"/>
      <c r="GG284" s="87"/>
      <c r="GH284" s="87"/>
      <c r="GI284" s="87"/>
      <c r="GJ284" s="87"/>
      <c r="GK284" s="87"/>
      <c r="GL284" s="87">
        <f t="shared" ref="GL284:GL314" si="338">ES284</f>
        <v>169812</v>
      </c>
      <c r="GM284" s="87"/>
      <c r="GN284" s="87"/>
      <c r="GO284" s="87"/>
      <c r="GP284" s="95"/>
      <c r="GQ284" s="87">
        <f t="shared" si="316"/>
        <v>158395.89600000001</v>
      </c>
      <c r="GR284" s="96">
        <f t="shared" si="312"/>
        <v>169812</v>
      </c>
      <c r="GS284" s="20" t="str">
        <f t="shared" si="304"/>
        <v>SURGICON &amp; CIA S.A.S.</v>
      </c>
      <c r="GT284" s="98">
        <f t="shared" si="326"/>
        <v>126716.71680000001</v>
      </c>
      <c r="GU284" s="98">
        <f>FK284*1.2</f>
        <v>190075.07519999999</v>
      </c>
      <c r="GV284" s="96">
        <f t="shared" si="305"/>
        <v>183252</v>
      </c>
      <c r="GW284" s="87">
        <f>GR284-GQ284</f>
        <v>11416.103999999992</v>
      </c>
      <c r="GX284" s="88">
        <f t="shared" si="331"/>
        <v>7.2073230988257367E-2</v>
      </c>
      <c r="GY284" s="96">
        <f t="shared" si="306"/>
        <v>169812</v>
      </c>
      <c r="GZ284" s="96">
        <f t="shared" si="313"/>
        <v>4245300</v>
      </c>
      <c r="HB284" s="84"/>
    </row>
    <row r="285" spans="1:210" s="27" customFormat="1" ht="30" customHeight="1">
      <c r="A285" s="17">
        <v>269</v>
      </c>
      <c r="B285" s="18" t="s">
        <v>631</v>
      </c>
      <c r="C285" s="53" t="s">
        <v>632</v>
      </c>
      <c r="D285" s="55"/>
      <c r="E285" s="51">
        <v>4</v>
      </c>
      <c r="F285" s="19" t="s">
        <v>970</v>
      </c>
      <c r="G285" s="20" t="s">
        <v>981</v>
      </c>
      <c r="H285" s="60"/>
      <c r="I285" s="90" t="s">
        <v>1057</v>
      </c>
      <c r="J285" s="14">
        <v>2833000</v>
      </c>
      <c r="K285" s="14"/>
      <c r="L285" s="14"/>
      <c r="M285" s="14">
        <f t="shared" si="334"/>
        <v>3095902.4</v>
      </c>
      <c r="N285" s="14">
        <f t="shared" si="335"/>
        <v>3095902.4</v>
      </c>
      <c r="O285" s="14">
        <f t="shared" si="314"/>
        <v>12383609.6</v>
      </c>
      <c r="P285" s="286"/>
      <c r="Q285" s="39"/>
      <c r="R285" s="30"/>
      <c r="S285" s="31"/>
      <c r="T285" s="31"/>
      <c r="U285" s="4"/>
      <c r="V285" s="39"/>
      <c r="W285" s="30"/>
      <c r="X285" s="31"/>
      <c r="Y285" s="31"/>
      <c r="Z285" s="286"/>
      <c r="AA285" s="39"/>
      <c r="AB285" s="39"/>
      <c r="AC285" s="31"/>
      <c r="AD285" s="31"/>
      <c r="AE285" s="4"/>
      <c r="AF285" s="39"/>
      <c r="AG285" s="30"/>
      <c r="AH285" s="31"/>
      <c r="AI285" s="31"/>
      <c r="AJ285" s="4"/>
      <c r="AK285" s="39"/>
      <c r="AL285" s="39"/>
      <c r="AM285" s="31"/>
      <c r="AN285" s="31"/>
      <c r="AO285" s="4"/>
      <c r="AP285" s="39"/>
      <c r="AQ285" s="30"/>
      <c r="AR285" s="31"/>
      <c r="AS285" s="14"/>
      <c r="AT285" s="4"/>
      <c r="AU285" s="39"/>
      <c r="AV285" s="30"/>
      <c r="AW285" s="31"/>
      <c r="AX285" s="14"/>
      <c r="AY285" s="4"/>
      <c r="AZ285" s="39"/>
      <c r="BA285" s="30"/>
      <c r="BB285" s="31"/>
      <c r="BC285" s="31"/>
      <c r="BD285" s="4"/>
      <c r="BE285" s="39"/>
      <c r="BF285" s="30"/>
      <c r="BG285" s="31"/>
      <c r="BH285" s="14"/>
      <c r="BI285" s="4"/>
      <c r="BJ285" s="39"/>
      <c r="BK285" s="30"/>
      <c r="BL285" s="31"/>
      <c r="BM285" s="14"/>
      <c r="BN285" s="4"/>
      <c r="BO285" s="39"/>
      <c r="BP285" s="30"/>
      <c r="BQ285" s="31"/>
      <c r="BR285" s="14"/>
      <c r="BS285" s="4"/>
      <c r="BT285" s="39"/>
      <c r="BU285" s="30"/>
      <c r="BV285" s="31"/>
      <c r="BW285" s="14"/>
      <c r="BX285" s="4"/>
      <c r="BY285" s="39"/>
      <c r="BZ285" s="30"/>
      <c r="CA285" s="31"/>
      <c r="CB285" s="14"/>
      <c r="CC285" s="4"/>
      <c r="CD285" s="35"/>
      <c r="CE285" s="33"/>
      <c r="CF285" s="31"/>
      <c r="CG285" s="14"/>
      <c r="CH285" s="4"/>
      <c r="CI285" s="39"/>
      <c r="CJ285" s="30"/>
      <c r="CK285" s="31"/>
      <c r="CL285" s="14"/>
      <c r="CM285" s="4"/>
      <c r="CN285" s="39"/>
      <c r="CO285" s="30"/>
      <c r="CP285" s="31"/>
      <c r="CQ285" s="14"/>
      <c r="CR285" s="4"/>
      <c r="CS285" s="39"/>
      <c r="CT285" s="39"/>
      <c r="CU285" s="39"/>
      <c r="CV285" s="14"/>
      <c r="CW285" s="4"/>
      <c r="CX285" s="39"/>
      <c r="CY285" s="30"/>
      <c r="CZ285" s="31"/>
      <c r="DA285" s="14"/>
      <c r="DB285" s="286"/>
      <c r="DC285" s="43"/>
      <c r="DD285" s="43"/>
      <c r="DE285" s="14"/>
      <c r="DF285" s="14"/>
      <c r="DG285" s="4"/>
      <c r="DH285" s="39"/>
      <c r="DI285" s="30"/>
      <c r="DJ285" s="31"/>
      <c r="DK285" s="14"/>
      <c r="DL285" s="4"/>
      <c r="DM285" s="39"/>
      <c r="DN285" s="30"/>
      <c r="DO285" s="31"/>
      <c r="DP285" s="14"/>
      <c r="DQ285" s="4"/>
      <c r="DR285" s="39"/>
      <c r="DS285" s="30"/>
      <c r="DT285" s="31"/>
      <c r="DU285" s="14"/>
      <c r="DV285" s="4"/>
      <c r="DW285" s="46"/>
      <c r="DX285" s="61"/>
      <c r="DY285" s="61"/>
      <c r="DZ285" s="14"/>
      <c r="EA285" s="4"/>
      <c r="EB285" s="39"/>
      <c r="EC285" s="43"/>
      <c r="ED285" s="31"/>
      <c r="EE285" s="14"/>
      <c r="EF285" s="4"/>
      <c r="EG285" s="39"/>
      <c r="EH285" s="30"/>
      <c r="EI285" s="31"/>
      <c r="EJ285" s="14"/>
      <c r="EK285" s="4"/>
      <c r="EL285" s="39"/>
      <c r="EM285" s="30"/>
      <c r="EN285" s="31"/>
      <c r="EO285" s="14"/>
      <c r="EP285" s="4"/>
      <c r="EQ285" s="39"/>
      <c r="ER285" s="30"/>
      <c r="ES285" s="31"/>
      <c r="ET285" s="14"/>
      <c r="EU285" s="4"/>
      <c r="EV285" s="39"/>
      <c r="EW285" s="30"/>
      <c r="EX285" s="31"/>
      <c r="EY285" s="14"/>
      <c r="EZ285" s="286"/>
      <c r="FA285" s="39"/>
      <c r="FB285" s="30"/>
      <c r="FC285" s="31"/>
      <c r="FD285" s="14"/>
      <c r="FE285" s="4"/>
      <c r="FF285" s="39"/>
      <c r="FG285" s="30"/>
      <c r="FH285" s="31"/>
      <c r="FI285" s="14"/>
      <c r="FJ285" s="94"/>
      <c r="FK285" s="87">
        <f t="shared" si="315"/>
        <v>3095902.4</v>
      </c>
      <c r="FL285" s="87"/>
      <c r="FM285" s="87"/>
      <c r="FN285" s="87"/>
      <c r="FO285" s="87"/>
      <c r="FP285" s="87"/>
      <c r="FQ285" s="87"/>
      <c r="FR285" s="87"/>
      <c r="FS285" s="87"/>
      <c r="FT285" s="87"/>
      <c r="FU285" s="87"/>
      <c r="FV285" s="87"/>
      <c r="FW285" s="87"/>
      <c r="FX285" s="87"/>
      <c r="FY285" s="87"/>
      <c r="FZ285" s="87"/>
      <c r="GA285" s="87"/>
      <c r="GB285" s="87"/>
      <c r="GC285" s="87"/>
      <c r="GD285" s="87"/>
      <c r="GE285" s="87"/>
      <c r="GF285" s="87"/>
      <c r="GG285" s="87"/>
      <c r="GH285" s="87"/>
      <c r="GI285" s="87"/>
      <c r="GJ285" s="87"/>
      <c r="GK285" s="87"/>
      <c r="GL285" s="87"/>
      <c r="GM285" s="87"/>
      <c r="GN285" s="87"/>
      <c r="GO285" s="87"/>
      <c r="GP285" s="95"/>
      <c r="GQ285" s="87">
        <f t="shared" si="316"/>
        <v>3095902.4</v>
      </c>
      <c r="GR285" s="96">
        <f t="shared" si="312"/>
        <v>0</v>
      </c>
      <c r="GS285" s="20" t="s">
        <v>1021</v>
      </c>
      <c r="GT285" s="96">
        <f t="shared" si="326"/>
        <v>2476721.92</v>
      </c>
      <c r="GU285" s="96">
        <f t="shared" si="327"/>
        <v>0</v>
      </c>
      <c r="GV285" s="96">
        <v>0</v>
      </c>
      <c r="GW285" s="87">
        <v>0</v>
      </c>
      <c r="GX285" s="88">
        <f t="shared" si="331"/>
        <v>0</v>
      </c>
      <c r="GY285" s="96">
        <f>GQ285</f>
        <v>3095902.4</v>
      </c>
      <c r="GZ285" s="96">
        <f t="shared" si="313"/>
        <v>12383609.6</v>
      </c>
    </row>
    <row r="286" spans="1:210" s="27" customFormat="1" ht="30" customHeight="1">
      <c r="A286" s="17">
        <v>270</v>
      </c>
      <c r="B286" s="18" t="s">
        <v>633</v>
      </c>
      <c r="C286" s="53" t="s">
        <v>634</v>
      </c>
      <c r="D286" s="55"/>
      <c r="E286" s="51">
        <v>2</v>
      </c>
      <c r="F286" s="19" t="s">
        <v>970</v>
      </c>
      <c r="G286" s="20" t="s">
        <v>981</v>
      </c>
      <c r="H286" s="60"/>
      <c r="I286" s="90" t="s">
        <v>1027</v>
      </c>
      <c r="J286" s="14">
        <v>906780</v>
      </c>
      <c r="K286" s="14"/>
      <c r="L286" s="14"/>
      <c r="M286" s="14"/>
      <c r="N286" s="14">
        <f t="shared" ref="N286:N287" si="339">J286</f>
        <v>906780</v>
      </c>
      <c r="O286" s="14">
        <f t="shared" si="314"/>
        <v>1813560</v>
      </c>
      <c r="P286" s="286"/>
      <c r="Q286" s="39"/>
      <c r="R286" s="30"/>
      <c r="S286" s="31"/>
      <c r="T286" s="31"/>
      <c r="U286" s="4"/>
      <c r="V286" s="39"/>
      <c r="W286" s="30"/>
      <c r="X286" s="31"/>
      <c r="Y286" s="31"/>
      <c r="Z286" s="286"/>
      <c r="AA286" s="39"/>
      <c r="AB286" s="39"/>
      <c r="AC286" s="31"/>
      <c r="AD286" s="31"/>
      <c r="AE286" s="4"/>
      <c r="AF286" s="39"/>
      <c r="AG286" s="30"/>
      <c r="AH286" s="31"/>
      <c r="AI286" s="31"/>
      <c r="AJ286" s="4"/>
      <c r="AK286" s="39"/>
      <c r="AL286" s="39"/>
      <c r="AM286" s="31"/>
      <c r="AN286" s="31"/>
      <c r="AO286" s="4"/>
      <c r="AP286" s="39"/>
      <c r="AQ286" s="30"/>
      <c r="AR286" s="31"/>
      <c r="AS286" s="14"/>
      <c r="AT286" s="4"/>
      <c r="AU286" s="39"/>
      <c r="AV286" s="30"/>
      <c r="AW286" s="31"/>
      <c r="AX286" s="14"/>
      <c r="AY286" s="4"/>
      <c r="AZ286" s="39"/>
      <c r="BA286" s="30"/>
      <c r="BB286" s="31"/>
      <c r="BC286" s="31"/>
      <c r="BD286" s="4"/>
      <c r="BE286" s="39"/>
      <c r="BF286" s="30"/>
      <c r="BG286" s="31"/>
      <c r="BH286" s="14"/>
      <c r="BI286" s="4"/>
      <c r="BJ286" s="39"/>
      <c r="BK286" s="30"/>
      <c r="BL286" s="31"/>
      <c r="BM286" s="14"/>
      <c r="BN286" s="4"/>
      <c r="BO286" s="39"/>
      <c r="BP286" s="30"/>
      <c r="BQ286" s="31"/>
      <c r="BR286" s="14"/>
      <c r="BS286" s="4"/>
      <c r="BT286" s="39"/>
      <c r="BU286" s="30"/>
      <c r="BV286" s="31"/>
      <c r="BW286" s="14"/>
      <c r="BX286" s="4"/>
      <c r="BY286" s="39"/>
      <c r="BZ286" s="30"/>
      <c r="CA286" s="31"/>
      <c r="CB286" s="14"/>
      <c r="CC286" s="4"/>
      <c r="CD286" s="35"/>
      <c r="CE286" s="33"/>
      <c r="CF286" s="31"/>
      <c r="CG286" s="14"/>
      <c r="CH286" s="4"/>
      <c r="CI286" s="39"/>
      <c r="CJ286" s="30"/>
      <c r="CK286" s="31"/>
      <c r="CL286" s="14"/>
      <c r="CM286" s="4"/>
      <c r="CN286" s="39"/>
      <c r="CO286" s="30"/>
      <c r="CP286" s="31"/>
      <c r="CQ286" s="14"/>
      <c r="CR286" s="4"/>
      <c r="CS286" s="39"/>
      <c r="CT286" s="39"/>
      <c r="CU286" s="39"/>
      <c r="CV286" s="14"/>
      <c r="CW286" s="4"/>
      <c r="CX286" s="39"/>
      <c r="CY286" s="30"/>
      <c r="CZ286" s="31"/>
      <c r="DA286" s="14"/>
      <c r="DB286" s="286"/>
      <c r="DC286" s="14"/>
      <c r="DD286" s="14"/>
      <c r="DE286" s="14"/>
      <c r="DF286" s="14"/>
      <c r="DG286" s="4"/>
      <c r="DH286" s="39"/>
      <c r="DI286" s="30"/>
      <c r="DJ286" s="31"/>
      <c r="DK286" s="14"/>
      <c r="DL286" s="4"/>
      <c r="DM286" s="39"/>
      <c r="DN286" s="30"/>
      <c r="DO286" s="31"/>
      <c r="DP286" s="14"/>
      <c r="DQ286" s="4"/>
      <c r="DR286" s="39"/>
      <c r="DS286" s="30"/>
      <c r="DT286" s="31"/>
      <c r="DU286" s="14"/>
      <c r="DV286" s="4"/>
      <c r="DW286" s="46"/>
      <c r="DX286" s="61"/>
      <c r="DY286" s="61"/>
      <c r="DZ286" s="14"/>
      <c r="EA286" s="4"/>
      <c r="EB286" s="39"/>
      <c r="EC286" s="43"/>
      <c r="ED286" s="31"/>
      <c r="EE286" s="14"/>
      <c r="EF286" s="4"/>
      <c r="EG286" s="39"/>
      <c r="EH286" s="30"/>
      <c r="EI286" s="31"/>
      <c r="EJ286" s="14"/>
      <c r="EK286" s="4"/>
      <c r="EL286" s="39"/>
      <c r="EM286" s="30"/>
      <c r="EN286" s="31"/>
      <c r="EO286" s="14"/>
      <c r="EP286" s="4"/>
      <c r="EQ286" s="39"/>
      <c r="ER286" s="30"/>
      <c r="ES286" s="31"/>
      <c r="ET286" s="14"/>
      <c r="EU286" s="4"/>
      <c r="EV286" s="39"/>
      <c r="EW286" s="30"/>
      <c r="EX286" s="31"/>
      <c r="EY286" s="14"/>
      <c r="EZ286" s="286"/>
      <c r="FA286" s="39"/>
      <c r="FB286" s="30"/>
      <c r="FC286" s="31"/>
      <c r="FD286" s="14"/>
      <c r="FE286" s="4"/>
      <c r="FF286" s="39"/>
      <c r="FG286" s="30"/>
      <c r="FH286" s="31"/>
      <c r="FI286" s="14"/>
      <c r="FJ286" s="94"/>
      <c r="FK286" s="87">
        <f t="shared" si="315"/>
        <v>906780</v>
      </c>
      <c r="FL286" s="87"/>
      <c r="FM286" s="87"/>
      <c r="FN286" s="87"/>
      <c r="FO286" s="87"/>
      <c r="FP286" s="87"/>
      <c r="FQ286" s="87"/>
      <c r="FR286" s="87"/>
      <c r="FS286" s="87"/>
      <c r="FT286" s="87"/>
      <c r="FU286" s="87"/>
      <c r="FV286" s="87"/>
      <c r="FW286" s="87"/>
      <c r="FX286" s="87"/>
      <c r="FY286" s="87"/>
      <c r="FZ286" s="87"/>
      <c r="GA286" s="87"/>
      <c r="GB286" s="87"/>
      <c r="GC286" s="87"/>
      <c r="GD286" s="87"/>
      <c r="GE286" s="87"/>
      <c r="GF286" s="87"/>
      <c r="GG286" s="87"/>
      <c r="GH286" s="87"/>
      <c r="GI286" s="87"/>
      <c r="GJ286" s="87"/>
      <c r="GK286" s="87"/>
      <c r="GL286" s="87"/>
      <c r="GM286" s="87"/>
      <c r="GN286" s="87"/>
      <c r="GO286" s="87"/>
      <c r="GP286" s="95"/>
      <c r="GQ286" s="87">
        <f t="shared" si="316"/>
        <v>906780</v>
      </c>
      <c r="GR286" s="96">
        <f t="shared" si="312"/>
        <v>0</v>
      </c>
      <c r="GS286" s="20" t="s">
        <v>1021</v>
      </c>
      <c r="GT286" s="96">
        <f t="shared" si="326"/>
        <v>725424</v>
      </c>
      <c r="GU286" s="96">
        <f t="shared" si="327"/>
        <v>0</v>
      </c>
      <c r="GV286" s="96">
        <v>0</v>
      </c>
      <c r="GW286" s="87">
        <v>0</v>
      </c>
      <c r="GX286" s="88">
        <f t="shared" si="331"/>
        <v>0</v>
      </c>
      <c r="GY286" s="96">
        <f>GQ286</f>
        <v>906780</v>
      </c>
      <c r="GZ286" s="96">
        <f t="shared" si="313"/>
        <v>1813560</v>
      </c>
    </row>
    <row r="287" spans="1:210" s="27" customFormat="1" ht="30" customHeight="1">
      <c r="A287" s="17">
        <v>271</v>
      </c>
      <c r="B287" s="18" t="s">
        <v>635</v>
      </c>
      <c r="C287" s="53" t="s">
        <v>636</v>
      </c>
      <c r="D287" s="55"/>
      <c r="E287" s="51">
        <v>2</v>
      </c>
      <c r="F287" s="19" t="s">
        <v>970</v>
      </c>
      <c r="G287" s="20" t="s">
        <v>981</v>
      </c>
      <c r="H287" s="60"/>
      <c r="I287" s="90" t="s">
        <v>1027</v>
      </c>
      <c r="J287" s="14">
        <v>26775</v>
      </c>
      <c r="K287" s="14"/>
      <c r="L287" s="14"/>
      <c r="M287" s="14"/>
      <c r="N287" s="14">
        <f t="shared" si="339"/>
        <v>26775</v>
      </c>
      <c r="O287" s="14">
        <f t="shared" si="314"/>
        <v>53550</v>
      </c>
      <c r="P287" s="286"/>
      <c r="Q287" s="39"/>
      <c r="R287" s="30"/>
      <c r="S287" s="31"/>
      <c r="T287" s="31"/>
      <c r="U287" s="4"/>
      <c r="V287" s="39"/>
      <c r="W287" s="30"/>
      <c r="X287" s="31"/>
      <c r="Y287" s="31"/>
      <c r="Z287" s="286"/>
      <c r="AA287" s="39"/>
      <c r="AB287" s="39"/>
      <c r="AC287" s="31"/>
      <c r="AD287" s="31"/>
      <c r="AE287" s="4"/>
      <c r="AF287" s="39"/>
      <c r="AG287" s="30"/>
      <c r="AH287" s="31"/>
      <c r="AI287" s="31"/>
      <c r="AJ287" s="4"/>
      <c r="AK287" s="39"/>
      <c r="AL287" s="39"/>
      <c r="AM287" s="31"/>
      <c r="AN287" s="31"/>
      <c r="AO287" s="4"/>
      <c r="AP287" s="39"/>
      <c r="AQ287" s="30"/>
      <c r="AR287" s="31"/>
      <c r="AS287" s="14"/>
      <c r="AT287" s="4"/>
      <c r="AU287" s="39"/>
      <c r="AV287" s="30"/>
      <c r="AW287" s="31"/>
      <c r="AX287" s="14"/>
      <c r="AY287" s="4"/>
      <c r="AZ287" s="39"/>
      <c r="BA287" s="30"/>
      <c r="BB287" s="31"/>
      <c r="BC287" s="31"/>
      <c r="BD287" s="4"/>
      <c r="BE287" s="39"/>
      <c r="BF287" s="30"/>
      <c r="BG287" s="31"/>
      <c r="BH287" s="14"/>
      <c r="BI287" s="4"/>
      <c r="BJ287" s="39"/>
      <c r="BK287" s="30"/>
      <c r="BL287" s="31"/>
      <c r="BM287" s="14"/>
      <c r="BN287" s="4"/>
      <c r="BO287" s="39"/>
      <c r="BP287" s="30"/>
      <c r="BQ287" s="31"/>
      <c r="BR287" s="14"/>
      <c r="BS287" s="4"/>
      <c r="BT287" s="39"/>
      <c r="BU287" s="30"/>
      <c r="BV287" s="31"/>
      <c r="BW287" s="14"/>
      <c r="BX287" s="4"/>
      <c r="BY287" s="39"/>
      <c r="BZ287" s="30"/>
      <c r="CA287" s="31"/>
      <c r="CB287" s="14"/>
      <c r="CC287" s="4"/>
      <c r="CD287" s="35">
        <v>6502</v>
      </c>
      <c r="CE287" s="37">
        <v>1235</v>
      </c>
      <c r="CF287" s="31">
        <v>7737</v>
      </c>
      <c r="CG287" s="14">
        <v>15474</v>
      </c>
      <c r="CH287" s="4"/>
      <c r="CI287" s="39"/>
      <c r="CJ287" s="30"/>
      <c r="CK287" s="31"/>
      <c r="CL287" s="14"/>
      <c r="CM287" s="4"/>
      <c r="CN287" s="39"/>
      <c r="CO287" s="30"/>
      <c r="CP287" s="31"/>
      <c r="CQ287" s="14"/>
      <c r="CR287" s="4"/>
      <c r="CS287" s="39"/>
      <c r="CT287" s="39"/>
      <c r="CU287" s="39"/>
      <c r="CV287" s="14"/>
      <c r="CW287" s="4"/>
      <c r="CX287" s="39"/>
      <c r="CY287" s="30"/>
      <c r="CZ287" s="31"/>
      <c r="DA287" s="14"/>
      <c r="DB287" s="286"/>
      <c r="DC287" s="14"/>
      <c r="DD287" s="14"/>
      <c r="DE287" s="14"/>
      <c r="DF287" s="14"/>
      <c r="DG287" s="4"/>
      <c r="DH287" s="39"/>
      <c r="DI287" s="30"/>
      <c r="DJ287" s="31"/>
      <c r="DK287" s="14"/>
      <c r="DL287" s="4"/>
      <c r="DM287" s="39"/>
      <c r="DN287" s="30"/>
      <c r="DO287" s="31"/>
      <c r="DP287" s="14"/>
      <c r="DQ287" s="4"/>
      <c r="DR287" s="39"/>
      <c r="DS287" s="30"/>
      <c r="DT287" s="31"/>
      <c r="DU287" s="14"/>
      <c r="DV287" s="4"/>
      <c r="DW287" s="46"/>
      <c r="DX287" s="61"/>
      <c r="DY287" s="61"/>
      <c r="DZ287" s="14"/>
      <c r="EA287" s="4"/>
      <c r="EB287" s="39"/>
      <c r="EC287" s="43"/>
      <c r="ED287" s="31"/>
      <c r="EE287" s="14"/>
      <c r="EF287" s="4"/>
      <c r="EG287" s="39"/>
      <c r="EH287" s="30"/>
      <c r="EI287" s="31"/>
      <c r="EJ287" s="14"/>
      <c r="EK287" s="4"/>
      <c r="EL287" s="39"/>
      <c r="EM287" s="30"/>
      <c r="EN287" s="31"/>
      <c r="EO287" s="14"/>
      <c r="EP287" s="4"/>
      <c r="EQ287" s="39"/>
      <c r="ER287" s="30"/>
      <c r="ES287" s="31"/>
      <c r="ET287" s="14"/>
      <c r="EU287" s="4"/>
      <c r="EV287" s="39"/>
      <c r="EW287" s="30"/>
      <c r="EX287" s="31"/>
      <c r="EY287" s="14"/>
      <c r="EZ287" s="286"/>
      <c r="FA287" s="39"/>
      <c r="FB287" s="30"/>
      <c r="FC287" s="31"/>
      <c r="FD287" s="14"/>
      <c r="FE287" s="4"/>
      <c r="FF287" s="39"/>
      <c r="FG287" s="30"/>
      <c r="FH287" s="31"/>
      <c r="FI287" s="14"/>
      <c r="FJ287" s="94"/>
      <c r="FK287" s="87">
        <f t="shared" si="315"/>
        <v>26775</v>
      </c>
      <c r="FL287" s="87"/>
      <c r="FM287" s="87"/>
      <c r="FN287" s="87"/>
      <c r="FO287" s="87"/>
      <c r="FP287" s="87"/>
      <c r="FQ287" s="87"/>
      <c r="FR287" s="87"/>
      <c r="FS287" s="87"/>
      <c r="FT287" s="87"/>
      <c r="FU287" s="87"/>
      <c r="FV287" s="87"/>
      <c r="FW287" s="87"/>
      <c r="FX287" s="87"/>
      <c r="FY287" s="87">
        <f t="shared" si="321"/>
        <v>7737</v>
      </c>
      <c r="FZ287" s="87"/>
      <c r="GA287" s="87"/>
      <c r="GB287" s="87"/>
      <c r="GC287" s="87"/>
      <c r="GD287" s="87"/>
      <c r="GE287" s="87"/>
      <c r="GF287" s="87"/>
      <c r="GG287" s="87"/>
      <c r="GH287" s="87"/>
      <c r="GI287" s="87"/>
      <c r="GJ287" s="87"/>
      <c r="GK287" s="87"/>
      <c r="GL287" s="87"/>
      <c r="GM287" s="87"/>
      <c r="GN287" s="87"/>
      <c r="GO287" s="87"/>
      <c r="GP287" s="95"/>
      <c r="GQ287" s="87">
        <f t="shared" si="316"/>
        <v>26775</v>
      </c>
      <c r="GR287" s="96">
        <f t="shared" si="312"/>
        <v>7737</v>
      </c>
      <c r="GS287" s="20" t="str">
        <f t="shared" ref="GS287:GS299" si="340">INDEX($FL$15:$GO$15,1,MATCH(GR287,FL287:GO287,0))</f>
        <v>IMCOLMEDICA S.A</v>
      </c>
      <c r="GT287" s="96">
        <f t="shared" si="326"/>
        <v>21420</v>
      </c>
      <c r="GU287" s="96">
        <f t="shared" si="327"/>
        <v>9284.4</v>
      </c>
      <c r="GV287" s="96">
        <f t="shared" ref="GV287:GV299" si="341">AVERAGE(FL287:GO287)</f>
        <v>7737</v>
      </c>
      <c r="GW287" s="87">
        <f>GV287-GR287</f>
        <v>0</v>
      </c>
      <c r="GX287" s="88">
        <f>GW287/GR287</f>
        <v>0</v>
      </c>
      <c r="GY287" s="96">
        <f t="shared" ref="GY287:GY299" si="342">GR287</f>
        <v>7737</v>
      </c>
      <c r="GZ287" s="96">
        <f t="shared" si="313"/>
        <v>15474</v>
      </c>
    </row>
    <row r="288" spans="1:210" s="27" customFormat="1" ht="30" customHeight="1">
      <c r="A288" s="17">
        <v>272</v>
      </c>
      <c r="B288" s="18" t="s">
        <v>637</v>
      </c>
      <c r="C288" s="53" t="s">
        <v>638</v>
      </c>
      <c r="D288" s="55"/>
      <c r="E288" s="51">
        <v>44</v>
      </c>
      <c r="F288" s="19" t="s">
        <v>970</v>
      </c>
      <c r="G288" s="20" t="s">
        <v>981</v>
      </c>
      <c r="H288" s="60"/>
      <c r="I288" s="90" t="s">
        <v>1025</v>
      </c>
      <c r="J288" s="14">
        <v>16291</v>
      </c>
      <c r="K288" s="14"/>
      <c r="L288" s="14">
        <f t="shared" ref="L288:L291" si="343">(J288*13.12%)+J288</f>
        <v>18428.379199999999</v>
      </c>
      <c r="M288" s="14">
        <f t="shared" ref="M288:M291" si="344">(L288*9.28%)+L288</f>
        <v>20138.53278976</v>
      </c>
      <c r="N288" s="14">
        <f t="shared" ref="N288:N293" si="345">M288</f>
        <v>20138.53278976</v>
      </c>
      <c r="O288" s="14">
        <f t="shared" si="314"/>
        <v>886095.44274943997</v>
      </c>
      <c r="P288" s="286"/>
      <c r="Q288" s="39"/>
      <c r="R288" s="30"/>
      <c r="S288" s="31"/>
      <c r="T288" s="31"/>
      <c r="U288" s="4"/>
      <c r="V288" s="39"/>
      <c r="W288" s="30"/>
      <c r="X288" s="31"/>
      <c r="Y288" s="31"/>
      <c r="Z288" s="286"/>
      <c r="AA288" s="39"/>
      <c r="AB288" s="14"/>
      <c r="AC288" s="31"/>
      <c r="AD288" s="31"/>
      <c r="AE288" s="4"/>
      <c r="AF288" s="39"/>
      <c r="AG288" s="30"/>
      <c r="AH288" s="31"/>
      <c r="AI288" s="31"/>
      <c r="AJ288" s="4"/>
      <c r="AK288" s="39"/>
      <c r="AL288" s="39"/>
      <c r="AM288" s="31"/>
      <c r="AN288" s="31"/>
      <c r="AO288" s="4"/>
      <c r="AP288" s="39"/>
      <c r="AQ288" s="30"/>
      <c r="AR288" s="31"/>
      <c r="AS288" s="14"/>
      <c r="AT288" s="4"/>
      <c r="AU288" s="39"/>
      <c r="AV288" s="14"/>
      <c r="AW288" s="31"/>
      <c r="AX288" s="14"/>
      <c r="AY288" s="4"/>
      <c r="AZ288" s="39"/>
      <c r="BA288" s="30"/>
      <c r="BB288" s="31"/>
      <c r="BC288" s="31"/>
      <c r="BD288" s="4"/>
      <c r="BE288" s="39"/>
      <c r="BF288" s="30"/>
      <c r="BG288" s="31"/>
      <c r="BH288" s="14"/>
      <c r="BI288" s="4"/>
      <c r="BJ288" s="39"/>
      <c r="BK288" s="30"/>
      <c r="BL288" s="31"/>
      <c r="BM288" s="14"/>
      <c r="BN288" s="4"/>
      <c r="BO288" s="39"/>
      <c r="BP288" s="30"/>
      <c r="BQ288" s="31"/>
      <c r="BR288" s="14"/>
      <c r="BS288" s="4"/>
      <c r="BT288" s="39"/>
      <c r="BU288" s="30"/>
      <c r="BV288" s="31"/>
      <c r="BW288" s="14"/>
      <c r="BX288" s="4"/>
      <c r="BY288" s="39"/>
      <c r="BZ288" s="30"/>
      <c r="CA288" s="31"/>
      <c r="CB288" s="14"/>
      <c r="CC288" s="4"/>
      <c r="CD288" s="35"/>
      <c r="CE288" s="33"/>
      <c r="CF288" s="31"/>
      <c r="CG288" s="14"/>
      <c r="CH288" s="4"/>
      <c r="CI288" s="39"/>
      <c r="CJ288" s="30"/>
      <c r="CK288" s="31"/>
      <c r="CL288" s="14"/>
      <c r="CM288" s="4"/>
      <c r="CN288" s="39">
        <v>12900</v>
      </c>
      <c r="CO288" s="14">
        <v>2451</v>
      </c>
      <c r="CP288" s="31">
        <v>15351</v>
      </c>
      <c r="CQ288" s="14">
        <v>675444</v>
      </c>
      <c r="CR288" s="4"/>
      <c r="CS288" s="39"/>
      <c r="CT288" s="39"/>
      <c r="CU288" s="39"/>
      <c r="CV288" s="14"/>
      <c r="CW288" s="4"/>
      <c r="CX288" s="43">
        <v>32000</v>
      </c>
      <c r="CY288" s="14">
        <v>6080</v>
      </c>
      <c r="CZ288" s="31">
        <v>38080</v>
      </c>
      <c r="DA288" s="14">
        <v>1675520</v>
      </c>
      <c r="DB288" s="286"/>
      <c r="DC288" s="14"/>
      <c r="DD288" s="14"/>
      <c r="DE288" s="14"/>
      <c r="DF288" s="14"/>
      <c r="DG288" s="4"/>
      <c r="DH288" s="39"/>
      <c r="DI288" s="30"/>
      <c r="DJ288" s="31"/>
      <c r="DK288" s="14"/>
      <c r="DL288" s="4"/>
      <c r="DM288" s="39"/>
      <c r="DN288" s="30"/>
      <c r="DO288" s="31"/>
      <c r="DP288" s="14"/>
      <c r="DQ288" s="4"/>
      <c r="DR288" s="39"/>
      <c r="DS288" s="30"/>
      <c r="DT288" s="31"/>
      <c r="DU288" s="14"/>
      <c r="DV288" s="4"/>
      <c r="DW288" s="46"/>
      <c r="DX288" s="61"/>
      <c r="DY288" s="61"/>
      <c r="DZ288" s="14"/>
      <c r="EA288" s="4"/>
      <c r="EB288" s="39"/>
      <c r="EC288" s="43"/>
      <c r="ED288" s="31"/>
      <c r="EE288" s="14"/>
      <c r="EF288" s="4"/>
      <c r="EG288" s="39"/>
      <c r="EH288" s="30"/>
      <c r="EI288" s="31"/>
      <c r="EJ288" s="14"/>
      <c r="EK288" s="4"/>
      <c r="EL288" s="39"/>
      <c r="EM288" s="30"/>
      <c r="EN288" s="31"/>
      <c r="EO288" s="14"/>
      <c r="EP288" s="4"/>
      <c r="EQ288" s="39"/>
      <c r="ER288" s="30"/>
      <c r="ES288" s="31"/>
      <c r="ET288" s="14"/>
      <c r="EU288" s="4"/>
      <c r="EV288" s="39"/>
      <c r="EW288" s="30"/>
      <c r="EX288" s="31"/>
      <c r="EY288" s="14"/>
      <c r="EZ288" s="286"/>
      <c r="FA288" s="39"/>
      <c r="FB288" s="30"/>
      <c r="FC288" s="31"/>
      <c r="FD288" s="14"/>
      <c r="FE288" s="4"/>
      <c r="FF288" s="39"/>
      <c r="FG288" s="30"/>
      <c r="FH288" s="31"/>
      <c r="FI288" s="14"/>
      <c r="FJ288" s="94"/>
      <c r="FK288" s="87">
        <f t="shared" si="315"/>
        <v>20138.53278976</v>
      </c>
      <c r="FL288" s="87"/>
      <c r="FM288" s="87"/>
      <c r="FN288" s="87"/>
      <c r="FO288" s="87"/>
      <c r="FP288" s="87"/>
      <c r="FQ288" s="87"/>
      <c r="FR288" s="87"/>
      <c r="FS288" s="87"/>
      <c r="FT288" s="87"/>
      <c r="FU288" s="87"/>
      <c r="FV288" s="87"/>
      <c r="FW288" s="87"/>
      <c r="FX288" s="87"/>
      <c r="FY288" s="87"/>
      <c r="FZ288" s="87"/>
      <c r="GA288" s="87">
        <f t="shared" si="322"/>
        <v>15351</v>
      </c>
      <c r="GB288" s="87"/>
      <c r="GC288" s="87"/>
      <c r="GD288" s="87"/>
      <c r="GE288" s="87"/>
      <c r="GF288" s="87"/>
      <c r="GG288" s="87"/>
      <c r="GH288" s="87"/>
      <c r="GI288" s="87"/>
      <c r="GJ288" s="87"/>
      <c r="GK288" s="87"/>
      <c r="GL288" s="87"/>
      <c r="GM288" s="87"/>
      <c r="GN288" s="87"/>
      <c r="GO288" s="87"/>
      <c r="GP288" s="95"/>
      <c r="GQ288" s="87">
        <f t="shared" si="316"/>
        <v>20138.53278976</v>
      </c>
      <c r="GR288" s="96">
        <f t="shared" si="312"/>
        <v>15351</v>
      </c>
      <c r="GS288" s="20" t="str">
        <f t="shared" si="340"/>
        <v>LABORATORIOS GOTHAPLAST LTDA</v>
      </c>
      <c r="GT288" s="98">
        <f t="shared" si="326"/>
        <v>16110.826231808001</v>
      </c>
      <c r="GU288" s="98">
        <f>FK288*1.2</f>
        <v>24166.239347711999</v>
      </c>
      <c r="GV288" s="96">
        <f t="shared" si="341"/>
        <v>15351</v>
      </c>
      <c r="GW288" s="87">
        <f t="shared" ref="GW288:GW299" si="346">GR288-GQ288</f>
        <v>-4787.53278976</v>
      </c>
      <c r="GX288" s="88">
        <f t="shared" ref="GX288:GX307" si="347">GW288/GQ288</f>
        <v>-0.23772996969244725</v>
      </c>
      <c r="GY288" s="96">
        <f t="shared" si="342"/>
        <v>15351</v>
      </c>
      <c r="GZ288" s="96">
        <f t="shared" si="313"/>
        <v>675444</v>
      </c>
      <c r="HB288" s="84" t="s">
        <v>1082</v>
      </c>
    </row>
    <row r="289" spans="1:210" s="27" customFormat="1" ht="30" customHeight="1">
      <c r="A289" s="17">
        <v>273</v>
      </c>
      <c r="B289" s="18" t="s">
        <v>639</v>
      </c>
      <c r="C289" s="53" t="s">
        <v>640</v>
      </c>
      <c r="D289" s="55"/>
      <c r="E289" s="51">
        <v>83</v>
      </c>
      <c r="F289" s="19" t="s">
        <v>970</v>
      </c>
      <c r="G289" s="20" t="s">
        <v>981</v>
      </c>
      <c r="H289" s="60"/>
      <c r="I289" s="90" t="s">
        <v>1038</v>
      </c>
      <c r="J289" s="14">
        <v>4589</v>
      </c>
      <c r="K289" s="14"/>
      <c r="L289" s="14">
        <f t="shared" si="343"/>
        <v>5191.0767999999998</v>
      </c>
      <c r="M289" s="14">
        <f t="shared" si="344"/>
        <v>5672.8087270400001</v>
      </c>
      <c r="N289" s="14">
        <f t="shared" si="345"/>
        <v>5672.8087270400001</v>
      </c>
      <c r="O289" s="14">
        <f t="shared" si="314"/>
        <v>470843.12434432004</v>
      </c>
      <c r="P289" s="286"/>
      <c r="Q289" s="39"/>
      <c r="R289" s="30"/>
      <c r="S289" s="31"/>
      <c r="T289" s="31"/>
      <c r="U289" s="4"/>
      <c r="V289" s="39"/>
      <c r="W289" s="30"/>
      <c r="X289" s="31"/>
      <c r="Y289" s="31"/>
      <c r="Z289" s="286"/>
      <c r="AA289" s="39">
        <v>6330</v>
      </c>
      <c r="AB289" s="14">
        <v>1202.7</v>
      </c>
      <c r="AC289" s="31">
        <v>7532.7</v>
      </c>
      <c r="AD289" s="31">
        <v>625214.1</v>
      </c>
      <c r="AE289" s="4"/>
      <c r="AF289" s="39"/>
      <c r="AG289" s="30"/>
      <c r="AH289" s="31"/>
      <c r="AI289" s="31"/>
      <c r="AJ289" s="4"/>
      <c r="AK289" s="39"/>
      <c r="AL289" s="39"/>
      <c r="AM289" s="31"/>
      <c r="AN289" s="31"/>
      <c r="AO289" s="4"/>
      <c r="AP289" s="39"/>
      <c r="AQ289" s="30"/>
      <c r="AR289" s="31"/>
      <c r="AS289" s="14"/>
      <c r="AT289" s="4"/>
      <c r="AU289" s="39">
        <v>3975</v>
      </c>
      <c r="AV289" s="14">
        <v>755.25</v>
      </c>
      <c r="AW289" s="31">
        <v>4730.25</v>
      </c>
      <c r="AX289" s="14">
        <v>392610.75</v>
      </c>
      <c r="AY289" s="4"/>
      <c r="AZ289" s="39"/>
      <c r="BA289" s="30"/>
      <c r="BB289" s="31"/>
      <c r="BC289" s="31"/>
      <c r="BD289" s="4"/>
      <c r="BE289" s="39"/>
      <c r="BF289" s="30"/>
      <c r="BG289" s="31"/>
      <c r="BH289" s="14"/>
      <c r="BI289" s="4"/>
      <c r="BJ289" s="39"/>
      <c r="BK289" s="30"/>
      <c r="BL289" s="31"/>
      <c r="BM289" s="14"/>
      <c r="BN289" s="4"/>
      <c r="BO289" s="39"/>
      <c r="BP289" s="30"/>
      <c r="BQ289" s="31"/>
      <c r="BR289" s="14"/>
      <c r="BS289" s="4"/>
      <c r="BT289" s="39"/>
      <c r="BU289" s="30"/>
      <c r="BV289" s="31"/>
      <c r="BW289" s="14"/>
      <c r="BX289" s="4"/>
      <c r="BY289" s="40">
        <v>8500</v>
      </c>
      <c r="BZ289" s="37">
        <v>1615</v>
      </c>
      <c r="CA289" s="41">
        <v>10115</v>
      </c>
      <c r="CB289" s="14">
        <v>839545</v>
      </c>
      <c r="CC289" s="4"/>
      <c r="CD289" s="35">
        <v>9710</v>
      </c>
      <c r="CE289" s="37">
        <v>1845</v>
      </c>
      <c r="CF289" s="31">
        <v>11555</v>
      </c>
      <c r="CG289" s="14">
        <v>959065</v>
      </c>
      <c r="CH289" s="4"/>
      <c r="CI289" s="39"/>
      <c r="CJ289" s="30"/>
      <c r="CK289" s="31"/>
      <c r="CL289" s="14"/>
      <c r="CM289" s="4"/>
      <c r="CN289" s="39">
        <v>3950</v>
      </c>
      <c r="CO289" s="14">
        <v>750.5</v>
      </c>
      <c r="CP289" s="31">
        <v>4700.5</v>
      </c>
      <c r="CQ289" s="14">
        <v>390141.5</v>
      </c>
      <c r="CR289" s="4"/>
      <c r="CS289" s="39">
        <v>5500</v>
      </c>
      <c r="CT289" s="14">
        <v>1045</v>
      </c>
      <c r="CU289" s="39">
        <v>6545</v>
      </c>
      <c r="CV289" s="14">
        <v>543235</v>
      </c>
      <c r="CW289" s="4"/>
      <c r="CX289" s="39"/>
      <c r="CY289" s="30"/>
      <c r="CZ289" s="31"/>
      <c r="DA289" s="14"/>
      <c r="DB289" s="286"/>
      <c r="DC289" s="43"/>
      <c r="DD289" s="43"/>
      <c r="DE289" s="14"/>
      <c r="DF289" s="14"/>
      <c r="DG289" s="4"/>
      <c r="DH289" s="39"/>
      <c r="DI289" s="30"/>
      <c r="DJ289" s="31"/>
      <c r="DK289" s="14"/>
      <c r="DL289" s="4"/>
      <c r="DM289" s="39"/>
      <c r="DN289" s="30"/>
      <c r="DO289" s="31"/>
      <c r="DP289" s="14"/>
      <c r="DQ289" s="4"/>
      <c r="DR289" s="39"/>
      <c r="DS289" s="30"/>
      <c r="DT289" s="31"/>
      <c r="DU289" s="14"/>
      <c r="DV289" s="4"/>
      <c r="DW289" s="45">
        <v>5375</v>
      </c>
      <c r="DX289" s="14">
        <v>1021.25</v>
      </c>
      <c r="DY289" s="61">
        <v>6396.25</v>
      </c>
      <c r="DZ289" s="14">
        <v>530888.75</v>
      </c>
      <c r="EA289" s="4"/>
      <c r="EB289" s="39"/>
      <c r="EC289" s="43"/>
      <c r="ED289" s="31"/>
      <c r="EE289" s="14"/>
      <c r="EF289" s="4"/>
      <c r="EG289" s="39"/>
      <c r="EH289" s="30"/>
      <c r="EI289" s="31"/>
      <c r="EJ289" s="14"/>
      <c r="EK289" s="4"/>
      <c r="EL289" s="39"/>
      <c r="EM289" s="30"/>
      <c r="EN289" s="31"/>
      <c r="EO289" s="14"/>
      <c r="EP289" s="4"/>
      <c r="EQ289" s="39"/>
      <c r="ER289" s="30"/>
      <c r="ES289" s="31"/>
      <c r="ET289" s="14"/>
      <c r="EU289" s="4"/>
      <c r="EV289" s="39"/>
      <c r="EW289" s="30"/>
      <c r="EX289" s="31"/>
      <c r="EY289" s="14"/>
      <c r="EZ289" s="286"/>
      <c r="FA289" s="39"/>
      <c r="FB289" s="30"/>
      <c r="FC289" s="31"/>
      <c r="FD289" s="14"/>
      <c r="FE289" s="4"/>
      <c r="FF289" s="39"/>
      <c r="FG289" s="30"/>
      <c r="FH289" s="31"/>
      <c r="FI289" s="14"/>
      <c r="FJ289" s="94"/>
      <c r="FK289" s="87">
        <f t="shared" si="315"/>
        <v>5672.8087270400001</v>
      </c>
      <c r="FL289" s="87"/>
      <c r="FM289" s="87"/>
      <c r="FN289" s="87">
        <f t="shared" ref="FN289:FN334" si="348">AC289</f>
        <v>7532.7</v>
      </c>
      <c r="FO289" s="87"/>
      <c r="FP289" s="87"/>
      <c r="FQ289" s="87"/>
      <c r="FR289" s="87">
        <f t="shared" si="320"/>
        <v>4730.25</v>
      </c>
      <c r="FS289" s="87"/>
      <c r="FT289" s="87"/>
      <c r="FU289" s="87"/>
      <c r="FV289" s="87"/>
      <c r="FW289" s="87"/>
      <c r="FX289" s="87">
        <f t="shared" si="332"/>
        <v>10115</v>
      </c>
      <c r="FY289" s="87">
        <f t="shared" si="321"/>
        <v>11555</v>
      </c>
      <c r="FZ289" s="87"/>
      <c r="GA289" s="87">
        <f t="shared" si="322"/>
        <v>4700.5</v>
      </c>
      <c r="GB289" s="87">
        <f t="shared" si="323"/>
        <v>6545</v>
      </c>
      <c r="GC289" s="87"/>
      <c r="GD289" s="87"/>
      <c r="GE289" s="87"/>
      <c r="GF289" s="87"/>
      <c r="GG289" s="87"/>
      <c r="GH289" s="87">
        <f t="shared" si="325"/>
        <v>6396.25</v>
      </c>
      <c r="GI289" s="87"/>
      <c r="GJ289" s="87"/>
      <c r="GK289" s="87"/>
      <c r="GL289" s="87"/>
      <c r="GM289" s="87"/>
      <c r="GN289" s="87"/>
      <c r="GO289" s="87"/>
      <c r="GP289" s="95"/>
      <c r="GQ289" s="87">
        <f t="shared" si="316"/>
        <v>5672.8087270400001</v>
      </c>
      <c r="GR289" s="96">
        <f t="shared" si="312"/>
        <v>4700.5</v>
      </c>
      <c r="GS289" s="20" t="str">
        <f t="shared" si="340"/>
        <v>LABORATORIOS GOTHAPLAST LTDA</v>
      </c>
      <c r="GT289" s="96">
        <f t="shared" si="326"/>
        <v>4538.2469816319999</v>
      </c>
      <c r="GU289" s="96">
        <f t="shared" si="327"/>
        <v>5640.5999999999995</v>
      </c>
      <c r="GV289" s="96">
        <f t="shared" si="341"/>
        <v>7367.8142857142857</v>
      </c>
      <c r="GW289" s="87">
        <f t="shared" si="346"/>
        <v>-972.30872704000012</v>
      </c>
      <c r="GX289" s="88">
        <f t="shared" si="347"/>
        <v>-0.17139811578793324</v>
      </c>
      <c r="GY289" s="96">
        <f t="shared" si="342"/>
        <v>4700.5</v>
      </c>
      <c r="GZ289" s="96">
        <f t="shared" si="313"/>
        <v>390141.5</v>
      </c>
    </row>
    <row r="290" spans="1:210" s="27" customFormat="1" ht="30" customHeight="1">
      <c r="A290" s="17">
        <v>274</v>
      </c>
      <c r="B290" s="18" t="s">
        <v>641</v>
      </c>
      <c r="C290" s="53" t="s">
        <v>642</v>
      </c>
      <c r="D290" s="55"/>
      <c r="E290" s="51">
        <v>182</v>
      </c>
      <c r="F290" s="19" t="s">
        <v>970</v>
      </c>
      <c r="G290" s="20" t="s">
        <v>981</v>
      </c>
      <c r="H290" s="60"/>
      <c r="I290" s="90" t="s">
        <v>1032</v>
      </c>
      <c r="J290" s="14">
        <v>4589</v>
      </c>
      <c r="K290" s="14"/>
      <c r="L290" s="14">
        <f t="shared" si="343"/>
        <v>5191.0767999999998</v>
      </c>
      <c r="M290" s="14">
        <f t="shared" si="344"/>
        <v>5672.8087270400001</v>
      </c>
      <c r="N290" s="14">
        <f t="shared" si="345"/>
        <v>5672.8087270400001</v>
      </c>
      <c r="O290" s="14">
        <f t="shared" si="314"/>
        <v>1032451.1883212801</v>
      </c>
      <c r="P290" s="286"/>
      <c r="Q290" s="39"/>
      <c r="R290" s="30"/>
      <c r="S290" s="31"/>
      <c r="T290" s="31"/>
      <c r="U290" s="4"/>
      <c r="V290" s="39"/>
      <c r="W290" s="30"/>
      <c r="X290" s="31"/>
      <c r="Y290" s="31"/>
      <c r="Z290" s="286"/>
      <c r="AA290" s="39">
        <v>6330</v>
      </c>
      <c r="AB290" s="14">
        <v>1202.7</v>
      </c>
      <c r="AC290" s="31">
        <v>7532.7</v>
      </c>
      <c r="AD290" s="31">
        <v>1370951.4</v>
      </c>
      <c r="AE290" s="4"/>
      <c r="AF290" s="39"/>
      <c r="AG290" s="30"/>
      <c r="AH290" s="31"/>
      <c r="AI290" s="31"/>
      <c r="AJ290" s="4"/>
      <c r="AK290" s="39"/>
      <c r="AL290" s="39"/>
      <c r="AM290" s="31"/>
      <c r="AN290" s="31"/>
      <c r="AO290" s="4"/>
      <c r="AP290" s="39"/>
      <c r="AQ290" s="30"/>
      <c r="AR290" s="31"/>
      <c r="AS290" s="14"/>
      <c r="AT290" s="4"/>
      <c r="AU290" s="39">
        <v>3975</v>
      </c>
      <c r="AV290" s="14">
        <v>755.25</v>
      </c>
      <c r="AW290" s="31">
        <v>4730.25</v>
      </c>
      <c r="AX290" s="14">
        <v>860905.5</v>
      </c>
      <c r="AY290" s="4"/>
      <c r="AZ290" s="39"/>
      <c r="BA290" s="30"/>
      <c r="BB290" s="31"/>
      <c r="BC290" s="31"/>
      <c r="BD290" s="4"/>
      <c r="BE290" s="39"/>
      <c r="BF290" s="30"/>
      <c r="BG290" s="31"/>
      <c r="BH290" s="14"/>
      <c r="BI290" s="4"/>
      <c r="BJ290" s="39"/>
      <c r="BK290" s="30"/>
      <c r="BL290" s="31"/>
      <c r="BM290" s="14"/>
      <c r="BN290" s="4"/>
      <c r="BO290" s="39"/>
      <c r="BP290" s="30"/>
      <c r="BQ290" s="31"/>
      <c r="BR290" s="14"/>
      <c r="BS290" s="4"/>
      <c r="BT290" s="39"/>
      <c r="BU290" s="30"/>
      <c r="BV290" s="31"/>
      <c r="BW290" s="14"/>
      <c r="BX290" s="4"/>
      <c r="BY290" s="40">
        <v>8600</v>
      </c>
      <c r="BZ290" s="37">
        <v>1634</v>
      </c>
      <c r="CA290" s="41">
        <v>10234</v>
      </c>
      <c r="CB290" s="14">
        <v>1862588</v>
      </c>
      <c r="CC290" s="4"/>
      <c r="CD290" s="35">
        <v>9710</v>
      </c>
      <c r="CE290" s="37">
        <v>1845</v>
      </c>
      <c r="CF290" s="31">
        <v>11555</v>
      </c>
      <c r="CG290" s="14">
        <v>2103010</v>
      </c>
      <c r="CH290" s="4"/>
      <c r="CI290" s="39"/>
      <c r="CJ290" s="30"/>
      <c r="CK290" s="31"/>
      <c r="CL290" s="14"/>
      <c r="CM290" s="4"/>
      <c r="CN290" s="39">
        <v>3950</v>
      </c>
      <c r="CO290" s="14">
        <v>750.5</v>
      </c>
      <c r="CP290" s="31">
        <v>4700.5</v>
      </c>
      <c r="CQ290" s="14">
        <v>855491</v>
      </c>
      <c r="CR290" s="4"/>
      <c r="CS290" s="39">
        <v>5500</v>
      </c>
      <c r="CT290" s="14">
        <v>1045</v>
      </c>
      <c r="CU290" s="39">
        <v>6545</v>
      </c>
      <c r="CV290" s="14">
        <v>1191190</v>
      </c>
      <c r="CW290" s="4"/>
      <c r="CX290" s="39"/>
      <c r="CY290" s="30"/>
      <c r="CZ290" s="31"/>
      <c r="DA290" s="14"/>
      <c r="DB290" s="286"/>
      <c r="DC290" s="43"/>
      <c r="DD290" s="43"/>
      <c r="DE290" s="14"/>
      <c r="DF290" s="14"/>
      <c r="DG290" s="4"/>
      <c r="DH290" s="39"/>
      <c r="DI290" s="30"/>
      <c r="DJ290" s="31"/>
      <c r="DK290" s="14"/>
      <c r="DL290" s="4"/>
      <c r="DM290" s="39"/>
      <c r="DN290" s="30"/>
      <c r="DO290" s="31"/>
      <c r="DP290" s="14"/>
      <c r="DQ290" s="4"/>
      <c r="DR290" s="39"/>
      <c r="DS290" s="30"/>
      <c r="DT290" s="31"/>
      <c r="DU290" s="14"/>
      <c r="DV290" s="4"/>
      <c r="DW290" s="45">
        <v>5375</v>
      </c>
      <c r="DX290" s="14">
        <v>1021.25</v>
      </c>
      <c r="DY290" s="61">
        <v>6396.25</v>
      </c>
      <c r="DZ290" s="14">
        <v>1164117.5</v>
      </c>
      <c r="EA290" s="4"/>
      <c r="EB290" s="39"/>
      <c r="EC290" s="43"/>
      <c r="ED290" s="31"/>
      <c r="EE290" s="14"/>
      <c r="EF290" s="4"/>
      <c r="EG290" s="39"/>
      <c r="EH290" s="30"/>
      <c r="EI290" s="31"/>
      <c r="EJ290" s="14"/>
      <c r="EK290" s="4"/>
      <c r="EL290" s="39"/>
      <c r="EM290" s="30"/>
      <c r="EN290" s="31"/>
      <c r="EO290" s="14"/>
      <c r="EP290" s="4"/>
      <c r="EQ290" s="39"/>
      <c r="ER290" s="30"/>
      <c r="ES290" s="31"/>
      <c r="ET290" s="14"/>
      <c r="EU290" s="4"/>
      <c r="EV290" s="39"/>
      <c r="EW290" s="30"/>
      <c r="EX290" s="31"/>
      <c r="EY290" s="14"/>
      <c r="EZ290" s="286"/>
      <c r="FA290" s="39"/>
      <c r="FB290" s="30"/>
      <c r="FC290" s="31"/>
      <c r="FD290" s="14"/>
      <c r="FE290" s="4"/>
      <c r="FF290" s="39"/>
      <c r="FG290" s="30"/>
      <c r="FH290" s="31"/>
      <c r="FI290" s="14"/>
      <c r="FJ290" s="94"/>
      <c r="FK290" s="87">
        <f t="shared" si="315"/>
        <v>5672.8087270400001</v>
      </c>
      <c r="FL290" s="87"/>
      <c r="FM290" s="87"/>
      <c r="FN290" s="87">
        <f t="shared" si="348"/>
        <v>7532.7</v>
      </c>
      <c r="FO290" s="87"/>
      <c r="FP290" s="87"/>
      <c r="FQ290" s="87"/>
      <c r="FR290" s="87">
        <f t="shared" si="320"/>
        <v>4730.25</v>
      </c>
      <c r="FS290" s="87"/>
      <c r="FT290" s="87"/>
      <c r="FU290" s="87"/>
      <c r="FV290" s="87"/>
      <c r="FW290" s="87"/>
      <c r="FX290" s="87">
        <f t="shared" si="332"/>
        <v>10234</v>
      </c>
      <c r="FY290" s="87">
        <f t="shared" si="321"/>
        <v>11555</v>
      </c>
      <c r="FZ290" s="87"/>
      <c r="GA290" s="87">
        <f t="shared" si="322"/>
        <v>4700.5</v>
      </c>
      <c r="GB290" s="87">
        <f t="shared" si="323"/>
        <v>6545</v>
      </c>
      <c r="GC290" s="87"/>
      <c r="GD290" s="87"/>
      <c r="GE290" s="87"/>
      <c r="GF290" s="87"/>
      <c r="GG290" s="87"/>
      <c r="GH290" s="87">
        <f t="shared" si="325"/>
        <v>6396.25</v>
      </c>
      <c r="GI290" s="87"/>
      <c r="GJ290" s="87"/>
      <c r="GK290" s="87"/>
      <c r="GL290" s="87"/>
      <c r="GM290" s="87"/>
      <c r="GN290" s="87"/>
      <c r="GO290" s="87"/>
      <c r="GP290" s="95"/>
      <c r="GQ290" s="87">
        <f t="shared" si="316"/>
        <v>5672.8087270400001</v>
      </c>
      <c r="GR290" s="96">
        <f t="shared" si="312"/>
        <v>4700.5</v>
      </c>
      <c r="GS290" s="20" t="str">
        <f t="shared" si="340"/>
        <v>LABORATORIOS GOTHAPLAST LTDA</v>
      </c>
      <c r="GT290" s="96">
        <f t="shared" si="326"/>
        <v>4538.2469816319999</v>
      </c>
      <c r="GU290" s="96">
        <f t="shared" si="327"/>
        <v>5640.5999999999995</v>
      </c>
      <c r="GV290" s="96">
        <f t="shared" si="341"/>
        <v>7384.8142857142857</v>
      </c>
      <c r="GW290" s="87">
        <f t="shared" si="346"/>
        <v>-972.30872704000012</v>
      </c>
      <c r="GX290" s="88">
        <f t="shared" si="347"/>
        <v>-0.17139811578793324</v>
      </c>
      <c r="GY290" s="96">
        <f t="shared" si="342"/>
        <v>4700.5</v>
      </c>
      <c r="GZ290" s="96">
        <f t="shared" si="313"/>
        <v>855491</v>
      </c>
    </row>
    <row r="291" spans="1:210" s="27" customFormat="1" ht="30" customHeight="1">
      <c r="A291" s="17">
        <v>275</v>
      </c>
      <c r="B291" s="18" t="s">
        <v>643</v>
      </c>
      <c r="C291" s="53" t="s">
        <v>644</v>
      </c>
      <c r="D291" s="55"/>
      <c r="E291" s="51">
        <v>358</v>
      </c>
      <c r="F291" s="19" t="s">
        <v>970</v>
      </c>
      <c r="G291" s="20" t="s">
        <v>981</v>
      </c>
      <c r="H291" s="60"/>
      <c r="I291" s="90" t="s">
        <v>1032</v>
      </c>
      <c r="J291" s="14">
        <v>4589</v>
      </c>
      <c r="K291" s="14"/>
      <c r="L291" s="14">
        <f t="shared" si="343"/>
        <v>5191.0767999999998</v>
      </c>
      <c r="M291" s="14">
        <f t="shared" si="344"/>
        <v>5672.8087270400001</v>
      </c>
      <c r="N291" s="14">
        <f t="shared" si="345"/>
        <v>5672.8087270400001</v>
      </c>
      <c r="O291" s="14">
        <f t="shared" si="314"/>
        <v>2030865.5242803202</v>
      </c>
      <c r="P291" s="286"/>
      <c r="Q291" s="39"/>
      <c r="R291" s="30"/>
      <c r="S291" s="31"/>
      <c r="T291" s="31"/>
      <c r="U291" s="4"/>
      <c r="V291" s="39"/>
      <c r="W291" s="30"/>
      <c r="X291" s="31"/>
      <c r="Y291" s="31"/>
      <c r="Z291" s="286"/>
      <c r="AA291" s="39">
        <v>6330</v>
      </c>
      <c r="AB291" s="14">
        <v>1202.7</v>
      </c>
      <c r="AC291" s="31">
        <v>7532.7</v>
      </c>
      <c r="AD291" s="31">
        <v>2696706.6</v>
      </c>
      <c r="AE291" s="4"/>
      <c r="AF291" s="39"/>
      <c r="AG291" s="30"/>
      <c r="AH291" s="31"/>
      <c r="AI291" s="31"/>
      <c r="AJ291" s="4"/>
      <c r="AK291" s="39"/>
      <c r="AL291" s="39"/>
      <c r="AM291" s="31"/>
      <c r="AN291" s="31"/>
      <c r="AO291" s="4"/>
      <c r="AP291" s="39"/>
      <c r="AQ291" s="30"/>
      <c r="AR291" s="31"/>
      <c r="AS291" s="14"/>
      <c r="AT291" s="4"/>
      <c r="AU291" s="39">
        <v>3975</v>
      </c>
      <c r="AV291" s="14">
        <v>755.25</v>
      </c>
      <c r="AW291" s="31">
        <v>4730.25</v>
      </c>
      <c r="AX291" s="14">
        <v>1693429.5</v>
      </c>
      <c r="AY291" s="4"/>
      <c r="AZ291" s="39"/>
      <c r="BA291" s="30"/>
      <c r="BB291" s="31"/>
      <c r="BC291" s="31"/>
      <c r="BD291" s="4"/>
      <c r="BE291" s="39"/>
      <c r="BF291" s="30"/>
      <c r="BG291" s="31"/>
      <c r="BH291" s="14"/>
      <c r="BI291" s="4"/>
      <c r="BJ291" s="39"/>
      <c r="BK291" s="30"/>
      <c r="BL291" s="31"/>
      <c r="BM291" s="14"/>
      <c r="BN291" s="4"/>
      <c r="BO291" s="39"/>
      <c r="BP291" s="30"/>
      <c r="BQ291" s="31"/>
      <c r="BR291" s="14"/>
      <c r="BS291" s="4"/>
      <c r="BT291" s="39"/>
      <c r="BU291" s="30"/>
      <c r="BV291" s="31"/>
      <c r="BW291" s="14"/>
      <c r="BX291" s="4"/>
      <c r="BY291" s="40">
        <v>9100</v>
      </c>
      <c r="BZ291" s="37">
        <v>1729</v>
      </c>
      <c r="CA291" s="41">
        <v>10829</v>
      </c>
      <c r="CB291" s="14">
        <v>3876782</v>
      </c>
      <c r="CC291" s="4"/>
      <c r="CD291" s="35">
        <v>9710</v>
      </c>
      <c r="CE291" s="37">
        <v>1845</v>
      </c>
      <c r="CF291" s="31">
        <v>11555</v>
      </c>
      <c r="CG291" s="14">
        <v>4136690</v>
      </c>
      <c r="CH291" s="4"/>
      <c r="CI291" s="39"/>
      <c r="CJ291" s="30"/>
      <c r="CK291" s="31"/>
      <c r="CL291" s="14"/>
      <c r="CM291" s="4"/>
      <c r="CN291" s="39">
        <v>3950</v>
      </c>
      <c r="CO291" s="14">
        <v>750.5</v>
      </c>
      <c r="CP291" s="31">
        <v>4700.5</v>
      </c>
      <c r="CQ291" s="14">
        <v>1682779</v>
      </c>
      <c r="CR291" s="4"/>
      <c r="CS291" s="39">
        <v>5500</v>
      </c>
      <c r="CT291" s="14">
        <v>1045</v>
      </c>
      <c r="CU291" s="39">
        <v>6545</v>
      </c>
      <c r="CV291" s="14">
        <v>2343110</v>
      </c>
      <c r="CW291" s="4"/>
      <c r="CX291" s="39"/>
      <c r="CY291" s="30"/>
      <c r="CZ291" s="31"/>
      <c r="DA291" s="14"/>
      <c r="DB291" s="286"/>
      <c r="DC291" s="43"/>
      <c r="DD291" s="43"/>
      <c r="DE291" s="14"/>
      <c r="DF291" s="14"/>
      <c r="DG291" s="4"/>
      <c r="DH291" s="39"/>
      <c r="DI291" s="30"/>
      <c r="DJ291" s="31"/>
      <c r="DK291" s="14"/>
      <c r="DL291" s="4"/>
      <c r="DM291" s="39"/>
      <c r="DN291" s="30"/>
      <c r="DO291" s="31"/>
      <c r="DP291" s="14"/>
      <c r="DQ291" s="4"/>
      <c r="DR291" s="39"/>
      <c r="DS291" s="30"/>
      <c r="DT291" s="31"/>
      <c r="DU291" s="14"/>
      <c r="DV291" s="4"/>
      <c r="DW291" s="45">
        <v>5375</v>
      </c>
      <c r="DX291" s="14">
        <v>1021.25</v>
      </c>
      <c r="DY291" s="61">
        <v>6396.25</v>
      </c>
      <c r="DZ291" s="14">
        <v>2289857.5</v>
      </c>
      <c r="EA291" s="4"/>
      <c r="EB291" s="39"/>
      <c r="EC291" s="43"/>
      <c r="ED291" s="31"/>
      <c r="EE291" s="14"/>
      <c r="EF291" s="4"/>
      <c r="EG291" s="39"/>
      <c r="EH291" s="30"/>
      <c r="EI291" s="31"/>
      <c r="EJ291" s="14"/>
      <c r="EK291" s="4"/>
      <c r="EL291" s="39"/>
      <c r="EM291" s="30"/>
      <c r="EN291" s="31"/>
      <c r="EO291" s="14"/>
      <c r="EP291" s="4"/>
      <c r="EQ291" s="39"/>
      <c r="ER291" s="30"/>
      <c r="ES291" s="31"/>
      <c r="ET291" s="14"/>
      <c r="EU291" s="4"/>
      <c r="EV291" s="39"/>
      <c r="EW291" s="30"/>
      <c r="EX291" s="31"/>
      <c r="EY291" s="14"/>
      <c r="EZ291" s="286"/>
      <c r="FA291" s="39"/>
      <c r="FB291" s="30"/>
      <c r="FC291" s="31"/>
      <c r="FD291" s="14"/>
      <c r="FE291" s="4"/>
      <c r="FF291" s="39"/>
      <c r="FG291" s="30"/>
      <c r="FH291" s="31"/>
      <c r="FI291" s="14"/>
      <c r="FJ291" s="94"/>
      <c r="FK291" s="87">
        <f t="shared" si="315"/>
        <v>5672.8087270400001</v>
      </c>
      <c r="FL291" s="87"/>
      <c r="FM291" s="87"/>
      <c r="FN291" s="87">
        <f t="shared" si="348"/>
        <v>7532.7</v>
      </c>
      <c r="FO291" s="87"/>
      <c r="FP291" s="87"/>
      <c r="FQ291" s="87"/>
      <c r="FR291" s="87">
        <f t="shared" si="320"/>
        <v>4730.25</v>
      </c>
      <c r="FS291" s="87"/>
      <c r="FT291" s="87"/>
      <c r="FU291" s="87"/>
      <c r="FV291" s="87"/>
      <c r="FW291" s="87"/>
      <c r="FX291" s="87">
        <f t="shared" si="332"/>
        <v>10829</v>
      </c>
      <c r="FY291" s="87">
        <f t="shared" si="321"/>
        <v>11555</v>
      </c>
      <c r="FZ291" s="87"/>
      <c r="GA291" s="87">
        <f t="shared" si="322"/>
        <v>4700.5</v>
      </c>
      <c r="GB291" s="87">
        <f t="shared" si="323"/>
        <v>6545</v>
      </c>
      <c r="GC291" s="87"/>
      <c r="GD291" s="87"/>
      <c r="GE291" s="87"/>
      <c r="GF291" s="87"/>
      <c r="GG291" s="87"/>
      <c r="GH291" s="87">
        <f t="shared" si="325"/>
        <v>6396.25</v>
      </c>
      <c r="GI291" s="87"/>
      <c r="GJ291" s="87"/>
      <c r="GK291" s="87"/>
      <c r="GL291" s="87"/>
      <c r="GM291" s="87"/>
      <c r="GN291" s="87"/>
      <c r="GO291" s="87"/>
      <c r="GP291" s="95"/>
      <c r="GQ291" s="87">
        <f t="shared" si="316"/>
        <v>5672.8087270400001</v>
      </c>
      <c r="GR291" s="96">
        <f t="shared" si="312"/>
        <v>4700.5</v>
      </c>
      <c r="GS291" s="20" t="str">
        <f t="shared" si="340"/>
        <v>LABORATORIOS GOTHAPLAST LTDA</v>
      </c>
      <c r="GT291" s="96">
        <f t="shared" si="326"/>
        <v>4538.2469816319999</v>
      </c>
      <c r="GU291" s="96">
        <f t="shared" si="327"/>
        <v>5640.5999999999995</v>
      </c>
      <c r="GV291" s="96">
        <f t="shared" si="341"/>
        <v>7469.8142857142857</v>
      </c>
      <c r="GW291" s="87">
        <f t="shared" si="346"/>
        <v>-972.30872704000012</v>
      </c>
      <c r="GX291" s="88">
        <f t="shared" si="347"/>
        <v>-0.17139811578793324</v>
      </c>
      <c r="GY291" s="96">
        <f t="shared" si="342"/>
        <v>4700.5</v>
      </c>
      <c r="GZ291" s="96">
        <f t="shared" si="313"/>
        <v>1682779</v>
      </c>
    </row>
    <row r="292" spans="1:210" s="27" customFormat="1" ht="30" customHeight="1">
      <c r="A292" s="17">
        <v>276</v>
      </c>
      <c r="B292" s="18" t="s">
        <v>645</v>
      </c>
      <c r="C292" s="53" t="s">
        <v>646</v>
      </c>
      <c r="D292" s="55"/>
      <c r="E292" s="51">
        <v>20</v>
      </c>
      <c r="F292" s="19" t="s">
        <v>970</v>
      </c>
      <c r="G292" s="20" t="s">
        <v>981</v>
      </c>
      <c r="H292" s="60"/>
      <c r="I292" s="90" t="s">
        <v>1045</v>
      </c>
      <c r="J292" s="14">
        <v>4918</v>
      </c>
      <c r="K292" s="14"/>
      <c r="L292" s="14"/>
      <c r="M292" s="14">
        <f t="shared" ref="M292:M293" si="349">(J292*9.28%)+J292</f>
        <v>5374.3904000000002</v>
      </c>
      <c r="N292" s="14">
        <f t="shared" si="345"/>
        <v>5374.3904000000002</v>
      </c>
      <c r="O292" s="14">
        <f t="shared" si="314"/>
        <v>107487.808</v>
      </c>
      <c r="P292" s="286"/>
      <c r="Q292" s="39"/>
      <c r="R292" s="30"/>
      <c r="S292" s="31"/>
      <c r="T292" s="31"/>
      <c r="U292" s="4"/>
      <c r="V292" s="39"/>
      <c r="W292" s="30"/>
      <c r="X292" s="31"/>
      <c r="Y292" s="31"/>
      <c r="Z292" s="286"/>
      <c r="AA292" s="39"/>
      <c r="AB292" s="14"/>
      <c r="AC292" s="31"/>
      <c r="AD292" s="31"/>
      <c r="AE292" s="4"/>
      <c r="AF292" s="39"/>
      <c r="AG292" s="30"/>
      <c r="AH292" s="31"/>
      <c r="AI292" s="31"/>
      <c r="AJ292" s="4"/>
      <c r="AK292" s="39"/>
      <c r="AL292" s="39"/>
      <c r="AM292" s="31"/>
      <c r="AN292" s="31"/>
      <c r="AO292" s="4"/>
      <c r="AP292" s="39"/>
      <c r="AQ292" s="30"/>
      <c r="AR292" s="31"/>
      <c r="AS292" s="14"/>
      <c r="AT292" s="4"/>
      <c r="AU292" s="39"/>
      <c r="AV292" s="14"/>
      <c r="AW292" s="31"/>
      <c r="AX292" s="14"/>
      <c r="AY292" s="4"/>
      <c r="AZ292" s="39"/>
      <c r="BA292" s="30"/>
      <c r="BB292" s="31"/>
      <c r="BC292" s="31"/>
      <c r="BD292" s="4"/>
      <c r="BE292" s="39"/>
      <c r="BF292" s="30"/>
      <c r="BG292" s="31"/>
      <c r="BH292" s="14"/>
      <c r="BI292" s="4"/>
      <c r="BJ292" s="39"/>
      <c r="BK292" s="30"/>
      <c r="BL292" s="31"/>
      <c r="BM292" s="14"/>
      <c r="BN292" s="4"/>
      <c r="BO292" s="39"/>
      <c r="BP292" s="30"/>
      <c r="BQ292" s="31"/>
      <c r="BR292" s="14"/>
      <c r="BS292" s="4"/>
      <c r="BT292" s="39"/>
      <c r="BU292" s="30"/>
      <c r="BV292" s="31"/>
      <c r="BW292" s="14"/>
      <c r="BX292" s="4"/>
      <c r="BY292" s="40">
        <v>9100</v>
      </c>
      <c r="BZ292" s="37">
        <v>1729</v>
      </c>
      <c r="CA292" s="41">
        <v>10829</v>
      </c>
      <c r="CB292" s="14">
        <v>216580</v>
      </c>
      <c r="CC292" s="4"/>
      <c r="CD292" s="35">
        <v>7211</v>
      </c>
      <c r="CE292" s="37">
        <v>1370</v>
      </c>
      <c r="CF292" s="31">
        <v>8581</v>
      </c>
      <c r="CG292" s="14">
        <v>171620</v>
      </c>
      <c r="CH292" s="4"/>
      <c r="CI292" s="39"/>
      <c r="CJ292" s="30"/>
      <c r="CK292" s="31"/>
      <c r="CL292" s="14"/>
      <c r="CM292" s="4"/>
      <c r="CN292" s="39">
        <v>3950</v>
      </c>
      <c r="CO292" s="14">
        <v>750.5</v>
      </c>
      <c r="CP292" s="31">
        <v>4700.5</v>
      </c>
      <c r="CQ292" s="14">
        <v>94010</v>
      </c>
      <c r="CR292" s="4"/>
      <c r="CS292" s="39">
        <v>5500</v>
      </c>
      <c r="CT292" s="14">
        <v>1045</v>
      </c>
      <c r="CU292" s="39">
        <v>6545</v>
      </c>
      <c r="CV292" s="14">
        <v>130900</v>
      </c>
      <c r="CW292" s="4"/>
      <c r="CX292" s="39"/>
      <c r="CY292" s="30"/>
      <c r="CZ292" s="31"/>
      <c r="DA292" s="14"/>
      <c r="DB292" s="286"/>
      <c r="DC292" s="43"/>
      <c r="DD292" s="43"/>
      <c r="DE292" s="14"/>
      <c r="DF292" s="14"/>
      <c r="DG292" s="4"/>
      <c r="DH292" s="39"/>
      <c r="DI292" s="30"/>
      <c r="DJ292" s="31"/>
      <c r="DK292" s="14"/>
      <c r="DL292" s="4"/>
      <c r="DM292" s="39"/>
      <c r="DN292" s="30"/>
      <c r="DO292" s="31"/>
      <c r="DP292" s="14"/>
      <c r="DQ292" s="4"/>
      <c r="DR292" s="39"/>
      <c r="DS292" s="30"/>
      <c r="DT292" s="31"/>
      <c r="DU292" s="14"/>
      <c r="DV292" s="4"/>
      <c r="DW292" s="45">
        <v>9188</v>
      </c>
      <c r="DX292" s="14">
        <v>1745.72</v>
      </c>
      <c r="DY292" s="61">
        <v>10933.72</v>
      </c>
      <c r="DZ292" s="14">
        <v>218674.4</v>
      </c>
      <c r="EA292" s="4"/>
      <c r="EB292" s="39"/>
      <c r="EC292" s="43"/>
      <c r="ED292" s="31"/>
      <c r="EE292" s="14"/>
      <c r="EF292" s="4"/>
      <c r="EG292" s="39"/>
      <c r="EH292" s="30"/>
      <c r="EI292" s="31"/>
      <c r="EJ292" s="14"/>
      <c r="EK292" s="4"/>
      <c r="EL292" s="39"/>
      <c r="EM292" s="30"/>
      <c r="EN292" s="31"/>
      <c r="EO292" s="14"/>
      <c r="EP292" s="4"/>
      <c r="EQ292" s="39"/>
      <c r="ER292" s="30"/>
      <c r="ES292" s="31"/>
      <c r="ET292" s="14"/>
      <c r="EU292" s="4"/>
      <c r="EV292" s="39"/>
      <c r="EW292" s="30"/>
      <c r="EX292" s="31"/>
      <c r="EY292" s="14"/>
      <c r="EZ292" s="286"/>
      <c r="FA292" s="39"/>
      <c r="FB292" s="30"/>
      <c r="FC292" s="31"/>
      <c r="FD292" s="14"/>
      <c r="FE292" s="4"/>
      <c r="FF292" s="39"/>
      <c r="FG292" s="30"/>
      <c r="FH292" s="31"/>
      <c r="FI292" s="14"/>
      <c r="FJ292" s="94"/>
      <c r="FK292" s="87">
        <f t="shared" si="315"/>
        <v>5374.3904000000002</v>
      </c>
      <c r="FL292" s="87"/>
      <c r="FM292" s="87"/>
      <c r="FN292" s="87"/>
      <c r="FO292" s="87"/>
      <c r="FP292" s="87"/>
      <c r="FQ292" s="87"/>
      <c r="FR292" s="87"/>
      <c r="FS292" s="87"/>
      <c r="FT292" s="87"/>
      <c r="FU292" s="87"/>
      <c r="FV292" s="87"/>
      <c r="FW292" s="87"/>
      <c r="FX292" s="87">
        <f t="shared" si="332"/>
        <v>10829</v>
      </c>
      <c r="FY292" s="87">
        <f t="shared" si="321"/>
        <v>8581</v>
      </c>
      <c r="FZ292" s="87"/>
      <c r="GA292" s="87">
        <f t="shared" si="322"/>
        <v>4700.5</v>
      </c>
      <c r="GB292" s="87">
        <f t="shared" si="323"/>
        <v>6545</v>
      </c>
      <c r="GC292" s="87"/>
      <c r="GD292" s="87"/>
      <c r="GE292" s="87"/>
      <c r="GF292" s="87"/>
      <c r="GG292" s="87"/>
      <c r="GH292" s="87">
        <f t="shared" si="325"/>
        <v>10933.72</v>
      </c>
      <c r="GI292" s="87"/>
      <c r="GJ292" s="87"/>
      <c r="GK292" s="87"/>
      <c r="GL292" s="87"/>
      <c r="GM292" s="87"/>
      <c r="GN292" s="87"/>
      <c r="GO292" s="87"/>
      <c r="GP292" s="95"/>
      <c r="GQ292" s="87">
        <f t="shared" si="316"/>
        <v>5374.3904000000002</v>
      </c>
      <c r="GR292" s="96">
        <f t="shared" si="312"/>
        <v>4700.5</v>
      </c>
      <c r="GS292" s="20" t="str">
        <f t="shared" si="340"/>
        <v>LABORATORIOS GOTHAPLAST LTDA</v>
      </c>
      <c r="GT292" s="96">
        <f t="shared" si="326"/>
        <v>4299.5123200000007</v>
      </c>
      <c r="GU292" s="96">
        <f t="shared" si="327"/>
        <v>5640.5999999999995</v>
      </c>
      <c r="GV292" s="96">
        <f t="shared" si="341"/>
        <v>8317.844000000001</v>
      </c>
      <c r="GW292" s="87">
        <f t="shared" si="346"/>
        <v>-673.89040000000023</v>
      </c>
      <c r="GX292" s="88">
        <f t="shared" si="347"/>
        <v>-0.12538917902205246</v>
      </c>
      <c r="GY292" s="96">
        <f t="shared" si="342"/>
        <v>4700.5</v>
      </c>
      <c r="GZ292" s="96">
        <f t="shared" si="313"/>
        <v>94010</v>
      </c>
    </row>
    <row r="293" spans="1:210" s="27" customFormat="1" ht="30" customHeight="1">
      <c r="A293" s="17">
        <v>277</v>
      </c>
      <c r="B293" s="18" t="s">
        <v>647</v>
      </c>
      <c r="C293" s="53" t="s">
        <v>648</v>
      </c>
      <c r="D293" s="55"/>
      <c r="E293" s="51">
        <v>8</v>
      </c>
      <c r="F293" s="19" t="s">
        <v>970</v>
      </c>
      <c r="G293" s="20" t="s">
        <v>981</v>
      </c>
      <c r="H293" s="60"/>
      <c r="I293" s="90" t="s">
        <v>1045</v>
      </c>
      <c r="J293" s="14">
        <v>22586.2</v>
      </c>
      <c r="K293" s="14"/>
      <c r="L293" s="14"/>
      <c r="M293" s="14">
        <f t="shared" si="349"/>
        <v>24682.199359999999</v>
      </c>
      <c r="N293" s="14">
        <f t="shared" si="345"/>
        <v>24682.199359999999</v>
      </c>
      <c r="O293" s="14">
        <f t="shared" si="314"/>
        <v>197457.59487999999</v>
      </c>
      <c r="P293" s="286"/>
      <c r="Q293" s="39"/>
      <c r="R293" s="30"/>
      <c r="S293" s="31"/>
      <c r="T293" s="31"/>
      <c r="U293" s="4"/>
      <c r="V293" s="39"/>
      <c r="W293" s="30"/>
      <c r="X293" s="31"/>
      <c r="Y293" s="31"/>
      <c r="Z293" s="286"/>
      <c r="AA293" s="39">
        <v>35730</v>
      </c>
      <c r="AB293" s="14">
        <v>6788.7</v>
      </c>
      <c r="AC293" s="31">
        <v>42518.7</v>
      </c>
      <c r="AD293" s="31">
        <v>340149.6</v>
      </c>
      <c r="AE293" s="4"/>
      <c r="AF293" s="39"/>
      <c r="AG293" s="30"/>
      <c r="AH293" s="31"/>
      <c r="AI293" s="31"/>
      <c r="AJ293" s="4"/>
      <c r="AK293" s="39"/>
      <c r="AL293" s="39"/>
      <c r="AM293" s="31"/>
      <c r="AN293" s="31"/>
      <c r="AO293" s="4"/>
      <c r="AP293" s="39"/>
      <c r="AQ293" s="30"/>
      <c r="AR293" s="31"/>
      <c r="AS293" s="14"/>
      <c r="AT293" s="4"/>
      <c r="AU293" s="39">
        <v>20490</v>
      </c>
      <c r="AV293" s="14">
        <v>3893.1</v>
      </c>
      <c r="AW293" s="31">
        <v>24383.1</v>
      </c>
      <c r="AX293" s="14">
        <v>195064.8</v>
      </c>
      <c r="AY293" s="4"/>
      <c r="AZ293" s="39"/>
      <c r="BA293" s="30"/>
      <c r="BB293" s="31"/>
      <c r="BC293" s="31"/>
      <c r="BD293" s="4"/>
      <c r="BE293" s="39"/>
      <c r="BF293" s="30"/>
      <c r="BG293" s="31"/>
      <c r="BH293" s="14"/>
      <c r="BI293" s="4"/>
      <c r="BJ293" s="39"/>
      <c r="BK293" s="30"/>
      <c r="BL293" s="31"/>
      <c r="BM293" s="14"/>
      <c r="BN293" s="4"/>
      <c r="BO293" s="39"/>
      <c r="BP293" s="30"/>
      <c r="BQ293" s="31"/>
      <c r="BR293" s="14"/>
      <c r="BS293" s="4"/>
      <c r="BT293" s="39"/>
      <c r="BU293" s="30"/>
      <c r="BV293" s="31"/>
      <c r="BW293" s="14"/>
      <c r="BX293" s="4"/>
      <c r="BY293" s="40">
        <v>31100</v>
      </c>
      <c r="BZ293" s="37">
        <v>5909</v>
      </c>
      <c r="CA293" s="41">
        <v>37009</v>
      </c>
      <c r="CB293" s="14">
        <v>296072</v>
      </c>
      <c r="CC293" s="4"/>
      <c r="CD293" s="35">
        <v>26792</v>
      </c>
      <c r="CE293" s="37">
        <v>5090</v>
      </c>
      <c r="CF293" s="31">
        <v>31882</v>
      </c>
      <c r="CG293" s="14">
        <v>255056</v>
      </c>
      <c r="CH293" s="4"/>
      <c r="CI293" s="39"/>
      <c r="CJ293" s="30"/>
      <c r="CK293" s="31"/>
      <c r="CL293" s="14"/>
      <c r="CM293" s="4"/>
      <c r="CN293" s="39">
        <v>18600</v>
      </c>
      <c r="CO293" s="14">
        <v>3534</v>
      </c>
      <c r="CP293" s="31">
        <v>22134</v>
      </c>
      <c r="CQ293" s="14">
        <v>177072</v>
      </c>
      <c r="CR293" s="4"/>
      <c r="CS293" s="39">
        <v>32000</v>
      </c>
      <c r="CT293" s="14">
        <v>6080</v>
      </c>
      <c r="CU293" s="39">
        <v>38080</v>
      </c>
      <c r="CV293" s="14">
        <v>304640</v>
      </c>
      <c r="CW293" s="4"/>
      <c r="CX293" s="39"/>
      <c r="CY293" s="30"/>
      <c r="CZ293" s="31"/>
      <c r="DA293" s="14"/>
      <c r="DB293" s="286"/>
      <c r="DC293" s="43">
        <v>24012.5</v>
      </c>
      <c r="DD293" s="43">
        <v>4562.375</v>
      </c>
      <c r="DE293" s="14">
        <v>28574.875</v>
      </c>
      <c r="DF293" s="14">
        <v>228599</v>
      </c>
      <c r="DG293" s="4"/>
      <c r="DH293" s="39"/>
      <c r="DI293" s="30"/>
      <c r="DJ293" s="31"/>
      <c r="DK293" s="14"/>
      <c r="DL293" s="4"/>
      <c r="DM293" s="39"/>
      <c r="DN293" s="30"/>
      <c r="DO293" s="31"/>
      <c r="DP293" s="14"/>
      <c r="DQ293" s="4"/>
      <c r="DR293" s="39"/>
      <c r="DS293" s="30"/>
      <c r="DT293" s="31"/>
      <c r="DU293" s="14"/>
      <c r="DV293" s="4"/>
      <c r="DW293" s="45">
        <v>24675</v>
      </c>
      <c r="DX293" s="14">
        <v>4688.25</v>
      </c>
      <c r="DY293" s="61">
        <v>29363.25</v>
      </c>
      <c r="DZ293" s="14">
        <v>234906</v>
      </c>
      <c r="EA293" s="4"/>
      <c r="EB293" s="39"/>
      <c r="EC293" s="43"/>
      <c r="ED293" s="31"/>
      <c r="EE293" s="14"/>
      <c r="EF293" s="4"/>
      <c r="EG293" s="39"/>
      <c r="EH293" s="30"/>
      <c r="EI293" s="31"/>
      <c r="EJ293" s="14"/>
      <c r="EK293" s="4"/>
      <c r="EL293" s="39"/>
      <c r="EM293" s="30"/>
      <c r="EN293" s="31"/>
      <c r="EO293" s="14"/>
      <c r="EP293" s="4"/>
      <c r="EQ293" s="39"/>
      <c r="ER293" s="30"/>
      <c r="ES293" s="31"/>
      <c r="ET293" s="14"/>
      <c r="EU293" s="4"/>
      <c r="EV293" s="39"/>
      <c r="EW293" s="30"/>
      <c r="EX293" s="31"/>
      <c r="EY293" s="14"/>
      <c r="EZ293" s="286"/>
      <c r="FA293" s="39">
        <v>39014</v>
      </c>
      <c r="FB293" s="14">
        <v>7412.66</v>
      </c>
      <c r="FC293" s="31">
        <v>46426.66</v>
      </c>
      <c r="FD293" s="14">
        <v>371413.28</v>
      </c>
      <c r="FE293" s="4"/>
      <c r="FF293" s="39"/>
      <c r="FG293" s="30"/>
      <c r="FH293" s="31"/>
      <c r="FI293" s="14"/>
      <c r="FJ293" s="94"/>
      <c r="FK293" s="87">
        <f t="shared" si="315"/>
        <v>24682.199359999999</v>
      </c>
      <c r="FL293" s="87"/>
      <c r="FM293" s="87"/>
      <c r="FN293" s="87">
        <f t="shared" si="348"/>
        <v>42518.7</v>
      </c>
      <c r="FO293" s="87"/>
      <c r="FP293" s="87"/>
      <c r="FQ293" s="87"/>
      <c r="FR293" s="87">
        <f t="shared" si="320"/>
        <v>24383.1</v>
      </c>
      <c r="FS293" s="87"/>
      <c r="FT293" s="87"/>
      <c r="FU293" s="87"/>
      <c r="FV293" s="87"/>
      <c r="FW293" s="87"/>
      <c r="FX293" s="87">
        <f t="shared" si="332"/>
        <v>37009</v>
      </c>
      <c r="FY293" s="87">
        <f t="shared" si="321"/>
        <v>31882</v>
      </c>
      <c r="FZ293" s="87"/>
      <c r="GA293" s="87">
        <f t="shared" si="322"/>
        <v>22134</v>
      </c>
      <c r="GB293" s="87">
        <f t="shared" si="323"/>
        <v>38080</v>
      </c>
      <c r="GC293" s="87"/>
      <c r="GD293" s="87">
        <f t="shared" si="324"/>
        <v>28574.875</v>
      </c>
      <c r="GE293" s="87"/>
      <c r="GF293" s="87"/>
      <c r="GG293" s="87"/>
      <c r="GH293" s="87">
        <f t="shared" si="325"/>
        <v>29363.25</v>
      </c>
      <c r="GI293" s="87"/>
      <c r="GJ293" s="87"/>
      <c r="GK293" s="87"/>
      <c r="GL293" s="87"/>
      <c r="GM293" s="87"/>
      <c r="GN293" s="87">
        <f t="shared" si="330"/>
        <v>46426.66</v>
      </c>
      <c r="GO293" s="87"/>
      <c r="GP293" s="95"/>
      <c r="GQ293" s="87">
        <f t="shared" si="316"/>
        <v>24682.199359999999</v>
      </c>
      <c r="GR293" s="96">
        <f t="shared" si="312"/>
        <v>22134</v>
      </c>
      <c r="GS293" s="20" t="str">
        <f t="shared" si="340"/>
        <v>LABORATORIOS GOTHAPLAST LTDA</v>
      </c>
      <c r="GT293" s="96">
        <f t="shared" si="326"/>
        <v>19745.759488</v>
      </c>
      <c r="GU293" s="96">
        <f t="shared" si="327"/>
        <v>26560.799999999999</v>
      </c>
      <c r="GV293" s="96">
        <f t="shared" si="341"/>
        <v>33374.62055555555</v>
      </c>
      <c r="GW293" s="87">
        <f t="shared" si="346"/>
        <v>-2548.1993599999987</v>
      </c>
      <c r="GX293" s="88">
        <f t="shared" si="347"/>
        <v>-0.10324036860870728</v>
      </c>
      <c r="GY293" s="96">
        <f t="shared" si="342"/>
        <v>22134</v>
      </c>
      <c r="GZ293" s="96">
        <f t="shared" si="313"/>
        <v>177072</v>
      </c>
    </row>
    <row r="294" spans="1:210" s="27" customFormat="1" ht="30" customHeight="1">
      <c r="A294" s="17">
        <v>278</v>
      </c>
      <c r="B294" s="18" t="s">
        <v>649</v>
      </c>
      <c r="C294" s="53" t="s">
        <v>650</v>
      </c>
      <c r="D294" s="55"/>
      <c r="E294" s="51">
        <v>2</v>
      </c>
      <c r="F294" s="19" t="s">
        <v>970</v>
      </c>
      <c r="G294" s="20" t="s">
        <v>981</v>
      </c>
      <c r="H294" s="60"/>
      <c r="I294" s="90" t="s">
        <v>1040</v>
      </c>
      <c r="J294" s="14">
        <v>22586.2</v>
      </c>
      <c r="K294" s="14"/>
      <c r="L294" s="14">
        <f>(J294*13.12%)+J294</f>
        <v>25549.509440000002</v>
      </c>
      <c r="M294" s="14">
        <f>(L294*9.28%)+L294</f>
        <v>27920.503916032001</v>
      </c>
      <c r="N294" s="14">
        <f>M294</f>
        <v>27920.503916032001</v>
      </c>
      <c r="O294" s="14">
        <f t="shared" si="314"/>
        <v>55841.007832064002</v>
      </c>
      <c r="P294" s="286"/>
      <c r="Q294" s="39"/>
      <c r="R294" s="30"/>
      <c r="S294" s="31"/>
      <c r="T294" s="31"/>
      <c r="U294" s="4"/>
      <c r="V294" s="39"/>
      <c r="W294" s="30"/>
      <c r="X294" s="31"/>
      <c r="Y294" s="31"/>
      <c r="Z294" s="286"/>
      <c r="AA294" s="39">
        <v>35730</v>
      </c>
      <c r="AB294" s="14">
        <v>6788.7</v>
      </c>
      <c r="AC294" s="31">
        <v>42518.7</v>
      </c>
      <c r="AD294" s="31">
        <v>85037.4</v>
      </c>
      <c r="AE294" s="4"/>
      <c r="AF294" s="39"/>
      <c r="AG294" s="30"/>
      <c r="AH294" s="31"/>
      <c r="AI294" s="31"/>
      <c r="AJ294" s="4"/>
      <c r="AK294" s="39"/>
      <c r="AL294" s="39"/>
      <c r="AM294" s="31"/>
      <c r="AN294" s="31"/>
      <c r="AO294" s="4"/>
      <c r="AP294" s="39"/>
      <c r="AQ294" s="30"/>
      <c r="AR294" s="31"/>
      <c r="AS294" s="14"/>
      <c r="AT294" s="4"/>
      <c r="AU294" s="39">
        <v>20490</v>
      </c>
      <c r="AV294" s="14">
        <v>3893.1</v>
      </c>
      <c r="AW294" s="31">
        <v>24383.1</v>
      </c>
      <c r="AX294" s="14">
        <v>48766.2</v>
      </c>
      <c r="AY294" s="4"/>
      <c r="AZ294" s="39"/>
      <c r="BA294" s="30"/>
      <c r="BB294" s="31"/>
      <c r="BC294" s="31"/>
      <c r="BD294" s="4"/>
      <c r="BE294" s="39"/>
      <c r="BF294" s="30"/>
      <c r="BG294" s="31"/>
      <c r="BH294" s="14"/>
      <c r="BI294" s="4"/>
      <c r="BJ294" s="39"/>
      <c r="BK294" s="30"/>
      <c r="BL294" s="31"/>
      <c r="BM294" s="14"/>
      <c r="BN294" s="4"/>
      <c r="BO294" s="39"/>
      <c r="BP294" s="30"/>
      <c r="BQ294" s="31"/>
      <c r="BR294" s="14"/>
      <c r="BS294" s="4"/>
      <c r="BT294" s="39"/>
      <c r="BU294" s="30"/>
      <c r="BV294" s="31"/>
      <c r="BW294" s="14"/>
      <c r="BX294" s="4"/>
      <c r="BY294" s="40">
        <v>31100</v>
      </c>
      <c r="BZ294" s="37">
        <v>5909</v>
      </c>
      <c r="CA294" s="41">
        <v>37009</v>
      </c>
      <c r="CB294" s="14">
        <v>74018</v>
      </c>
      <c r="CC294" s="4"/>
      <c r="CD294" s="35">
        <v>26792</v>
      </c>
      <c r="CE294" s="37">
        <v>5090</v>
      </c>
      <c r="CF294" s="31">
        <v>31882</v>
      </c>
      <c r="CG294" s="14">
        <v>63764</v>
      </c>
      <c r="CH294" s="4"/>
      <c r="CI294" s="39"/>
      <c r="CJ294" s="30"/>
      <c r="CK294" s="31"/>
      <c r="CL294" s="14"/>
      <c r="CM294" s="4"/>
      <c r="CN294" s="39">
        <v>18600</v>
      </c>
      <c r="CO294" s="14">
        <v>3534</v>
      </c>
      <c r="CP294" s="31">
        <v>22134</v>
      </c>
      <c r="CQ294" s="14">
        <v>44268</v>
      </c>
      <c r="CR294" s="4"/>
      <c r="CS294" s="39">
        <v>32000</v>
      </c>
      <c r="CT294" s="14">
        <v>6080</v>
      </c>
      <c r="CU294" s="39">
        <v>38080</v>
      </c>
      <c r="CV294" s="14">
        <v>76160</v>
      </c>
      <c r="CW294" s="4"/>
      <c r="CX294" s="39"/>
      <c r="CY294" s="30"/>
      <c r="CZ294" s="31"/>
      <c r="DA294" s="14"/>
      <c r="DB294" s="286"/>
      <c r="DC294" s="43">
        <v>24012.5</v>
      </c>
      <c r="DD294" s="43">
        <v>4562.375</v>
      </c>
      <c r="DE294" s="14">
        <v>28574.875</v>
      </c>
      <c r="DF294" s="14">
        <v>57149.75</v>
      </c>
      <c r="DG294" s="4"/>
      <c r="DH294" s="39"/>
      <c r="DI294" s="30"/>
      <c r="DJ294" s="31"/>
      <c r="DK294" s="14"/>
      <c r="DL294" s="4"/>
      <c r="DM294" s="39"/>
      <c r="DN294" s="30"/>
      <c r="DO294" s="31"/>
      <c r="DP294" s="14"/>
      <c r="DQ294" s="4"/>
      <c r="DR294" s="39"/>
      <c r="DS294" s="30"/>
      <c r="DT294" s="31"/>
      <c r="DU294" s="14"/>
      <c r="DV294" s="4"/>
      <c r="DW294" s="45">
        <v>24675</v>
      </c>
      <c r="DX294" s="14">
        <v>4688.25</v>
      </c>
      <c r="DY294" s="61">
        <v>29363.25</v>
      </c>
      <c r="DZ294" s="14">
        <v>58726.5</v>
      </c>
      <c r="EA294" s="4"/>
      <c r="EB294" s="39"/>
      <c r="EC294" s="43"/>
      <c r="ED294" s="31"/>
      <c r="EE294" s="14"/>
      <c r="EF294" s="4"/>
      <c r="EG294" s="39"/>
      <c r="EH294" s="30"/>
      <c r="EI294" s="31"/>
      <c r="EJ294" s="14"/>
      <c r="EK294" s="4"/>
      <c r="EL294" s="39"/>
      <c r="EM294" s="30"/>
      <c r="EN294" s="31"/>
      <c r="EO294" s="14"/>
      <c r="EP294" s="4"/>
      <c r="EQ294" s="39"/>
      <c r="ER294" s="30"/>
      <c r="ES294" s="31"/>
      <c r="ET294" s="14"/>
      <c r="EU294" s="4"/>
      <c r="EV294" s="39"/>
      <c r="EW294" s="30"/>
      <c r="EX294" s="31"/>
      <c r="EY294" s="14"/>
      <c r="EZ294" s="286"/>
      <c r="FA294" s="39">
        <v>39014</v>
      </c>
      <c r="FB294" s="14">
        <v>7412.66</v>
      </c>
      <c r="FC294" s="31">
        <v>46426.66</v>
      </c>
      <c r="FD294" s="14">
        <v>92853.32</v>
      </c>
      <c r="FE294" s="4"/>
      <c r="FF294" s="39"/>
      <c r="FG294" s="30"/>
      <c r="FH294" s="31"/>
      <c r="FI294" s="14"/>
      <c r="FJ294" s="94"/>
      <c r="FK294" s="87">
        <f t="shared" si="315"/>
        <v>27920.503916032001</v>
      </c>
      <c r="FL294" s="87"/>
      <c r="FM294" s="87"/>
      <c r="FN294" s="87"/>
      <c r="FO294" s="87"/>
      <c r="FP294" s="87"/>
      <c r="FQ294" s="87"/>
      <c r="FR294" s="87">
        <f t="shared" si="320"/>
        <v>24383.1</v>
      </c>
      <c r="FS294" s="87"/>
      <c r="FT294" s="87"/>
      <c r="FU294" s="87"/>
      <c r="FV294" s="87"/>
      <c r="FW294" s="87"/>
      <c r="FX294" s="87"/>
      <c r="FY294" s="87">
        <f t="shared" si="321"/>
        <v>31882</v>
      </c>
      <c r="FZ294" s="87"/>
      <c r="GA294" s="87">
        <f t="shared" si="322"/>
        <v>22134</v>
      </c>
      <c r="GB294" s="87"/>
      <c r="GC294" s="87"/>
      <c r="GD294" s="87">
        <f t="shared" si="324"/>
        <v>28574.875</v>
      </c>
      <c r="GE294" s="87"/>
      <c r="GF294" s="87"/>
      <c r="GG294" s="87"/>
      <c r="GH294" s="87">
        <f t="shared" si="325"/>
        <v>29363.25</v>
      </c>
      <c r="GI294" s="87"/>
      <c r="GJ294" s="87"/>
      <c r="GK294" s="87"/>
      <c r="GL294" s="87"/>
      <c r="GM294" s="87"/>
      <c r="GN294" s="87"/>
      <c r="GO294" s="87"/>
      <c r="GP294" s="95"/>
      <c r="GQ294" s="87">
        <f t="shared" si="316"/>
        <v>27920.503916032001</v>
      </c>
      <c r="GR294" s="96">
        <f t="shared" si="312"/>
        <v>22134</v>
      </c>
      <c r="GS294" s="20" t="str">
        <f t="shared" si="340"/>
        <v>LABORATORIOS GOTHAPLAST LTDA</v>
      </c>
      <c r="GT294" s="98">
        <f t="shared" si="326"/>
        <v>22336.403132825602</v>
      </c>
      <c r="GU294" s="98">
        <f>FK294*1.2</f>
        <v>33504.6046992384</v>
      </c>
      <c r="GV294" s="96">
        <f t="shared" si="341"/>
        <v>27267.445</v>
      </c>
      <c r="GW294" s="87">
        <f t="shared" si="346"/>
        <v>-5786.5039160320011</v>
      </c>
      <c r="GX294" s="88">
        <f t="shared" si="347"/>
        <v>-0.20724926503598601</v>
      </c>
      <c r="GY294" s="96">
        <f t="shared" si="342"/>
        <v>22134</v>
      </c>
      <c r="GZ294" s="96">
        <f t="shared" si="313"/>
        <v>44268</v>
      </c>
      <c r="HB294" s="84"/>
    </row>
    <row r="295" spans="1:210" s="27" customFormat="1" ht="30" customHeight="1">
      <c r="A295" s="17">
        <v>279</v>
      </c>
      <c r="B295" s="18" t="s">
        <v>651</v>
      </c>
      <c r="C295" s="53" t="s">
        <v>652</v>
      </c>
      <c r="D295" s="55"/>
      <c r="E295" s="51">
        <v>6</v>
      </c>
      <c r="F295" s="19" t="s">
        <v>970</v>
      </c>
      <c r="G295" s="20" t="s">
        <v>981</v>
      </c>
      <c r="H295" s="60"/>
      <c r="I295" s="90" t="s">
        <v>1045</v>
      </c>
      <c r="J295" s="14">
        <v>22586.2</v>
      </c>
      <c r="K295" s="14"/>
      <c r="L295" s="14"/>
      <c r="M295" s="14">
        <f t="shared" ref="M295:M300" si="350">(J295*9.28%)+J295</f>
        <v>24682.199359999999</v>
      </c>
      <c r="N295" s="14">
        <f t="shared" ref="N295:N304" si="351">M295</f>
        <v>24682.199359999999</v>
      </c>
      <c r="O295" s="14">
        <f t="shared" si="314"/>
        <v>148093.19615999999</v>
      </c>
      <c r="P295" s="286"/>
      <c r="Q295" s="39"/>
      <c r="R295" s="30"/>
      <c r="S295" s="31"/>
      <c r="T295" s="31"/>
      <c r="U295" s="4"/>
      <c r="V295" s="39"/>
      <c r="W295" s="30"/>
      <c r="X295" s="31"/>
      <c r="Y295" s="31"/>
      <c r="Z295" s="286"/>
      <c r="AA295" s="39">
        <v>35730</v>
      </c>
      <c r="AB295" s="14">
        <v>6788.7</v>
      </c>
      <c r="AC295" s="31">
        <v>42518.7</v>
      </c>
      <c r="AD295" s="31">
        <v>255112.19999999998</v>
      </c>
      <c r="AE295" s="4"/>
      <c r="AF295" s="39"/>
      <c r="AG295" s="30"/>
      <c r="AH295" s="31"/>
      <c r="AI295" s="31"/>
      <c r="AJ295" s="4"/>
      <c r="AK295" s="39"/>
      <c r="AL295" s="39"/>
      <c r="AM295" s="31"/>
      <c r="AN295" s="31"/>
      <c r="AO295" s="4"/>
      <c r="AP295" s="39"/>
      <c r="AQ295" s="30"/>
      <c r="AR295" s="31"/>
      <c r="AS295" s="14"/>
      <c r="AT295" s="4"/>
      <c r="AU295" s="39">
        <v>20490</v>
      </c>
      <c r="AV295" s="14">
        <v>3893.1</v>
      </c>
      <c r="AW295" s="31">
        <v>24383.1</v>
      </c>
      <c r="AX295" s="14">
        <v>146298.59999999998</v>
      </c>
      <c r="AY295" s="4"/>
      <c r="AZ295" s="39"/>
      <c r="BA295" s="30"/>
      <c r="BB295" s="31"/>
      <c r="BC295" s="31"/>
      <c r="BD295" s="4"/>
      <c r="BE295" s="39"/>
      <c r="BF295" s="30"/>
      <c r="BG295" s="31"/>
      <c r="BH295" s="14"/>
      <c r="BI295" s="4"/>
      <c r="BJ295" s="39"/>
      <c r="BK295" s="30"/>
      <c r="BL295" s="31"/>
      <c r="BM295" s="14"/>
      <c r="BN295" s="4"/>
      <c r="BO295" s="39"/>
      <c r="BP295" s="30"/>
      <c r="BQ295" s="31"/>
      <c r="BR295" s="14"/>
      <c r="BS295" s="4"/>
      <c r="BT295" s="39"/>
      <c r="BU295" s="30"/>
      <c r="BV295" s="31"/>
      <c r="BW295" s="14"/>
      <c r="BX295" s="4"/>
      <c r="BY295" s="40">
        <v>31100</v>
      </c>
      <c r="BZ295" s="37">
        <v>5909</v>
      </c>
      <c r="CA295" s="41">
        <v>37009</v>
      </c>
      <c r="CB295" s="14">
        <v>222054</v>
      </c>
      <c r="CC295" s="4"/>
      <c r="CD295" s="35">
        <v>26792</v>
      </c>
      <c r="CE295" s="37">
        <v>5090</v>
      </c>
      <c r="CF295" s="31">
        <v>31882</v>
      </c>
      <c r="CG295" s="14">
        <v>191292</v>
      </c>
      <c r="CH295" s="4"/>
      <c r="CI295" s="39"/>
      <c r="CJ295" s="30"/>
      <c r="CK295" s="31"/>
      <c r="CL295" s="14"/>
      <c r="CM295" s="4"/>
      <c r="CN295" s="39">
        <v>18600</v>
      </c>
      <c r="CO295" s="14">
        <v>3534</v>
      </c>
      <c r="CP295" s="31">
        <v>22134</v>
      </c>
      <c r="CQ295" s="14">
        <v>132804</v>
      </c>
      <c r="CR295" s="4"/>
      <c r="CS295" s="39">
        <v>32000</v>
      </c>
      <c r="CT295" s="14">
        <v>6080</v>
      </c>
      <c r="CU295" s="39">
        <v>38080</v>
      </c>
      <c r="CV295" s="14">
        <v>228480</v>
      </c>
      <c r="CW295" s="4"/>
      <c r="CX295" s="39"/>
      <c r="CY295" s="30"/>
      <c r="CZ295" s="31"/>
      <c r="DA295" s="14"/>
      <c r="DB295" s="286"/>
      <c r="DC295" s="43">
        <v>20812.5</v>
      </c>
      <c r="DD295" s="43">
        <v>3954.375</v>
      </c>
      <c r="DE295" s="14">
        <v>24766.875</v>
      </c>
      <c r="DF295" s="14">
        <v>148601.25</v>
      </c>
      <c r="DG295" s="4"/>
      <c r="DH295" s="39"/>
      <c r="DI295" s="30"/>
      <c r="DJ295" s="31"/>
      <c r="DK295" s="14"/>
      <c r="DL295" s="4"/>
      <c r="DM295" s="39"/>
      <c r="DN295" s="30"/>
      <c r="DO295" s="31"/>
      <c r="DP295" s="14"/>
      <c r="DQ295" s="4"/>
      <c r="DR295" s="39"/>
      <c r="DS295" s="30"/>
      <c r="DT295" s="31"/>
      <c r="DU295" s="14"/>
      <c r="DV295" s="4"/>
      <c r="DW295" s="45">
        <v>24675</v>
      </c>
      <c r="DX295" s="14">
        <v>4688.25</v>
      </c>
      <c r="DY295" s="61">
        <v>29363.25</v>
      </c>
      <c r="DZ295" s="14">
        <v>176179.5</v>
      </c>
      <c r="EA295" s="4"/>
      <c r="EB295" s="39"/>
      <c r="EC295" s="43"/>
      <c r="ED295" s="31"/>
      <c r="EE295" s="14"/>
      <c r="EF295" s="4"/>
      <c r="EG295" s="39"/>
      <c r="EH295" s="30"/>
      <c r="EI295" s="31"/>
      <c r="EJ295" s="14"/>
      <c r="EK295" s="4"/>
      <c r="EL295" s="39"/>
      <c r="EM295" s="30"/>
      <c r="EN295" s="31"/>
      <c r="EO295" s="14"/>
      <c r="EP295" s="4"/>
      <c r="EQ295" s="39"/>
      <c r="ER295" s="30"/>
      <c r="ES295" s="31"/>
      <c r="ET295" s="14"/>
      <c r="EU295" s="4"/>
      <c r="EV295" s="39"/>
      <c r="EW295" s="30"/>
      <c r="EX295" s="31"/>
      <c r="EY295" s="14"/>
      <c r="EZ295" s="286"/>
      <c r="FA295" s="39">
        <v>39014</v>
      </c>
      <c r="FB295" s="14">
        <v>7412.66</v>
      </c>
      <c r="FC295" s="31">
        <v>46426.66</v>
      </c>
      <c r="FD295" s="14">
        <v>278559.96000000002</v>
      </c>
      <c r="FE295" s="4"/>
      <c r="FF295" s="39"/>
      <c r="FG295" s="30"/>
      <c r="FH295" s="31"/>
      <c r="FI295" s="14"/>
      <c r="FJ295" s="94"/>
      <c r="FK295" s="87">
        <f t="shared" si="315"/>
        <v>24682.199359999999</v>
      </c>
      <c r="FL295" s="87"/>
      <c r="FM295" s="87"/>
      <c r="FN295" s="87">
        <f t="shared" si="348"/>
        <v>42518.7</v>
      </c>
      <c r="FO295" s="87"/>
      <c r="FP295" s="87"/>
      <c r="FQ295" s="87"/>
      <c r="FR295" s="87">
        <f t="shared" si="320"/>
        <v>24383.1</v>
      </c>
      <c r="FS295" s="87"/>
      <c r="FT295" s="87"/>
      <c r="FU295" s="87"/>
      <c r="FV295" s="87"/>
      <c r="FW295" s="87"/>
      <c r="FX295" s="87">
        <f t="shared" si="332"/>
        <v>37009</v>
      </c>
      <c r="FY295" s="87">
        <f t="shared" si="321"/>
        <v>31882</v>
      </c>
      <c r="FZ295" s="87"/>
      <c r="GA295" s="87">
        <f t="shared" si="322"/>
        <v>22134</v>
      </c>
      <c r="GB295" s="87">
        <f t="shared" si="323"/>
        <v>38080</v>
      </c>
      <c r="GC295" s="87"/>
      <c r="GD295" s="87">
        <f t="shared" si="324"/>
        <v>24766.875</v>
      </c>
      <c r="GE295" s="87"/>
      <c r="GF295" s="87"/>
      <c r="GG295" s="87"/>
      <c r="GH295" s="87">
        <f t="shared" si="325"/>
        <v>29363.25</v>
      </c>
      <c r="GI295" s="87"/>
      <c r="GJ295" s="87"/>
      <c r="GK295" s="87"/>
      <c r="GL295" s="87"/>
      <c r="GM295" s="87"/>
      <c r="GN295" s="87">
        <f t="shared" si="330"/>
        <v>46426.66</v>
      </c>
      <c r="GO295" s="87"/>
      <c r="GP295" s="95"/>
      <c r="GQ295" s="87">
        <f t="shared" si="316"/>
        <v>24682.199359999999</v>
      </c>
      <c r="GR295" s="96">
        <f t="shared" si="312"/>
        <v>22134</v>
      </c>
      <c r="GS295" s="20" t="str">
        <f t="shared" si="340"/>
        <v>LABORATORIOS GOTHAPLAST LTDA</v>
      </c>
      <c r="GT295" s="96">
        <f t="shared" si="326"/>
        <v>19745.759488</v>
      </c>
      <c r="GU295" s="96">
        <f t="shared" si="327"/>
        <v>26560.799999999999</v>
      </c>
      <c r="GV295" s="96">
        <f t="shared" si="341"/>
        <v>32951.50944444444</v>
      </c>
      <c r="GW295" s="87">
        <f t="shared" si="346"/>
        <v>-2548.1993599999987</v>
      </c>
      <c r="GX295" s="88">
        <f t="shared" si="347"/>
        <v>-0.10324036860870728</v>
      </c>
      <c r="GY295" s="96">
        <f t="shared" si="342"/>
        <v>22134</v>
      </c>
      <c r="GZ295" s="96">
        <f t="shared" si="313"/>
        <v>132804</v>
      </c>
    </row>
    <row r="296" spans="1:210" s="27" customFormat="1" ht="30" customHeight="1">
      <c r="A296" s="17">
        <v>280</v>
      </c>
      <c r="B296" s="18" t="s">
        <v>653</v>
      </c>
      <c r="C296" s="53" t="s">
        <v>654</v>
      </c>
      <c r="D296" s="55"/>
      <c r="E296" s="51">
        <v>9</v>
      </c>
      <c r="F296" s="19" t="s">
        <v>970</v>
      </c>
      <c r="G296" s="20" t="s">
        <v>981</v>
      </c>
      <c r="H296" s="60"/>
      <c r="I296" s="90" t="s">
        <v>1045</v>
      </c>
      <c r="J296" s="14">
        <v>22586.2</v>
      </c>
      <c r="K296" s="14"/>
      <c r="L296" s="14"/>
      <c r="M296" s="14">
        <f t="shared" si="350"/>
        <v>24682.199359999999</v>
      </c>
      <c r="N296" s="14">
        <f t="shared" si="351"/>
        <v>24682.199359999999</v>
      </c>
      <c r="O296" s="14">
        <f t="shared" si="314"/>
        <v>222139.79423999999</v>
      </c>
      <c r="P296" s="286"/>
      <c r="Q296" s="39"/>
      <c r="R296" s="30"/>
      <c r="S296" s="31"/>
      <c r="T296" s="31"/>
      <c r="U296" s="4"/>
      <c r="V296" s="39"/>
      <c r="W296" s="30"/>
      <c r="X296" s="31"/>
      <c r="Y296" s="31"/>
      <c r="Z296" s="286"/>
      <c r="AA296" s="39">
        <v>35730</v>
      </c>
      <c r="AB296" s="14">
        <v>6788.7</v>
      </c>
      <c r="AC296" s="31">
        <v>42518.7</v>
      </c>
      <c r="AD296" s="31">
        <v>382668.3</v>
      </c>
      <c r="AE296" s="4"/>
      <c r="AF296" s="39"/>
      <c r="AG296" s="30"/>
      <c r="AH296" s="31"/>
      <c r="AI296" s="31"/>
      <c r="AJ296" s="4"/>
      <c r="AK296" s="39"/>
      <c r="AL296" s="39"/>
      <c r="AM296" s="31"/>
      <c r="AN296" s="31"/>
      <c r="AO296" s="4"/>
      <c r="AP296" s="39"/>
      <c r="AQ296" s="30"/>
      <c r="AR296" s="31"/>
      <c r="AS296" s="14"/>
      <c r="AT296" s="4"/>
      <c r="AU296" s="39">
        <v>20490</v>
      </c>
      <c r="AV296" s="14">
        <v>3893.1</v>
      </c>
      <c r="AW296" s="31">
        <v>24383.1</v>
      </c>
      <c r="AX296" s="14">
        <v>219447.9</v>
      </c>
      <c r="AY296" s="4"/>
      <c r="AZ296" s="39"/>
      <c r="BA296" s="30"/>
      <c r="BB296" s="31"/>
      <c r="BC296" s="31"/>
      <c r="BD296" s="4"/>
      <c r="BE296" s="39"/>
      <c r="BF296" s="30"/>
      <c r="BG296" s="31"/>
      <c r="BH296" s="14"/>
      <c r="BI296" s="4"/>
      <c r="BJ296" s="39"/>
      <c r="BK296" s="30"/>
      <c r="BL296" s="31"/>
      <c r="BM296" s="14"/>
      <c r="BN296" s="4"/>
      <c r="BO296" s="39"/>
      <c r="BP296" s="30"/>
      <c r="BQ296" s="31"/>
      <c r="BR296" s="14"/>
      <c r="BS296" s="4"/>
      <c r="BT296" s="39"/>
      <c r="BU296" s="30"/>
      <c r="BV296" s="31"/>
      <c r="BW296" s="14"/>
      <c r="BX296" s="4"/>
      <c r="BY296" s="40">
        <v>32200</v>
      </c>
      <c r="BZ296" s="37">
        <v>6118</v>
      </c>
      <c r="CA296" s="41">
        <v>38318</v>
      </c>
      <c r="CB296" s="14">
        <v>344862</v>
      </c>
      <c r="CC296" s="4"/>
      <c r="CD296" s="35">
        <v>26792</v>
      </c>
      <c r="CE296" s="37">
        <v>5090</v>
      </c>
      <c r="CF296" s="31">
        <v>31882</v>
      </c>
      <c r="CG296" s="14">
        <v>286938</v>
      </c>
      <c r="CH296" s="4"/>
      <c r="CI296" s="39"/>
      <c r="CJ296" s="30"/>
      <c r="CK296" s="31"/>
      <c r="CL296" s="14"/>
      <c r="CM296" s="4"/>
      <c r="CN296" s="39">
        <v>18600</v>
      </c>
      <c r="CO296" s="14">
        <v>3534</v>
      </c>
      <c r="CP296" s="31">
        <v>22134</v>
      </c>
      <c r="CQ296" s="14">
        <v>199206</v>
      </c>
      <c r="CR296" s="4"/>
      <c r="CS296" s="39">
        <v>32000</v>
      </c>
      <c r="CT296" s="14">
        <v>6080</v>
      </c>
      <c r="CU296" s="39">
        <v>38080</v>
      </c>
      <c r="CV296" s="14">
        <v>342720</v>
      </c>
      <c r="CW296" s="4"/>
      <c r="CX296" s="39"/>
      <c r="CY296" s="30"/>
      <c r="CZ296" s="31"/>
      <c r="DA296" s="14"/>
      <c r="DB296" s="286"/>
      <c r="DC296" s="43">
        <v>24012.5</v>
      </c>
      <c r="DD296" s="43">
        <v>4562.375</v>
      </c>
      <c r="DE296" s="14">
        <v>28574.875</v>
      </c>
      <c r="DF296" s="14">
        <v>257173.875</v>
      </c>
      <c r="DG296" s="4"/>
      <c r="DH296" s="39"/>
      <c r="DI296" s="30"/>
      <c r="DJ296" s="31"/>
      <c r="DK296" s="14"/>
      <c r="DL296" s="4"/>
      <c r="DM296" s="39"/>
      <c r="DN296" s="30"/>
      <c r="DO296" s="31"/>
      <c r="DP296" s="14"/>
      <c r="DQ296" s="4"/>
      <c r="DR296" s="39"/>
      <c r="DS296" s="30"/>
      <c r="DT296" s="31"/>
      <c r="DU296" s="14"/>
      <c r="DV296" s="4"/>
      <c r="DW296" s="45">
        <v>24675</v>
      </c>
      <c r="DX296" s="14">
        <v>4688.25</v>
      </c>
      <c r="DY296" s="61">
        <v>29363.25</v>
      </c>
      <c r="DZ296" s="14">
        <v>264269.25</v>
      </c>
      <c r="EA296" s="4"/>
      <c r="EB296" s="39"/>
      <c r="EC296" s="43"/>
      <c r="ED296" s="31"/>
      <c r="EE296" s="14"/>
      <c r="EF296" s="4"/>
      <c r="EG296" s="39"/>
      <c r="EH296" s="30"/>
      <c r="EI296" s="31"/>
      <c r="EJ296" s="14"/>
      <c r="EK296" s="4"/>
      <c r="EL296" s="39"/>
      <c r="EM296" s="30"/>
      <c r="EN296" s="31"/>
      <c r="EO296" s="14"/>
      <c r="EP296" s="4"/>
      <c r="EQ296" s="39"/>
      <c r="ER296" s="30"/>
      <c r="ES296" s="31"/>
      <c r="ET296" s="14"/>
      <c r="EU296" s="4"/>
      <c r="EV296" s="39"/>
      <c r="EW296" s="30"/>
      <c r="EX296" s="31"/>
      <c r="EY296" s="14"/>
      <c r="EZ296" s="286"/>
      <c r="FA296" s="39">
        <v>39014</v>
      </c>
      <c r="FB296" s="14">
        <v>7412.66</v>
      </c>
      <c r="FC296" s="31">
        <v>46426.66</v>
      </c>
      <c r="FD296" s="14">
        <v>417839.94000000006</v>
      </c>
      <c r="FE296" s="4"/>
      <c r="FF296" s="39"/>
      <c r="FG296" s="30"/>
      <c r="FH296" s="31"/>
      <c r="FI296" s="14"/>
      <c r="FJ296" s="94"/>
      <c r="FK296" s="87">
        <f t="shared" si="315"/>
        <v>24682.199359999999</v>
      </c>
      <c r="FL296" s="87"/>
      <c r="FM296" s="87"/>
      <c r="FN296" s="87">
        <f t="shared" si="348"/>
        <v>42518.7</v>
      </c>
      <c r="FO296" s="87"/>
      <c r="FP296" s="87"/>
      <c r="FQ296" s="87"/>
      <c r="FR296" s="87">
        <f t="shared" si="320"/>
        <v>24383.1</v>
      </c>
      <c r="FS296" s="87"/>
      <c r="FT296" s="87"/>
      <c r="FU296" s="87"/>
      <c r="FV296" s="87"/>
      <c r="FW296" s="87"/>
      <c r="FX296" s="87">
        <f t="shared" si="332"/>
        <v>38318</v>
      </c>
      <c r="FY296" s="87">
        <f t="shared" si="321"/>
        <v>31882</v>
      </c>
      <c r="FZ296" s="87"/>
      <c r="GA296" s="87">
        <f t="shared" si="322"/>
        <v>22134</v>
      </c>
      <c r="GB296" s="87">
        <f t="shared" si="323"/>
        <v>38080</v>
      </c>
      <c r="GC296" s="87"/>
      <c r="GD296" s="87">
        <f t="shared" si="324"/>
        <v>28574.875</v>
      </c>
      <c r="GE296" s="87"/>
      <c r="GF296" s="87"/>
      <c r="GG296" s="87"/>
      <c r="GH296" s="87">
        <f t="shared" si="325"/>
        <v>29363.25</v>
      </c>
      <c r="GI296" s="87"/>
      <c r="GJ296" s="87"/>
      <c r="GK296" s="87"/>
      <c r="GL296" s="87"/>
      <c r="GM296" s="87"/>
      <c r="GN296" s="87">
        <f t="shared" si="330"/>
        <v>46426.66</v>
      </c>
      <c r="GO296" s="87"/>
      <c r="GP296" s="95"/>
      <c r="GQ296" s="87">
        <f t="shared" si="316"/>
        <v>24682.199359999999</v>
      </c>
      <c r="GR296" s="96">
        <f t="shared" si="312"/>
        <v>22134</v>
      </c>
      <c r="GS296" s="20" t="str">
        <f t="shared" si="340"/>
        <v>LABORATORIOS GOTHAPLAST LTDA</v>
      </c>
      <c r="GT296" s="96">
        <f t="shared" si="326"/>
        <v>19745.759488</v>
      </c>
      <c r="GU296" s="96">
        <f t="shared" si="327"/>
        <v>26560.799999999999</v>
      </c>
      <c r="GV296" s="96">
        <f t="shared" si="341"/>
        <v>33520.064999999995</v>
      </c>
      <c r="GW296" s="87">
        <f t="shared" si="346"/>
        <v>-2548.1993599999987</v>
      </c>
      <c r="GX296" s="88">
        <f t="shared" si="347"/>
        <v>-0.10324036860870728</v>
      </c>
      <c r="GY296" s="96">
        <f t="shared" si="342"/>
        <v>22134</v>
      </c>
      <c r="GZ296" s="96">
        <f t="shared" si="313"/>
        <v>199206</v>
      </c>
    </row>
    <row r="297" spans="1:210" s="27" customFormat="1" ht="30" customHeight="1">
      <c r="A297" s="17">
        <v>281</v>
      </c>
      <c r="B297" s="18" t="s">
        <v>655</v>
      </c>
      <c r="C297" s="53" t="s">
        <v>656</v>
      </c>
      <c r="D297" s="55"/>
      <c r="E297" s="51">
        <v>23</v>
      </c>
      <c r="F297" s="19" t="s">
        <v>970</v>
      </c>
      <c r="G297" s="20" t="s">
        <v>981</v>
      </c>
      <c r="H297" s="60"/>
      <c r="I297" s="90" t="s">
        <v>1045</v>
      </c>
      <c r="J297" s="14">
        <v>22586.2</v>
      </c>
      <c r="K297" s="14"/>
      <c r="L297" s="14"/>
      <c r="M297" s="14">
        <f t="shared" si="350"/>
        <v>24682.199359999999</v>
      </c>
      <c r="N297" s="14">
        <f t="shared" si="351"/>
        <v>24682.199359999999</v>
      </c>
      <c r="O297" s="14">
        <f t="shared" si="314"/>
        <v>567690.58528</v>
      </c>
      <c r="P297" s="286"/>
      <c r="Q297" s="39"/>
      <c r="R297" s="30"/>
      <c r="S297" s="31"/>
      <c r="T297" s="31"/>
      <c r="U297" s="4"/>
      <c r="V297" s="39"/>
      <c r="W297" s="30"/>
      <c r="X297" s="31"/>
      <c r="Y297" s="31"/>
      <c r="Z297" s="286"/>
      <c r="AA297" s="39">
        <v>35730</v>
      </c>
      <c r="AB297" s="14">
        <v>6788.7</v>
      </c>
      <c r="AC297" s="31">
        <v>42518.7</v>
      </c>
      <c r="AD297" s="31">
        <v>977930.1</v>
      </c>
      <c r="AE297" s="4"/>
      <c r="AF297" s="39"/>
      <c r="AG297" s="30"/>
      <c r="AH297" s="31"/>
      <c r="AI297" s="31"/>
      <c r="AJ297" s="4"/>
      <c r="AK297" s="39"/>
      <c r="AL297" s="39"/>
      <c r="AM297" s="31"/>
      <c r="AN297" s="31"/>
      <c r="AO297" s="4"/>
      <c r="AP297" s="39"/>
      <c r="AQ297" s="30"/>
      <c r="AR297" s="31"/>
      <c r="AS297" s="14"/>
      <c r="AT297" s="4"/>
      <c r="AU297" s="39">
        <v>20490</v>
      </c>
      <c r="AV297" s="14">
        <v>3893.1</v>
      </c>
      <c r="AW297" s="31">
        <v>24383.1</v>
      </c>
      <c r="AX297" s="14">
        <v>560811.29999999993</v>
      </c>
      <c r="AY297" s="4"/>
      <c r="AZ297" s="39"/>
      <c r="BA297" s="30"/>
      <c r="BB297" s="31"/>
      <c r="BC297" s="31"/>
      <c r="BD297" s="4"/>
      <c r="BE297" s="39"/>
      <c r="BF297" s="30"/>
      <c r="BG297" s="31"/>
      <c r="BH297" s="14"/>
      <c r="BI297" s="4"/>
      <c r="BJ297" s="39"/>
      <c r="BK297" s="30"/>
      <c r="BL297" s="31"/>
      <c r="BM297" s="14"/>
      <c r="BN297" s="4"/>
      <c r="BO297" s="39"/>
      <c r="BP297" s="30"/>
      <c r="BQ297" s="31"/>
      <c r="BR297" s="14"/>
      <c r="BS297" s="4"/>
      <c r="BT297" s="39"/>
      <c r="BU297" s="30"/>
      <c r="BV297" s="31"/>
      <c r="BW297" s="14"/>
      <c r="BX297" s="4"/>
      <c r="BY297" s="40">
        <v>32200</v>
      </c>
      <c r="BZ297" s="37">
        <v>6118</v>
      </c>
      <c r="CA297" s="41">
        <v>38318</v>
      </c>
      <c r="CB297" s="14">
        <v>881314</v>
      </c>
      <c r="CC297" s="4"/>
      <c r="CD297" s="35">
        <v>26792</v>
      </c>
      <c r="CE297" s="37">
        <v>5090</v>
      </c>
      <c r="CF297" s="31">
        <v>31882</v>
      </c>
      <c r="CG297" s="14">
        <v>733286</v>
      </c>
      <c r="CH297" s="4"/>
      <c r="CI297" s="39"/>
      <c r="CJ297" s="30"/>
      <c r="CK297" s="31"/>
      <c r="CL297" s="14"/>
      <c r="CM297" s="4"/>
      <c r="CN297" s="39">
        <v>18600</v>
      </c>
      <c r="CO297" s="14">
        <v>3534</v>
      </c>
      <c r="CP297" s="31">
        <v>22134</v>
      </c>
      <c r="CQ297" s="14">
        <v>509082</v>
      </c>
      <c r="CR297" s="4"/>
      <c r="CS297" s="39">
        <v>32000</v>
      </c>
      <c r="CT297" s="14">
        <v>6080</v>
      </c>
      <c r="CU297" s="39">
        <v>38080</v>
      </c>
      <c r="CV297" s="14">
        <v>875840</v>
      </c>
      <c r="CW297" s="4"/>
      <c r="CX297" s="39"/>
      <c r="CY297" s="30"/>
      <c r="CZ297" s="31"/>
      <c r="DA297" s="14"/>
      <c r="DB297" s="286"/>
      <c r="DC297" s="43">
        <v>20812.5</v>
      </c>
      <c r="DD297" s="43">
        <v>3954.375</v>
      </c>
      <c r="DE297" s="14">
        <v>24766.875</v>
      </c>
      <c r="DF297" s="14">
        <v>569638.125</v>
      </c>
      <c r="DG297" s="4"/>
      <c r="DH297" s="39"/>
      <c r="DI297" s="30"/>
      <c r="DJ297" s="31"/>
      <c r="DK297" s="14"/>
      <c r="DL297" s="4"/>
      <c r="DM297" s="39"/>
      <c r="DN297" s="30"/>
      <c r="DO297" s="31"/>
      <c r="DP297" s="14"/>
      <c r="DQ297" s="4"/>
      <c r="DR297" s="39"/>
      <c r="DS297" s="30"/>
      <c r="DT297" s="31"/>
      <c r="DU297" s="14"/>
      <c r="DV297" s="4"/>
      <c r="DW297" s="45">
        <v>24675</v>
      </c>
      <c r="DX297" s="14">
        <v>4688.25</v>
      </c>
      <c r="DY297" s="61">
        <v>29363.25</v>
      </c>
      <c r="DZ297" s="14">
        <v>675354.75</v>
      </c>
      <c r="EA297" s="4"/>
      <c r="EB297" s="39"/>
      <c r="EC297" s="43"/>
      <c r="ED297" s="31"/>
      <c r="EE297" s="14"/>
      <c r="EF297" s="4"/>
      <c r="EG297" s="39"/>
      <c r="EH297" s="30"/>
      <c r="EI297" s="31"/>
      <c r="EJ297" s="14"/>
      <c r="EK297" s="4"/>
      <c r="EL297" s="39"/>
      <c r="EM297" s="30"/>
      <c r="EN297" s="31"/>
      <c r="EO297" s="14"/>
      <c r="EP297" s="4"/>
      <c r="EQ297" s="39"/>
      <c r="ER297" s="30"/>
      <c r="ES297" s="31"/>
      <c r="ET297" s="14"/>
      <c r="EU297" s="4"/>
      <c r="EV297" s="39"/>
      <c r="EW297" s="30"/>
      <c r="EX297" s="31"/>
      <c r="EY297" s="14"/>
      <c r="EZ297" s="286"/>
      <c r="FA297" s="39">
        <v>39014</v>
      </c>
      <c r="FB297" s="14">
        <v>7412.66</v>
      </c>
      <c r="FC297" s="31">
        <v>46426.66</v>
      </c>
      <c r="FD297" s="14">
        <v>1067813.1800000002</v>
      </c>
      <c r="FE297" s="4"/>
      <c r="FF297" s="39"/>
      <c r="FG297" s="30"/>
      <c r="FH297" s="31"/>
      <c r="FI297" s="14"/>
      <c r="FJ297" s="94"/>
      <c r="FK297" s="87">
        <f t="shared" si="315"/>
        <v>24682.199359999999</v>
      </c>
      <c r="FL297" s="87"/>
      <c r="FM297" s="87"/>
      <c r="FN297" s="87">
        <f t="shared" si="348"/>
        <v>42518.7</v>
      </c>
      <c r="FO297" s="87"/>
      <c r="FP297" s="87"/>
      <c r="FQ297" s="87"/>
      <c r="FR297" s="87">
        <f t="shared" si="320"/>
        <v>24383.1</v>
      </c>
      <c r="FS297" s="87"/>
      <c r="FT297" s="87"/>
      <c r="FU297" s="87"/>
      <c r="FV297" s="87"/>
      <c r="FW297" s="87"/>
      <c r="FX297" s="87">
        <f t="shared" si="332"/>
        <v>38318</v>
      </c>
      <c r="FY297" s="87">
        <f t="shared" si="321"/>
        <v>31882</v>
      </c>
      <c r="FZ297" s="87"/>
      <c r="GA297" s="87">
        <f t="shared" si="322"/>
        <v>22134</v>
      </c>
      <c r="GB297" s="87">
        <f t="shared" si="323"/>
        <v>38080</v>
      </c>
      <c r="GC297" s="87"/>
      <c r="GD297" s="87">
        <f t="shared" si="324"/>
        <v>24766.875</v>
      </c>
      <c r="GE297" s="87"/>
      <c r="GF297" s="87"/>
      <c r="GG297" s="87"/>
      <c r="GH297" s="87">
        <f t="shared" si="325"/>
        <v>29363.25</v>
      </c>
      <c r="GI297" s="87"/>
      <c r="GJ297" s="87"/>
      <c r="GK297" s="87"/>
      <c r="GL297" s="87"/>
      <c r="GM297" s="87"/>
      <c r="GN297" s="87">
        <f t="shared" si="330"/>
        <v>46426.66</v>
      </c>
      <c r="GO297" s="87"/>
      <c r="GP297" s="95"/>
      <c r="GQ297" s="87">
        <f t="shared" si="316"/>
        <v>24682.199359999999</v>
      </c>
      <c r="GR297" s="96">
        <f t="shared" si="312"/>
        <v>22134</v>
      </c>
      <c r="GS297" s="20" t="str">
        <f t="shared" si="340"/>
        <v>LABORATORIOS GOTHAPLAST LTDA</v>
      </c>
      <c r="GT297" s="96">
        <f t="shared" si="326"/>
        <v>19745.759488</v>
      </c>
      <c r="GU297" s="96">
        <f t="shared" si="327"/>
        <v>26560.799999999999</v>
      </c>
      <c r="GV297" s="96">
        <f t="shared" si="341"/>
        <v>33096.953888888886</v>
      </c>
      <c r="GW297" s="87">
        <f t="shared" si="346"/>
        <v>-2548.1993599999987</v>
      </c>
      <c r="GX297" s="88">
        <f t="shared" si="347"/>
        <v>-0.10324036860870728</v>
      </c>
      <c r="GY297" s="96">
        <f t="shared" si="342"/>
        <v>22134</v>
      </c>
      <c r="GZ297" s="96">
        <f t="shared" si="313"/>
        <v>509082</v>
      </c>
    </row>
    <row r="298" spans="1:210" s="27" customFormat="1" ht="30" customHeight="1">
      <c r="A298" s="17">
        <v>282</v>
      </c>
      <c r="B298" s="18" t="s">
        <v>657</v>
      </c>
      <c r="C298" s="53" t="s">
        <v>658</v>
      </c>
      <c r="D298" s="55"/>
      <c r="E298" s="51">
        <v>43</v>
      </c>
      <c r="F298" s="19" t="s">
        <v>970</v>
      </c>
      <c r="G298" s="20" t="s">
        <v>981</v>
      </c>
      <c r="H298" s="60"/>
      <c r="I298" s="90" t="s">
        <v>1045</v>
      </c>
      <c r="J298" s="14">
        <v>22586.2</v>
      </c>
      <c r="K298" s="14"/>
      <c r="L298" s="14"/>
      <c r="M298" s="14">
        <f t="shared" si="350"/>
        <v>24682.199359999999</v>
      </c>
      <c r="N298" s="14">
        <f t="shared" si="351"/>
        <v>24682.199359999999</v>
      </c>
      <c r="O298" s="14">
        <f t="shared" si="314"/>
        <v>1061334.5724799999</v>
      </c>
      <c r="P298" s="286"/>
      <c r="Q298" s="39"/>
      <c r="R298" s="30"/>
      <c r="S298" s="31"/>
      <c r="T298" s="31"/>
      <c r="U298" s="4"/>
      <c r="V298" s="39"/>
      <c r="W298" s="30"/>
      <c r="X298" s="31"/>
      <c r="Y298" s="31"/>
      <c r="Z298" s="286"/>
      <c r="AA298" s="39">
        <v>35730</v>
      </c>
      <c r="AB298" s="14">
        <v>6788.7</v>
      </c>
      <c r="AC298" s="31">
        <v>42518.7</v>
      </c>
      <c r="AD298" s="31">
        <v>1828304.0999999999</v>
      </c>
      <c r="AE298" s="4"/>
      <c r="AF298" s="39"/>
      <c r="AG298" s="30"/>
      <c r="AH298" s="31"/>
      <c r="AI298" s="31"/>
      <c r="AJ298" s="4"/>
      <c r="AK298" s="39"/>
      <c r="AL298" s="39"/>
      <c r="AM298" s="31"/>
      <c r="AN298" s="31"/>
      <c r="AO298" s="4"/>
      <c r="AP298" s="39"/>
      <c r="AQ298" s="30"/>
      <c r="AR298" s="31"/>
      <c r="AS298" s="14"/>
      <c r="AT298" s="4"/>
      <c r="AU298" s="39">
        <v>20490</v>
      </c>
      <c r="AV298" s="14">
        <v>3893.1</v>
      </c>
      <c r="AW298" s="31">
        <v>24383.1</v>
      </c>
      <c r="AX298" s="14">
        <v>1048473.2999999999</v>
      </c>
      <c r="AY298" s="4"/>
      <c r="AZ298" s="39"/>
      <c r="BA298" s="30"/>
      <c r="BB298" s="31"/>
      <c r="BC298" s="31"/>
      <c r="BD298" s="4"/>
      <c r="BE298" s="39"/>
      <c r="BF298" s="30"/>
      <c r="BG298" s="31"/>
      <c r="BH298" s="14"/>
      <c r="BI298" s="4"/>
      <c r="BJ298" s="39"/>
      <c r="BK298" s="30"/>
      <c r="BL298" s="31"/>
      <c r="BM298" s="14"/>
      <c r="BN298" s="4"/>
      <c r="BO298" s="39"/>
      <c r="BP298" s="30"/>
      <c r="BQ298" s="31"/>
      <c r="BR298" s="14"/>
      <c r="BS298" s="4"/>
      <c r="BT298" s="39"/>
      <c r="BU298" s="30"/>
      <c r="BV298" s="31"/>
      <c r="BW298" s="14"/>
      <c r="BX298" s="4"/>
      <c r="BY298" s="40">
        <v>32200</v>
      </c>
      <c r="BZ298" s="37">
        <v>6118</v>
      </c>
      <c r="CA298" s="41">
        <v>38318</v>
      </c>
      <c r="CB298" s="14">
        <v>1647674</v>
      </c>
      <c r="CC298" s="4"/>
      <c r="CD298" s="35">
        <v>26792</v>
      </c>
      <c r="CE298" s="37">
        <v>5090</v>
      </c>
      <c r="CF298" s="31">
        <v>31882</v>
      </c>
      <c r="CG298" s="14">
        <v>1370926</v>
      </c>
      <c r="CH298" s="4"/>
      <c r="CI298" s="39"/>
      <c r="CJ298" s="30"/>
      <c r="CK298" s="31"/>
      <c r="CL298" s="14"/>
      <c r="CM298" s="4"/>
      <c r="CN298" s="39">
        <v>18600</v>
      </c>
      <c r="CO298" s="14">
        <v>3534</v>
      </c>
      <c r="CP298" s="31">
        <v>22134</v>
      </c>
      <c r="CQ298" s="14">
        <v>951762</v>
      </c>
      <c r="CR298" s="4"/>
      <c r="CS298" s="39">
        <v>32000</v>
      </c>
      <c r="CT298" s="14">
        <v>6080</v>
      </c>
      <c r="CU298" s="39">
        <v>38080</v>
      </c>
      <c r="CV298" s="14">
        <v>1637440</v>
      </c>
      <c r="CW298" s="4"/>
      <c r="CX298" s="39"/>
      <c r="CY298" s="30"/>
      <c r="CZ298" s="31"/>
      <c r="DA298" s="14"/>
      <c r="DB298" s="286"/>
      <c r="DC298" s="14">
        <v>24012.5</v>
      </c>
      <c r="DD298" s="14">
        <v>4562.375</v>
      </c>
      <c r="DE298" s="14">
        <v>28574.875</v>
      </c>
      <c r="DF298" s="14">
        <v>1228719.625</v>
      </c>
      <c r="DG298" s="4"/>
      <c r="DH298" s="39"/>
      <c r="DI298" s="30"/>
      <c r="DJ298" s="31"/>
      <c r="DK298" s="14"/>
      <c r="DL298" s="4"/>
      <c r="DM298" s="39"/>
      <c r="DN298" s="30"/>
      <c r="DO298" s="31"/>
      <c r="DP298" s="14"/>
      <c r="DQ298" s="4"/>
      <c r="DR298" s="39"/>
      <c r="DS298" s="30"/>
      <c r="DT298" s="31"/>
      <c r="DU298" s="14"/>
      <c r="DV298" s="4"/>
      <c r="DW298" s="45">
        <v>24675</v>
      </c>
      <c r="DX298" s="14">
        <v>4688.25</v>
      </c>
      <c r="DY298" s="61">
        <v>29363.25</v>
      </c>
      <c r="DZ298" s="14">
        <v>1262619.75</v>
      </c>
      <c r="EA298" s="4"/>
      <c r="EB298" s="39"/>
      <c r="EC298" s="43"/>
      <c r="ED298" s="31"/>
      <c r="EE298" s="14"/>
      <c r="EF298" s="4"/>
      <c r="EG298" s="39"/>
      <c r="EH298" s="30"/>
      <c r="EI298" s="31"/>
      <c r="EJ298" s="14"/>
      <c r="EK298" s="4"/>
      <c r="EL298" s="39"/>
      <c r="EM298" s="30"/>
      <c r="EN298" s="31"/>
      <c r="EO298" s="14"/>
      <c r="EP298" s="4"/>
      <c r="EQ298" s="39"/>
      <c r="ER298" s="30"/>
      <c r="ES298" s="31"/>
      <c r="ET298" s="14"/>
      <c r="EU298" s="4"/>
      <c r="EV298" s="39"/>
      <c r="EW298" s="30"/>
      <c r="EX298" s="31"/>
      <c r="EY298" s="14"/>
      <c r="EZ298" s="286"/>
      <c r="FA298" s="39">
        <v>39014</v>
      </c>
      <c r="FB298" s="14">
        <v>7412.66</v>
      </c>
      <c r="FC298" s="31">
        <v>46426.66</v>
      </c>
      <c r="FD298" s="14">
        <v>1996346.3800000001</v>
      </c>
      <c r="FE298" s="4"/>
      <c r="FF298" s="39"/>
      <c r="FG298" s="30"/>
      <c r="FH298" s="31"/>
      <c r="FI298" s="14"/>
      <c r="FJ298" s="94"/>
      <c r="FK298" s="87">
        <f t="shared" si="315"/>
        <v>24682.199359999999</v>
      </c>
      <c r="FL298" s="87"/>
      <c r="FM298" s="87"/>
      <c r="FN298" s="87">
        <f t="shared" si="348"/>
        <v>42518.7</v>
      </c>
      <c r="FO298" s="87"/>
      <c r="FP298" s="87"/>
      <c r="FQ298" s="87"/>
      <c r="FR298" s="87">
        <f t="shared" si="320"/>
        <v>24383.1</v>
      </c>
      <c r="FS298" s="87"/>
      <c r="FT298" s="87"/>
      <c r="FU298" s="87"/>
      <c r="FV298" s="87"/>
      <c r="FW298" s="87"/>
      <c r="FX298" s="87">
        <f t="shared" si="332"/>
        <v>38318</v>
      </c>
      <c r="FY298" s="87">
        <f t="shared" si="321"/>
        <v>31882</v>
      </c>
      <c r="FZ298" s="87"/>
      <c r="GA298" s="87">
        <f t="shared" si="322"/>
        <v>22134</v>
      </c>
      <c r="GB298" s="87">
        <f t="shared" si="323"/>
        <v>38080</v>
      </c>
      <c r="GC298" s="87"/>
      <c r="GD298" s="87">
        <f t="shared" si="324"/>
        <v>28574.875</v>
      </c>
      <c r="GE298" s="87"/>
      <c r="GF298" s="87"/>
      <c r="GG298" s="87"/>
      <c r="GH298" s="87">
        <f t="shared" si="325"/>
        <v>29363.25</v>
      </c>
      <c r="GI298" s="87"/>
      <c r="GJ298" s="87"/>
      <c r="GK298" s="87"/>
      <c r="GL298" s="87"/>
      <c r="GM298" s="87"/>
      <c r="GN298" s="87">
        <f t="shared" si="330"/>
        <v>46426.66</v>
      </c>
      <c r="GO298" s="87"/>
      <c r="GP298" s="95"/>
      <c r="GQ298" s="87">
        <f t="shared" si="316"/>
        <v>24682.199359999999</v>
      </c>
      <c r="GR298" s="96">
        <f t="shared" si="312"/>
        <v>22134</v>
      </c>
      <c r="GS298" s="20" t="str">
        <f t="shared" si="340"/>
        <v>LABORATORIOS GOTHAPLAST LTDA</v>
      </c>
      <c r="GT298" s="96">
        <f t="shared" si="326"/>
        <v>19745.759488</v>
      </c>
      <c r="GU298" s="96">
        <f t="shared" si="327"/>
        <v>26560.799999999999</v>
      </c>
      <c r="GV298" s="96">
        <f t="shared" si="341"/>
        <v>33520.064999999995</v>
      </c>
      <c r="GW298" s="87">
        <f t="shared" si="346"/>
        <v>-2548.1993599999987</v>
      </c>
      <c r="GX298" s="88">
        <f t="shared" si="347"/>
        <v>-0.10324036860870728</v>
      </c>
      <c r="GY298" s="96">
        <f t="shared" si="342"/>
        <v>22134</v>
      </c>
      <c r="GZ298" s="96">
        <f t="shared" si="313"/>
        <v>951762</v>
      </c>
    </row>
    <row r="299" spans="1:210" s="27" customFormat="1" ht="30" customHeight="1">
      <c r="A299" s="17">
        <v>283</v>
      </c>
      <c r="B299" s="18" t="s">
        <v>659</v>
      </c>
      <c r="C299" s="53" t="s">
        <v>660</v>
      </c>
      <c r="D299" s="55"/>
      <c r="E299" s="51">
        <v>22</v>
      </c>
      <c r="F299" s="19" t="s">
        <v>970</v>
      </c>
      <c r="G299" s="20" t="s">
        <v>981</v>
      </c>
      <c r="H299" s="60"/>
      <c r="I299" s="90" t="s">
        <v>1045</v>
      </c>
      <c r="J299" s="14">
        <v>22586.2</v>
      </c>
      <c r="K299" s="14"/>
      <c r="L299" s="14"/>
      <c r="M299" s="14">
        <f t="shared" si="350"/>
        <v>24682.199359999999</v>
      </c>
      <c r="N299" s="14">
        <f t="shared" si="351"/>
        <v>24682.199359999999</v>
      </c>
      <c r="O299" s="14">
        <f t="shared" si="314"/>
        <v>543008.38592000003</v>
      </c>
      <c r="P299" s="286"/>
      <c r="Q299" s="39"/>
      <c r="R299" s="30"/>
      <c r="S299" s="31"/>
      <c r="T299" s="31"/>
      <c r="U299" s="4"/>
      <c r="V299" s="39"/>
      <c r="W299" s="30"/>
      <c r="X299" s="31"/>
      <c r="Y299" s="31"/>
      <c r="Z299" s="286"/>
      <c r="AA299" s="39">
        <v>35730</v>
      </c>
      <c r="AB299" s="14">
        <v>6788.7</v>
      </c>
      <c r="AC299" s="31">
        <v>42518.7</v>
      </c>
      <c r="AD299" s="31">
        <v>935411.39999999991</v>
      </c>
      <c r="AE299" s="4"/>
      <c r="AF299" s="39"/>
      <c r="AG299" s="30"/>
      <c r="AH299" s="31"/>
      <c r="AI299" s="31"/>
      <c r="AJ299" s="4"/>
      <c r="AK299" s="39"/>
      <c r="AL299" s="39"/>
      <c r="AM299" s="31"/>
      <c r="AN299" s="31"/>
      <c r="AO299" s="4"/>
      <c r="AP299" s="39"/>
      <c r="AQ299" s="30"/>
      <c r="AR299" s="31"/>
      <c r="AS299" s="14"/>
      <c r="AT299" s="4"/>
      <c r="AU299" s="39">
        <v>20490</v>
      </c>
      <c r="AV299" s="14">
        <v>3893.1</v>
      </c>
      <c r="AW299" s="31">
        <v>24383.1</v>
      </c>
      <c r="AX299" s="14">
        <v>536428.19999999995</v>
      </c>
      <c r="AY299" s="4"/>
      <c r="AZ299" s="39"/>
      <c r="BA299" s="30"/>
      <c r="BB299" s="31"/>
      <c r="BC299" s="31"/>
      <c r="BD299" s="4"/>
      <c r="BE299" s="39"/>
      <c r="BF299" s="30"/>
      <c r="BG299" s="31"/>
      <c r="BH299" s="14"/>
      <c r="BI299" s="4"/>
      <c r="BJ299" s="39"/>
      <c r="BK299" s="30"/>
      <c r="BL299" s="31"/>
      <c r="BM299" s="14"/>
      <c r="BN299" s="4"/>
      <c r="BO299" s="39"/>
      <c r="BP299" s="30"/>
      <c r="BQ299" s="31"/>
      <c r="BR299" s="14"/>
      <c r="BS299" s="4"/>
      <c r="BT299" s="39"/>
      <c r="BU299" s="30"/>
      <c r="BV299" s="31"/>
      <c r="BW299" s="14"/>
      <c r="BX299" s="4"/>
      <c r="BY299" s="40">
        <v>32200</v>
      </c>
      <c r="BZ299" s="37">
        <v>6118</v>
      </c>
      <c r="CA299" s="41">
        <v>38318</v>
      </c>
      <c r="CB299" s="14">
        <v>842996</v>
      </c>
      <c r="CC299" s="4"/>
      <c r="CD299" s="35">
        <v>26792</v>
      </c>
      <c r="CE299" s="37">
        <v>5090</v>
      </c>
      <c r="CF299" s="31">
        <v>31882</v>
      </c>
      <c r="CG299" s="14">
        <v>701404</v>
      </c>
      <c r="CH299" s="4"/>
      <c r="CI299" s="39"/>
      <c r="CJ299" s="30"/>
      <c r="CK299" s="31"/>
      <c r="CL299" s="14"/>
      <c r="CM299" s="4"/>
      <c r="CN299" s="39">
        <v>18600</v>
      </c>
      <c r="CO299" s="14">
        <v>3534</v>
      </c>
      <c r="CP299" s="31">
        <v>22134</v>
      </c>
      <c r="CQ299" s="14">
        <v>486948</v>
      </c>
      <c r="CR299" s="4"/>
      <c r="CS299" s="39">
        <v>32000</v>
      </c>
      <c r="CT299" s="14">
        <v>6080</v>
      </c>
      <c r="CU299" s="39">
        <v>38080</v>
      </c>
      <c r="CV299" s="14">
        <v>837760</v>
      </c>
      <c r="CW299" s="4"/>
      <c r="CX299" s="39"/>
      <c r="CY299" s="30"/>
      <c r="CZ299" s="31"/>
      <c r="DA299" s="14"/>
      <c r="DB299" s="286"/>
      <c r="DC299" s="14">
        <v>24012.5</v>
      </c>
      <c r="DD299" s="14">
        <v>4562.375</v>
      </c>
      <c r="DE299" s="14">
        <v>28574.875</v>
      </c>
      <c r="DF299" s="14">
        <v>628647.25</v>
      </c>
      <c r="DG299" s="4"/>
      <c r="DH299" s="39"/>
      <c r="DI299" s="30"/>
      <c r="DJ299" s="31"/>
      <c r="DK299" s="14"/>
      <c r="DL299" s="4"/>
      <c r="DM299" s="39"/>
      <c r="DN299" s="30"/>
      <c r="DO299" s="31"/>
      <c r="DP299" s="14"/>
      <c r="DQ299" s="4"/>
      <c r="DR299" s="39"/>
      <c r="DS299" s="30"/>
      <c r="DT299" s="31"/>
      <c r="DU299" s="14"/>
      <c r="DV299" s="4"/>
      <c r="DW299" s="45">
        <v>24675</v>
      </c>
      <c r="DX299" s="14">
        <v>4688.25</v>
      </c>
      <c r="DY299" s="61">
        <v>29363.25</v>
      </c>
      <c r="DZ299" s="14">
        <v>645991.5</v>
      </c>
      <c r="EA299" s="4"/>
      <c r="EB299" s="39"/>
      <c r="EC299" s="43"/>
      <c r="ED299" s="31"/>
      <c r="EE299" s="14"/>
      <c r="EF299" s="4"/>
      <c r="EG299" s="39"/>
      <c r="EH299" s="30"/>
      <c r="EI299" s="31"/>
      <c r="EJ299" s="14"/>
      <c r="EK299" s="4"/>
      <c r="EL299" s="39"/>
      <c r="EM299" s="30"/>
      <c r="EN299" s="31"/>
      <c r="EO299" s="14"/>
      <c r="EP299" s="4"/>
      <c r="EQ299" s="39"/>
      <c r="ER299" s="30"/>
      <c r="ES299" s="31"/>
      <c r="ET299" s="14"/>
      <c r="EU299" s="4"/>
      <c r="EV299" s="39"/>
      <c r="EW299" s="30"/>
      <c r="EX299" s="31"/>
      <c r="EY299" s="14"/>
      <c r="EZ299" s="286"/>
      <c r="FA299" s="39">
        <v>39014</v>
      </c>
      <c r="FB299" s="14">
        <v>7412.66</v>
      </c>
      <c r="FC299" s="31">
        <v>46426.66</v>
      </c>
      <c r="FD299" s="14">
        <v>1021386.52</v>
      </c>
      <c r="FE299" s="4"/>
      <c r="FF299" s="39"/>
      <c r="FG299" s="30"/>
      <c r="FH299" s="31"/>
      <c r="FI299" s="14"/>
      <c r="FJ299" s="94"/>
      <c r="FK299" s="87">
        <f t="shared" si="315"/>
        <v>24682.199359999999</v>
      </c>
      <c r="FL299" s="87"/>
      <c r="FM299" s="87"/>
      <c r="FN299" s="87">
        <f t="shared" si="348"/>
        <v>42518.7</v>
      </c>
      <c r="FO299" s="87"/>
      <c r="FP299" s="87"/>
      <c r="FQ299" s="87"/>
      <c r="FR299" s="87">
        <f t="shared" si="320"/>
        <v>24383.1</v>
      </c>
      <c r="FS299" s="87"/>
      <c r="FT299" s="87"/>
      <c r="FU299" s="87"/>
      <c r="FV299" s="87"/>
      <c r="FW299" s="87"/>
      <c r="FX299" s="87">
        <f t="shared" si="332"/>
        <v>38318</v>
      </c>
      <c r="FY299" s="87">
        <f t="shared" si="321"/>
        <v>31882</v>
      </c>
      <c r="FZ299" s="87"/>
      <c r="GA299" s="87">
        <f t="shared" si="322"/>
        <v>22134</v>
      </c>
      <c r="GB299" s="87">
        <f t="shared" si="323"/>
        <v>38080</v>
      </c>
      <c r="GC299" s="87"/>
      <c r="GD299" s="87">
        <f t="shared" si="324"/>
        <v>28574.875</v>
      </c>
      <c r="GE299" s="87"/>
      <c r="GF299" s="87"/>
      <c r="GG299" s="87"/>
      <c r="GH299" s="87">
        <f t="shared" si="325"/>
        <v>29363.25</v>
      </c>
      <c r="GI299" s="87"/>
      <c r="GJ299" s="87"/>
      <c r="GK299" s="87"/>
      <c r="GL299" s="87"/>
      <c r="GM299" s="87"/>
      <c r="GN299" s="87">
        <f t="shared" si="330"/>
        <v>46426.66</v>
      </c>
      <c r="GO299" s="87"/>
      <c r="GP299" s="95"/>
      <c r="GQ299" s="87">
        <f t="shared" si="316"/>
        <v>24682.199359999999</v>
      </c>
      <c r="GR299" s="96">
        <f t="shared" si="312"/>
        <v>22134</v>
      </c>
      <c r="GS299" s="20" t="str">
        <f t="shared" si="340"/>
        <v>LABORATORIOS GOTHAPLAST LTDA</v>
      </c>
      <c r="GT299" s="96">
        <f t="shared" si="326"/>
        <v>19745.759488</v>
      </c>
      <c r="GU299" s="96">
        <f t="shared" si="327"/>
        <v>26560.799999999999</v>
      </c>
      <c r="GV299" s="96">
        <f t="shared" si="341"/>
        <v>33520.064999999995</v>
      </c>
      <c r="GW299" s="87">
        <f t="shared" si="346"/>
        <v>-2548.1993599999987</v>
      </c>
      <c r="GX299" s="88">
        <f t="shared" si="347"/>
        <v>-0.10324036860870728</v>
      </c>
      <c r="GY299" s="96">
        <f t="shared" si="342"/>
        <v>22134</v>
      </c>
      <c r="GZ299" s="96">
        <f t="shared" si="313"/>
        <v>486948</v>
      </c>
    </row>
    <row r="300" spans="1:210" s="27" customFormat="1" ht="30" customHeight="1">
      <c r="A300" s="17">
        <v>284</v>
      </c>
      <c r="B300" s="18" t="s">
        <v>661</v>
      </c>
      <c r="C300" s="53" t="s">
        <v>662</v>
      </c>
      <c r="D300" s="55"/>
      <c r="E300" s="51">
        <v>196</v>
      </c>
      <c r="F300" s="19" t="s">
        <v>970</v>
      </c>
      <c r="G300" s="20" t="s">
        <v>981</v>
      </c>
      <c r="H300" s="60"/>
      <c r="I300" s="90" t="s">
        <v>1024</v>
      </c>
      <c r="J300" s="14">
        <v>1733</v>
      </c>
      <c r="K300" s="14"/>
      <c r="L300" s="14"/>
      <c r="M300" s="14">
        <f t="shared" si="350"/>
        <v>1893.8224</v>
      </c>
      <c r="N300" s="14">
        <f t="shared" si="351"/>
        <v>1893.8224</v>
      </c>
      <c r="O300" s="14">
        <f t="shared" si="314"/>
        <v>371189.19040000002</v>
      </c>
      <c r="P300" s="286"/>
      <c r="Q300" s="39"/>
      <c r="R300" s="30"/>
      <c r="S300" s="31"/>
      <c r="T300" s="31"/>
      <c r="U300" s="4"/>
      <c r="V300" s="39"/>
      <c r="W300" s="30"/>
      <c r="X300" s="31"/>
      <c r="Y300" s="31"/>
      <c r="Z300" s="286"/>
      <c r="AA300" s="39"/>
      <c r="AB300" s="39"/>
      <c r="AC300" s="31"/>
      <c r="AD300" s="31"/>
      <c r="AE300" s="4"/>
      <c r="AF300" s="39"/>
      <c r="AG300" s="30"/>
      <c r="AH300" s="31"/>
      <c r="AI300" s="31"/>
      <c r="AJ300" s="4"/>
      <c r="AK300" s="39"/>
      <c r="AL300" s="39"/>
      <c r="AM300" s="31"/>
      <c r="AN300" s="31"/>
      <c r="AO300" s="4"/>
      <c r="AP300" s="39"/>
      <c r="AQ300" s="30"/>
      <c r="AR300" s="31"/>
      <c r="AS300" s="14"/>
      <c r="AT300" s="4"/>
      <c r="AU300" s="39"/>
      <c r="AV300" s="30"/>
      <c r="AW300" s="31"/>
      <c r="AX300" s="14"/>
      <c r="AY300" s="4"/>
      <c r="AZ300" s="39"/>
      <c r="BA300" s="30"/>
      <c r="BB300" s="31"/>
      <c r="BC300" s="31"/>
      <c r="BD300" s="4"/>
      <c r="BE300" s="39"/>
      <c r="BF300" s="30"/>
      <c r="BG300" s="31"/>
      <c r="BH300" s="14"/>
      <c r="BI300" s="4"/>
      <c r="BJ300" s="39"/>
      <c r="BK300" s="30"/>
      <c r="BL300" s="31"/>
      <c r="BM300" s="14"/>
      <c r="BN300" s="4"/>
      <c r="BO300" s="39"/>
      <c r="BP300" s="30"/>
      <c r="BQ300" s="31"/>
      <c r="BR300" s="14"/>
      <c r="BS300" s="4"/>
      <c r="BT300" s="39"/>
      <c r="BU300" s="30"/>
      <c r="BV300" s="31"/>
      <c r="BW300" s="14"/>
      <c r="BX300" s="4"/>
      <c r="BY300" s="39"/>
      <c r="BZ300" s="30"/>
      <c r="CA300" s="31"/>
      <c r="CB300" s="14"/>
      <c r="CC300" s="4"/>
      <c r="CD300" s="35"/>
      <c r="CE300" s="33"/>
      <c r="CF300" s="31"/>
      <c r="CG300" s="14"/>
      <c r="CH300" s="4"/>
      <c r="CI300" s="39"/>
      <c r="CJ300" s="30"/>
      <c r="CK300" s="31"/>
      <c r="CL300" s="14"/>
      <c r="CM300" s="4"/>
      <c r="CN300" s="39"/>
      <c r="CO300" s="30"/>
      <c r="CP300" s="31"/>
      <c r="CQ300" s="14"/>
      <c r="CR300" s="4"/>
      <c r="CS300" s="39"/>
      <c r="CT300" s="39"/>
      <c r="CU300" s="39"/>
      <c r="CV300" s="14"/>
      <c r="CW300" s="4"/>
      <c r="CX300" s="39"/>
      <c r="CY300" s="30"/>
      <c r="CZ300" s="31"/>
      <c r="DA300" s="14"/>
      <c r="DB300" s="286"/>
      <c r="DC300" s="14"/>
      <c r="DD300" s="14"/>
      <c r="DE300" s="14"/>
      <c r="DF300" s="14"/>
      <c r="DG300" s="4"/>
      <c r="DH300" s="39"/>
      <c r="DI300" s="30"/>
      <c r="DJ300" s="31"/>
      <c r="DK300" s="14"/>
      <c r="DL300" s="4"/>
      <c r="DM300" s="39"/>
      <c r="DN300" s="30"/>
      <c r="DO300" s="31"/>
      <c r="DP300" s="14"/>
      <c r="DQ300" s="4"/>
      <c r="DR300" s="39"/>
      <c r="DS300" s="30"/>
      <c r="DT300" s="31"/>
      <c r="DU300" s="14"/>
      <c r="DV300" s="4"/>
      <c r="DW300" s="46"/>
      <c r="DX300" s="14"/>
      <c r="DY300" s="61"/>
      <c r="DZ300" s="14"/>
      <c r="EA300" s="4"/>
      <c r="EB300" s="39"/>
      <c r="EC300" s="43"/>
      <c r="ED300" s="31"/>
      <c r="EE300" s="14"/>
      <c r="EF300" s="4"/>
      <c r="EG300" s="39"/>
      <c r="EH300" s="30"/>
      <c r="EI300" s="31"/>
      <c r="EJ300" s="14"/>
      <c r="EK300" s="4"/>
      <c r="EL300" s="39"/>
      <c r="EM300" s="30"/>
      <c r="EN300" s="31"/>
      <c r="EO300" s="14"/>
      <c r="EP300" s="4"/>
      <c r="EQ300" s="39"/>
      <c r="ER300" s="30"/>
      <c r="ES300" s="31"/>
      <c r="ET300" s="14"/>
      <c r="EU300" s="4"/>
      <c r="EV300" s="39"/>
      <c r="EW300" s="30"/>
      <c r="EX300" s="31"/>
      <c r="EY300" s="14"/>
      <c r="EZ300" s="286"/>
      <c r="FA300" s="39"/>
      <c r="FB300" s="30"/>
      <c r="FC300" s="31"/>
      <c r="FD300" s="14"/>
      <c r="FE300" s="4"/>
      <c r="FF300" s="39"/>
      <c r="FG300" s="30"/>
      <c r="FH300" s="31"/>
      <c r="FI300" s="14"/>
      <c r="FJ300" s="94"/>
      <c r="FK300" s="87">
        <f t="shared" si="315"/>
        <v>1893.8224</v>
      </c>
      <c r="FL300" s="87"/>
      <c r="FM300" s="87"/>
      <c r="FN300" s="87"/>
      <c r="FO300" s="87"/>
      <c r="FP300" s="87"/>
      <c r="FQ300" s="87"/>
      <c r="FR300" s="87"/>
      <c r="FS300" s="87"/>
      <c r="FT300" s="87"/>
      <c r="FU300" s="87"/>
      <c r="FV300" s="87"/>
      <c r="FW300" s="87"/>
      <c r="FX300" s="87"/>
      <c r="FY300" s="87"/>
      <c r="FZ300" s="87"/>
      <c r="GA300" s="87"/>
      <c r="GB300" s="87"/>
      <c r="GC300" s="87"/>
      <c r="GD300" s="87"/>
      <c r="GE300" s="87"/>
      <c r="GF300" s="87"/>
      <c r="GG300" s="87"/>
      <c r="GH300" s="87"/>
      <c r="GI300" s="87"/>
      <c r="GJ300" s="87"/>
      <c r="GK300" s="87"/>
      <c r="GL300" s="87"/>
      <c r="GM300" s="87"/>
      <c r="GN300" s="87"/>
      <c r="GO300" s="87"/>
      <c r="GP300" s="95"/>
      <c r="GQ300" s="87">
        <f t="shared" si="316"/>
        <v>1893.8224</v>
      </c>
      <c r="GR300" s="96">
        <f t="shared" si="312"/>
        <v>0</v>
      </c>
      <c r="GS300" s="20" t="s">
        <v>1021</v>
      </c>
      <c r="GT300" s="96">
        <f t="shared" si="326"/>
        <v>1515.0579200000002</v>
      </c>
      <c r="GU300" s="96">
        <f t="shared" si="327"/>
        <v>0</v>
      </c>
      <c r="GV300" s="96">
        <v>0</v>
      </c>
      <c r="GW300" s="87">
        <v>0</v>
      </c>
      <c r="GX300" s="88">
        <f t="shared" si="347"/>
        <v>0</v>
      </c>
      <c r="GY300" s="96">
        <f>GQ300</f>
        <v>1893.8224</v>
      </c>
      <c r="GZ300" s="96">
        <f t="shared" si="313"/>
        <v>371189.19040000002</v>
      </c>
    </row>
    <row r="301" spans="1:210" s="27" customFormat="1" ht="30" customHeight="1">
      <c r="A301" s="17">
        <v>285</v>
      </c>
      <c r="B301" s="18" t="s">
        <v>663</v>
      </c>
      <c r="C301" s="53" t="s">
        <v>664</v>
      </c>
      <c r="D301" s="55"/>
      <c r="E301" s="51">
        <v>1500</v>
      </c>
      <c r="F301" s="19" t="s">
        <v>970</v>
      </c>
      <c r="G301" s="20" t="s">
        <v>981</v>
      </c>
      <c r="H301" s="60"/>
      <c r="I301" s="90" t="s">
        <v>1032</v>
      </c>
      <c r="J301" s="14">
        <v>1463</v>
      </c>
      <c r="K301" s="14"/>
      <c r="L301" s="14">
        <f t="shared" ref="L301:L304" si="352">(J301*13.12%)+J301</f>
        <v>1654.9456</v>
      </c>
      <c r="M301" s="14">
        <f t="shared" ref="M301:M304" si="353">(L301*9.28%)+L301</f>
        <v>1808.5245516800001</v>
      </c>
      <c r="N301" s="14">
        <f t="shared" si="351"/>
        <v>1808.5245516800001</v>
      </c>
      <c r="O301" s="14">
        <f t="shared" si="314"/>
        <v>2712786.8275200003</v>
      </c>
      <c r="P301" s="286"/>
      <c r="Q301" s="39"/>
      <c r="R301" s="30"/>
      <c r="S301" s="31"/>
      <c r="T301" s="31"/>
      <c r="U301" s="4"/>
      <c r="V301" s="39"/>
      <c r="W301" s="30"/>
      <c r="X301" s="31"/>
      <c r="Y301" s="31"/>
      <c r="Z301" s="286"/>
      <c r="AA301" s="39"/>
      <c r="AB301" s="39"/>
      <c r="AC301" s="31"/>
      <c r="AD301" s="31"/>
      <c r="AE301" s="4"/>
      <c r="AF301" s="39"/>
      <c r="AG301" s="30"/>
      <c r="AH301" s="31"/>
      <c r="AI301" s="31"/>
      <c r="AJ301" s="4"/>
      <c r="AK301" s="39"/>
      <c r="AL301" s="39"/>
      <c r="AM301" s="31"/>
      <c r="AN301" s="31"/>
      <c r="AO301" s="4"/>
      <c r="AP301" s="39"/>
      <c r="AQ301" s="30"/>
      <c r="AR301" s="31"/>
      <c r="AS301" s="14"/>
      <c r="AT301" s="4"/>
      <c r="AU301" s="39"/>
      <c r="AV301" s="30"/>
      <c r="AW301" s="31"/>
      <c r="AX301" s="14"/>
      <c r="AY301" s="4"/>
      <c r="AZ301" s="39"/>
      <c r="BA301" s="30"/>
      <c r="BB301" s="31"/>
      <c r="BC301" s="31"/>
      <c r="BD301" s="4"/>
      <c r="BE301" s="39"/>
      <c r="BF301" s="30"/>
      <c r="BG301" s="31"/>
      <c r="BH301" s="14"/>
      <c r="BI301" s="4"/>
      <c r="BJ301" s="39"/>
      <c r="BK301" s="30"/>
      <c r="BL301" s="31"/>
      <c r="BM301" s="14"/>
      <c r="BN301" s="4"/>
      <c r="BO301" s="39"/>
      <c r="BP301" s="30"/>
      <c r="BQ301" s="31"/>
      <c r="BR301" s="14"/>
      <c r="BS301" s="4"/>
      <c r="BT301" s="39"/>
      <c r="BU301" s="30"/>
      <c r="BV301" s="31"/>
      <c r="BW301" s="14"/>
      <c r="BX301" s="4"/>
      <c r="BY301" s="39"/>
      <c r="BZ301" s="30"/>
      <c r="CA301" s="31"/>
      <c r="CB301" s="14"/>
      <c r="CC301" s="4"/>
      <c r="CD301" s="35"/>
      <c r="CE301" s="33"/>
      <c r="CF301" s="31"/>
      <c r="CG301" s="14"/>
      <c r="CH301" s="4"/>
      <c r="CI301" s="39"/>
      <c r="CJ301" s="30"/>
      <c r="CK301" s="31"/>
      <c r="CL301" s="14"/>
      <c r="CM301" s="4"/>
      <c r="CN301" s="39"/>
      <c r="CO301" s="30"/>
      <c r="CP301" s="31"/>
      <c r="CQ301" s="14"/>
      <c r="CR301" s="4"/>
      <c r="CS301" s="39"/>
      <c r="CT301" s="39"/>
      <c r="CU301" s="39"/>
      <c r="CV301" s="14"/>
      <c r="CW301" s="4"/>
      <c r="CX301" s="39"/>
      <c r="CY301" s="30"/>
      <c r="CZ301" s="31"/>
      <c r="DA301" s="14"/>
      <c r="DB301" s="286"/>
      <c r="DC301" s="14"/>
      <c r="DD301" s="14"/>
      <c r="DE301" s="14"/>
      <c r="DF301" s="14"/>
      <c r="DG301" s="4"/>
      <c r="DH301" s="39"/>
      <c r="DI301" s="30"/>
      <c r="DJ301" s="31"/>
      <c r="DK301" s="14"/>
      <c r="DL301" s="4"/>
      <c r="DM301" s="39"/>
      <c r="DN301" s="30"/>
      <c r="DO301" s="31"/>
      <c r="DP301" s="14"/>
      <c r="DQ301" s="4"/>
      <c r="DR301" s="39"/>
      <c r="DS301" s="30"/>
      <c r="DT301" s="31"/>
      <c r="DU301" s="14"/>
      <c r="DV301" s="4"/>
      <c r="DW301" s="46"/>
      <c r="DX301" s="61"/>
      <c r="DY301" s="61"/>
      <c r="DZ301" s="14"/>
      <c r="EA301" s="4"/>
      <c r="EB301" s="39"/>
      <c r="EC301" s="43"/>
      <c r="ED301" s="31"/>
      <c r="EE301" s="14"/>
      <c r="EF301" s="4"/>
      <c r="EG301" s="39"/>
      <c r="EH301" s="30"/>
      <c r="EI301" s="31"/>
      <c r="EJ301" s="14"/>
      <c r="EK301" s="4"/>
      <c r="EL301" s="39"/>
      <c r="EM301" s="30"/>
      <c r="EN301" s="31"/>
      <c r="EO301" s="14"/>
      <c r="EP301" s="4"/>
      <c r="EQ301" s="39"/>
      <c r="ER301" s="30"/>
      <c r="ES301" s="31"/>
      <c r="ET301" s="14"/>
      <c r="EU301" s="4"/>
      <c r="EV301" s="39"/>
      <c r="EW301" s="30"/>
      <c r="EX301" s="31"/>
      <c r="EY301" s="14"/>
      <c r="EZ301" s="286"/>
      <c r="FA301" s="39"/>
      <c r="FB301" s="30"/>
      <c r="FC301" s="31"/>
      <c r="FD301" s="14"/>
      <c r="FE301" s="4"/>
      <c r="FF301" s="39"/>
      <c r="FG301" s="30"/>
      <c r="FH301" s="31"/>
      <c r="FI301" s="14"/>
      <c r="FJ301" s="94"/>
      <c r="FK301" s="87">
        <f t="shared" si="315"/>
        <v>1808.5245516800001</v>
      </c>
      <c r="FL301" s="87"/>
      <c r="FM301" s="87"/>
      <c r="FN301" s="87"/>
      <c r="FO301" s="87"/>
      <c r="FP301" s="87"/>
      <c r="FQ301" s="87"/>
      <c r="FR301" s="87"/>
      <c r="FS301" s="87"/>
      <c r="FT301" s="87"/>
      <c r="FU301" s="87"/>
      <c r="FV301" s="87"/>
      <c r="FW301" s="87"/>
      <c r="FX301" s="87"/>
      <c r="FY301" s="87"/>
      <c r="FZ301" s="87"/>
      <c r="GA301" s="87"/>
      <c r="GB301" s="87"/>
      <c r="GC301" s="87"/>
      <c r="GD301" s="87"/>
      <c r="GE301" s="87"/>
      <c r="GF301" s="87"/>
      <c r="GG301" s="87"/>
      <c r="GH301" s="87"/>
      <c r="GI301" s="87"/>
      <c r="GJ301" s="87"/>
      <c r="GK301" s="87"/>
      <c r="GL301" s="87"/>
      <c r="GM301" s="87"/>
      <c r="GN301" s="87"/>
      <c r="GO301" s="87"/>
      <c r="GP301" s="95"/>
      <c r="GQ301" s="87">
        <f t="shared" si="316"/>
        <v>1808.5245516800001</v>
      </c>
      <c r="GR301" s="96">
        <f t="shared" si="312"/>
        <v>0</v>
      </c>
      <c r="GS301" s="20" t="s">
        <v>1021</v>
      </c>
      <c r="GT301" s="96">
        <f t="shared" si="326"/>
        <v>1446.819641344</v>
      </c>
      <c r="GU301" s="96">
        <f t="shared" si="327"/>
        <v>0</v>
      </c>
      <c r="GV301" s="96">
        <v>0</v>
      </c>
      <c r="GW301" s="87">
        <v>0</v>
      </c>
      <c r="GX301" s="88">
        <f t="shared" si="347"/>
        <v>0</v>
      </c>
      <c r="GY301" s="96">
        <f>GQ301</f>
        <v>1808.5245516800001</v>
      </c>
      <c r="GZ301" s="96">
        <f t="shared" si="313"/>
        <v>2712786.8275200003</v>
      </c>
    </row>
    <row r="302" spans="1:210" s="27" customFormat="1" ht="30" customHeight="1">
      <c r="A302" s="17">
        <v>286</v>
      </c>
      <c r="B302" s="18" t="s">
        <v>665</v>
      </c>
      <c r="C302" s="53" t="s">
        <v>666</v>
      </c>
      <c r="D302" s="55"/>
      <c r="E302" s="51">
        <v>256</v>
      </c>
      <c r="F302" s="19" t="s">
        <v>970</v>
      </c>
      <c r="G302" s="20" t="s">
        <v>981</v>
      </c>
      <c r="H302" s="60"/>
      <c r="I302" s="90" t="s">
        <v>1026</v>
      </c>
      <c r="J302" s="14">
        <v>2466</v>
      </c>
      <c r="K302" s="14"/>
      <c r="L302" s="14">
        <f t="shared" si="352"/>
        <v>2789.5392000000002</v>
      </c>
      <c r="M302" s="14">
        <f t="shared" si="353"/>
        <v>3048.4084377600002</v>
      </c>
      <c r="N302" s="14">
        <f t="shared" si="351"/>
        <v>3048.4084377600002</v>
      </c>
      <c r="O302" s="14">
        <f t="shared" si="314"/>
        <v>780392.56006656005</v>
      </c>
      <c r="P302" s="286"/>
      <c r="Q302" s="39"/>
      <c r="R302" s="30"/>
      <c r="S302" s="31"/>
      <c r="T302" s="31"/>
      <c r="U302" s="4"/>
      <c r="V302" s="39"/>
      <c r="W302" s="30"/>
      <c r="X302" s="31"/>
      <c r="Y302" s="31"/>
      <c r="Z302" s="286"/>
      <c r="AA302" s="39"/>
      <c r="AB302" s="39"/>
      <c r="AC302" s="31"/>
      <c r="AD302" s="31"/>
      <c r="AE302" s="4"/>
      <c r="AF302" s="39"/>
      <c r="AG302" s="30"/>
      <c r="AH302" s="31"/>
      <c r="AI302" s="31"/>
      <c r="AJ302" s="4"/>
      <c r="AK302" s="39"/>
      <c r="AL302" s="39"/>
      <c r="AM302" s="31"/>
      <c r="AN302" s="31"/>
      <c r="AO302" s="4"/>
      <c r="AP302" s="39"/>
      <c r="AQ302" s="30"/>
      <c r="AR302" s="31"/>
      <c r="AS302" s="14"/>
      <c r="AT302" s="4"/>
      <c r="AU302" s="39">
        <v>2970</v>
      </c>
      <c r="AV302" s="30">
        <v>0</v>
      </c>
      <c r="AW302" s="31">
        <v>2970</v>
      </c>
      <c r="AX302" s="14">
        <v>760320</v>
      </c>
      <c r="AY302" s="4"/>
      <c r="AZ302" s="39"/>
      <c r="BA302" s="30"/>
      <c r="BB302" s="31"/>
      <c r="BC302" s="31"/>
      <c r="BD302" s="4"/>
      <c r="BE302" s="39"/>
      <c r="BF302" s="30"/>
      <c r="BG302" s="31"/>
      <c r="BH302" s="14"/>
      <c r="BI302" s="4"/>
      <c r="BJ302" s="39"/>
      <c r="BK302" s="30"/>
      <c r="BL302" s="31"/>
      <c r="BM302" s="14"/>
      <c r="BN302" s="4"/>
      <c r="BO302" s="39"/>
      <c r="BP302" s="30"/>
      <c r="BQ302" s="31"/>
      <c r="BR302" s="14"/>
      <c r="BS302" s="4"/>
      <c r="BT302" s="39"/>
      <c r="BU302" s="30"/>
      <c r="BV302" s="31"/>
      <c r="BW302" s="14"/>
      <c r="BX302" s="4"/>
      <c r="BY302" s="39"/>
      <c r="BZ302" s="30"/>
      <c r="CA302" s="31"/>
      <c r="CB302" s="14"/>
      <c r="CC302" s="4"/>
      <c r="CD302" s="35">
        <v>2596</v>
      </c>
      <c r="CE302" s="33"/>
      <c r="CF302" s="31">
        <v>2596</v>
      </c>
      <c r="CG302" s="14">
        <v>664576</v>
      </c>
      <c r="CH302" s="4"/>
      <c r="CI302" s="39"/>
      <c r="CJ302" s="30"/>
      <c r="CK302" s="31"/>
      <c r="CL302" s="14"/>
      <c r="CM302" s="4"/>
      <c r="CN302" s="39"/>
      <c r="CO302" s="30"/>
      <c r="CP302" s="31"/>
      <c r="CQ302" s="14"/>
      <c r="CR302" s="4"/>
      <c r="CS302" s="39"/>
      <c r="CT302" s="39"/>
      <c r="CU302" s="39"/>
      <c r="CV302" s="14"/>
      <c r="CW302" s="4"/>
      <c r="CX302" s="39"/>
      <c r="CY302" s="30"/>
      <c r="CZ302" s="31"/>
      <c r="DA302" s="14"/>
      <c r="DB302" s="286"/>
      <c r="DC302" s="14"/>
      <c r="DD302" s="14"/>
      <c r="DE302" s="14"/>
      <c r="DF302" s="14"/>
      <c r="DG302" s="4"/>
      <c r="DH302" s="39"/>
      <c r="DI302" s="30"/>
      <c r="DJ302" s="31"/>
      <c r="DK302" s="14"/>
      <c r="DL302" s="4"/>
      <c r="DM302" s="39"/>
      <c r="DN302" s="30"/>
      <c r="DO302" s="31"/>
      <c r="DP302" s="14"/>
      <c r="DQ302" s="4"/>
      <c r="DR302" s="39"/>
      <c r="DS302" s="30"/>
      <c r="DT302" s="31"/>
      <c r="DU302" s="14"/>
      <c r="DV302" s="4"/>
      <c r="DW302" s="45">
        <v>3649</v>
      </c>
      <c r="DX302" s="61">
        <v>0</v>
      </c>
      <c r="DY302" s="61">
        <v>3649</v>
      </c>
      <c r="DZ302" s="14">
        <v>934144</v>
      </c>
      <c r="EA302" s="4"/>
      <c r="EB302" s="39"/>
      <c r="EC302" s="43"/>
      <c r="ED302" s="31"/>
      <c r="EE302" s="14"/>
      <c r="EF302" s="4"/>
      <c r="EG302" s="39"/>
      <c r="EH302" s="30"/>
      <c r="EI302" s="31"/>
      <c r="EJ302" s="14"/>
      <c r="EK302" s="4"/>
      <c r="EL302" s="39"/>
      <c r="EM302" s="30"/>
      <c r="EN302" s="31"/>
      <c r="EO302" s="14"/>
      <c r="EP302" s="4"/>
      <c r="EQ302" s="39"/>
      <c r="ER302" s="30"/>
      <c r="ES302" s="31"/>
      <c r="ET302" s="14"/>
      <c r="EU302" s="4"/>
      <c r="EV302" s="39"/>
      <c r="EW302" s="30"/>
      <c r="EX302" s="31"/>
      <c r="EY302" s="14"/>
      <c r="EZ302" s="286"/>
      <c r="FA302" s="39"/>
      <c r="FB302" s="30"/>
      <c r="FC302" s="31"/>
      <c r="FD302" s="14"/>
      <c r="FE302" s="4"/>
      <c r="FF302" s="39"/>
      <c r="FG302" s="30"/>
      <c r="FH302" s="31"/>
      <c r="FI302" s="14"/>
      <c r="FJ302" s="94"/>
      <c r="FK302" s="87">
        <f t="shared" si="315"/>
        <v>3048.4084377600002</v>
      </c>
      <c r="FL302" s="87"/>
      <c r="FM302" s="87"/>
      <c r="FN302" s="87"/>
      <c r="FO302" s="87"/>
      <c r="FP302" s="87"/>
      <c r="FQ302" s="87"/>
      <c r="FR302" s="87">
        <f t="shared" si="320"/>
        <v>2970</v>
      </c>
      <c r="FS302" s="87"/>
      <c r="FT302" s="87"/>
      <c r="FU302" s="87"/>
      <c r="FV302" s="87"/>
      <c r="FW302" s="87"/>
      <c r="FX302" s="87"/>
      <c r="FY302" s="87">
        <f t="shared" si="321"/>
        <v>2596</v>
      </c>
      <c r="FZ302" s="87"/>
      <c r="GA302" s="87"/>
      <c r="GB302" s="87"/>
      <c r="GC302" s="87"/>
      <c r="GD302" s="87"/>
      <c r="GE302" s="87"/>
      <c r="GF302" s="87"/>
      <c r="GG302" s="87"/>
      <c r="GH302" s="87">
        <f t="shared" si="325"/>
        <v>3649</v>
      </c>
      <c r="GI302" s="87"/>
      <c r="GJ302" s="87"/>
      <c r="GK302" s="87"/>
      <c r="GL302" s="87"/>
      <c r="GM302" s="87"/>
      <c r="GN302" s="87"/>
      <c r="GO302" s="87"/>
      <c r="GP302" s="95"/>
      <c r="GQ302" s="87">
        <f t="shared" si="316"/>
        <v>3048.4084377600002</v>
      </c>
      <c r="GR302" s="96">
        <f t="shared" si="312"/>
        <v>2596</v>
      </c>
      <c r="GS302" s="20" t="str">
        <f>INDEX($FL$15:$GO$15,1,MATCH(GR302,FL302:GO302,0))</f>
        <v>IMCOLMEDICA S.A</v>
      </c>
      <c r="GT302" s="96">
        <f t="shared" si="326"/>
        <v>2438.7267502080003</v>
      </c>
      <c r="GU302" s="96">
        <f t="shared" si="327"/>
        <v>3115.2</v>
      </c>
      <c r="GV302" s="96">
        <f>AVERAGE(FL302:GO302)</f>
        <v>3071.6666666666665</v>
      </c>
      <c r="GW302" s="87">
        <f>GR302-GQ302</f>
        <v>-452.4084377600002</v>
      </c>
      <c r="GX302" s="88">
        <f t="shared" si="347"/>
        <v>-0.14840807818142449</v>
      </c>
      <c r="GY302" s="96">
        <f>GR302</f>
        <v>2596</v>
      </c>
      <c r="GZ302" s="96">
        <f t="shared" si="313"/>
        <v>664576</v>
      </c>
    </row>
    <row r="303" spans="1:210" s="27" customFormat="1" ht="30" customHeight="1">
      <c r="A303" s="17">
        <v>287</v>
      </c>
      <c r="B303" s="18" t="s">
        <v>667</v>
      </c>
      <c r="C303" s="53" t="s">
        <v>668</v>
      </c>
      <c r="D303" s="55"/>
      <c r="E303" s="51">
        <v>2</v>
      </c>
      <c r="F303" s="19" t="s">
        <v>980</v>
      </c>
      <c r="G303" s="20" t="s">
        <v>981</v>
      </c>
      <c r="H303" s="60"/>
      <c r="I303" s="90" t="s">
        <v>1026</v>
      </c>
      <c r="J303" s="14">
        <v>380800</v>
      </c>
      <c r="K303" s="14"/>
      <c r="L303" s="14">
        <f t="shared" si="352"/>
        <v>430760.95999999996</v>
      </c>
      <c r="M303" s="14">
        <f t="shared" si="353"/>
        <v>470735.57708799996</v>
      </c>
      <c r="N303" s="14">
        <f t="shared" si="351"/>
        <v>470735.57708799996</v>
      </c>
      <c r="O303" s="14">
        <f t="shared" si="314"/>
        <v>941471.15417599992</v>
      </c>
      <c r="P303" s="286"/>
      <c r="Q303" s="39"/>
      <c r="R303" s="30"/>
      <c r="S303" s="31"/>
      <c r="T303" s="31"/>
      <c r="U303" s="4"/>
      <c r="V303" s="39"/>
      <c r="W303" s="30"/>
      <c r="X303" s="31"/>
      <c r="Y303" s="31"/>
      <c r="Z303" s="286"/>
      <c r="AA303" s="39"/>
      <c r="AB303" s="39"/>
      <c r="AC303" s="31"/>
      <c r="AD303" s="31"/>
      <c r="AE303" s="4"/>
      <c r="AF303" s="39"/>
      <c r="AG303" s="30"/>
      <c r="AH303" s="31"/>
      <c r="AI303" s="31"/>
      <c r="AJ303" s="4"/>
      <c r="AK303" s="39"/>
      <c r="AL303" s="39"/>
      <c r="AM303" s="31"/>
      <c r="AN303" s="31"/>
      <c r="AO303" s="4"/>
      <c r="AP303" s="39"/>
      <c r="AQ303" s="30"/>
      <c r="AR303" s="31"/>
      <c r="AS303" s="14"/>
      <c r="AT303" s="4"/>
      <c r="AU303" s="39"/>
      <c r="AV303" s="30"/>
      <c r="AW303" s="31"/>
      <c r="AX303" s="14"/>
      <c r="AY303" s="4"/>
      <c r="AZ303" s="39"/>
      <c r="BA303" s="30"/>
      <c r="BB303" s="31"/>
      <c r="BC303" s="31"/>
      <c r="BD303" s="4"/>
      <c r="BE303" s="39"/>
      <c r="BF303" s="30"/>
      <c r="BG303" s="31"/>
      <c r="BH303" s="14"/>
      <c r="BI303" s="4"/>
      <c r="BJ303" s="39"/>
      <c r="BK303" s="30"/>
      <c r="BL303" s="31"/>
      <c r="BM303" s="14"/>
      <c r="BN303" s="4"/>
      <c r="BO303" s="39"/>
      <c r="BP303" s="30"/>
      <c r="BQ303" s="31"/>
      <c r="BR303" s="14"/>
      <c r="BS303" s="4"/>
      <c r="BT303" s="39"/>
      <c r="BU303" s="30"/>
      <c r="BV303" s="31"/>
      <c r="BW303" s="14"/>
      <c r="BX303" s="4"/>
      <c r="BY303" s="39"/>
      <c r="BZ303" s="30"/>
      <c r="CA303" s="31"/>
      <c r="CB303" s="14"/>
      <c r="CC303" s="4"/>
      <c r="CD303" s="35"/>
      <c r="CE303" s="33"/>
      <c r="CF303" s="31"/>
      <c r="CG303" s="14"/>
      <c r="CH303" s="4"/>
      <c r="CI303" s="39"/>
      <c r="CJ303" s="30"/>
      <c r="CK303" s="31"/>
      <c r="CL303" s="14"/>
      <c r="CM303" s="4"/>
      <c r="CN303" s="39"/>
      <c r="CO303" s="30"/>
      <c r="CP303" s="31"/>
      <c r="CQ303" s="14"/>
      <c r="CR303" s="4"/>
      <c r="CS303" s="39"/>
      <c r="CT303" s="39"/>
      <c r="CU303" s="39"/>
      <c r="CV303" s="14"/>
      <c r="CW303" s="4"/>
      <c r="CX303" s="39"/>
      <c r="CY303" s="30"/>
      <c r="CZ303" s="31"/>
      <c r="DA303" s="14"/>
      <c r="DB303" s="286"/>
      <c r="DC303" s="43"/>
      <c r="DD303" s="43"/>
      <c r="DE303" s="14"/>
      <c r="DF303" s="14"/>
      <c r="DG303" s="4"/>
      <c r="DH303" s="39"/>
      <c r="DI303" s="30"/>
      <c r="DJ303" s="31"/>
      <c r="DK303" s="14"/>
      <c r="DL303" s="4"/>
      <c r="DM303" s="39"/>
      <c r="DN303" s="30"/>
      <c r="DO303" s="31"/>
      <c r="DP303" s="14"/>
      <c r="DQ303" s="4"/>
      <c r="DR303" s="39"/>
      <c r="DS303" s="30"/>
      <c r="DT303" s="31"/>
      <c r="DU303" s="14"/>
      <c r="DV303" s="4"/>
      <c r="DW303" s="46"/>
      <c r="DX303" s="61"/>
      <c r="DY303" s="61"/>
      <c r="DZ303" s="14"/>
      <c r="EA303" s="4"/>
      <c r="EB303" s="39"/>
      <c r="EC303" s="43"/>
      <c r="ED303" s="31"/>
      <c r="EE303" s="14"/>
      <c r="EF303" s="4"/>
      <c r="EG303" s="39"/>
      <c r="EH303" s="30"/>
      <c r="EI303" s="31"/>
      <c r="EJ303" s="14"/>
      <c r="EK303" s="4"/>
      <c r="EL303" s="39"/>
      <c r="EM303" s="30"/>
      <c r="EN303" s="31"/>
      <c r="EO303" s="14"/>
      <c r="EP303" s="4"/>
      <c r="EQ303" s="39"/>
      <c r="ER303" s="30"/>
      <c r="ES303" s="31"/>
      <c r="ET303" s="14"/>
      <c r="EU303" s="4"/>
      <c r="EV303" s="39"/>
      <c r="EW303" s="30"/>
      <c r="EX303" s="31"/>
      <c r="EY303" s="14"/>
      <c r="EZ303" s="286"/>
      <c r="FA303" s="39"/>
      <c r="FB303" s="30"/>
      <c r="FC303" s="31"/>
      <c r="FD303" s="14"/>
      <c r="FE303" s="4"/>
      <c r="FF303" s="39"/>
      <c r="FG303" s="30"/>
      <c r="FH303" s="31"/>
      <c r="FI303" s="14"/>
      <c r="FJ303" s="94"/>
      <c r="FK303" s="87">
        <f t="shared" si="315"/>
        <v>470735.57708799996</v>
      </c>
      <c r="FL303" s="87"/>
      <c r="FM303" s="87"/>
      <c r="FN303" s="87"/>
      <c r="FO303" s="87"/>
      <c r="FP303" s="87"/>
      <c r="FQ303" s="87"/>
      <c r="FR303" s="87"/>
      <c r="FS303" s="87"/>
      <c r="FT303" s="87"/>
      <c r="FU303" s="87"/>
      <c r="FV303" s="87"/>
      <c r="FW303" s="87"/>
      <c r="FX303" s="87"/>
      <c r="FY303" s="87"/>
      <c r="FZ303" s="87"/>
      <c r="GA303" s="87"/>
      <c r="GB303" s="87"/>
      <c r="GC303" s="87"/>
      <c r="GD303" s="87"/>
      <c r="GE303" s="87"/>
      <c r="GF303" s="87"/>
      <c r="GG303" s="87"/>
      <c r="GH303" s="87"/>
      <c r="GI303" s="87"/>
      <c r="GJ303" s="87"/>
      <c r="GK303" s="87"/>
      <c r="GL303" s="87"/>
      <c r="GM303" s="87"/>
      <c r="GN303" s="87"/>
      <c r="GO303" s="87"/>
      <c r="GP303" s="95"/>
      <c r="GQ303" s="87">
        <f t="shared" si="316"/>
        <v>470735.57708799996</v>
      </c>
      <c r="GR303" s="96">
        <f t="shared" si="312"/>
        <v>0</v>
      </c>
      <c r="GS303" s="20" t="s">
        <v>1021</v>
      </c>
      <c r="GT303" s="96">
        <f t="shared" si="326"/>
        <v>376588.46167039999</v>
      </c>
      <c r="GU303" s="96">
        <f t="shared" si="327"/>
        <v>0</v>
      </c>
      <c r="GV303" s="96">
        <v>0</v>
      </c>
      <c r="GW303" s="87">
        <v>0</v>
      </c>
      <c r="GX303" s="88">
        <f t="shared" si="347"/>
        <v>0</v>
      </c>
      <c r="GY303" s="96">
        <f>GQ303</f>
        <v>470735.57708799996</v>
      </c>
      <c r="GZ303" s="96">
        <f t="shared" si="313"/>
        <v>941471.15417599992</v>
      </c>
    </row>
    <row r="304" spans="1:210" s="27" customFormat="1" ht="30" customHeight="1">
      <c r="A304" s="17">
        <v>288</v>
      </c>
      <c r="B304" s="18" t="s">
        <v>669</v>
      </c>
      <c r="C304" s="53" t="s">
        <v>670</v>
      </c>
      <c r="D304" s="55"/>
      <c r="E304" s="51">
        <v>2</v>
      </c>
      <c r="F304" s="19" t="s">
        <v>980</v>
      </c>
      <c r="G304" s="20" t="s">
        <v>981</v>
      </c>
      <c r="H304" s="60"/>
      <c r="I304" s="90" t="s">
        <v>1026</v>
      </c>
      <c r="J304" s="14">
        <v>380800</v>
      </c>
      <c r="K304" s="14"/>
      <c r="L304" s="14">
        <f t="shared" si="352"/>
        <v>430760.95999999996</v>
      </c>
      <c r="M304" s="14">
        <f t="shared" si="353"/>
        <v>470735.57708799996</v>
      </c>
      <c r="N304" s="14">
        <f t="shared" si="351"/>
        <v>470735.57708799996</v>
      </c>
      <c r="O304" s="14">
        <f t="shared" si="314"/>
        <v>941471.15417599992</v>
      </c>
      <c r="P304" s="286"/>
      <c r="Q304" s="39"/>
      <c r="R304" s="30"/>
      <c r="S304" s="31"/>
      <c r="T304" s="31"/>
      <c r="U304" s="4"/>
      <c r="V304" s="39"/>
      <c r="W304" s="30"/>
      <c r="X304" s="31"/>
      <c r="Y304" s="31"/>
      <c r="Z304" s="286"/>
      <c r="AA304" s="39"/>
      <c r="AB304" s="39"/>
      <c r="AC304" s="31"/>
      <c r="AD304" s="31"/>
      <c r="AE304" s="4"/>
      <c r="AF304" s="39"/>
      <c r="AG304" s="30"/>
      <c r="AH304" s="31"/>
      <c r="AI304" s="31"/>
      <c r="AJ304" s="4"/>
      <c r="AK304" s="39"/>
      <c r="AL304" s="39"/>
      <c r="AM304" s="31"/>
      <c r="AN304" s="31"/>
      <c r="AO304" s="4"/>
      <c r="AP304" s="39"/>
      <c r="AQ304" s="30"/>
      <c r="AR304" s="31"/>
      <c r="AS304" s="14"/>
      <c r="AT304" s="4"/>
      <c r="AU304" s="39"/>
      <c r="AV304" s="30"/>
      <c r="AW304" s="31"/>
      <c r="AX304" s="14"/>
      <c r="AY304" s="4"/>
      <c r="AZ304" s="39"/>
      <c r="BA304" s="30"/>
      <c r="BB304" s="31"/>
      <c r="BC304" s="31"/>
      <c r="BD304" s="4"/>
      <c r="BE304" s="39"/>
      <c r="BF304" s="30"/>
      <c r="BG304" s="31"/>
      <c r="BH304" s="14"/>
      <c r="BI304" s="4"/>
      <c r="BJ304" s="39"/>
      <c r="BK304" s="30"/>
      <c r="BL304" s="31"/>
      <c r="BM304" s="14"/>
      <c r="BN304" s="4"/>
      <c r="BO304" s="39"/>
      <c r="BP304" s="30"/>
      <c r="BQ304" s="31"/>
      <c r="BR304" s="14"/>
      <c r="BS304" s="4"/>
      <c r="BT304" s="39"/>
      <c r="BU304" s="30"/>
      <c r="BV304" s="31"/>
      <c r="BW304" s="14"/>
      <c r="BX304" s="4"/>
      <c r="BY304" s="39"/>
      <c r="BZ304" s="30"/>
      <c r="CA304" s="31"/>
      <c r="CB304" s="14"/>
      <c r="CC304" s="4"/>
      <c r="CD304" s="35"/>
      <c r="CE304" s="33"/>
      <c r="CF304" s="31"/>
      <c r="CG304" s="14"/>
      <c r="CH304" s="4"/>
      <c r="CI304" s="39"/>
      <c r="CJ304" s="30"/>
      <c r="CK304" s="31"/>
      <c r="CL304" s="14"/>
      <c r="CM304" s="4"/>
      <c r="CN304" s="39"/>
      <c r="CO304" s="30"/>
      <c r="CP304" s="31"/>
      <c r="CQ304" s="14"/>
      <c r="CR304" s="4"/>
      <c r="CS304" s="39"/>
      <c r="CT304" s="39"/>
      <c r="CU304" s="39"/>
      <c r="CV304" s="14"/>
      <c r="CW304" s="4"/>
      <c r="CX304" s="39"/>
      <c r="CY304" s="30"/>
      <c r="CZ304" s="31"/>
      <c r="DA304" s="14"/>
      <c r="DB304" s="286"/>
      <c r="DC304" s="43"/>
      <c r="DD304" s="43"/>
      <c r="DE304" s="14"/>
      <c r="DF304" s="14"/>
      <c r="DG304" s="4"/>
      <c r="DH304" s="39"/>
      <c r="DI304" s="30"/>
      <c r="DJ304" s="31"/>
      <c r="DK304" s="14"/>
      <c r="DL304" s="4"/>
      <c r="DM304" s="39"/>
      <c r="DN304" s="30"/>
      <c r="DO304" s="31"/>
      <c r="DP304" s="14"/>
      <c r="DQ304" s="4"/>
      <c r="DR304" s="39"/>
      <c r="DS304" s="30"/>
      <c r="DT304" s="31"/>
      <c r="DU304" s="14"/>
      <c r="DV304" s="4"/>
      <c r="DW304" s="46"/>
      <c r="DX304" s="61"/>
      <c r="DY304" s="61"/>
      <c r="DZ304" s="14"/>
      <c r="EA304" s="4"/>
      <c r="EB304" s="39"/>
      <c r="EC304" s="43"/>
      <c r="ED304" s="31"/>
      <c r="EE304" s="14"/>
      <c r="EF304" s="4"/>
      <c r="EG304" s="39"/>
      <c r="EH304" s="30"/>
      <c r="EI304" s="31"/>
      <c r="EJ304" s="14"/>
      <c r="EK304" s="4"/>
      <c r="EL304" s="39"/>
      <c r="EM304" s="30"/>
      <c r="EN304" s="31"/>
      <c r="EO304" s="14"/>
      <c r="EP304" s="4"/>
      <c r="EQ304" s="39"/>
      <c r="ER304" s="30"/>
      <c r="ES304" s="31"/>
      <c r="ET304" s="14"/>
      <c r="EU304" s="4"/>
      <c r="EV304" s="39"/>
      <c r="EW304" s="30"/>
      <c r="EX304" s="31"/>
      <c r="EY304" s="14"/>
      <c r="EZ304" s="286"/>
      <c r="FA304" s="39"/>
      <c r="FB304" s="30"/>
      <c r="FC304" s="31"/>
      <c r="FD304" s="14"/>
      <c r="FE304" s="4"/>
      <c r="FF304" s="39"/>
      <c r="FG304" s="30"/>
      <c r="FH304" s="31"/>
      <c r="FI304" s="14"/>
      <c r="FJ304" s="94"/>
      <c r="FK304" s="87">
        <f t="shared" si="315"/>
        <v>470735.57708799996</v>
      </c>
      <c r="FL304" s="87"/>
      <c r="FM304" s="87"/>
      <c r="FN304" s="87"/>
      <c r="FO304" s="87"/>
      <c r="FP304" s="87"/>
      <c r="FQ304" s="87"/>
      <c r="FR304" s="87"/>
      <c r="FS304" s="87"/>
      <c r="FT304" s="87"/>
      <c r="FU304" s="87"/>
      <c r="FV304" s="87"/>
      <c r="FW304" s="87"/>
      <c r="FX304" s="87"/>
      <c r="FY304" s="87"/>
      <c r="FZ304" s="87"/>
      <c r="GA304" s="87"/>
      <c r="GB304" s="87"/>
      <c r="GC304" s="87"/>
      <c r="GD304" s="87"/>
      <c r="GE304" s="87"/>
      <c r="GF304" s="87"/>
      <c r="GG304" s="87"/>
      <c r="GH304" s="87"/>
      <c r="GI304" s="87"/>
      <c r="GJ304" s="87"/>
      <c r="GK304" s="87"/>
      <c r="GL304" s="87"/>
      <c r="GM304" s="87"/>
      <c r="GN304" s="87"/>
      <c r="GO304" s="87"/>
      <c r="GP304" s="95"/>
      <c r="GQ304" s="87">
        <f t="shared" si="316"/>
        <v>470735.57708799996</v>
      </c>
      <c r="GR304" s="96">
        <f t="shared" si="312"/>
        <v>0</v>
      </c>
      <c r="GS304" s="20" t="s">
        <v>1021</v>
      </c>
      <c r="GT304" s="96">
        <f t="shared" si="326"/>
        <v>376588.46167039999</v>
      </c>
      <c r="GU304" s="96">
        <f t="shared" si="327"/>
        <v>0</v>
      </c>
      <c r="GV304" s="96">
        <v>0</v>
      </c>
      <c r="GW304" s="87">
        <v>0</v>
      </c>
      <c r="GX304" s="88">
        <f t="shared" si="347"/>
        <v>0</v>
      </c>
      <c r="GY304" s="96">
        <f>GQ304</f>
        <v>470735.57708799996</v>
      </c>
      <c r="GZ304" s="96">
        <f t="shared" si="313"/>
        <v>941471.15417599992</v>
      </c>
    </row>
    <row r="305" spans="1:210" s="27" customFormat="1" ht="30" customHeight="1">
      <c r="A305" s="17">
        <v>289</v>
      </c>
      <c r="B305" s="18" t="s">
        <v>671</v>
      </c>
      <c r="C305" s="53" t="s">
        <v>672</v>
      </c>
      <c r="D305" s="55"/>
      <c r="E305" s="51">
        <v>2</v>
      </c>
      <c r="F305" s="19" t="s">
        <v>980</v>
      </c>
      <c r="G305" s="20" t="s">
        <v>981</v>
      </c>
      <c r="H305" s="60"/>
      <c r="I305" s="90" t="s">
        <v>1027</v>
      </c>
      <c r="J305" s="14">
        <v>380800</v>
      </c>
      <c r="K305" s="14"/>
      <c r="L305" s="14"/>
      <c r="M305" s="14"/>
      <c r="N305" s="14">
        <f>J305</f>
        <v>380800</v>
      </c>
      <c r="O305" s="14">
        <f t="shared" si="314"/>
        <v>761600</v>
      </c>
      <c r="P305" s="286"/>
      <c r="Q305" s="39"/>
      <c r="R305" s="30"/>
      <c r="S305" s="31"/>
      <c r="T305" s="31"/>
      <c r="U305" s="4"/>
      <c r="V305" s="39"/>
      <c r="W305" s="30"/>
      <c r="X305" s="31"/>
      <c r="Y305" s="31"/>
      <c r="Z305" s="286"/>
      <c r="AA305" s="39"/>
      <c r="AB305" s="39"/>
      <c r="AC305" s="31"/>
      <c r="AD305" s="31"/>
      <c r="AE305" s="4"/>
      <c r="AF305" s="39"/>
      <c r="AG305" s="30"/>
      <c r="AH305" s="31"/>
      <c r="AI305" s="31"/>
      <c r="AJ305" s="4"/>
      <c r="AK305" s="39"/>
      <c r="AL305" s="39"/>
      <c r="AM305" s="31"/>
      <c r="AN305" s="31"/>
      <c r="AO305" s="4"/>
      <c r="AP305" s="39"/>
      <c r="AQ305" s="30"/>
      <c r="AR305" s="31"/>
      <c r="AS305" s="14"/>
      <c r="AT305" s="4"/>
      <c r="AU305" s="39"/>
      <c r="AV305" s="30"/>
      <c r="AW305" s="31"/>
      <c r="AX305" s="14"/>
      <c r="AY305" s="4"/>
      <c r="AZ305" s="39"/>
      <c r="BA305" s="30"/>
      <c r="BB305" s="31"/>
      <c r="BC305" s="31"/>
      <c r="BD305" s="4"/>
      <c r="BE305" s="39"/>
      <c r="BF305" s="30"/>
      <c r="BG305" s="31"/>
      <c r="BH305" s="14"/>
      <c r="BI305" s="4"/>
      <c r="BJ305" s="39"/>
      <c r="BK305" s="30"/>
      <c r="BL305" s="31"/>
      <c r="BM305" s="14"/>
      <c r="BN305" s="4"/>
      <c r="BO305" s="39"/>
      <c r="BP305" s="30"/>
      <c r="BQ305" s="31"/>
      <c r="BR305" s="14"/>
      <c r="BS305" s="4"/>
      <c r="BT305" s="39"/>
      <c r="BU305" s="30"/>
      <c r="BV305" s="31"/>
      <c r="BW305" s="14"/>
      <c r="BX305" s="4"/>
      <c r="BY305" s="39"/>
      <c r="BZ305" s="30"/>
      <c r="CA305" s="31"/>
      <c r="CB305" s="14"/>
      <c r="CC305" s="4"/>
      <c r="CD305" s="35"/>
      <c r="CE305" s="33"/>
      <c r="CF305" s="31"/>
      <c r="CG305" s="14"/>
      <c r="CH305" s="4"/>
      <c r="CI305" s="39"/>
      <c r="CJ305" s="30"/>
      <c r="CK305" s="31"/>
      <c r="CL305" s="14"/>
      <c r="CM305" s="4"/>
      <c r="CN305" s="39"/>
      <c r="CO305" s="30"/>
      <c r="CP305" s="31"/>
      <c r="CQ305" s="14"/>
      <c r="CR305" s="4"/>
      <c r="CS305" s="39"/>
      <c r="CT305" s="39"/>
      <c r="CU305" s="39"/>
      <c r="CV305" s="14"/>
      <c r="CW305" s="4"/>
      <c r="CX305" s="39"/>
      <c r="CY305" s="30"/>
      <c r="CZ305" s="31"/>
      <c r="DA305" s="14"/>
      <c r="DB305" s="286"/>
      <c r="DC305" s="14"/>
      <c r="DD305" s="14"/>
      <c r="DE305" s="14"/>
      <c r="DF305" s="14"/>
      <c r="DG305" s="4"/>
      <c r="DH305" s="39"/>
      <c r="DI305" s="30"/>
      <c r="DJ305" s="31"/>
      <c r="DK305" s="14"/>
      <c r="DL305" s="4"/>
      <c r="DM305" s="39"/>
      <c r="DN305" s="30"/>
      <c r="DO305" s="31"/>
      <c r="DP305" s="14"/>
      <c r="DQ305" s="4"/>
      <c r="DR305" s="39"/>
      <c r="DS305" s="30"/>
      <c r="DT305" s="31"/>
      <c r="DU305" s="14"/>
      <c r="DV305" s="4"/>
      <c r="DW305" s="46"/>
      <c r="DX305" s="61"/>
      <c r="DY305" s="61"/>
      <c r="DZ305" s="14"/>
      <c r="EA305" s="4"/>
      <c r="EB305" s="39"/>
      <c r="EC305" s="43"/>
      <c r="ED305" s="31"/>
      <c r="EE305" s="14"/>
      <c r="EF305" s="4"/>
      <c r="EG305" s="39"/>
      <c r="EH305" s="30"/>
      <c r="EI305" s="31"/>
      <c r="EJ305" s="14"/>
      <c r="EK305" s="4"/>
      <c r="EL305" s="39"/>
      <c r="EM305" s="30"/>
      <c r="EN305" s="31"/>
      <c r="EO305" s="14"/>
      <c r="EP305" s="4"/>
      <c r="EQ305" s="39"/>
      <c r="ER305" s="30"/>
      <c r="ES305" s="31"/>
      <c r="ET305" s="14"/>
      <c r="EU305" s="4"/>
      <c r="EV305" s="39"/>
      <c r="EW305" s="30"/>
      <c r="EX305" s="31"/>
      <c r="EY305" s="14"/>
      <c r="EZ305" s="286"/>
      <c r="FA305" s="39"/>
      <c r="FB305" s="30"/>
      <c r="FC305" s="31"/>
      <c r="FD305" s="14"/>
      <c r="FE305" s="4"/>
      <c r="FF305" s="39"/>
      <c r="FG305" s="30"/>
      <c r="FH305" s="31"/>
      <c r="FI305" s="14"/>
      <c r="FJ305" s="94"/>
      <c r="FK305" s="87">
        <f t="shared" si="315"/>
        <v>380800</v>
      </c>
      <c r="FL305" s="87"/>
      <c r="FM305" s="87"/>
      <c r="FN305" s="87"/>
      <c r="FO305" s="87"/>
      <c r="FP305" s="87"/>
      <c r="FQ305" s="87"/>
      <c r="FR305" s="87"/>
      <c r="FS305" s="87"/>
      <c r="FT305" s="87"/>
      <c r="FU305" s="87"/>
      <c r="FV305" s="87"/>
      <c r="FW305" s="87"/>
      <c r="FX305" s="87"/>
      <c r="FY305" s="87"/>
      <c r="FZ305" s="87"/>
      <c r="GA305" s="87"/>
      <c r="GB305" s="87"/>
      <c r="GC305" s="87"/>
      <c r="GD305" s="87"/>
      <c r="GE305" s="87"/>
      <c r="GF305" s="87"/>
      <c r="GG305" s="87"/>
      <c r="GH305" s="87"/>
      <c r="GI305" s="87"/>
      <c r="GJ305" s="87"/>
      <c r="GK305" s="87"/>
      <c r="GL305" s="87"/>
      <c r="GM305" s="87"/>
      <c r="GN305" s="87"/>
      <c r="GO305" s="87"/>
      <c r="GP305" s="95"/>
      <c r="GQ305" s="87">
        <f t="shared" si="316"/>
        <v>380800</v>
      </c>
      <c r="GR305" s="96">
        <f t="shared" si="312"/>
        <v>0</v>
      </c>
      <c r="GS305" s="20" t="s">
        <v>1021</v>
      </c>
      <c r="GT305" s="96">
        <f t="shared" si="326"/>
        <v>304640</v>
      </c>
      <c r="GU305" s="96">
        <f t="shared" si="327"/>
        <v>0</v>
      </c>
      <c r="GV305" s="96">
        <v>0</v>
      </c>
      <c r="GW305" s="87">
        <v>0</v>
      </c>
      <c r="GX305" s="88">
        <f t="shared" si="347"/>
        <v>0</v>
      </c>
      <c r="GY305" s="96">
        <f>GQ305</f>
        <v>380800</v>
      </c>
      <c r="GZ305" s="96">
        <f t="shared" si="313"/>
        <v>761600</v>
      </c>
    </row>
    <row r="306" spans="1:210" s="27" customFormat="1" ht="30" customHeight="1">
      <c r="A306" s="17">
        <v>290</v>
      </c>
      <c r="B306" s="18" t="s">
        <v>673</v>
      </c>
      <c r="C306" s="53" t="s">
        <v>674</v>
      </c>
      <c r="D306" s="55"/>
      <c r="E306" s="51">
        <v>76500</v>
      </c>
      <c r="F306" s="19" t="s">
        <v>970</v>
      </c>
      <c r="G306" s="20" t="s">
        <v>981</v>
      </c>
      <c r="H306" s="60"/>
      <c r="I306" s="90" t="s">
        <v>1046</v>
      </c>
      <c r="J306" s="14">
        <v>55</v>
      </c>
      <c r="K306" s="14"/>
      <c r="L306" s="14">
        <f>(J306*13.12%)+J306</f>
        <v>62.216000000000001</v>
      </c>
      <c r="M306" s="14">
        <f>(L306*9.28%)+L306</f>
        <v>67.989644800000008</v>
      </c>
      <c r="N306" s="14">
        <f>M306</f>
        <v>67.989644800000008</v>
      </c>
      <c r="O306" s="14">
        <f t="shared" si="314"/>
        <v>5201207.8272000002</v>
      </c>
      <c r="P306" s="286"/>
      <c r="Q306" s="39">
        <v>60</v>
      </c>
      <c r="R306" s="30">
        <v>0</v>
      </c>
      <c r="S306" s="31">
        <v>60</v>
      </c>
      <c r="T306" s="31">
        <v>4590000</v>
      </c>
      <c r="U306" s="4"/>
      <c r="V306" s="39"/>
      <c r="W306" s="30"/>
      <c r="X306" s="31"/>
      <c r="Y306" s="31"/>
      <c r="Z306" s="286"/>
      <c r="AA306" s="39"/>
      <c r="AB306" s="39"/>
      <c r="AC306" s="31"/>
      <c r="AD306" s="31"/>
      <c r="AE306" s="4"/>
      <c r="AF306" s="39"/>
      <c r="AG306" s="30"/>
      <c r="AH306" s="31"/>
      <c r="AI306" s="31"/>
      <c r="AJ306" s="4"/>
      <c r="AK306" s="39"/>
      <c r="AL306" s="39"/>
      <c r="AM306" s="31"/>
      <c r="AN306" s="31"/>
      <c r="AO306" s="4"/>
      <c r="AP306" s="39"/>
      <c r="AQ306" s="30"/>
      <c r="AR306" s="31"/>
      <c r="AS306" s="14"/>
      <c r="AT306" s="4"/>
      <c r="AU306" s="39"/>
      <c r="AV306" s="14"/>
      <c r="AW306" s="31"/>
      <c r="AX306" s="14"/>
      <c r="AY306" s="4"/>
      <c r="AZ306" s="39"/>
      <c r="BA306" s="30"/>
      <c r="BB306" s="31"/>
      <c r="BC306" s="31"/>
      <c r="BD306" s="4"/>
      <c r="BE306" s="39"/>
      <c r="BF306" s="30"/>
      <c r="BG306" s="31"/>
      <c r="BH306" s="14"/>
      <c r="BI306" s="4"/>
      <c r="BJ306" s="39"/>
      <c r="BK306" s="30"/>
      <c r="BL306" s="31"/>
      <c r="BM306" s="14"/>
      <c r="BN306" s="4"/>
      <c r="BO306" s="39"/>
      <c r="BP306" s="30"/>
      <c r="BQ306" s="31"/>
      <c r="BR306" s="14"/>
      <c r="BS306" s="4"/>
      <c r="BT306" s="39"/>
      <c r="BU306" s="30"/>
      <c r="BV306" s="31"/>
      <c r="BW306" s="14"/>
      <c r="BX306" s="4"/>
      <c r="BY306" s="39"/>
      <c r="BZ306" s="30"/>
      <c r="CA306" s="31"/>
      <c r="CB306" s="14"/>
      <c r="CC306" s="4"/>
      <c r="CD306" s="35"/>
      <c r="CE306" s="33"/>
      <c r="CF306" s="31"/>
      <c r="CG306" s="14"/>
      <c r="CH306" s="4"/>
      <c r="CI306" s="39"/>
      <c r="CJ306" s="30"/>
      <c r="CK306" s="31"/>
      <c r="CL306" s="14"/>
      <c r="CM306" s="4"/>
      <c r="CN306" s="39"/>
      <c r="CO306" s="30"/>
      <c r="CP306" s="31"/>
      <c r="CQ306" s="14"/>
      <c r="CR306" s="4"/>
      <c r="CS306" s="39"/>
      <c r="CT306" s="39"/>
      <c r="CU306" s="39"/>
      <c r="CV306" s="14"/>
      <c r="CW306" s="4"/>
      <c r="CX306" s="39"/>
      <c r="CY306" s="30"/>
      <c r="CZ306" s="31"/>
      <c r="DA306" s="14"/>
      <c r="DB306" s="286"/>
      <c r="DC306" s="14">
        <v>68.75</v>
      </c>
      <c r="DD306" s="14">
        <v>13.0625</v>
      </c>
      <c r="DE306" s="14">
        <v>81.8125</v>
      </c>
      <c r="DF306" s="14">
        <v>6258656.25</v>
      </c>
      <c r="DG306" s="4"/>
      <c r="DH306" s="39"/>
      <c r="DI306" s="30"/>
      <c r="DJ306" s="31"/>
      <c r="DK306" s="14"/>
      <c r="DL306" s="4"/>
      <c r="DM306" s="39"/>
      <c r="DN306" s="30"/>
      <c r="DO306" s="31"/>
      <c r="DP306" s="14"/>
      <c r="DQ306" s="4"/>
      <c r="DR306" s="39"/>
      <c r="DS306" s="30"/>
      <c r="DT306" s="31"/>
      <c r="DU306" s="14"/>
      <c r="DV306" s="4"/>
      <c r="DW306" s="46"/>
      <c r="DX306" s="61"/>
      <c r="DY306" s="61"/>
      <c r="DZ306" s="14"/>
      <c r="EA306" s="4"/>
      <c r="EB306" s="39"/>
      <c r="EC306" s="43"/>
      <c r="ED306" s="31"/>
      <c r="EE306" s="14"/>
      <c r="EF306" s="4"/>
      <c r="EG306" s="39"/>
      <c r="EH306" s="30"/>
      <c r="EI306" s="31"/>
      <c r="EJ306" s="14"/>
      <c r="EK306" s="4"/>
      <c r="EL306" s="39"/>
      <c r="EM306" s="30"/>
      <c r="EN306" s="31"/>
      <c r="EO306" s="14"/>
      <c r="EP306" s="4"/>
      <c r="EQ306" s="39"/>
      <c r="ER306" s="30"/>
      <c r="ES306" s="31"/>
      <c r="ET306" s="14"/>
      <c r="EU306" s="4"/>
      <c r="EV306" s="39"/>
      <c r="EW306" s="30"/>
      <c r="EX306" s="31"/>
      <c r="EY306" s="14"/>
      <c r="EZ306" s="286"/>
      <c r="FA306" s="39"/>
      <c r="FB306" s="30"/>
      <c r="FC306" s="31"/>
      <c r="FD306" s="14"/>
      <c r="FE306" s="4"/>
      <c r="FF306" s="39"/>
      <c r="FG306" s="30"/>
      <c r="FH306" s="31"/>
      <c r="FI306" s="14"/>
      <c r="FJ306" s="94"/>
      <c r="FK306" s="87">
        <f t="shared" si="315"/>
        <v>67.989644800000008</v>
      </c>
      <c r="FL306" s="87">
        <f t="shared" ref="FL306:FL318" si="354">S306</f>
        <v>60</v>
      </c>
      <c r="FM306" s="87"/>
      <c r="FN306" s="87"/>
      <c r="FO306" s="87"/>
      <c r="FP306" s="87"/>
      <c r="FQ306" s="87"/>
      <c r="FR306" s="87"/>
      <c r="FS306" s="87"/>
      <c r="FT306" s="87"/>
      <c r="FU306" s="87"/>
      <c r="FV306" s="87"/>
      <c r="FW306" s="87"/>
      <c r="FX306" s="87"/>
      <c r="FY306" s="87"/>
      <c r="FZ306" s="87"/>
      <c r="GA306" s="87"/>
      <c r="GB306" s="87"/>
      <c r="GC306" s="87"/>
      <c r="GD306" s="87">
        <f t="shared" si="324"/>
        <v>81.8125</v>
      </c>
      <c r="GE306" s="87"/>
      <c r="GF306" s="87"/>
      <c r="GG306" s="87"/>
      <c r="GH306" s="87"/>
      <c r="GI306" s="87"/>
      <c r="GJ306" s="87"/>
      <c r="GK306" s="87"/>
      <c r="GL306" s="87"/>
      <c r="GM306" s="87"/>
      <c r="GN306" s="87"/>
      <c r="GO306" s="87"/>
      <c r="GP306" s="95"/>
      <c r="GQ306" s="87">
        <f t="shared" si="316"/>
        <v>67.989644800000008</v>
      </c>
      <c r="GR306" s="96">
        <f t="shared" si="312"/>
        <v>60</v>
      </c>
      <c r="GS306" s="20" t="str">
        <f t="shared" ref="GS306:GS314" si="355">INDEX($FL$15:$GO$15,1,MATCH(GR306,FL306:GO306,0))</f>
        <v>ALFA TRADING S.A.S.</v>
      </c>
      <c r="GT306" s="96">
        <f t="shared" si="326"/>
        <v>54.39171584000001</v>
      </c>
      <c r="GU306" s="96">
        <f t="shared" si="327"/>
        <v>72</v>
      </c>
      <c r="GV306" s="96">
        <f t="shared" ref="GV306:GV314" si="356">AVERAGE(FL306:GO306)</f>
        <v>70.90625</v>
      </c>
      <c r="GW306" s="87">
        <f>GR306-GQ306</f>
        <v>-7.9896448000000078</v>
      </c>
      <c r="GX306" s="88">
        <f t="shared" si="347"/>
        <v>-0.11751267157671644</v>
      </c>
      <c r="GY306" s="96">
        <f t="shared" ref="GY306:GY314" si="357">GR306</f>
        <v>60</v>
      </c>
      <c r="GZ306" s="96">
        <f t="shared" si="313"/>
        <v>4590000</v>
      </c>
    </row>
    <row r="307" spans="1:210" s="27" customFormat="1" ht="30" customHeight="1">
      <c r="A307" s="17">
        <v>291</v>
      </c>
      <c r="B307" s="18" t="s">
        <v>675</v>
      </c>
      <c r="C307" s="53" t="s">
        <v>676</v>
      </c>
      <c r="D307" s="55"/>
      <c r="E307" s="51">
        <v>5</v>
      </c>
      <c r="F307" s="19" t="s">
        <v>971</v>
      </c>
      <c r="G307" s="20" t="s">
        <v>981</v>
      </c>
      <c r="H307" s="60"/>
      <c r="I307" s="90" t="s">
        <v>1033</v>
      </c>
      <c r="J307" s="14">
        <v>80920</v>
      </c>
      <c r="K307" s="14"/>
      <c r="L307" s="14"/>
      <c r="M307" s="14">
        <f>(J307*9.28%)+J307</f>
        <v>88429.376000000004</v>
      </c>
      <c r="N307" s="14">
        <f>M307</f>
        <v>88429.376000000004</v>
      </c>
      <c r="O307" s="14">
        <f t="shared" si="314"/>
        <v>442146.88</v>
      </c>
      <c r="P307" s="286"/>
      <c r="Q307" s="39">
        <v>65000</v>
      </c>
      <c r="R307" s="14">
        <v>12350</v>
      </c>
      <c r="S307" s="31">
        <v>77350</v>
      </c>
      <c r="T307" s="31">
        <v>386750</v>
      </c>
      <c r="U307" s="4"/>
      <c r="V307" s="39"/>
      <c r="W307" s="30"/>
      <c r="X307" s="31"/>
      <c r="Y307" s="31"/>
      <c r="Z307" s="286"/>
      <c r="AA307" s="39"/>
      <c r="AB307" s="39"/>
      <c r="AC307" s="31"/>
      <c r="AD307" s="31"/>
      <c r="AE307" s="4"/>
      <c r="AF307" s="39"/>
      <c r="AG307" s="30"/>
      <c r="AH307" s="31"/>
      <c r="AI307" s="31"/>
      <c r="AJ307" s="4"/>
      <c r="AK307" s="39"/>
      <c r="AL307" s="39"/>
      <c r="AM307" s="31"/>
      <c r="AN307" s="31"/>
      <c r="AO307" s="4"/>
      <c r="AP307" s="39"/>
      <c r="AQ307" s="30"/>
      <c r="AR307" s="31"/>
      <c r="AS307" s="14"/>
      <c r="AT307" s="4"/>
      <c r="AU307" s="39">
        <v>87450</v>
      </c>
      <c r="AV307" s="14">
        <v>16615.5</v>
      </c>
      <c r="AW307" s="31">
        <v>104065.5</v>
      </c>
      <c r="AX307" s="14">
        <v>520327.5</v>
      </c>
      <c r="AY307" s="4"/>
      <c r="AZ307" s="39"/>
      <c r="BA307" s="30"/>
      <c r="BB307" s="31"/>
      <c r="BC307" s="31"/>
      <c r="BD307" s="4"/>
      <c r="BE307" s="39"/>
      <c r="BF307" s="30"/>
      <c r="BG307" s="31"/>
      <c r="BH307" s="14"/>
      <c r="BI307" s="4"/>
      <c r="BJ307" s="39"/>
      <c r="BK307" s="30"/>
      <c r="BL307" s="31"/>
      <c r="BM307" s="14"/>
      <c r="BN307" s="4"/>
      <c r="BO307" s="39"/>
      <c r="BP307" s="30"/>
      <c r="BQ307" s="31"/>
      <c r="BR307" s="14"/>
      <c r="BS307" s="4"/>
      <c r="BT307" s="39"/>
      <c r="BU307" s="30"/>
      <c r="BV307" s="31"/>
      <c r="BW307" s="14"/>
      <c r="BX307" s="4"/>
      <c r="BY307" s="39"/>
      <c r="BZ307" s="30"/>
      <c r="CA307" s="31"/>
      <c r="CB307" s="14"/>
      <c r="CC307" s="4"/>
      <c r="CD307" s="35"/>
      <c r="CE307" s="33"/>
      <c r="CF307" s="31"/>
      <c r="CG307" s="14"/>
      <c r="CH307" s="4"/>
      <c r="CI307" s="39"/>
      <c r="CJ307" s="30"/>
      <c r="CK307" s="31"/>
      <c r="CL307" s="14"/>
      <c r="CM307" s="4"/>
      <c r="CN307" s="39">
        <v>68000</v>
      </c>
      <c r="CO307" s="14">
        <v>12920</v>
      </c>
      <c r="CP307" s="31">
        <v>80920</v>
      </c>
      <c r="CQ307" s="14">
        <v>404600</v>
      </c>
      <c r="CR307" s="4"/>
      <c r="CS307" s="39"/>
      <c r="CT307" s="39"/>
      <c r="CU307" s="39"/>
      <c r="CV307" s="14"/>
      <c r="CW307" s="4"/>
      <c r="CX307" s="39"/>
      <c r="CY307" s="30"/>
      <c r="CZ307" s="31"/>
      <c r="DA307" s="14"/>
      <c r="DB307" s="286"/>
      <c r="DC307" s="14"/>
      <c r="DD307" s="14"/>
      <c r="DE307" s="14"/>
      <c r="DF307" s="14"/>
      <c r="DG307" s="4"/>
      <c r="DH307" s="39"/>
      <c r="DI307" s="30"/>
      <c r="DJ307" s="31"/>
      <c r="DK307" s="14"/>
      <c r="DL307" s="4"/>
      <c r="DM307" s="39"/>
      <c r="DN307" s="30"/>
      <c r="DO307" s="31"/>
      <c r="DP307" s="14"/>
      <c r="DQ307" s="4"/>
      <c r="DR307" s="39"/>
      <c r="DS307" s="30"/>
      <c r="DT307" s="31"/>
      <c r="DU307" s="14"/>
      <c r="DV307" s="4"/>
      <c r="DW307" s="45">
        <v>105500</v>
      </c>
      <c r="DX307" s="14">
        <v>20045</v>
      </c>
      <c r="DY307" s="61">
        <v>125545</v>
      </c>
      <c r="DZ307" s="14">
        <v>627725</v>
      </c>
      <c r="EA307" s="4"/>
      <c r="EB307" s="39"/>
      <c r="EC307" s="43"/>
      <c r="ED307" s="31"/>
      <c r="EE307" s="14"/>
      <c r="EF307" s="4"/>
      <c r="EG307" s="39"/>
      <c r="EH307" s="30"/>
      <c r="EI307" s="31"/>
      <c r="EJ307" s="14"/>
      <c r="EK307" s="4"/>
      <c r="EL307" s="39"/>
      <c r="EM307" s="30"/>
      <c r="EN307" s="31"/>
      <c r="EO307" s="14"/>
      <c r="EP307" s="4"/>
      <c r="EQ307" s="39">
        <v>112500</v>
      </c>
      <c r="ER307" s="14">
        <v>21375</v>
      </c>
      <c r="ES307" s="31">
        <v>133875</v>
      </c>
      <c r="ET307" s="14">
        <v>669375</v>
      </c>
      <c r="EU307" s="4"/>
      <c r="EV307" s="39"/>
      <c r="EW307" s="30"/>
      <c r="EX307" s="31"/>
      <c r="EY307" s="14"/>
      <c r="EZ307" s="286"/>
      <c r="FA307" s="39"/>
      <c r="FB307" s="30"/>
      <c r="FC307" s="31"/>
      <c r="FD307" s="14"/>
      <c r="FE307" s="4"/>
      <c r="FF307" s="39"/>
      <c r="FG307" s="30"/>
      <c r="FH307" s="31"/>
      <c r="FI307" s="14"/>
      <c r="FJ307" s="94"/>
      <c r="FK307" s="87">
        <f t="shared" si="315"/>
        <v>88429.376000000004</v>
      </c>
      <c r="FL307" s="87">
        <f t="shared" si="354"/>
        <v>77350</v>
      </c>
      <c r="FM307" s="87"/>
      <c r="FN307" s="87"/>
      <c r="FO307" s="87"/>
      <c r="FP307" s="87"/>
      <c r="FQ307" s="87"/>
      <c r="FR307" s="87">
        <f t="shared" si="320"/>
        <v>104065.5</v>
      </c>
      <c r="FS307" s="87"/>
      <c r="FT307" s="87"/>
      <c r="FU307" s="87"/>
      <c r="FV307" s="87"/>
      <c r="FW307" s="87"/>
      <c r="FX307" s="87"/>
      <c r="FY307" s="87"/>
      <c r="FZ307" s="87"/>
      <c r="GA307" s="87">
        <f t="shared" si="322"/>
        <v>80920</v>
      </c>
      <c r="GB307" s="87"/>
      <c r="GC307" s="87"/>
      <c r="GD307" s="87"/>
      <c r="GE307" s="87"/>
      <c r="GF307" s="87"/>
      <c r="GG307" s="87"/>
      <c r="GH307" s="87">
        <f t="shared" si="325"/>
        <v>125545</v>
      </c>
      <c r="GI307" s="87"/>
      <c r="GJ307" s="87"/>
      <c r="GK307" s="87"/>
      <c r="GL307" s="87">
        <f t="shared" si="338"/>
        <v>133875</v>
      </c>
      <c r="GM307" s="87"/>
      <c r="GN307" s="87"/>
      <c r="GO307" s="87"/>
      <c r="GP307" s="95"/>
      <c r="GQ307" s="87">
        <f t="shared" si="316"/>
        <v>88429.376000000004</v>
      </c>
      <c r="GR307" s="96">
        <f t="shared" si="312"/>
        <v>77350</v>
      </c>
      <c r="GS307" s="20" t="str">
        <f t="shared" si="355"/>
        <v>ALFA TRADING S.A.S.</v>
      </c>
      <c r="GT307" s="96">
        <f t="shared" si="326"/>
        <v>70743.500800000009</v>
      </c>
      <c r="GU307" s="96">
        <f t="shared" si="327"/>
        <v>92820</v>
      </c>
      <c r="GV307" s="96">
        <f t="shared" si="356"/>
        <v>104351.1</v>
      </c>
      <c r="GW307" s="87">
        <f>GR307-GQ307</f>
        <v>-11079.376000000004</v>
      </c>
      <c r="GX307" s="88">
        <f t="shared" si="347"/>
        <v>-0.12529067263801572</v>
      </c>
      <c r="GY307" s="96">
        <f t="shared" si="357"/>
        <v>77350</v>
      </c>
      <c r="GZ307" s="96">
        <f t="shared" si="313"/>
        <v>386750</v>
      </c>
    </row>
    <row r="308" spans="1:210" s="27" customFormat="1" ht="30" customHeight="1">
      <c r="A308" s="17">
        <v>292</v>
      </c>
      <c r="B308" s="18" t="s">
        <v>677</v>
      </c>
      <c r="C308" s="53" t="s">
        <v>678</v>
      </c>
      <c r="D308" s="55" t="s">
        <v>954</v>
      </c>
      <c r="E308" s="51">
        <v>10</v>
      </c>
      <c r="F308" s="19" t="s">
        <v>970</v>
      </c>
      <c r="G308" s="20" t="s">
        <v>981</v>
      </c>
      <c r="H308" s="60"/>
      <c r="I308" s="90" t="s">
        <v>1027</v>
      </c>
      <c r="J308" s="14">
        <v>5027</v>
      </c>
      <c r="K308" s="14"/>
      <c r="L308" s="14"/>
      <c r="M308" s="14"/>
      <c r="N308" s="14">
        <f>J308</f>
        <v>5027</v>
      </c>
      <c r="O308" s="14">
        <f t="shared" si="314"/>
        <v>50270</v>
      </c>
      <c r="P308" s="286"/>
      <c r="Q308" s="39"/>
      <c r="R308" s="30"/>
      <c r="S308" s="31"/>
      <c r="T308" s="31"/>
      <c r="U308" s="4"/>
      <c r="V308" s="39"/>
      <c r="W308" s="30"/>
      <c r="X308" s="31"/>
      <c r="Y308" s="31"/>
      <c r="Z308" s="286"/>
      <c r="AA308" s="39"/>
      <c r="AB308" s="39"/>
      <c r="AC308" s="31"/>
      <c r="AD308" s="31"/>
      <c r="AE308" s="4"/>
      <c r="AF308" s="39"/>
      <c r="AG308" s="30"/>
      <c r="AH308" s="31"/>
      <c r="AI308" s="31"/>
      <c r="AJ308" s="4"/>
      <c r="AK308" s="39"/>
      <c r="AL308" s="39"/>
      <c r="AM308" s="31"/>
      <c r="AN308" s="31"/>
      <c r="AO308" s="4"/>
      <c r="AP308" s="39"/>
      <c r="AQ308" s="30"/>
      <c r="AR308" s="31"/>
      <c r="AS308" s="14"/>
      <c r="AT308" s="4"/>
      <c r="AU308" s="39"/>
      <c r="AV308" s="14"/>
      <c r="AW308" s="31"/>
      <c r="AX308" s="14"/>
      <c r="AY308" s="4"/>
      <c r="AZ308" s="39">
        <v>8200</v>
      </c>
      <c r="BA308" s="14">
        <v>1558</v>
      </c>
      <c r="BB308" s="31">
        <v>9758</v>
      </c>
      <c r="BC308" s="31">
        <v>97580</v>
      </c>
      <c r="BD308" s="4"/>
      <c r="BE308" s="39"/>
      <c r="BF308" s="30"/>
      <c r="BG308" s="31"/>
      <c r="BH308" s="14"/>
      <c r="BI308" s="4"/>
      <c r="BJ308" s="39"/>
      <c r="BK308" s="30"/>
      <c r="BL308" s="31"/>
      <c r="BM308" s="14"/>
      <c r="BN308" s="4"/>
      <c r="BO308" s="39"/>
      <c r="BP308" s="30"/>
      <c r="BQ308" s="31"/>
      <c r="BR308" s="14"/>
      <c r="BS308" s="4"/>
      <c r="BT308" s="39"/>
      <c r="BU308" s="30"/>
      <c r="BV308" s="31"/>
      <c r="BW308" s="14"/>
      <c r="BX308" s="4"/>
      <c r="BY308" s="40">
        <v>6900</v>
      </c>
      <c r="BZ308" s="37">
        <v>1311</v>
      </c>
      <c r="CA308" s="41">
        <v>8211</v>
      </c>
      <c r="CB308" s="14">
        <v>82110</v>
      </c>
      <c r="CC308" s="4"/>
      <c r="CD308" s="35"/>
      <c r="CE308" s="33"/>
      <c r="CF308" s="31"/>
      <c r="CG308" s="14"/>
      <c r="CH308" s="4"/>
      <c r="CI308" s="39"/>
      <c r="CJ308" s="30"/>
      <c r="CK308" s="31"/>
      <c r="CL308" s="14"/>
      <c r="CM308" s="4"/>
      <c r="CN308" s="39"/>
      <c r="CO308" s="30"/>
      <c r="CP308" s="31"/>
      <c r="CQ308" s="14"/>
      <c r="CR308" s="4"/>
      <c r="CS308" s="39"/>
      <c r="CT308" s="39"/>
      <c r="CU308" s="39"/>
      <c r="CV308" s="14"/>
      <c r="CW308" s="4"/>
      <c r="CX308" s="39"/>
      <c r="CY308" s="30"/>
      <c r="CZ308" s="31"/>
      <c r="DA308" s="14"/>
      <c r="DB308" s="286"/>
      <c r="DC308" s="14"/>
      <c r="DD308" s="14"/>
      <c r="DE308" s="14"/>
      <c r="DF308" s="14"/>
      <c r="DG308" s="4"/>
      <c r="DH308" s="39"/>
      <c r="DI308" s="30"/>
      <c r="DJ308" s="31"/>
      <c r="DK308" s="14"/>
      <c r="DL308" s="4"/>
      <c r="DM308" s="39"/>
      <c r="DN308" s="30"/>
      <c r="DO308" s="31"/>
      <c r="DP308" s="14"/>
      <c r="DQ308" s="4"/>
      <c r="DR308" s="39"/>
      <c r="DS308" s="30"/>
      <c r="DT308" s="31"/>
      <c r="DU308" s="14"/>
      <c r="DV308" s="4"/>
      <c r="DW308" s="46"/>
      <c r="DX308" s="61"/>
      <c r="DY308" s="61"/>
      <c r="DZ308" s="14"/>
      <c r="EA308" s="4"/>
      <c r="EB308" s="39"/>
      <c r="EC308" s="43"/>
      <c r="ED308" s="31"/>
      <c r="EE308" s="14"/>
      <c r="EF308" s="4"/>
      <c r="EG308" s="39"/>
      <c r="EH308" s="30"/>
      <c r="EI308" s="31"/>
      <c r="EJ308" s="14"/>
      <c r="EK308" s="4"/>
      <c r="EL308" s="39"/>
      <c r="EM308" s="30"/>
      <c r="EN308" s="31"/>
      <c r="EO308" s="14"/>
      <c r="EP308" s="4"/>
      <c r="EQ308" s="39"/>
      <c r="ER308" s="30"/>
      <c r="ES308" s="31"/>
      <c r="ET308" s="14"/>
      <c r="EU308" s="4"/>
      <c r="EV308" s="39"/>
      <c r="EW308" s="30"/>
      <c r="EX308" s="31"/>
      <c r="EY308" s="14"/>
      <c r="EZ308" s="286"/>
      <c r="FA308" s="39"/>
      <c r="FB308" s="30"/>
      <c r="FC308" s="31"/>
      <c r="FD308" s="14"/>
      <c r="FE308" s="4"/>
      <c r="FF308" s="39"/>
      <c r="FG308" s="30"/>
      <c r="FH308" s="31"/>
      <c r="FI308" s="14"/>
      <c r="FJ308" s="94"/>
      <c r="FK308" s="87">
        <f t="shared" si="315"/>
        <v>5027</v>
      </c>
      <c r="FL308" s="87"/>
      <c r="FM308" s="87"/>
      <c r="FN308" s="87"/>
      <c r="FO308" s="87"/>
      <c r="FP308" s="87"/>
      <c r="FQ308" s="87"/>
      <c r="FR308" s="87"/>
      <c r="FS308" s="87">
        <f t="shared" ref="FS308:FS321" si="358">BB308</f>
        <v>9758</v>
      </c>
      <c r="FT308" s="87"/>
      <c r="FU308" s="87"/>
      <c r="FV308" s="87"/>
      <c r="FW308" s="87"/>
      <c r="FX308" s="87">
        <f t="shared" si="332"/>
        <v>8211</v>
      </c>
      <c r="FY308" s="87"/>
      <c r="FZ308" s="87"/>
      <c r="GA308" s="87"/>
      <c r="GB308" s="87"/>
      <c r="GC308" s="87"/>
      <c r="GD308" s="87"/>
      <c r="GE308" s="87"/>
      <c r="GF308" s="87"/>
      <c r="GG308" s="87"/>
      <c r="GH308" s="87"/>
      <c r="GI308" s="87"/>
      <c r="GJ308" s="87"/>
      <c r="GK308" s="87"/>
      <c r="GL308" s="87"/>
      <c r="GM308" s="87"/>
      <c r="GN308" s="87"/>
      <c r="GO308" s="87"/>
      <c r="GP308" s="95"/>
      <c r="GQ308" s="87">
        <f t="shared" si="316"/>
        <v>5027</v>
      </c>
      <c r="GR308" s="96">
        <f t="shared" si="312"/>
        <v>8211</v>
      </c>
      <c r="GS308" s="20" t="str">
        <f t="shared" si="355"/>
        <v>HOSPITECNICA SAS</v>
      </c>
      <c r="GT308" s="96">
        <f t="shared" si="326"/>
        <v>4021.6000000000004</v>
      </c>
      <c r="GU308" s="96">
        <f t="shared" si="327"/>
        <v>9853.1999999999989</v>
      </c>
      <c r="GV308" s="96">
        <f t="shared" si="356"/>
        <v>8984.5</v>
      </c>
      <c r="GW308" s="87">
        <f t="shared" ref="GW308:GW314" si="359">GV308-GR308</f>
        <v>773.5</v>
      </c>
      <c r="GX308" s="88">
        <f>GW308/GR308</f>
        <v>9.420289855072464E-2</v>
      </c>
      <c r="GY308" s="96">
        <f t="shared" si="357"/>
        <v>8211</v>
      </c>
      <c r="GZ308" s="96">
        <f t="shared" si="313"/>
        <v>82110</v>
      </c>
    </row>
    <row r="309" spans="1:210" s="27" customFormat="1" ht="30" customHeight="1">
      <c r="A309" s="17">
        <v>293</v>
      </c>
      <c r="B309" s="18" t="s">
        <v>679</v>
      </c>
      <c r="C309" s="53" t="s">
        <v>680</v>
      </c>
      <c r="D309" s="55"/>
      <c r="E309" s="51">
        <v>10</v>
      </c>
      <c r="F309" s="19" t="s">
        <v>971</v>
      </c>
      <c r="G309" s="20" t="s">
        <v>981</v>
      </c>
      <c r="H309" s="60"/>
      <c r="I309" s="90" t="s">
        <v>1050</v>
      </c>
      <c r="J309" s="14">
        <v>71400</v>
      </c>
      <c r="K309" s="14"/>
      <c r="L309" s="14">
        <f t="shared" ref="L309:L314" si="360">(J309*13.12%)+J309</f>
        <v>80767.679999999993</v>
      </c>
      <c r="M309" s="14">
        <f t="shared" ref="M309:M314" si="361">(L309*9.28%)+L309</f>
        <v>88262.920703999989</v>
      </c>
      <c r="N309" s="14">
        <f t="shared" ref="N309:N314" si="362">M309</f>
        <v>88262.920703999989</v>
      </c>
      <c r="O309" s="14">
        <f t="shared" si="314"/>
        <v>882629.20703999989</v>
      </c>
      <c r="P309" s="286"/>
      <c r="Q309" s="39">
        <v>31000</v>
      </c>
      <c r="R309" s="14">
        <v>5890</v>
      </c>
      <c r="S309" s="31">
        <v>36890</v>
      </c>
      <c r="T309" s="31">
        <v>368900</v>
      </c>
      <c r="U309" s="4"/>
      <c r="V309" s="39"/>
      <c r="W309" s="30"/>
      <c r="X309" s="31"/>
      <c r="Y309" s="31"/>
      <c r="Z309" s="286"/>
      <c r="AA309" s="39"/>
      <c r="AB309" s="39"/>
      <c r="AC309" s="31"/>
      <c r="AD309" s="31"/>
      <c r="AE309" s="4"/>
      <c r="AF309" s="39"/>
      <c r="AG309" s="30"/>
      <c r="AH309" s="31"/>
      <c r="AI309" s="31"/>
      <c r="AJ309" s="4"/>
      <c r="AK309" s="39"/>
      <c r="AL309" s="39"/>
      <c r="AM309" s="31"/>
      <c r="AN309" s="31"/>
      <c r="AO309" s="4"/>
      <c r="AP309" s="39"/>
      <c r="AQ309" s="30"/>
      <c r="AR309" s="31"/>
      <c r="AS309" s="14"/>
      <c r="AT309" s="4"/>
      <c r="AU309" s="39">
        <v>36450</v>
      </c>
      <c r="AV309" s="14">
        <v>6925.5</v>
      </c>
      <c r="AW309" s="31">
        <v>43375.5</v>
      </c>
      <c r="AX309" s="14">
        <v>433755</v>
      </c>
      <c r="AY309" s="4"/>
      <c r="AZ309" s="39"/>
      <c r="BA309" s="30"/>
      <c r="BB309" s="31"/>
      <c r="BC309" s="31"/>
      <c r="BD309" s="4"/>
      <c r="BE309" s="39"/>
      <c r="BF309" s="30"/>
      <c r="BG309" s="31"/>
      <c r="BH309" s="14"/>
      <c r="BI309" s="4"/>
      <c r="BJ309" s="39"/>
      <c r="BK309" s="30"/>
      <c r="BL309" s="31"/>
      <c r="BM309" s="14"/>
      <c r="BN309" s="4"/>
      <c r="BO309" s="39"/>
      <c r="BP309" s="30"/>
      <c r="BQ309" s="31"/>
      <c r="BR309" s="14"/>
      <c r="BS309" s="4"/>
      <c r="BT309" s="39"/>
      <c r="BU309" s="30"/>
      <c r="BV309" s="31"/>
      <c r="BW309" s="14"/>
      <c r="BX309" s="4"/>
      <c r="BY309" s="39"/>
      <c r="BZ309" s="30"/>
      <c r="CA309" s="31"/>
      <c r="CB309" s="14"/>
      <c r="CC309" s="4"/>
      <c r="CD309" s="35"/>
      <c r="CE309" s="33"/>
      <c r="CF309" s="31"/>
      <c r="CG309" s="14"/>
      <c r="CH309" s="4"/>
      <c r="CI309" s="39"/>
      <c r="CJ309" s="30"/>
      <c r="CK309" s="31"/>
      <c r="CL309" s="14"/>
      <c r="CM309" s="4"/>
      <c r="CN309" s="39">
        <v>55570</v>
      </c>
      <c r="CO309" s="14">
        <v>10558.3</v>
      </c>
      <c r="CP309" s="31">
        <v>66128.3</v>
      </c>
      <c r="CQ309" s="14">
        <v>661283</v>
      </c>
      <c r="CR309" s="4"/>
      <c r="CS309" s="39"/>
      <c r="CT309" s="39"/>
      <c r="CU309" s="39"/>
      <c r="CV309" s="14"/>
      <c r="CW309" s="4"/>
      <c r="CX309" s="43">
        <v>38716</v>
      </c>
      <c r="CY309" s="14">
        <v>7356.04</v>
      </c>
      <c r="CZ309" s="31">
        <v>46072.04</v>
      </c>
      <c r="DA309" s="14">
        <v>460720.4</v>
      </c>
      <c r="DB309" s="286"/>
      <c r="DC309" s="14"/>
      <c r="DD309" s="14"/>
      <c r="DE309" s="14"/>
      <c r="DF309" s="14"/>
      <c r="DG309" s="4"/>
      <c r="DH309" s="39"/>
      <c r="DI309" s="30"/>
      <c r="DJ309" s="31"/>
      <c r="DK309" s="14"/>
      <c r="DL309" s="4"/>
      <c r="DM309" s="39"/>
      <c r="DN309" s="30"/>
      <c r="DO309" s="31"/>
      <c r="DP309" s="14"/>
      <c r="DQ309" s="4"/>
      <c r="DR309" s="39"/>
      <c r="DS309" s="30"/>
      <c r="DT309" s="31"/>
      <c r="DU309" s="14"/>
      <c r="DV309" s="4"/>
      <c r="DW309" s="45">
        <v>47500</v>
      </c>
      <c r="DX309" s="14">
        <v>9025</v>
      </c>
      <c r="DY309" s="61">
        <v>56525</v>
      </c>
      <c r="DZ309" s="14">
        <v>565250</v>
      </c>
      <c r="EA309" s="4"/>
      <c r="EB309" s="39"/>
      <c r="EC309" s="43"/>
      <c r="ED309" s="31"/>
      <c r="EE309" s="14"/>
      <c r="EF309" s="4"/>
      <c r="EG309" s="39"/>
      <c r="EH309" s="30"/>
      <c r="EI309" s="31"/>
      <c r="EJ309" s="14"/>
      <c r="EK309" s="4"/>
      <c r="EL309" s="39"/>
      <c r="EM309" s="30"/>
      <c r="EN309" s="31"/>
      <c r="EO309" s="14"/>
      <c r="EP309" s="4"/>
      <c r="EQ309" s="39">
        <v>63992</v>
      </c>
      <c r="ER309" s="14">
        <v>12158.48</v>
      </c>
      <c r="ES309" s="31">
        <v>76150.48</v>
      </c>
      <c r="ET309" s="14">
        <v>761504.79999999993</v>
      </c>
      <c r="EU309" s="4"/>
      <c r="EV309" s="39"/>
      <c r="EW309" s="30"/>
      <c r="EX309" s="31"/>
      <c r="EY309" s="14"/>
      <c r="EZ309" s="286"/>
      <c r="FA309" s="39"/>
      <c r="FB309" s="30"/>
      <c r="FC309" s="31"/>
      <c r="FD309" s="14"/>
      <c r="FE309" s="4"/>
      <c r="FF309" s="39"/>
      <c r="FG309" s="30"/>
      <c r="FH309" s="31"/>
      <c r="FI309" s="14"/>
      <c r="FJ309" s="94"/>
      <c r="FK309" s="87">
        <f t="shared" si="315"/>
        <v>88262.920703999989</v>
      </c>
      <c r="FL309" s="87"/>
      <c r="FM309" s="87"/>
      <c r="FN309" s="87"/>
      <c r="FO309" s="87"/>
      <c r="FP309" s="87"/>
      <c r="FQ309" s="87"/>
      <c r="FR309" s="87"/>
      <c r="FS309" s="87"/>
      <c r="FT309" s="87"/>
      <c r="FU309" s="87"/>
      <c r="FV309" s="87"/>
      <c r="FW309" s="87"/>
      <c r="FX309" s="87"/>
      <c r="FY309" s="87"/>
      <c r="FZ309" s="87"/>
      <c r="GA309" s="87">
        <f t="shared" si="322"/>
        <v>66128.3</v>
      </c>
      <c r="GB309" s="87"/>
      <c r="GC309" s="87">
        <f t="shared" ref="GC309:GC314" si="363">CZ309</f>
        <v>46072.04</v>
      </c>
      <c r="GD309" s="87"/>
      <c r="GE309" s="87"/>
      <c r="GF309" s="87"/>
      <c r="GG309" s="87"/>
      <c r="GH309" s="87">
        <f t="shared" si="325"/>
        <v>56525</v>
      </c>
      <c r="GI309" s="87"/>
      <c r="GJ309" s="87"/>
      <c r="GK309" s="87"/>
      <c r="GL309" s="87">
        <f t="shared" si="338"/>
        <v>76150.48</v>
      </c>
      <c r="GM309" s="87"/>
      <c r="GN309" s="87"/>
      <c r="GO309" s="87"/>
      <c r="GP309" s="95"/>
      <c r="GQ309" s="87">
        <f t="shared" si="316"/>
        <v>88262.920703999989</v>
      </c>
      <c r="GR309" s="96">
        <f t="shared" si="312"/>
        <v>46072.04</v>
      </c>
      <c r="GS309" s="20" t="str">
        <f t="shared" si="355"/>
        <v>M&amp;M EQUIPOS MEDICOS SAS</v>
      </c>
      <c r="GT309" s="98">
        <f t="shared" si="326"/>
        <v>70610.336563199991</v>
      </c>
      <c r="GU309" s="98">
        <f t="shared" ref="GU309:GU314" si="364">FK309*1.2</f>
        <v>105915.50484479999</v>
      </c>
      <c r="GV309" s="96">
        <f t="shared" si="356"/>
        <v>61218.955000000002</v>
      </c>
      <c r="GW309" s="87">
        <f t="shared" si="359"/>
        <v>15146.915000000001</v>
      </c>
      <c r="GX309" s="88">
        <f t="shared" ref="GX309:GX319" si="365">GW309/GQ309</f>
        <v>0.17161130494193536</v>
      </c>
      <c r="GY309" s="96">
        <f t="shared" si="357"/>
        <v>46072.04</v>
      </c>
      <c r="GZ309" s="96">
        <f t="shared" si="313"/>
        <v>460720.4</v>
      </c>
      <c r="HB309" s="84"/>
    </row>
    <row r="310" spans="1:210" s="27" customFormat="1" ht="30" customHeight="1">
      <c r="A310" s="17">
        <v>294</v>
      </c>
      <c r="B310" s="18" t="s">
        <v>681</v>
      </c>
      <c r="C310" s="53" t="s">
        <v>682</v>
      </c>
      <c r="D310" s="55"/>
      <c r="E310" s="51">
        <v>10</v>
      </c>
      <c r="F310" s="19" t="s">
        <v>971</v>
      </c>
      <c r="G310" s="20" t="s">
        <v>981</v>
      </c>
      <c r="H310" s="60"/>
      <c r="I310" s="90" t="s">
        <v>1039</v>
      </c>
      <c r="J310" s="14">
        <v>96152</v>
      </c>
      <c r="K310" s="14"/>
      <c r="L310" s="14">
        <f t="shared" si="360"/>
        <v>108767.1424</v>
      </c>
      <c r="M310" s="14">
        <f t="shared" si="361"/>
        <v>118860.73321471999</v>
      </c>
      <c r="N310" s="14">
        <f t="shared" si="362"/>
        <v>118860.73321471999</v>
      </c>
      <c r="O310" s="14">
        <f t="shared" si="314"/>
        <v>1188607.3321471999</v>
      </c>
      <c r="P310" s="286"/>
      <c r="Q310" s="39">
        <v>46000</v>
      </c>
      <c r="R310" s="14">
        <v>8740</v>
      </c>
      <c r="S310" s="31">
        <v>54740</v>
      </c>
      <c r="T310" s="31">
        <v>547400</v>
      </c>
      <c r="U310" s="4"/>
      <c r="V310" s="39"/>
      <c r="W310" s="30"/>
      <c r="X310" s="31"/>
      <c r="Y310" s="31"/>
      <c r="Z310" s="286"/>
      <c r="AA310" s="39"/>
      <c r="AB310" s="39"/>
      <c r="AC310" s="31"/>
      <c r="AD310" s="31"/>
      <c r="AE310" s="4"/>
      <c r="AF310" s="39"/>
      <c r="AG310" s="30"/>
      <c r="AH310" s="31"/>
      <c r="AI310" s="31"/>
      <c r="AJ310" s="4"/>
      <c r="AK310" s="39"/>
      <c r="AL310" s="39"/>
      <c r="AM310" s="31"/>
      <c r="AN310" s="31"/>
      <c r="AO310" s="4"/>
      <c r="AP310" s="39"/>
      <c r="AQ310" s="30"/>
      <c r="AR310" s="31"/>
      <c r="AS310" s="14"/>
      <c r="AT310" s="4"/>
      <c r="AU310" s="39">
        <v>54400</v>
      </c>
      <c r="AV310" s="14">
        <v>10336</v>
      </c>
      <c r="AW310" s="31">
        <v>64736</v>
      </c>
      <c r="AX310" s="14">
        <v>647360</v>
      </c>
      <c r="AY310" s="4"/>
      <c r="AZ310" s="39"/>
      <c r="BA310" s="30"/>
      <c r="BB310" s="31"/>
      <c r="BC310" s="31"/>
      <c r="BD310" s="4"/>
      <c r="BE310" s="39"/>
      <c r="BF310" s="30"/>
      <c r="BG310" s="31"/>
      <c r="BH310" s="14"/>
      <c r="BI310" s="4"/>
      <c r="BJ310" s="39"/>
      <c r="BK310" s="30"/>
      <c r="BL310" s="31"/>
      <c r="BM310" s="14"/>
      <c r="BN310" s="4"/>
      <c r="BO310" s="39"/>
      <c r="BP310" s="30"/>
      <c r="BQ310" s="31"/>
      <c r="BR310" s="14"/>
      <c r="BS310" s="4"/>
      <c r="BT310" s="39"/>
      <c r="BU310" s="30"/>
      <c r="BV310" s="31"/>
      <c r="BW310" s="14"/>
      <c r="BX310" s="4"/>
      <c r="BY310" s="39"/>
      <c r="BZ310" s="30"/>
      <c r="CA310" s="31"/>
      <c r="CB310" s="14"/>
      <c r="CC310" s="4"/>
      <c r="CD310" s="35"/>
      <c r="CE310" s="33"/>
      <c r="CF310" s="31"/>
      <c r="CG310" s="14"/>
      <c r="CH310" s="4"/>
      <c r="CI310" s="39"/>
      <c r="CJ310" s="30"/>
      <c r="CK310" s="31"/>
      <c r="CL310" s="14"/>
      <c r="CM310" s="4"/>
      <c r="CN310" s="39">
        <v>74840</v>
      </c>
      <c r="CO310" s="14">
        <v>14219.6</v>
      </c>
      <c r="CP310" s="31">
        <v>89059.6</v>
      </c>
      <c r="CQ310" s="14">
        <v>890596</v>
      </c>
      <c r="CR310" s="4"/>
      <c r="CS310" s="39"/>
      <c r="CT310" s="39"/>
      <c r="CU310" s="39"/>
      <c r="CV310" s="14"/>
      <c r="CW310" s="4"/>
      <c r="CX310" s="43">
        <v>58547</v>
      </c>
      <c r="CY310" s="14">
        <v>11123.93</v>
      </c>
      <c r="CZ310" s="31">
        <v>69670.929999999993</v>
      </c>
      <c r="DA310" s="14">
        <v>696709.29999999993</v>
      </c>
      <c r="DB310" s="286"/>
      <c r="DC310" s="43"/>
      <c r="DD310" s="43"/>
      <c r="DE310" s="14"/>
      <c r="DF310" s="14"/>
      <c r="DG310" s="4"/>
      <c r="DH310" s="39"/>
      <c r="DI310" s="30"/>
      <c r="DJ310" s="31"/>
      <c r="DK310" s="14"/>
      <c r="DL310" s="4"/>
      <c r="DM310" s="39"/>
      <c r="DN310" s="30"/>
      <c r="DO310" s="31"/>
      <c r="DP310" s="14"/>
      <c r="DQ310" s="4"/>
      <c r="DR310" s="39"/>
      <c r="DS310" s="30"/>
      <c r="DT310" s="31"/>
      <c r="DU310" s="14"/>
      <c r="DV310" s="4"/>
      <c r="DW310" s="45">
        <v>69438</v>
      </c>
      <c r="DX310" s="14">
        <v>13193.22</v>
      </c>
      <c r="DY310" s="61">
        <v>82631.22</v>
      </c>
      <c r="DZ310" s="14">
        <v>826312.2</v>
      </c>
      <c r="EA310" s="4"/>
      <c r="EB310" s="39"/>
      <c r="EC310" s="43"/>
      <c r="ED310" s="31"/>
      <c r="EE310" s="14"/>
      <c r="EF310" s="4"/>
      <c r="EG310" s="39"/>
      <c r="EH310" s="30"/>
      <c r="EI310" s="31"/>
      <c r="EJ310" s="14"/>
      <c r="EK310" s="4"/>
      <c r="EL310" s="39"/>
      <c r="EM310" s="30"/>
      <c r="EN310" s="31"/>
      <c r="EO310" s="14"/>
      <c r="EP310" s="4"/>
      <c r="EQ310" s="39">
        <v>96212</v>
      </c>
      <c r="ER310" s="14">
        <v>18280.28</v>
      </c>
      <c r="ES310" s="31">
        <v>114492.28</v>
      </c>
      <c r="ET310" s="14">
        <v>1144922.8</v>
      </c>
      <c r="EU310" s="4"/>
      <c r="EV310" s="39"/>
      <c r="EW310" s="30"/>
      <c r="EX310" s="31"/>
      <c r="EY310" s="14"/>
      <c r="EZ310" s="286"/>
      <c r="FA310" s="39"/>
      <c r="FB310" s="30"/>
      <c r="FC310" s="31"/>
      <c r="FD310" s="14"/>
      <c r="FE310" s="4"/>
      <c r="FF310" s="39"/>
      <c r="FG310" s="30"/>
      <c r="FH310" s="31"/>
      <c r="FI310" s="14"/>
      <c r="FJ310" s="94"/>
      <c r="FK310" s="87">
        <f t="shared" si="315"/>
        <v>118860.73321471999</v>
      </c>
      <c r="FL310" s="87"/>
      <c r="FM310" s="87"/>
      <c r="FN310" s="87"/>
      <c r="FO310" s="87"/>
      <c r="FP310" s="87"/>
      <c r="FQ310" s="87"/>
      <c r="FR310" s="87"/>
      <c r="FS310" s="87"/>
      <c r="FT310" s="87"/>
      <c r="FU310" s="87"/>
      <c r="FV310" s="87"/>
      <c r="FW310" s="87"/>
      <c r="FX310" s="87"/>
      <c r="FY310" s="87"/>
      <c r="FZ310" s="87"/>
      <c r="GA310" s="87">
        <f t="shared" si="322"/>
        <v>89059.6</v>
      </c>
      <c r="GB310" s="87"/>
      <c r="GC310" s="87">
        <f t="shared" si="363"/>
        <v>69670.929999999993</v>
      </c>
      <c r="GD310" s="87"/>
      <c r="GE310" s="87"/>
      <c r="GF310" s="87"/>
      <c r="GG310" s="87"/>
      <c r="GH310" s="87">
        <f t="shared" si="325"/>
        <v>82631.22</v>
      </c>
      <c r="GI310" s="87"/>
      <c r="GJ310" s="87"/>
      <c r="GK310" s="87"/>
      <c r="GL310" s="87">
        <f t="shared" si="338"/>
        <v>114492.28</v>
      </c>
      <c r="GM310" s="87"/>
      <c r="GN310" s="87"/>
      <c r="GO310" s="87"/>
      <c r="GP310" s="95"/>
      <c r="GQ310" s="87">
        <f t="shared" si="316"/>
        <v>118860.73321471999</v>
      </c>
      <c r="GR310" s="96">
        <f t="shared" si="312"/>
        <v>69670.929999999993</v>
      </c>
      <c r="GS310" s="20" t="str">
        <f t="shared" si="355"/>
        <v>M&amp;M EQUIPOS MEDICOS SAS</v>
      </c>
      <c r="GT310" s="98">
        <f t="shared" si="326"/>
        <v>95088.586571776003</v>
      </c>
      <c r="GU310" s="98">
        <f t="shared" si="364"/>
        <v>142632.879857664</v>
      </c>
      <c r="GV310" s="96">
        <f t="shared" si="356"/>
        <v>88963.507500000007</v>
      </c>
      <c r="GW310" s="87">
        <f t="shared" si="359"/>
        <v>19292.577500000014</v>
      </c>
      <c r="GX310" s="88">
        <f t="shared" si="365"/>
        <v>0.16231245574725073</v>
      </c>
      <c r="GY310" s="96">
        <f t="shared" si="357"/>
        <v>69670.929999999993</v>
      </c>
      <c r="GZ310" s="96">
        <f t="shared" si="313"/>
        <v>696709.29999999993</v>
      </c>
      <c r="HB310" s="84"/>
    </row>
    <row r="311" spans="1:210" s="27" customFormat="1" ht="30" customHeight="1">
      <c r="A311" s="17">
        <v>295</v>
      </c>
      <c r="B311" s="18" t="s">
        <v>683</v>
      </c>
      <c r="C311" s="53" t="s">
        <v>684</v>
      </c>
      <c r="D311" s="55"/>
      <c r="E311" s="51">
        <v>10</v>
      </c>
      <c r="F311" s="19" t="s">
        <v>971</v>
      </c>
      <c r="G311" s="20" t="s">
        <v>981</v>
      </c>
      <c r="H311" s="60"/>
      <c r="I311" s="90" t="s">
        <v>1050</v>
      </c>
      <c r="J311" s="14">
        <v>110194</v>
      </c>
      <c r="K311" s="14"/>
      <c r="L311" s="14">
        <f t="shared" si="360"/>
        <v>124651.4528</v>
      </c>
      <c r="M311" s="14">
        <f t="shared" si="361"/>
        <v>136219.10761984001</v>
      </c>
      <c r="N311" s="14">
        <f t="shared" si="362"/>
        <v>136219.10761984001</v>
      </c>
      <c r="O311" s="14">
        <f t="shared" si="314"/>
        <v>1362191.0761984</v>
      </c>
      <c r="P311" s="286"/>
      <c r="Q311" s="39">
        <v>58000</v>
      </c>
      <c r="R311" s="14">
        <v>11020</v>
      </c>
      <c r="S311" s="31">
        <v>69020</v>
      </c>
      <c r="T311" s="31">
        <v>690200</v>
      </c>
      <c r="U311" s="4"/>
      <c r="V311" s="39"/>
      <c r="W311" s="30"/>
      <c r="X311" s="31"/>
      <c r="Y311" s="31"/>
      <c r="Z311" s="286"/>
      <c r="AA311" s="39"/>
      <c r="AB311" s="39"/>
      <c r="AC311" s="31"/>
      <c r="AD311" s="31"/>
      <c r="AE311" s="4"/>
      <c r="AF311" s="39"/>
      <c r="AG311" s="30"/>
      <c r="AH311" s="31"/>
      <c r="AI311" s="31"/>
      <c r="AJ311" s="4"/>
      <c r="AK311" s="39"/>
      <c r="AL311" s="39"/>
      <c r="AM311" s="31"/>
      <c r="AN311" s="31"/>
      <c r="AO311" s="4"/>
      <c r="AP311" s="39"/>
      <c r="AQ311" s="30"/>
      <c r="AR311" s="31"/>
      <c r="AS311" s="14"/>
      <c r="AT311" s="4"/>
      <c r="AU311" s="39">
        <v>71950</v>
      </c>
      <c r="AV311" s="14">
        <v>13670.5</v>
      </c>
      <c r="AW311" s="31">
        <v>85620.5</v>
      </c>
      <c r="AX311" s="14">
        <v>856205</v>
      </c>
      <c r="AY311" s="4"/>
      <c r="AZ311" s="39"/>
      <c r="BA311" s="30"/>
      <c r="BB311" s="31"/>
      <c r="BC311" s="31"/>
      <c r="BD311" s="4"/>
      <c r="BE311" s="39"/>
      <c r="BF311" s="30"/>
      <c r="BG311" s="31"/>
      <c r="BH311" s="14"/>
      <c r="BI311" s="4"/>
      <c r="BJ311" s="39"/>
      <c r="BK311" s="30"/>
      <c r="BL311" s="31"/>
      <c r="BM311" s="14"/>
      <c r="BN311" s="4"/>
      <c r="BO311" s="39"/>
      <c r="BP311" s="30"/>
      <c r="BQ311" s="31"/>
      <c r="BR311" s="14"/>
      <c r="BS311" s="4"/>
      <c r="BT311" s="39"/>
      <c r="BU311" s="30"/>
      <c r="BV311" s="31"/>
      <c r="BW311" s="14"/>
      <c r="BX311" s="4"/>
      <c r="BY311" s="39"/>
      <c r="BZ311" s="30"/>
      <c r="CA311" s="31"/>
      <c r="CB311" s="14"/>
      <c r="CC311" s="4"/>
      <c r="CD311" s="35"/>
      <c r="CE311" s="33"/>
      <c r="CF311" s="31"/>
      <c r="CG311" s="14"/>
      <c r="CH311" s="4"/>
      <c r="CI311" s="39"/>
      <c r="CJ311" s="30"/>
      <c r="CK311" s="31"/>
      <c r="CL311" s="14"/>
      <c r="CM311" s="4"/>
      <c r="CN311" s="39">
        <v>85730</v>
      </c>
      <c r="CO311" s="14">
        <v>16288.7</v>
      </c>
      <c r="CP311" s="31">
        <v>102018.7</v>
      </c>
      <c r="CQ311" s="14">
        <v>1020187</v>
      </c>
      <c r="CR311" s="4"/>
      <c r="CS311" s="39"/>
      <c r="CT311" s="39"/>
      <c r="CU311" s="39"/>
      <c r="CV311" s="14"/>
      <c r="CW311" s="4"/>
      <c r="CX311" s="43">
        <v>79321</v>
      </c>
      <c r="CY311" s="14">
        <v>15070.99</v>
      </c>
      <c r="CZ311" s="31">
        <v>94391.99</v>
      </c>
      <c r="DA311" s="14">
        <v>943919.9</v>
      </c>
      <c r="DB311" s="286"/>
      <c r="DC311" s="14"/>
      <c r="DD311" s="14"/>
      <c r="DE311" s="14"/>
      <c r="DF311" s="14"/>
      <c r="DG311" s="4"/>
      <c r="DH311" s="39"/>
      <c r="DI311" s="30"/>
      <c r="DJ311" s="31"/>
      <c r="DK311" s="14"/>
      <c r="DL311" s="4"/>
      <c r="DM311" s="39"/>
      <c r="DN311" s="30"/>
      <c r="DO311" s="31"/>
      <c r="DP311" s="14"/>
      <c r="DQ311" s="4"/>
      <c r="DR311" s="39"/>
      <c r="DS311" s="30"/>
      <c r="DT311" s="31"/>
      <c r="DU311" s="14"/>
      <c r="DV311" s="4"/>
      <c r="DW311" s="45">
        <v>89375</v>
      </c>
      <c r="DX311" s="14">
        <v>16981.25</v>
      </c>
      <c r="DY311" s="61">
        <v>106356.25</v>
      </c>
      <c r="DZ311" s="14">
        <v>1063562.5</v>
      </c>
      <c r="EA311" s="4"/>
      <c r="EB311" s="39"/>
      <c r="EC311" s="43"/>
      <c r="ED311" s="31"/>
      <c r="EE311" s="14"/>
      <c r="EF311" s="4"/>
      <c r="EG311" s="39"/>
      <c r="EH311" s="30"/>
      <c r="EI311" s="31"/>
      <c r="EJ311" s="14"/>
      <c r="EK311" s="4"/>
      <c r="EL311" s="39"/>
      <c r="EM311" s="30"/>
      <c r="EN311" s="31"/>
      <c r="EO311" s="14"/>
      <c r="EP311" s="4"/>
      <c r="EQ311" s="39">
        <v>130216</v>
      </c>
      <c r="ER311" s="14">
        <v>24741.040000000001</v>
      </c>
      <c r="ES311" s="31">
        <v>154957.04</v>
      </c>
      <c r="ET311" s="14">
        <v>1549570.4000000001</v>
      </c>
      <c r="EU311" s="4"/>
      <c r="EV311" s="39"/>
      <c r="EW311" s="30"/>
      <c r="EX311" s="31"/>
      <c r="EY311" s="14"/>
      <c r="EZ311" s="286"/>
      <c r="FA311" s="39"/>
      <c r="FB311" s="30"/>
      <c r="FC311" s="31"/>
      <c r="FD311" s="14"/>
      <c r="FE311" s="4"/>
      <c r="FF311" s="39"/>
      <c r="FG311" s="30"/>
      <c r="FH311" s="31"/>
      <c r="FI311" s="14"/>
      <c r="FJ311" s="94"/>
      <c r="FK311" s="87">
        <f t="shared" si="315"/>
        <v>136219.10761984001</v>
      </c>
      <c r="FL311" s="87"/>
      <c r="FM311" s="87"/>
      <c r="FN311" s="87"/>
      <c r="FO311" s="87"/>
      <c r="FP311" s="87"/>
      <c r="FQ311" s="87"/>
      <c r="FR311" s="87"/>
      <c r="FS311" s="87"/>
      <c r="FT311" s="87"/>
      <c r="FU311" s="87"/>
      <c r="FV311" s="87"/>
      <c r="FW311" s="87"/>
      <c r="FX311" s="87"/>
      <c r="FY311" s="87"/>
      <c r="FZ311" s="87"/>
      <c r="GA311" s="87">
        <f t="shared" si="322"/>
        <v>102018.7</v>
      </c>
      <c r="GB311" s="87"/>
      <c r="GC311" s="87">
        <f t="shared" si="363"/>
        <v>94391.99</v>
      </c>
      <c r="GD311" s="87"/>
      <c r="GE311" s="87"/>
      <c r="GF311" s="87"/>
      <c r="GG311" s="87"/>
      <c r="GH311" s="87">
        <f t="shared" si="325"/>
        <v>106356.25</v>
      </c>
      <c r="GI311" s="87"/>
      <c r="GJ311" s="87"/>
      <c r="GK311" s="87"/>
      <c r="GL311" s="87">
        <f t="shared" si="338"/>
        <v>154957.04</v>
      </c>
      <c r="GM311" s="87"/>
      <c r="GN311" s="87"/>
      <c r="GO311" s="87"/>
      <c r="GP311" s="95"/>
      <c r="GQ311" s="87">
        <f t="shared" si="316"/>
        <v>136219.10761984001</v>
      </c>
      <c r="GR311" s="96">
        <f t="shared" si="312"/>
        <v>94391.99</v>
      </c>
      <c r="GS311" s="20" t="str">
        <f t="shared" si="355"/>
        <v>M&amp;M EQUIPOS MEDICOS SAS</v>
      </c>
      <c r="GT311" s="98">
        <f t="shared" si="326"/>
        <v>108975.28609587201</v>
      </c>
      <c r="GU311" s="98">
        <f t="shared" si="364"/>
        <v>163462.929143808</v>
      </c>
      <c r="GV311" s="96">
        <f t="shared" si="356"/>
        <v>114430.995</v>
      </c>
      <c r="GW311" s="87">
        <f t="shared" si="359"/>
        <v>20039.00499999999</v>
      </c>
      <c r="GX311" s="88">
        <f t="shared" si="365"/>
        <v>0.14710862044350489</v>
      </c>
      <c r="GY311" s="96">
        <f t="shared" si="357"/>
        <v>94391.99</v>
      </c>
      <c r="GZ311" s="96">
        <f t="shared" si="313"/>
        <v>943919.9</v>
      </c>
      <c r="HB311" s="84"/>
    </row>
    <row r="312" spans="1:210" s="27" customFormat="1" ht="30" customHeight="1">
      <c r="A312" s="17">
        <v>296</v>
      </c>
      <c r="B312" s="18" t="s">
        <v>685</v>
      </c>
      <c r="C312" s="53" t="s">
        <v>686</v>
      </c>
      <c r="D312" s="55"/>
      <c r="E312" s="51">
        <v>10</v>
      </c>
      <c r="F312" s="19" t="s">
        <v>971</v>
      </c>
      <c r="G312" s="20" t="s">
        <v>981</v>
      </c>
      <c r="H312" s="60"/>
      <c r="I312" s="90" t="s">
        <v>1050</v>
      </c>
      <c r="J312" s="14">
        <v>148393</v>
      </c>
      <c r="K312" s="14"/>
      <c r="L312" s="14">
        <f t="shared" si="360"/>
        <v>167862.16159999999</v>
      </c>
      <c r="M312" s="14">
        <f t="shared" si="361"/>
        <v>183439.77019647998</v>
      </c>
      <c r="N312" s="14">
        <f t="shared" si="362"/>
        <v>183439.77019647998</v>
      </c>
      <c r="O312" s="14">
        <f t="shared" si="314"/>
        <v>1834397.7019647998</v>
      </c>
      <c r="P312" s="286"/>
      <c r="Q312" s="39">
        <v>70000</v>
      </c>
      <c r="R312" s="14">
        <v>13300</v>
      </c>
      <c r="S312" s="31">
        <v>83300</v>
      </c>
      <c r="T312" s="31">
        <v>833000</v>
      </c>
      <c r="U312" s="4"/>
      <c r="V312" s="39"/>
      <c r="W312" s="30"/>
      <c r="X312" s="31"/>
      <c r="Y312" s="31"/>
      <c r="Z312" s="286"/>
      <c r="AA312" s="39"/>
      <c r="AB312" s="39"/>
      <c r="AC312" s="31"/>
      <c r="AD312" s="31"/>
      <c r="AE312" s="4"/>
      <c r="AF312" s="39"/>
      <c r="AG312" s="30"/>
      <c r="AH312" s="31"/>
      <c r="AI312" s="31"/>
      <c r="AJ312" s="4"/>
      <c r="AK312" s="39"/>
      <c r="AL312" s="39"/>
      <c r="AM312" s="31"/>
      <c r="AN312" s="31"/>
      <c r="AO312" s="4"/>
      <c r="AP312" s="39"/>
      <c r="AQ312" s="30"/>
      <c r="AR312" s="31"/>
      <c r="AS312" s="14"/>
      <c r="AT312" s="4"/>
      <c r="AU312" s="39"/>
      <c r="AV312" s="14"/>
      <c r="AW312" s="31"/>
      <c r="AX312" s="14"/>
      <c r="AY312" s="4"/>
      <c r="AZ312" s="39"/>
      <c r="BA312" s="30"/>
      <c r="BB312" s="31"/>
      <c r="BC312" s="31"/>
      <c r="BD312" s="4"/>
      <c r="BE312" s="39"/>
      <c r="BF312" s="30"/>
      <c r="BG312" s="31"/>
      <c r="BH312" s="14"/>
      <c r="BI312" s="4"/>
      <c r="BJ312" s="39"/>
      <c r="BK312" s="30"/>
      <c r="BL312" s="31"/>
      <c r="BM312" s="14"/>
      <c r="BN312" s="4"/>
      <c r="BO312" s="39"/>
      <c r="BP312" s="30"/>
      <c r="BQ312" s="31"/>
      <c r="BR312" s="14"/>
      <c r="BS312" s="4"/>
      <c r="BT312" s="39"/>
      <c r="BU312" s="30"/>
      <c r="BV312" s="31"/>
      <c r="BW312" s="14"/>
      <c r="BX312" s="4"/>
      <c r="BY312" s="39"/>
      <c r="BZ312" s="30"/>
      <c r="CA312" s="31"/>
      <c r="CB312" s="14"/>
      <c r="CC312" s="4"/>
      <c r="CD312" s="35"/>
      <c r="CE312" s="33"/>
      <c r="CF312" s="31"/>
      <c r="CG312" s="14"/>
      <c r="CH312" s="4"/>
      <c r="CI312" s="39"/>
      <c r="CJ312" s="30"/>
      <c r="CK312" s="31"/>
      <c r="CL312" s="14"/>
      <c r="CM312" s="4"/>
      <c r="CN312" s="39">
        <v>115440</v>
      </c>
      <c r="CO312" s="14">
        <v>21933.599999999999</v>
      </c>
      <c r="CP312" s="31">
        <v>137373.6</v>
      </c>
      <c r="CQ312" s="14">
        <v>1373736</v>
      </c>
      <c r="CR312" s="4"/>
      <c r="CS312" s="39"/>
      <c r="CT312" s="39"/>
      <c r="CU312" s="39"/>
      <c r="CV312" s="14"/>
      <c r="CW312" s="4"/>
      <c r="CX312" s="43"/>
      <c r="CY312" s="30"/>
      <c r="CZ312" s="31"/>
      <c r="DA312" s="14"/>
      <c r="DB312" s="286"/>
      <c r="DC312" s="14"/>
      <c r="DD312" s="14"/>
      <c r="DE312" s="14"/>
      <c r="DF312" s="14"/>
      <c r="DG312" s="4"/>
      <c r="DH312" s="39"/>
      <c r="DI312" s="30"/>
      <c r="DJ312" s="31"/>
      <c r="DK312" s="14"/>
      <c r="DL312" s="4"/>
      <c r="DM312" s="39"/>
      <c r="DN312" s="30"/>
      <c r="DO312" s="31"/>
      <c r="DP312" s="14"/>
      <c r="DQ312" s="4"/>
      <c r="DR312" s="39"/>
      <c r="DS312" s="30"/>
      <c r="DT312" s="31"/>
      <c r="DU312" s="14"/>
      <c r="DV312" s="4"/>
      <c r="DW312" s="46"/>
      <c r="DX312" s="14"/>
      <c r="DY312" s="61"/>
      <c r="DZ312" s="14"/>
      <c r="EA312" s="4"/>
      <c r="EB312" s="39"/>
      <c r="EC312" s="43"/>
      <c r="ED312" s="31"/>
      <c r="EE312" s="14"/>
      <c r="EF312" s="4"/>
      <c r="EG312" s="39"/>
      <c r="EH312" s="30"/>
      <c r="EI312" s="31"/>
      <c r="EJ312" s="14"/>
      <c r="EK312" s="4"/>
      <c r="EL312" s="39"/>
      <c r="EM312" s="30"/>
      <c r="EN312" s="31"/>
      <c r="EO312" s="14"/>
      <c r="EP312" s="4"/>
      <c r="EQ312" s="39">
        <v>156009</v>
      </c>
      <c r="ER312" s="14">
        <v>29641.71</v>
      </c>
      <c r="ES312" s="31">
        <v>185650.71</v>
      </c>
      <c r="ET312" s="14">
        <v>1856507.0999999999</v>
      </c>
      <c r="EU312" s="4"/>
      <c r="EV312" s="39"/>
      <c r="EW312" s="30"/>
      <c r="EX312" s="31"/>
      <c r="EY312" s="14"/>
      <c r="EZ312" s="286"/>
      <c r="FA312" s="39"/>
      <c r="FB312" s="30"/>
      <c r="FC312" s="31"/>
      <c r="FD312" s="14"/>
      <c r="FE312" s="4"/>
      <c r="FF312" s="39"/>
      <c r="FG312" s="30"/>
      <c r="FH312" s="31"/>
      <c r="FI312" s="14"/>
      <c r="FJ312" s="94"/>
      <c r="FK312" s="87">
        <f t="shared" si="315"/>
        <v>183439.77019647998</v>
      </c>
      <c r="FL312" s="87"/>
      <c r="FM312" s="87"/>
      <c r="FN312" s="87"/>
      <c r="FO312" s="87"/>
      <c r="FP312" s="87"/>
      <c r="FQ312" s="87"/>
      <c r="FR312" s="87"/>
      <c r="FS312" s="87"/>
      <c r="FT312" s="87"/>
      <c r="FU312" s="87"/>
      <c r="FV312" s="87"/>
      <c r="FW312" s="87"/>
      <c r="FX312" s="87"/>
      <c r="FY312" s="87"/>
      <c r="FZ312" s="87"/>
      <c r="GA312" s="87">
        <f t="shared" si="322"/>
        <v>137373.6</v>
      </c>
      <c r="GB312" s="87"/>
      <c r="GC312" s="87"/>
      <c r="GD312" s="87"/>
      <c r="GE312" s="87"/>
      <c r="GF312" s="87"/>
      <c r="GG312" s="87"/>
      <c r="GH312" s="87"/>
      <c r="GI312" s="87"/>
      <c r="GJ312" s="87"/>
      <c r="GK312" s="87"/>
      <c r="GL312" s="87">
        <f t="shared" si="338"/>
        <v>185650.71</v>
      </c>
      <c r="GM312" s="87"/>
      <c r="GN312" s="87"/>
      <c r="GO312" s="87"/>
      <c r="GP312" s="95"/>
      <c r="GQ312" s="87">
        <f t="shared" si="316"/>
        <v>183439.77019647998</v>
      </c>
      <c r="GR312" s="96">
        <f t="shared" si="312"/>
        <v>137373.6</v>
      </c>
      <c r="GS312" s="20" t="str">
        <f t="shared" si="355"/>
        <v>LABORATORIOS GOTHAPLAST LTDA</v>
      </c>
      <c r="GT312" s="98">
        <f t="shared" si="326"/>
        <v>146751.81615718399</v>
      </c>
      <c r="GU312" s="98">
        <f t="shared" si="364"/>
        <v>220127.72423577597</v>
      </c>
      <c r="GV312" s="96">
        <f t="shared" si="356"/>
        <v>161512.155</v>
      </c>
      <c r="GW312" s="87">
        <f t="shared" si="359"/>
        <v>24138.554999999993</v>
      </c>
      <c r="GX312" s="88">
        <f t="shared" si="365"/>
        <v>0.13158844984457568</v>
      </c>
      <c r="GY312" s="96">
        <f t="shared" si="357"/>
        <v>137373.6</v>
      </c>
      <c r="GZ312" s="96">
        <f t="shared" si="313"/>
        <v>1373736</v>
      </c>
      <c r="HB312" s="84"/>
    </row>
    <row r="313" spans="1:210" s="27" customFormat="1" ht="30" customHeight="1">
      <c r="A313" s="17">
        <v>297</v>
      </c>
      <c r="B313" s="18" t="s">
        <v>687</v>
      </c>
      <c r="C313" s="53" t="s">
        <v>688</v>
      </c>
      <c r="D313" s="55"/>
      <c r="E313" s="51">
        <v>10</v>
      </c>
      <c r="F313" s="19" t="s">
        <v>971</v>
      </c>
      <c r="G313" s="20" t="s">
        <v>981</v>
      </c>
      <c r="H313" s="60"/>
      <c r="I313" s="90" t="s">
        <v>1050</v>
      </c>
      <c r="J313" s="14">
        <v>160650</v>
      </c>
      <c r="K313" s="14"/>
      <c r="L313" s="14">
        <f t="shared" si="360"/>
        <v>181727.28</v>
      </c>
      <c r="M313" s="14">
        <f t="shared" si="361"/>
        <v>198591.57158399999</v>
      </c>
      <c r="N313" s="14">
        <f t="shared" si="362"/>
        <v>198591.57158399999</v>
      </c>
      <c r="O313" s="14">
        <f t="shared" si="314"/>
        <v>1985915.71584</v>
      </c>
      <c r="P313" s="286"/>
      <c r="Q313" s="39">
        <v>85000</v>
      </c>
      <c r="R313" s="14">
        <v>16150</v>
      </c>
      <c r="S313" s="31">
        <v>101150</v>
      </c>
      <c r="T313" s="31">
        <v>1011500</v>
      </c>
      <c r="U313" s="4"/>
      <c r="V313" s="39"/>
      <c r="W313" s="30"/>
      <c r="X313" s="31"/>
      <c r="Y313" s="31"/>
      <c r="Z313" s="286"/>
      <c r="AA313" s="39"/>
      <c r="AB313" s="39"/>
      <c r="AC313" s="31"/>
      <c r="AD313" s="31"/>
      <c r="AE313" s="4"/>
      <c r="AF313" s="39"/>
      <c r="AG313" s="30"/>
      <c r="AH313" s="31"/>
      <c r="AI313" s="31"/>
      <c r="AJ313" s="4"/>
      <c r="AK313" s="39"/>
      <c r="AL313" s="39"/>
      <c r="AM313" s="31"/>
      <c r="AN313" s="31"/>
      <c r="AO313" s="4"/>
      <c r="AP313" s="39"/>
      <c r="AQ313" s="30"/>
      <c r="AR313" s="31"/>
      <c r="AS313" s="14"/>
      <c r="AT313" s="4"/>
      <c r="AU313" s="39">
        <v>111200</v>
      </c>
      <c r="AV313" s="14">
        <v>21128</v>
      </c>
      <c r="AW313" s="31">
        <v>132328</v>
      </c>
      <c r="AX313" s="14">
        <v>1323280</v>
      </c>
      <c r="AY313" s="4"/>
      <c r="AZ313" s="39"/>
      <c r="BA313" s="30"/>
      <c r="BB313" s="31"/>
      <c r="BC313" s="31"/>
      <c r="BD313" s="4"/>
      <c r="BE313" s="39"/>
      <c r="BF313" s="30"/>
      <c r="BG313" s="31"/>
      <c r="BH313" s="14"/>
      <c r="BI313" s="4"/>
      <c r="BJ313" s="39"/>
      <c r="BK313" s="30"/>
      <c r="BL313" s="31"/>
      <c r="BM313" s="14"/>
      <c r="BN313" s="4"/>
      <c r="BO313" s="39"/>
      <c r="BP313" s="30"/>
      <c r="BQ313" s="31"/>
      <c r="BR313" s="14"/>
      <c r="BS313" s="4"/>
      <c r="BT313" s="39"/>
      <c r="BU313" s="30"/>
      <c r="BV313" s="31"/>
      <c r="BW313" s="14"/>
      <c r="BX313" s="4"/>
      <c r="BY313" s="39"/>
      <c r="BZ313" s="30"/>
      <c r="CA313" s="31"/>
      <c r="CB313" s="14"/>
      <c r="CC313" s="4"/>
      <c r="CD313" s="35"/>
      <c r="CE313" s="33"/>
      <c r="CF313" s="31"/>
      <c r="CG313" s="14"/>
      <c r="CH313" s="4"/>
      <c r="CI313" s="39"/>
      <c r="CJ313" s="30"/>
      <c r="CK313" s="31"/>
      <c r="CL313" s="14"/>
      <c r="CM313" s="4"/>
      <c r="CN313" s="39">
        <v>124970</v>
      </c>
      <c r="CO313" s="14">
        <v>23744.3</v>
      </c>
      <c r="CP313" s="31">
        <v>148714.29999999999</v>
      </c>
      <c r="CQ313" s="14">
        <v>1487143</v>
      </c>
      <c r="CR313" s="4"/>
      <c r="CS313" s="39"/>
      <c r="CT313" s="39"/>
      <c r="CU313" s="39"/>
      <c r="CV313" s="14"/>
      <c r="CW313" s="4"/>
      <c r="CX313" s="43">
        <v>118038</v>
      </c>
      <c r="CY313" s="14">
        <v>22427.22</v>
      </c>
      <c r="CZ313" s="31">
        <v>140465.22</v>
      </c>
      <c r="DA313" s="14">
        <v>1404652.2</v>
      </c>
      <c r="DB313" s="286"/>
      <c r="DC313" s="14"/>
      <c r="DD313" s="14"/>
      <c r="DE313" s="14"/>
      <c r="DF313" s="14"/>
      <c r="DG313" s="4"/>
      <c r="DH313" s="39"/>
      <c r="DI313" s="30"/>
      <c r="DJ313" s="31"/>
      <c r="DK313" s="14"/>
      <c r="DL313" s="4"/>
      <c r="DM313" s="39"/>
      <c r="DN313" s="30"/>
      <c r="DO313" s="31"/>
      <c r="DP313" s="14"/>
      <c r="DQ313" s="4"/>
      <c r="DR313" s="39"/>
      <c r="DS313" s="30"/>
      <c r="DT313" s="31"/>
      <c r="DU313" s="14"/>
      <c r="DV313" s="4"/>
      <c r="DW313" s="45">
        <v>138625</v>
      </c>
      <c r="DX313" s="14">
        <v>26338.75</v>
      </c>
      <c r="DY313" s="61">
        <v>164963.75</v>
      </c>
      <c r="DZ313" s="14">
        <v>1649637.5</v>
      </c>
      <c r="EA313" s="4"/>
      <c r="EB313" s="39"/>
      <c r="EC313" s="43"/>
      <c r="ED313" s="31"/>
      <c r="EE313" s="14"/>
      <c r="EF313" s="4"/>
      <c r="EG313" s="39"/>
      <c r="EH313" s="30"/>
      <c r="EI313" s="31"/>
      <c r="EJ313" s="14"/>
      <c r="EK313" s="4"/>
      <c r="EL313" s="39"/>
      <c r="EM313" s="30"/>
      <c r="EN313" s="31"/>
      <c r="EO313" s="14"/>
      <c r="EP313" s="4"/>
      <c r="EQ313" s="39">
        <v>201080</v>
      </c>
      <c r="ER313" s="14">
        <v>38205.199999999997</v>
      </c>
      <c r="ES313" s="31">
        <v>239285.2</v>
      </c>
      <c r="ET313" s="14">
        <v>2392852</v>
      </c>
      <c r="EU313" s="4"/>
      <c r="EV313" s="39"/>
      <c r="EW313" s="30"/>
      <c r="EX313" s="31"/>
      <c r="EY313" s="14"/>
      <c r="EZ313" s="286"/>
      <c r="FA313" s="39"/>
      <c r="FB313" s="30"/>
      <c r="FC313" s="31"/>
      <c r="FD313" s="14"/>
      <c r="FE313" s="4"/>
      <c r="FF313" s="39"/>
      <c r="FG313" s="30"/>
      <c r="FH313" s="31"/>
      <c r="FI313" s="14"/>
      <c r="FJ313" s="94"/>
      <c r="FK313" s="87">
        <f t="shared" si="315"/>
        <v>198591.57158399999</v>
      </c>
      <c r="FL313" s="87"/>
      <c r="FM313" s="87"/>
      <c r="FN313" s="87"/>
      <c r="FO313" s="87"/>
      <c r="FP313" s="87"/>
      <c r="FQ313" s="87"/>
      <c r="FR313" s="87">
        <f t="shared" si="320"/>
        <v>132328</v>
      </c>
      <c r="FS313" s="87"/>
      <c r="FT313" s="87"/>
      <c r="FU313" s="87"/>
      <c r="FV313" s="87"/>
      <c r="FW313" s="87"/>
      <c r="FX313" s="87"/>
      <c r="FY313" s="87"/>
      <c r="FZ313" s="87"/>
      <c r="GA313" s="87">
        <f t="shared" si="322"/>
        <v>148714.29999999999</v>
      </c>
      <c r="GB313" s="87"/>
      <c r="GC313" s="87">
        <f t="shared" si="363"/>
        <v>140465.22</v>
      </c>
      <c r="GD313" s="87"/>
      <c r="GE313" s="87"/>
      <c r="GF313" s="87"/>
      <c r="GG313" s="87"/>
      <c r="GH313" s="87">
        <f t="shared" si="325"/>
        <v>164963.75</v>
      </c>
      <c r="GI313" s="87"/>
      <c r="GJ313" s="87"/>
      <c r="GK313" s="87"/>
      <c r="GL313" s="87">
        <f t="shared" si="338"/>
        <v>239285.2</v>
      </c>
      <c r="GM313" s="87"/>
      <c r="GN313" s="87"/>
      <c r="GO313" s="87"/>
      <c r="GP313" s="95"/>
      <c r="GQ313" s="87">
        <f t="shared" si="316"/>
        <v>198591.57158399999</v>
      </c>
      <c r="GR313" s="96">
        <f t="shared" si="312"/>
        <v>132328</v>
      </c>
      <c r="GS313" s="20" t="str">
        <f t="shared" si="355"/>
        <v>BIOPLAST S.A.S</v>
      </c>
      <c r="GT313" s="98">
        <f t="shared" si="326"/>
        <v>158873.25726720001</v>
      </c>
      <c r="GU313" s="98">
        <f t="shared" si="364"/>
        <v>238309.88590079997</v>
      </c>
      <c r="GV313" s="96">
        <f t="shared" si="356"/>
        <v>165151.29399999999</v>
      </c>
      <c r="GW313" s="87">
        <f t="shared" si="359"/>
        <v>32823.293999999994</v>
      </c>
      <c r="GX313" s="88">
        <f t="shared" si="365"/>
        <v>0.16528039804607941</v>
      </c>
      <c r="GY313" s="96">
        <f t="shared" si="357"/>
        <v>132328</v>
      </c>
      <c r="GZ313" s="96">
        <f t="shared" si="313"/>
        <v>1323280</v>
      </c>
      <c r="HB313" s="84"/>
    </row>
    <row r="314" spans="1:210" s="27" customFormat="1" ht="30" customHeight="1">
      <c r="A314" s="17">
        <v>298</v>
      </c>
      <c r="B314" s="18" t="s">
        <v>689</v>
      </c>
      <c r="C314" s="53" t="s">
        <v>690</v>
      </c>
      <c r="D314" s="55"/>
      <c r="E314" s="51">
        <v>10</v>
      </c>
      <c r="F314" s="19" t="s">
        <v>971</v>
      </c>
      <c r="G314" s="20" t="s">
        <v>981</v>
      </c>
      <c r="H314" s="60"/>
      <c r="I314" s="90" t="s">
        <v>1039</v>
      </c>
      <c r="J314" s="14">
        <v>242804.03</v>
      </c>
      <c r="K314" s="14"/>
      <c r="L314" s="14">
        <f t="shared" si="360"/>
        <v>274659.91873600002</v>
      </c>
      <c r="M314" s="14">
        <f t="shared" si="361"/>
        <v>300148.35919470084</v>
      </c>
      <c r="N314" s="14">
        <f t="shared" si="362"/>
        <v>300148.35919470084</v>
      </c>
      <c r="O314" s="14">
        <f t="shared" si="314"/>
        <v>3001483.5919470084</v>
      </c>
      <c r="P314" s="286"/>
      <c r="Q314" s="39">
        <v>118000</v>
      </c>
      <c r="R314" s="14">
        <v>22420</v>
      </c>
      <c r="S314" s="31">
        <v>140420</v>
      </c>
      <c r="T314" s="31">
        <v>1404200</v>
      </c>
      <c r="U314" s="4"/>
      <c r="V314" s="39"/>
      <c r="W314" s="30"/>
      <c r="X314" s="31"/>
      <c r="Y314" s="31"/>
      <c r="Z314" s="286"/>
      <c r="AA314" s="39"/>
      <c r="AB314" s="39"/>
      <c r="AC314" s="31"/>
      <c r="AD314" s="31"/>
      <c r="AE314" s="4"/>
      <c r="AF314" s="39"/>
      <c r="AG314" s="30"/>
      <c r="AH314" s="31"/>
      <c r="AI314" s="31"/>
      <c r="AJ314" s="4"/>
      <c r="AK314" s="39"/>
      <c r="AL314" s="39"/>
      <c r="AM314" s="31"/>
      <c r="AN314" s="31"/>
      <c r="AO314" s="4"/>
      <c r="AP314" s="39"/>
      <c r="AQ314" s="30"/>
      <c r="AR314" s="31"/>
      <c r="AS314" s="14"/>
      <c r="AT314" s="4"/>
      <c r="AU314" s="39">
        <v>150400</v>
      </c>
      <c r="AV314" s="14">
        <v>28576</v>
      </c>
      <c r="AW314" s="31">
        <v>178976</v>
      </c>
      <c r="AX314" s="14">
        <v>1789760</v>
      </c>
      <c r="AY314" s="4"/>
      <c r="AZ314" s="39"/>
      <c r="BA314" s="30"/>
      <c r="BB314" s="31"/>
      <c r="BC314" s="31"/>
      <c r="BD314" s="4"/>
      <c r="BE314" s="39"/>
      <c r="BF314" s="30"/>
      <c r="BG314" s="31"/>
      <c r="BH314" s="14"/>
      <c r="BI314" s="4"/>
      <c r="BJ314" s="39"/>
      <c r="BK314" s="30"/>
      <c r="BL314" s="31"/>
      <c r="BM314" s="14"/>
      <c r="BN314" s="4"/>
      <c r="BO314" s="39"/>
      <c r="BP314" s="30"/>
      <c r="BQ314" s="31"/>
      <c r="BR314" s="14"/>
      <c r="BS314" s="4"/>
      <c r="BT314" s="39"/>
      <c r="BU314" s="30"/>
      <c r="BV314" s="31"/>
      <c r="BW314" s="14"/>
      <c r="BX314" s="4"/>
      <c r="BY314" s="39"/>
      <c r="BZ314" s="30"/>
      <c r="CA314" s="31"/>
      <c r="CB314" s="14"/>
      <c r="CC314" s="4"/>
      <c r="CD314" s="35"/>
      <c r="CE314" s="33"/>
      <c r="CF314" s="31"/>
      <c r="CG314" s="14"/>
      <c r="CH314" s="4"/>
      <c r="CI314" s="39"/>
      <c r="CJ314" s="30"/>
      <c r="CK314" s="31"/>
      <c r="CL314" s="14"/>
      <c r="CM314" s="4"/>
      <c r="CN314" s="39">
        <v>171460</v>
      </c>
      <c r="CO314" s="14">
        <v>32577.4</v>
      </c>
      <c r="CP314" s="31">
        <v>204037.4</v>
      </c>
      <c r="CQ314" s="14">
        <v>2040374</v>
      </c>
      <c r="CR314" s="4"/>
      <c r="CS314" s="39"/>
      <c r="CT314" s="39"/>
      <c r="CU314" s="39"/>
      <c r="CV314" s="14"/>
      <c r="CW314" s="4"/>
      <c r="CX314" s="43">
        <v>174696</v>
      </c>
      <c r="CY314" s="14">
        <v>33192.239999999998</v>
      </c>
      <c r="CZ314" s="31">
        <v>207888.24</v>
      </c>
      <c r="DA314" s="14">
        <v>2078882.4</v>
      </c>
      <c r="DB314" s="286"/>
      <c r="DC314" s="43"/>
      <c r="DD314" s="43"/>
      <c r="DE314" s="14"/>
      <c r="DF314" s="14"/>
      <c r="DG314" s="4"/>
      <c r="DH314" s="39"/>
      <c r="DI314" s="30"/>
      <c r="DJ314" s="31"/>
      <c r="DK314" s="14"/>
      <c r="DL314" s="4"/>
      <c r="DM314" s="39"/>
      <c r="DN314" s="30"/>
      <c r="DO314" s="31"/>
      <c r="DP314" s="14"/>
      <c r="DQ314" s="4"/>
      <c r="DR314" s="39"/>
      <c r="DS314" s="30"/>
      <c r="DT314" s="31"/>
      <c r="DU314" s="14"/>
      <c r="DV314" s="4"/>
      <c r="DW314" s="45">
        <v>185125</v>
      </c>
      <c r="DX314" s="14">
        <v>35173.75</v>
      </c>
      <c r="DY314" s="61">
        <v>220298.75</v>
      </c>
      <c r="DZ314" s="14">
        <v>2202987.5</v>
      </c>
      <c r="EA314" s="4"/>
      <c r="EB314" s="39"/>
      <c r="EC314" s="43"/>
      <c r="ED314" s="31"/>
      <c r="EE314" s="14"/>
      <c r="EF314" s="4"/>
      <c r="EG314" s="39"/>
      <c r="EH314" s="30"/>
      <c r="EI314" s="31"/>
      <c r="EJ314" s="14"/>
      <c r="EK314" s="4"/>
      <c r="EL314" s="39"/>
      <c r="EM314" s="30"/>
      <c r="EN314" s="31"/>
      <c r="EO314" s="14"/>
      <c r="EP314" s="4"/>
      <c r="EQ314" s="39">
        <v>275783</v>
      </c>
      <c r="ER314" s="14">
        <v>52398.770000000004</v>
      </c>
      <c r="ES314" s="31">
        <v>328181.77</v>
      </c>
      <c r="ET314" s="14">
        <v>3281817.7</v>
      </c>
      <c r="EU314" s="4"/>
      <c r="EV314" s="39"/>
      <c r="EW314" s="30"/>
      <c r="EX314" s="31"/>
      <c r="EY314" s="14"/>
      <c r="EZ314" s="286"/>
      <c r="FA314" s="39"/>
      <c r="FB314" s="30"/>
      <c r="FC314" s="31"/>
      <c r="FD314" s="14"/>
      <c r="FE314" s="4"/>
      <c r="FF314" s="39"/>
      <c r="FG314" s="30"/>
      <c r="FH314" s="31"/>
      <c r="FI314" s="14"/>
      <c r="FJ314" s="94"/>
      <c r="FK314" s="87">
        <f t="shared" si="315"/>
        <v>300148.35919470084</v>
      </c>
      <c r="FL314" s="87"/>
      <c r="FM314" s="87"/>
      <c r="FN314" s="87"/>
      <c r="FO314" s="87"/>
      <c r="FP314" s="87"/>
      <c r="FQ314" s="87"/>
      <c r="FR314" s="87">
        <f t="shared" si="320"/>
        <v>178976</v>
      </c>
      <c r="FS314" s="87"/>
      <c r="FT314" s="87"/>
      <c r="FU314" s="87"/>
      <c r="FV314" s="87"/>
      <c r="FW314" s="87"/>
      <c r="FX314" s="87"/>
      <c r="FY314" s="87"/>
      <c r="FZ314" s="87"/>
      <c r="GA314" s="87">
        <f t="shared" si="322"/>
        <v>204037.4</v>
      </c>
      <c r="GB314" s="87"/>
      <c r="GC314" s="87">
        <f t="shared" si="363"/>
        <v>207888.24</v>
      </c>
      <c r="GD314" s="87"/>
      <c r="GE314" s="87"/>
      <c r="GF314" s="87"/>
      <c r="GG314" s="87"/>
      <c r="GH314" s="87">
        <f t="shared" si="325"/>
        <v>220298.75</v>
      </c>
      <c r="GI314" s="87"/>
      <c r="GJ314" s="87"/>
      <c r="GK314" s="87"/>
      <c r="GL314" s="87">
        <f t="shared" si="338"/>
        <v>328181.77</v>
      </c>
      <c r="GM314" s="87"/>
      <c r="GN314" s="87"/>
      <c r="GO314" s="87"/>
      <c r="GP314" s="95"/>
      <c r="GQ314" s="87">
        <f t="shared" si="316"/>
        <v>300148.35919470084</v>
      </c>
      <c r="GR314" s="96">
        <f t="shared" si="312"/>
        <v>178976</v>
      </c>
      <c r="GS314" s="20" t="str">
        <f t="shared" si="355"/>
        <v>BIOPLAST S.A.S</v>
      </c>
      <c r="GT314" s="98">
        <f t="shared" si="326"/>
        <v>240118.68735576069</v>
      </c>
      <c r="GU314" s="98">
        <f t="shared" si="364"/>
        <v>360178.03103364102</v>
      </c>
      <c r="GV314" s="96">
        <f t="shared" si="356"/>
        <v>227876.43200000003</v>
      </c>
      <c r="GW314" s="87">
        <f t="shared" si="359"/>
        <v>48900.43200000003</v>
      </c>
      <c r="GX314" s="88">
        <f t="shared" si="365"/>
        <v>0.16292087063610833</v>
      </c>
      <c r="GY314" s="96">
        <f t="shared" si="357"/>
        <v>178976</v>
      </c>
      <c r="GZ314" s="96">
        <f t="shared" si="313"/>
        <v>1789760</v>
      </c>
      <c r="HB314" s="84"/>
    </row>
    <row r="315" spans="1:210" s="27" customFormat="1" ht="30" customHeight="1">
      <c r="A315" s="17">
        <v>299</v>
      </c>
      <c r="B315" s="18" t="s">
        <v>691</v>
      </c>
      <c r="C315" s="53" t="s">
        <v>692</v>
      </c>
      <c r="D315" s="55"/>
      <c r="E315" s="51">
        <v>10</v>
      </c>
      <c r="F315" s="19" t="s">
        <v>970</v>
      </c>
      <c r="G315" s="20" t="s">
        <v>981</v>
      </c>
      <c r="H315" s="60"/>
      <c r="I315" s="90" t="s">
        <v>1028</v>
      </c>
      <c r="J315" s="14">
        <v>961913</v>
      </c>
      <c r="K315" s="14">
        <f>(J315*5.62%)+J315</f>
        <v>1015972.5106</v>
      </c>
      <c r="L315" s="14">
        <f>(K315*13.12%)+K315</f>
        <v>1149268.1039907201</v>
      </c>
      <c r="M315" s="14">
        <f>(L315*9.28%)+L315</f>
        <v>1255920.1840410589</v>
      </c>
      <c r="N315" s="14">
        <f>M315</f>
        <v>1255920.1840410589</v>
      </c>
      <c r="O315" s="14">
        <f t="shared" si="314"/>
        <v>12559201.840410588</v>
      </c>
      <c r="P315" s="286"/>
      <c r="Q315" s="39"/>
      <c r="R315" s="30"/>
      <c r="S315" s="31"/>
      <c r="T315" s="31"/>
      <c r="U315" s="4"/>
      <c r="V315" s="39"/>
      <c r="W315" s="30"/>
      <c r="X315" s="31"/>
      <c r="Y315" s="31"/>
      <c r="Z315" s="286"/>
      <c r="AA315" s="39"/>
      <c r="AB315" s="39"/>
      <c r="AC315" s="31"/>
      <c r="AD315" s="31"/>
      <c r="AE315" s="4"/>
      <c r="AF315" s="39"/>
      <c r="AG315" s="30"/>
      <c r="AH315" s="31"/>
      <c r="AI315" s="31"/>
      <c r="AJ315" s="4"/>
      <c r="AK315" s="39"/>
      <c r="AL315" s="39"/>
      <c r="AM315" s="31"/>
      <c r="AN315" s="31"/>
      <c r="AO315" s="4"/>
      <c r="AP315" s="39"/>
      <c r="AQ315" s="30"/>
      <c r="AR315" s="31"/>
      <c r="AS315" s="14"/>
      <c r="AT315" s="4"/>
      <c r="AU315" s="39"/>
      <c r="AV315" s="14"/>
      <c r="AW315" s="31"/>
      <c r="AX315" s="14"/>
      <c r="AY315" s="4"/>
      <c r="AZ315" s="39"/>
      <c r="BA315" s="30"/>
      <c r="BB315" s="31"/>
      <c r="BC315" s="31"/>
      <c r="BD315" s="4"/>
      <c r="BE315" s="39"/>
      <c r="BF315" s="30"/>
      <c r="BG315" s="31"/>
      <c r="BH315" s="14"/>
      <c r="BI315" s="4"/>
      <c r="BJ315" s="39"/>
      <c r="BK315" s="30"/>
      <c r="BL315" s="31"/>
      <c r="BM315" s="14"/>
      <c r="BN315" s="4"/>
      <c r="BO315" s="39"/>
      <c r="BP315" s="30"/>
      <c r="BQ315" s="31"/>
      <c r="BR315" s="14"/>
      <c r="BS315" s="4"/>
      <c r="BT315" s="39"/>
      <c r="BU315" s="30"/>
      <c r="BV315" s="31"/>
      <c r="BW315" s="14"/>
      <c r="BX315" s="4"/>
      <c r="BY315" s="39"/>
      <c r="BZ315" s="30"/>
      <c r="CA315" s="31"/>
      <c r="CB315" s="14"/>
      <c r="CC315" s="4"/>
      <c r="CD315" s="35"/>
      <c r="CE315" s="33"/>
      <c r="CF315" s="31"/>
      <c r="CG315" s="14"/>
      <c r="CH315" s="4"/>
      <c r="CI315" s="39"/>
      <c r="CJ315" s="30"/>
      <c r="CK315" s="31"/>
      <c r="CL315" s="14"/>
      <c r="CM315" s="4"/>
      <c r="CN315" s="39"/>
      <c r="CO315" s="30"/>
      <c r="CP315" s="31"/>
      <c r="CQ315" s="14"/>
      <c r="CR315" s="4"/>
      <c r="CS315" s="39"/>
      <c r="CT315" s="39"/>
      <c r="CU315" s="39"/>
      <c r="CV315" s="14"/>
      <c r="CW315" s="4"/>
      <c r="CX315" s="39"/>
      <c r="CY315" s="30"/>
      <c r="CZ315" s="31"/>
      <c r="DA315" s="14"/>
      <c r="DB315" s="286"/>
      <c r="DC315" s="43"/>
      <c r="DD315" s="43"/>
      <c r="DE315" s="14"/>
      <c r="DF315" s="14"/>
      <c r="DG315" s="4"/>
      <c r="DH315" s="39"/>
      <c r="DI315" s="30"/>
      <c r="DJ315" s="31"/>
      <c r="DK315" s="14"/>
      <c r="DL315" s="4"/>
      <c r="DM315" s="39"/>
      <c r="DN315" s="30"/>
      <c r="DO315" s="31"/>
      <c r="DP315" s="14"/>
      <c r="DQ315" s="4"/>
      <c r="DR315" s="39"/>
      <c r="DS315" s="30"/>
      <c r="DT315" s="31"/>
      <c r="DU315" s="14"/>
      <c r="DV315" s="4"/>
      <c r="DW315" s="46"/>
      <c r="DX315" s="61"/>
      <c r="DY315" s="61"/>
      <c r="DZ315" s="14"/>
      <c r="EA315" s="4"/>
      <c r="EB315" s="39"/>
      <c r="EC315" s="43"/>
      <c r="ED315" s="31"/>
      <c r="EE315" s="14"/>
      <c r="EF315" s="4"/>
      <c r="EG315" s="39"/>
      <c r="EH315" s="30"/>
      <c r="EI315" s="31"/>
      <c r="EJ315" s="14"/>
      <c r="EK315" s="4"/>
      <c r="EL315" s="39"/>
      <c r="EM315" s="30"/>
      <c r="EN315" s="31"/>
      <c r="EO315" s="14"/>
      <c r="EP315" s="4"/>
      <c r="EQ315" s="39"/>
      <c r="ER315" s="30"/>
      <c r="ES315" s="31"/>
      <c r="ET315" s="14"/>
      <c r="EU315" s="4"/>
      <c r="EV315" s="39"/>
      <c r="EW315" s="30"/>
      <c r="EX315" s="31"/>
      <c r="EY315" s="14"/>
      <c r="EZ315" s="286"/>
      <c r="FA315" s="39"/>
      <c r="FB315" s="30"/>
      <c r="FC315" s="31"/>
      <c r="FD315" s="14"/>
      <c r="FE315" s="4"/>
      <c r="FF315" s="39"/>
      <c r="FG315" s="30"/>
      <c r="FH315" s="31"/>
      <c r="FI315" s="14"/>
      <c r="FJ315" s="94"/>
      <c r="FK315" s="87">
        <f t="shared" si="315"/>
        <v>1255920.1840410589</v>
      </c>
      <c r="FL315" s="87"/>
      <c r="FM315" s="87"/>
      <c r="FN315" s="87"/>
      <c r="FO315" s="87"/>
      <c r="FP315" s="87"/>
      <c r="FQ315" s="87"/>
      <c r="FR315" s="87"/>
      <c r="FS315" s="87"/>
      <c r="FT315" s="87"/>
      <c r="FU315" s="87"/>
      <c r="FV315" s="87"/>
      <c r="FW315" s="87"/>
      <c r="FX315" s="87"/>
      <c r="FY315" s="87"/>
      <c r="FZ315" s="87"/>
      <c r="GA315" s="87"/>
      <c r="GB315" s="87"/>
      <c r="GC315" s="87"/>
      <c r="GD315" s="87"/>
      <c r="GE315" s="87"/>
      <c r="GF315" s="87"/>
      <c r="GG315" s="87"/>
      <c r="GH315" s="87"/>
      <c r="GI315" s="87"/>
      <c r="GJ315" s="87"/>
      <c r="GK315" s="87"/>
      <c r="GL315" s="87"/>
      <c r="GM315" s="87"/>
      <c r="GN315" s="87"/>
      <c r="GO315" s="87"/>
      <c r="GP315" s="95"/>
      <c r="GQ315" s="87">
        <f t="shared" si="316"/>
        <v>1255920.1840410589</v>
      </c>
      <c r="GR315" s="96">
        <f t="shared" si="312"/>
        <v>0</v>
      </c>
      <c r="GS315" s="20" t="s">
        <v>1021</v>
      </c>
      <c r="GT315" s="96">
        <f t="shared" si="326"/>
        <v>1004736.1472328472</v>
      </c>
      <c r="GU315" s="96">
        <f t="shared" si="327"/>
        <v>0</v>
      </c>
      <c r="GV315" s="96">
        <v>0</v>
      </c>
      <c r="GW315" s="87">
        <v>0</v>
      </c>
      <c r="GX315" s="88">
        <f t="shared" si="365"/>
        <v>0</v>
      </c>
      <c r="GY315" s="96">
        <f>GQ315</f>
        <v>1255920.1840410589</v>
      </c>
      <c r="GZ315" s="96">
        <f t="shared" si="313"/>
        <v>12559201.840410588</v>
      </c>
    </row>
    <row r="316" spans="1:210" s="27" customFormat="1" ht="30" customHeight="1">
      <c r="A316" s="17">
        <v>300</v>
      </c>
      <c r="B316" s="18" t="s">
        <v>693</v>
      </c>
      <c r="C316" s="53" t="s">
        <v>694</v>
      </c>
      <c r="D316" s="55" t="s">
        <v>955</v>
      </c>
      <c r="E316" s="51">
        <v>350</v>
      </c>
      <c r="F316" s="19" t="s">
        <v>980</v>
      </c>
      <c r="G316" s="20" t="s">
        <v>981</v>
      </c>
      <c r="H316" s="60"/>
      <c r="I316" s="90" t="s">
        <v>1045</v>
      </c>
      <c r="J316" s="14">
        <v>20884.5</v>
      </c>
      <c r="K316" s="14"/>
      <c r="L316" s="14"/>
      <c r="M316" s="14">
        <f t="shared" ref="M316:M317" si="366">(J316*9.28%)+J316</f>
        <v>22822.581600000001</v>
      </c>
      <c r="N316" s="14">
        <f t="shared" ref="N316:N317" si="367">M316</f>
        <v>22822.581600000001</v>
      </c>
      <c r="O316" s="14">
        <f t="shared" si="314"/>
        <v>7987903.5600000005</v>
      </c>
      <c r="P316" s="286"/>
      <c r="Q316" s="39">
        <v>25000</v>
      </c>
      <c r="R316" s="14">
        <v>9120</v>
      </c>
      <c r="S316" s="31">
        <v>34120</v>
      </c>
      <c r="T316" s="31">
        <v>11942000</v>
      </c>
      <c r="U316" s="4"/>
      <c r="V316" s="39"/>
      <c r="W316" s="30"/>
      <c r="X316" s="31"/>
      <c r="Y316" s="31"/>
      <c r="Z316" s="286"/>
      <c r="AA316" s="39"/>
      <c r="AB316" s="39"/>
      <c r="AC316" s="31"/>
      <c r="AD316" s="31"/>
      <c r="AE316" s="4"/>
      <c r="AF316" s="39"/>
      <c r="AG316" s="30"/>
      <c r="AH316" s="31"/>
      <c r="AI316" s="31"/>
      <c r="AJ316" s="4"/>
      <c r="AK316" s="39"/>
      <c r="AL316" s="39"/>
      <c r="AM316" s="31"/>
      <c r="AN316" s="31"/>
      <c r="AO316" s="4"/>
      <c r="AP316" s="39"/>
      <c r="AQ316" s="30"/>
      <c r="AR316" s="31"/>
      <c r="AS316" s="14"/>
      <c r="AT316" s="4"/>
      <c r="AU316" s="39"/>
      <c r="AV316" s="30"/>
      <c r="AW316" s="31"/>
      <c r="AX316" s="14"/>
      <c r="AY316" s="4"/>
      <c r="AZ316" s="39"/>
      <c r="BA316" s="30"/>
      <c r="BB316" s="31"/>
      <c r="BC316" s="31"/>
      <c r="BD316" s="4"/>
      <c r="BE316" s="39"/>
      <c r="BF316" s="30"/>
      <c r="BG316" s="31"/>
      <c r="BH316" s="14"/>
      <c r="BI316" s="4"/>
      <c r="BJ316" s="39"/>
      <c r="BK316" s="30"/>
      <c r="BL316" s="31"/>
      <c r="BM316" s="14"/>
      <c r="BN316" s="4"/>
      <c r="BO316" s="39"/>
      <c r="BP316" s="30"/>
      <c r="BQ316" s="31"/>
      <c r="BR316" s="14"/>
      <c r="BS316" s="4"/>
      <c r="BT316" s="39">
        <v>24465</v>
      </c>
      <c r="BU316" s="14">
        <v>4648.3500000000004</v>
      </c>
      <c r="BV316" s="31">
        <v>29113.35</v>
      </c>
      <c r="BW316" s="14">
        <v>10189672.5</v>
      </c>
      <c r="BX316" s="4"/>
      <c r="BY316" s="39"/>
      <c r="BZ316" s="30"/>
      <c r="CA316" s="31"/>
      <c r="CB316" s="14"/>
      <c r="CC316" s="4"/>
      <c r="CD316" s="35"/>
      <c r="CE316" s="33"/>
      <c r="CF316" s="31"/>
      <c r="CG316" s="14"/>
      <c r="CH316" s="4"/>
      <c r="CI316" s="39"/>
      <c r="CJ316" s="30"/>
      <c r="CK316" s="31"/>
      <c r="CL316" s="14"/>
      <c r="CM316" s="4"/>
      <c r="CN316" s="39">
        <v>15500</v>
      </c>
      <c r="CO316" s="14">
        <v>2945</v>
      </c>
      <c r="CP316" s="31">
        <v>18445</v>
      </c>
      <c r="CQ316" s="14">
        <v>6455750</v>
      </c>
      <c r="CR316" s="4"/>
      <c r="CS316" s="39"/>
      <c r="CT316" s="39"/>
      <c r="CU316" s="39"/>
      <c r="CV316" s="14"/>
      <c r="CW316" s="4"/>
      <c r="CX316" s="39"/>
      <c r="CY316" s="30"/>
      <c r="CZ316" s="31"/>
      <c r="DA316" s="14"/>
      <c r="DB316" s="286"/>
      <c r="DC316" s="43">
        <v>24589.204991999999</v>
      </c>
      <c r="DD316" s="43">
        <v>4671.9489484799997</v>
      </c>
      <c r="DE316" s="14">
        <v>29261.153940479999</v>
      </c>
      <c r="DF316" s="14">
        <v>10241403.879168</v>
      </c>
      <c r="DG316" s="4"/>
      <c r="DH316" s="39"/>
      <c r="DI316" s="30"/>
      <c r="DJ316" s="31"/>
      <c r="DK316" s="14"/>
      <c r="DL316" s="4"/>
      <c r="DM316" s="39">
        <v>117950</v>
      </c>
      <c r="DN316" s="14">
        <v>22410.5</v>
      </c>
      <c r="DO316" s="31">
        <v>140360.5</v>
      </c>
      <c r="DP316" s="14">
        <v>49126175</v>
      </c>
      <c r="DQ316" s="4"/>
      <c r="DR316" s="39"/>
      <c r="DS316" s="30"/>
      <c r="DT316" s="31"/>
      <c r="DU316" s="14"/>
      <c r="DV316" s="4"/>
      <c r="DW316" s="46"/>
      <c r="DX316" s="61"/>
      <c r="DY316" s="61"/>
      <c r="DZ316" s="14"/>
      <c r="EA316" s="4"/>
      <c r="EB316" s="39"/>
      <c r="EC316" s="43"/>
      <c r="ED316" s="31"/>
      <c r="EE316" s="14"/>
      <c r="EF316" s="4"/>
      <c r="EG316" s="39"/>
      <c r="EH316" s="30"/>
      <c r="EI316" s="31"/>
      <c r="EJ316" s="14"/>
      <c r="EK316" s="4"/>
      <c r="EL316" s="39"/>
      <c r="EM316" s="30"/>
      <c r="EN316" s="31"/>
      <c r="EO316" s="14"/>
      <c r="EP316" s="4"/>
      <c r="EQ316" s="39"/>
      <c r="ER316" s="30"/>
      <c r="ES316" s="31"/>
      <c r="ET316" s="14"/>
      <c r="EU316" s="4"/>
      <c r="EV316" s="39"/>
      <c r="EW316" s="30"/>
      <c r="EX316" s="31"/>
      <c r="EY316" s="14"/>
      <c r="EZ316" s="286"/>
      <c r="FA316" s="39"/>
      <c r="FB316" s="30"/>
      <c r="FC316" s="31"/>
      <c r="FD316" s="14"/>
      <c r="FE316" s="4"/>
      <c r="FF316" s="39"/>
      <c r="FG316" s="30"/>
      <c r="FH316" s="31"/>
      <c r="FI316" s="14"/>
      <c r="FJ316" s="94"/>
      <c r="FK316" s="87">
        <f t="shared" si="315"/>
        <v>22822.581600000001</v>
      </c>
      <c r="FL316" s="87">
        <f t="shared" si="354"/>
        <v>34120</v>
      </c>
      <c r="FM316" s="87"/>
      <c r="FN316" s="87"/>
      <c r="FO316" s="87"/>
      <c r="FP316" s="87"/>
      <c r="FQ316" s="87"/>
      <c r="FR316" s="87"/>
      <c r="FS316" s="87"/>
      <c r="FT316" s="87"/>
      <c r="FU316" s="87"/>
      <c r="FV316" s="87"/>
      <c r="FW316" s="87">
        <f t="shared" ref="FW316:FW319" si="368">BV316</f>
        <v>29113.35</v>
      </c>
      <c r="FX316" s="87"/>
      <c r="FY316" s="87"/>
      <c r="FZ316" s="87"/>
      <c r="GA316" s="87">
        <f t="shared" si="322"/>
        <v>18445</v>
      </c>
      <c r="GB316" s="87"/>
      <c r="GC316" s="87"/>
      <c r="GD316" s="87">
        <f t="shared" si="324"/>
        <v>29261.153940479999</v>
      </c>
      <c r="GE316" s="87"/>
      <c r="GF316" s="87">
        <f t="shared" si="333"/>
        <v>140360.5</v>
      </c>
      <c r="GG316" s="87"/>
      <c r="GH316" s="87"/>
      <c r="GI316" s="87"/>
      <c r="GJ316" s="87"/>
      <c r="GK316" s="87"/>
      <c r="GL316" s="87"/>
      <c r="GM316" s="87"/>
      <c r="GN316" s="87"/>
      <c r="GO316" s="87"/>
      <c r="GP316" s="95"/>
      <c r="GQ316" s="87">
        <f t="shared" si="316"/>
        <v>22822.581600000001</v>
      </c>
      <c r="GR316" s="96">
        <f t="shared" si="312"/>
        <v>18445</v>
      </c>
      <c r="GS316" s="20" t="str">
        <f t="shared" ref="GS316:GS321" si="369">INDEX($FL$15:$GO$15,1,MATCH(GR316,FL316:GO316,0))</f>
        <v>LABORATORIOS GOTHAPLAST LTDA</v>
      </c>
      <c r="GT316" s="96">
        <f t="shared" si="326"/>
        <v>18258.065280000003</v>
      </c>
      <c r="GU316" s="96">
        <f t="shared" si="327"/>
        <v>22134</v>
      </c>
      <c r="GV316" s="96">
        <f t="shared" ref="GV316:GV321" si="370">AVERAGE(FL316:GO316)</f>
        <v>50260.000788096004</v>
      </c>
      <c r="GW316" s="87">
        <f>GR316-GQ316</f>
        <v>-4377.5816000000013</v>
      </c>
      <c r="GX316" s="88">
        <f t="shared" si="365"/>
        <v>-0.19180922109179802</v>
      </c>
      <c r="GY316" s="96">
        <f t="shared" ref="GY316:GY321" si="371">GR316</f>
        <v>18445</v>
      </c>
      <c r="GZ316" s="96">
        <f t="shared" si="313"/>
        <v>6455750</v>
      </c>
    </row>
    <row r="317" spans="1:210" s="27" customFormat="1" ht="30" customHeight="1">
      <c r="A317" s="17">
        <v>301</v>
      </c>
      <c r="B317" s="18" t="s">
        <v>695</v>
      </c>
      <c r="C317" s="53" t="s">
        <v>696</v>
      </c>
      <c r="D317" s="55" t="s">
        <v>956</v>
      </c>
      <c r="E317" s="51">
        <v>1800</v>
      </c>
      <c r="F317" s="19" t="s">
        <v>980</v>
      </c>
      <c r="G317" s="20" t="s">
        <v>981</v>
      </c>
      <c r="H317" s="60"/>
      <c r="I317" s="90" t="s">
        <v>1047</v>
      </c>
      <c r="J317" s="14">
        <v>47005</v>
      </c>
      <c r="K317" s="14"/>
      <c r="L317" s="14"/>
      <c r="M317" s="14">
        <f t="shared" si="366"/>
        <v>51367.063999999998</v>
      </c>
      <c r="N317" s="14">
        <f t="shared" si="367"/>
        <v>51367.063999999998</v>
      </c>
      <c r="O317" s="14">
        <f t="shared" si="314"/>
        <v>92460715.200000003</v>
      </c>
      <c r="P317" s="286"/>
      <c r="Q317" s="39">
        <v>48000</v>
      </c>
      <c r="R317" s="14">
        <v>9120</v>
      </c>
      <c r="S317" s="31">
        <v>57120</v>
      </c>
      <c r="T317" s="31">
        <v>102816000</v>
      </c>
      <c r="U317" s="4"/>
      <c r="V317" s="39"/>
      <c r="W317" s="30"/>
      <c r="X317" s="31"/>
      <c r="Y317" s="31"/>
      <c r="Z317" s="286"/>
      <c r="AA317" s="39"/>
      <c r="AB317" s="39"/>
      <c r="AC317" s="31"/>
      <c r="AD317" s="31"/>
      <c r="AE317" s="4"/>
      <c r="AF317" s="39"/>
      <c r="AG317" s="30"/>
      <c r="AH317" s="31"/>
      <c r="AI317" s="31"/>
      <c r="AJ317" s="4"/>
      <c r="AK317" s="39"/>
      <c r="AL317" s="39"/>
      <c r="AM317" s="31"/>
      <c r="AN317" s="31"/>
      <c r="AO317" s="4"/>
      <c r="AP317" s="39"/>
      <c r="AQ317" s="30"/>
      <c r="AR317" s="31"/>
      <c r="AS317" s="14"/>
      <c r="AT317" s="4"/>
      <c r="AU317" s="39"/>
      <c r="AV317" s="30"/>
      <c r="AW317" s="31"/>
      <c r="AX317" s="14"/>
      <c r="AY317" s="4"/>
      <c r="AZ317" s="39"/>
      <c r="BA317" s="30"/>
      <c r="BB317" s="31"/>
      <c r="BC317" s="31"/>
      <c r="BD317" s="4"/>
      <c r="BE317" s="39"/>
      <c r="BF317" s="30"/>
      <c r="BG317" s="31"/>
      <c r="BH317" s="14"/>
      <c r="BI317" s="4"/>
      <c r="BJ317" s="39"/>
      <c r="BK317" s="30"/>
      <c r="BL317" s="31"/>
      <c r="BM317" s="14"/>
      <c r="BN317" s="4"/>
      <c r="BO317" s="39"/>
      <c r="BP317" s="30"/>
      <c r="BQ317" s="31"/>
      <c r="BR317" s="14"/>
      <c r="BS317" s="4"/>
      <c r="BT317" s="39">
        <v>52361</v>
      </c>
      <c r="BU317" s="14">
        <v>9948.59</v>
      </c>
      <c r="BV317" s="31">
        <v>62309.59</v>
      </c>
      <c r="BW317" s="14">
        <v>112157262</v>
      </c>
      <c r="BX317" s="4"/>
      <c r="BY317" s="39"/>
      <c r="BZ317" s="30"/>
      <c r="CA317" s="31"/>
      <c r="CB317" s="14"/>
      <c r="CC317" s="4"/>
      <c r="CD317" s="35"/>
      <c r="CE317" s="33"/>
      <c r="CF317" s="31"/>
      <c r="CG317" s="14"/>
      <c r="CH317" s="4"/>
      <c r="CI317" s="39"/>
      <c r="CJ317" s="30"/>
      <c r="CK317" s="31"/>
      <c r="CL317" s="14"/>
      <c r="CM317" s="4"/>
      <c r="CN317" s="39">
        <v>38900</v>
      </c>
      <c r="CO317" s="14">
        <v>7391</v>
      </c>
      <c r="CP317" s="31">
        <v>46291</v>
      </c>
      <c r="CQ317" s="14">
        <v>83323800</v>
      </c>
      <c r="CR317" s="4"/>
      <c r="CS317" s="39"/>
      <c r="CT317" s="39"/>
      <c r="CU317" s="39"/>
      <c r="CV317" s="14"/>
      <c r="CW317" s="4"/>
      <c r="CX317" s="39"/>
      <c r="CY317" s="30"/>
      <c r="CZ317" s="31"/>
      <c r="DA317" s="14"/>
      <c r="DB317" s="286"/>
      <c r="DC317" s="43">
        <v>79603.241929199998</v>
      </c>
      <c r="DD317" s="43">
        <v>15124.615966547999</v>
      </c>
      <c r="DE317" s="14">
        <v>94727.857895747991</v>
      </c>
      <c r="DF317" s="14">
        <v>170510144.21234637</v>
      </c>
      <c r="DG317" s="4"/>
      <c r="DH317" s="39"/>
      <c r="DI317" s="30"/>
      <c r="DJ317" s="31"/>
      <c r="DK317" s="14"/>
      <c r="DL317" s="4"/>
      <c r="DM317" s="39">
        <v>163350</v>
      </c>
      <c r="DN317" s="14">
        <v>31036.5</v>
      </c>
      <c r="DO317" s="31">
        <v>194386.5</v>
      </c>
      <c r="DP317" s="14">
        <v>349895700</v>
      </c>
      <c r="DQ317" s="4"/>
      <c r="DR317" s="39"/>
      <c r="DS317" s="30"/>
      <c r="DT317" s="31"/>
      <c r="DU317" s="14"/>
      <c r="DV317" s="4"/>
      <c r="DW317" s="46"/>
      <c r="DX317" s="61"/>
      <c r="DY317" s="61"/>
      <c r="DZ317" s="14"/>
      <c r="EA317" s="4"/>
      <c r="EB317" s="39"/>
      <c r="EC317" s="43"/>
      <c r="ED317" s="31"/>
      <c r="EE317" s="14"/>
      <c r="EF317" s="4"/>
      <c r="EG317" s="39"/>
      <c r="EH317" s="30"/>
      <c r="EI317" s="31"/>
      <c r="EJ317" s="14"/>
      <c r="EK317" s="4"/>
      <c r="EL317" s="39"/>
      <c r="EM317" s="30"/>
      <c r="EN317" s="31"/>
      <c r="EO317" s="14"/>
      <c r="EP317" s="4"/>
      <c r="EQ317" s="39"/>
      <c r="ER317" s="30"/>
      <c r="ES317" s="31"/>
      <c r="ET317" s="14"/>
      <c r="EU317" s="4"/>
      <c r="EV317" s="39"/>
      <c r="EW317" s="30"/>
      <c r="EX317" s="31"/>
      <c r="EY317" s="14"/>
      <c r="EZ317" s="286"/>
      <c r="FA317" s="39"/>
      <c r="FB317" s="30"/>
      <c r="FC317" s="31"/>
      <c r="FD317" s="14"/>
      <c r="FE317" s="4"/>
      <c r="FF317" s="39"/>
      <c r="FG317" s="30"/>
      <c r="FH317" s="31"/>
      <c r="FI317" s="14"/>
      <c r="FJ317" s="94"/>
      <c r="FK317" s="87">
        <f t="shared" si="315"/>
        <v>51367.063999999998</v>
      </c>
      <c r="FL317" s="87">
        <f t="shared" si="354"/>
        <v>57120</v>
      </c>
      <c r="FM317" s="87"/>
      <c r="FN317" s="87"/>
      <c r="FO317" s="87"/>
      <c r="FP317" s="87"/>
      <c r="FQ317" s="87"/>
      <c r="FR317" s="87"/>
      <c r="FS317" s="87"/>
      <c r="FT317" s="87"/>
      <c r="FU317" s="87"/>
      <c r="FV317" s="87"/>
      <c r="FW317" s="87">
        <f t="shared" si="368"/>
        <v>62309.59</v>
      </c>
      <c r="FX317" s="87"/>
      <c r="FY317" s="87"/>
      <c r="FZ317" s="87"/>
      <c r="GA317" s="87">
        <f t="shared" si="322"/>
        <v>46291</v>
      </c>
      <c r="GB317" s="87"/>
      <c r="GC317" s="87"/>
      <c r="GD317" s="87">
        <f t="shared" si="324"/>
        <v>94727.857895747991</v>
      </c>
      <c r="GE317" s="87"/>
      <c r="GF317" s="87">
        <f t="shared" si="333"/>
        <v>194386.5</v>
      </c>
      <c r="GG317" s="87"/>
      <c r="GH317" s="87"/>
      <c r="GI317" s="87"/>
      <c r="GJ317" s="87"/>
      <c r="GK317" s="87"/>
      <c r="GL317" s="87"/>
      <c r="GM317" s="87"/>
      <c r="GN317" s="87"/>
      <c r="GO317" s="87"/>
      <c r="GP317" s="95"/>
      <c r="GQ317" s="87">
        <f t="shared" si="316"/>
        <v>51367.063999999998</v>
      </c>
      <c r="GR317" s="96">
        <f t="shared" si="312"/>
        <v>46291</v>
      </c>
      <c r="GS317" s="20" t="str">
        <f t="shared" si="369"/>
        <v>LABORATORIOS GOTHAPLAST LTDA</v>
      </c>
      <c r="GT317" s="96">
        <f t="shared" si="326"/>
        <v>41093.6512</v>
      </c>
      <c r="GU317" s="96">
        <f t="shared" si="327"/>
        <v>55549.2</v>
      </c>
      <c r="GV317" s="96">
        <f t="shared" si="370"/>
        <v>90966.989579149595</v>
      </c>
      <c r="GW317" s="87">
        <f>GR317-GQ317</f>
        <v>-5076.0639999999985</v>
      </c>
      <c r="GX317" s="88">
        <f t="shared" si="365"/>
        <v>-9.8819430287080429E-2</v>
      </c>
      <c r="GY317" s="96">
        <f t="shared" si="371"/>
        <v>46291</v>
      </c>
      <c r="GZ317" s="96">
        <f t="shared" si="313"/>
        <v>83323800</v>
      </c>
    </row>
    <row r="318" spans="1:210" s="27" customFormat="1" ht="30" customHeight="1">
      <c r="A318" s="17">
        <v>302</v>
      </c>
      <c r="B318" s="18" t="s">
        <v>697</v>
      </c>
      <c r="C318" s="53" t="s">
        <v>698</v>
      </c>
      <c r="D318" s="55"/>
      <c r="E318" s="51">
        <v>1</v>
      </c>
      <c r="F318" s="19" t="s">
        <v>980</v>
      </c>
      <c r="G318" s="20" t="s">
        <v>981</v>
      </c>
      <c r="H318" s="60"/>
      <c r="I318" s="90" t="s">
        <v>1027</v>
      </c>
      <c r="J318" s="14">
        <v>77588</v>
      </c>
      <c r="K318" s="14"/>
      <c r="L318" s="14"/>
      <c r="M318" s="14"/>
      <c r="N318" s="14">
        <f t="shared" ref="N318:N321" si="372">J318</f>
        <v>77588</v>
      </c>
      <c r="O318" s="14">
        <f t="shared" si="314"/>
        <v>77588</v>
      </c>
      <c r="P318" s="286"/>
      <c r="Q318" s="39">
        <v>125000</v>
      </c>
      <c r="R318" s="14">
        <v>23750</v>
      </c>
      <c r="S318" s="31">
        <v>148750</v>
      </c>
      <c r="T318" s="31">
        <v>148750</v>
      </c>
      <c r="U318" s="4"/>
      <c r="V318" s="39"/>
      <c r="W318" s="30"/>
      <c r="X318" s="31"/>
      <c r="Y318" s="31"/>
      <c r="Z318" s="286"/>
      <c r="AA318" s="39"/>
      <c r="AB318" s="39"/>
      <c r="AC318" s="31"/>
      <c r="AD318" s="31"/>
      <c r="AE318" s="4"/>
      <c r="AF318" s="39"/>
      <c r="AG318" s="30"/>
      <c r="AH318" s="31"/>
      <c r="AI318" s="31"/>
      <c r="AJ318" s="4"/>
      <c r="AK318" s="39"/>
      <c r="AL318" s="39"/>
      <c r="AM318" s="31"/>
      <c r="AN318" s="31"/>
      <c r="AO318" s="4"/>
      <c r="AP318" s="39"/>
      <c r="AQ318" s="30"/>
      <c r="AR318" s="31"/>
      <c r="AS318" s="14"/>
      <c r="AT318" s="4"/>
      <c r="AU318" s="39"/>
      <c r="AV318" s="30"/>
      <c r="AW318" s="31"/>
      <c r="AX318" s="14"/>
      <c r="AY318" s="4"/>
      <c r="AZ318" s="39"/>
      <c r="BA318" s="30"/>
      <c r="BB318" s="31"/>
      <c r="BC318" s="31"/>
      <c r="BD318" s="4"/>
      <c r="BE318" s="39"/>
      <c r="BF318" s="30"/>
      <c r="BG318" s="31"/>
      <c r="BH318" s="14"/>
      <c r="BI318" s="4"/>
      <c r="BJ318" s="39"/>
      <c r="BK318" s="30"/>
      <c r="BL318" s="31"/>
      <c r="BM318" s="14"/>
      <c r="BN318" s="4"/>
      <c r="BO318" s="39"/>
      <c r="BP318" s="30"/>
      <c r="BQ318" s="31"/>
      <c r="BR318" s="14"/>
      <c r="BS318" s="4"/>
      <c r="BT318" s="39">
        <v>84587</v>
      </c>
      <c r="BU318" s="14">
        <v>16071.53</v>
      </c>
      <c r="BV318" s="31">
        <v>100658.53</v>
      </c>
      <c r="BW318" s="14">
        <v>100658.53</v>
      </c>
      <c r="BX318" s="4"/>
      <c r="BY318" s="39"/>
      <c r="BZ318" s="30"/>
      <c r="CA318" s="31"/>
      <c r="CB318" s="14"/>
      <c r="CC318" s="4"/>
      <c r="CD318" s="35"/>
      <c r="CE318" s="33"/>
      <c r="CF318" s="31"/>
      <c r="CG318" s="14"/>
      <c r="CH318" s="4"/>
      <c r="CI318" s="39"/>
      <c r="CJ318" s="30"/>
      <c r="CK318" s="31"/>
      <c r="CL318" s="14"/>
      <c r="CM318" s="4"/>
      <c r="CN318" s="39">
        <v>65200</v>
      </c>
      <c r="CO318" s="14">
        <v>12388</v>
      </c>
      <c r="CP318" s="31">
        <v>77588</v>
      </c>
      <c r="CQ318" s="14">
        <v>77588</v>
      </c>
      <c r="CR318" s="4"/>
      <c r="CS318" s="39"/>
      <c r="CT318" s="39"/>
      <c r="CU318" s="39"/>
      <c r="CV318" s="14"/>
      <c r="CW318" s="4"/>
      <c r="CX318" s="39"/>
      <c r="CY318" s="30"/>
      <c r="CZ318" s="31"/>
      <c r="DA318" s="14"/>
      <c r="DB318" s="286"/>
      <c r="DC318" s="43">
        <v>141885.705456</v>
      </c>
      <c r="DD318" s="43">
        <v>26958.284036639998</v>
      </c>
      <c r="DE318" s="14">
        <v>168843.98949263999</v>
      </c>
      <c r="DF318" s="14">
        <v>168843.98949263999</v>
      </c>
      <c r="DG318" s="4"/>
      <c r="DH318" s="39"/>
      <c r="DI318" s="30"/>
      <c r="DJ318" s="31"/>
      <c r="DK318" s="14"/>
      <c r="DL318" s="4"/>
      <c r="DM318" s="39">
        <v>206710</v>
      </c>
      <c r="DN318" s="14">
        <v>39274.9</v>
      </c>
      <c r="DO318" s="31">
        <v>245984.9</v>
      </c>
      <c r="DP318" s="14">
        <v>245984.9</v>
      </c>
      <c r="DQ318" s="4"/>
      <c r="DR318" s="39"/>
      <c r="DS318" s="30"/>
      <c r="DT318" s="31"/>
      <c r="DU318" s="14"/>
      <c r="DV318" s="4"/>
      <c r="DW318" s="46"/>
      <c r="DX318" s="61"/>
      <c r="DY318" s="61"/>
      <c r="DZ318" s="14"/>
      <c r="EA318" s="4"/>
      <c r="EB318" s="39"/>
      <c r="EC318" s="43"/>
      <c r="ED318" s="31"/>
      <c r="EE318" s="14"/>
      <c r="EF318" s="4"/>
      <c r="EG318" s="39"/>
      <c r="EH318" s="30"/>
      <c r="EI318" s="31"/>
      <c r="EJ318" s="14"/>
      <c r="EK318" s="4"/>
      <c r="EL318" s="39"/>
      <c r="EM318" s="30"/>
      <c r="EN318" s="31"/>
      <c r="EO318" s="14"/>
      <c r="EP318" s="4"/>
      <c r="EQ318" s="39"/>
      <c r="ER318" s="30"/>
      <c r="ES318" s="31"/>
      <c r="ET318" s="14"/>
      <c r="EU318" s="4"/>
      <c r="EV318" s="39">
        <v>115000</v>
      </c>
      <c r="EW318" s="14">
        <v>21850</v>
      </c>
      <c r="EX318" s="31">
        <v>136850</v>
      </c>
      <c r="EY318" s="14">
        <v>136850</v>
      </c>
      <c r="EZ318" s="286"/>
      <c r="FA318" s="39"/>
      <c r="FB318" s="30"/>
      <c r="FC318" s="31"/>
      <c r="FD318" s="14"/>
      <c r="FE318" s="4"/>
      <c r="FF318" s="39"/>
      <c r="FG318" s="30"/>
      <c r="FH318" s="31"/>
      <c r="FI318" s="14"/>
      <c r="FJ318" s="94"/>
      <c r="FK318" s="87">
        <f t="shared" si="315"/>
        <v>77588</v>
      </c>
      <c r="FL318" s="87">
        <f t="shared" si="354"/>
        <v>148750</v>
      </c>
      <c r="FM318" s="87"/>
      <c r="FN318" s="87"/>
      <c r="FO318" s="87"/>
      <c r="FP318" s="87"/>
      <c r="FQ318" s="87"/>
      <c r="FR318" s="87"/>
      <c r="FS318" s="87"/>
      <c r="FT318" s="87"/>
      <c r="FU318" s="87"/>
      <c r="FV318" s="87"/>
      <c r="FW318" s="87">
        <f t="shared" si="368"/>
        <v>100658.53</v>
      </c>
      <c r="FX318" s="87"/>
      <c r="FY318" s="87"/>
      <c r="FZ318" s="87"/>
      <c r="GA318" s="87">
        <f t="shared" si="322"/>
        <v>77588</v>
      </c>
      <c r="GB318" s="87"/>
      <c r="GC318" s="87"/>
      <c r="GD318" s="87">
        <f t="shared" si="324"/>
        <v>168843.98949263999</v>
      </c>
      <c r="GE318" s="87"/>
      <c r="GF318" s="87">
        <f t="shared" si="333"/>
        <v>245984.9</v>
      </c>
      <c r="GG318" s="87"/>
      <c r="GH318" s="87"/>
      <c r="GI318" s="87"/>
      <c r="GJ318" s="87"/>
      <c r="GK318" s="87"/>
      <c r="GL318" s="87"/>
      <c r="GM318" s="87">
        <f t="shared" si="336"/>
        <v>136850</v>
      </c>
      <c r="GN318" s="87"/>
      <c r="GO318" s="87"/>
      <c r="GP318" s="95"/>
      <c r="GQ318" s="87">
        <f t="shared" si="316"/>
        <v>77588</v>
      </c>
      <c r="GR318" s="96">
        <f t="shared" si="312"/>
        <v>77588</v>
      </c>
      <c r="GS318" s="20" t="str">
        <f t="shared" si="369"/>
        <v>LABORATORIOS GOTHAPLAST LTDA</v>
      </c>
      <c r="GT318" s="96">
        <f t="shared" si="326"/>
        <v>62070.400000000001</v>
      </c>
      <c r="GU318" s="96">
        <f t="shared" si="327"/>
        <v>93105.599999999991</v>
      </c>
      <c r="GV318" s="96">
        <f t="shared" si="370"/>
        <v>146445.90324877333</v>
      </c>
      <c r="GW318" s="87">
        <f>GR318-GQ318</f>
        <v>0</v>
      </c>
      <c r="GX318" s="88">
        <f t="shared" si="365"/>
        <v>0</v>
      </c>
      <c r="GY318" s="96">
        <f t="shared" si="371"/>
        <v>77588</v>
      </c>
      <c r="GZ318" s="96">
        <f t="shared" si="313"/>
        <v>77588</v>
      </c>
    </row>
    <row r="319" spans="1:210" s="27" customFormat="1" ht="30" customHeight="1">
      <c r="A319" s="17">
        <v>303</v>
      </c>
      <c r="B319" s="18" t="s">
        <v>699</v>
      </c>
      <c r="C319" s="53" t="s">
        <v>700</v>
      </c>
      <c r="D319" s="55" t="s">
        <v>957</v>
      </c>
      <c r="E319" s="51">
        <v>300</v>
      </c>
      <c r="F319" s="19" t="s">
        <v>980</v>
      </c>
      <c r="G319" s="20" t="s">
        <v>981</v>
      </c>
      <c r="H319" s="60"/>
      <c r="I319" s="90" t="s">
        <v>1027</v>
      </c>
      <c r="J319" s="14">
        <v>24990</v>
      </c>
      <c r="K319" s="14"/>
      <c r="L319" s="14"/>
      <c r="M319" s="14"/>
      <c r="N319" s="14">
        <f t="shared" si="372"/>
        <v>24990</v>
      </c>
      <c r="O319" s="14">
        <f t="shared" si="314"/>
        <v>7497000</v>
      </c>
      <c r="P319" s="286"/>
      <c r="Q319" s="39"/>
      <c r="R319" s="30"/>
      <c r="S319" s="31"/>
      <c r="T319" s="31"/>
      <c r="U319" s="4"/>
      <c r="V319" s="39"/>
      <c r="W319" s="30"/>
      <c r="X319" s="31"/>
      <c r="Y319" s="31"/>
      <c r="Z319" s="286"/>
      <c r="AA319" s="39"/>
      <c r="AB319" s="39"/>
      <c r="AC319" s="31"/>
      <c r="AD319" s="31"/>
      <c r="AE319" s="4"/>
      <c r="AF319" s="39"/>
      <c r="AG319" s="30"/>
      <c r="AH319" s="31"/>
      <c r="AI319" s="31"/>
      <c r="AJ319" s="4"/>
      <c r="AK319" s="39"/>
      <c r="AL319" s="39"/>
      <c r="AM319" s="31"/>
      <c r="AN319" s="31"/>
      <c r="AO319" s="4"/>
      <c r="AP319" s="39"/>
      <c r="AQ319" s="30"/>
      <c r="AR319" s="31"/>
      <c r="AS319" s="14"/>
      <c r="AT319" s="4"/>
      <c r="AU319" s="39"/>
      <c r="AV319" s="30"/>
      <c r="AW319" s="31"/>
      <c r="AX319" s="14"/>
      <c r="AY319" s="4"/>
      <c r="AZ319" s="39"/>
      <c r="BA319" s="30"/>
      <c r="BB319" s="31"/>
      <c r="BC319" s="31"/>
      <c r="BD319" s="4"/>
      <c r="BE319" s="39"/>
      <c r="BF319" s="30"/>
      <c r="BG319" s="31"/>
      <c r="BH319" s="14"/>
      <c r="BI319" s="4"/>
      <c r="BJ319" s="39"/>
      <c r="BK319" s="30"/>
      <c r="BL319" s="31"/>
      <c r="BM319" s="14"/>
      <c r="BN319" s="4"/>
      <c r="BO319" s="39"/>
      <c r="BP319" s="30"/>
      <c r="BQ319" s="31"/>
      <c r="BR319" s="14"/>
      <c r="BS319" s="4"/>
      <c r="BT319" s="39">
        <v>32595</v>
      </c>
      <c r="BU319" s="14">
        <v>6193.05</v>
      </c>
      <c r="BV319" s="31">
        <v>38788.050000000003</v>
      </c>
      <c r="BW319" s="14">
        <v>11636415</v>
      </c>
      <c r="BX319" s="4"/>
      <c r="BY319" s="39"/>
      <c r="BZ319" s="30"/>
      <c r="CA319" s="31"/>
      <c r="CB319" s="14"/>
      <c r="CC319" s="4"/>
      <c r="CD319" s="35"/>
      <c r="CE319" s="33"/>
      <c r="CF319" s="31"/>
      <c r="CG319" s="14"/>
      <c r="CH319" s="4"/>
      <c r="CI319" s="39"/>
      <c r="CJ319" s="30"/>
      <c r="CK319" s="31"/>
      <c r="CL319" s="14"/>
      <c r="CM319" s="4"/>
      <c r="CN319" s="39">
        <v>19450</v>
      </c>
      <c r="CO319" s="14">
        <v>3695.5</v>
      </c>
      <c r="CP319" s="31">
        <v>23145.5</v>
      </c>
      <c r="CQ319" s="14">
        <v>6943650</v>
      </c>
      <c r="CR319" s="4"/>
      <c r="CS319" s="39"/>
      <c r="CT319" s="39"/>
      <c r="CU319" s="39"/>
      <c r="CV319" s="14"/>
      <c r="CW319" s="4"/>
      <c r="CX319" s="39"/>
      <c r="CY319" s="30"/>
      <c r="CZ319" s="31"/>
      <c r="DA319" s="14"/>
      <c r="DB319" s="286"/>
      <c r="DC319" s="43">
        <v>35325</v>
      </c>
      <c r="DD319" s="43">
        <v>6711.75</v>
      </c>
      <c r="DE319" s="14">
        <v>42036.75</v>
      </c>
      <c r="DF319" s="14">
        <v>12611025</v>
      </c>
      <c r="DG319" s="4"/>
      <c r="DH319" s="39"/>
      <c r="DI319" s="30"/>
      <c r="DJ319" s="31"/>
      <c r="DK319" s="14"/>
      <c r="DL319" s="4"/>
      <c r="DM319" s="39"/>
      <c r="DN319" s="30"/>
      <c r="DO319" s="31"/>
      <c r="DP319" s="14"/>
      <c r="DQ319" s="4"/>
      <c r="DR319" s="39"/>
      <c r="DS319" s="30"/>
      <c r="DT319" s="31"/>
      <c r="DU319" s="14"/>
      <c r="DV319" s="4"/>
      <c r="DW319" s="46"/>
      <c r="DX319" s="61"/>
      <c r="DY319" s="61"/>
      <c r="DZ319" s="14"/>
      <c r="EA319" s="4"/>
      <c r="EB319" s="39"/>
      <c r="EC319" s="43"/>
      <c r="ED319" s="31"/>
      <c r="EE319" s="14"/>
      <c r="EF319" s="4"/>
      <c r="EG319" s="39"/>
      <c r="EH319" s="30"/>
      <c r="EI319" s="31"/>
      <c r="EJ319" s="14"/>
      <c r="EK319" s="4"/>
      <c r="EL319" s="39"/>
      <c r="EM319" s="30"/>
      <c r="EN319" s="31"/>
      <c r="EO319" s="14"/>
      <c r="EP319" s="4"/>
      <c r="EQ319" s="39"/>
      <c r="ER319" s="30"/>
      <c r="ES319" s="31"/>
      <c r="ET319" s="14"/>
      <c r="EU319" s="4"/>
      <c r="EV319" s="39"/>
      <c r="EW319" s="30"/>
      <c r="EX319" s="31"/>
      <c r="EY319" s="14"/>
      <c r="EZ319" s="286"/>
      <c r="FA319" s="39"/>
      <c r="FB319" s="30"/>
      <c r="FC319" s="31"/>
      <c r="FD319" s="14"/>
      <c r="FE319" s="4"/>
      <c r="FF319" s="39"/>
      <c r="FG319" s="30"/>
      <c r="FH319" s="31"/>
      <c r="FI319" s="14"/>
      <c r="FJ319" s="94"/>
      <c r="FK319" s="87">
        <f t="shared" si="315"/>
        <v>24990</v>
      </c>
      <c r="FL319" s="87"/>
      <c r="FM319" s="87"/>
      <c r="FN319" s="87"/>
      <c r="FO319" s="87"/>
      <c r="FP319" s="87"/>
      <c r="FQ319" s="87"/>
      <c r="FR319" s="87"/>
      <c r="FS319" s="87"/>
      <c r="FT319" s="87"/>
      <c r="FU319" s="87"/>
      <c r="FV319" s="87"/>
      <c r="FW319" s="87">
        <f t="shared" si="368"/>
        <v>38788.050000000003</v>
      </c>
      <c r="FX319" s="87"/>
      <c r="FY319" s="87"/>
      <c r="FZ319" s="87"/>
      <c r="GA319" s="87">
        <f t="shared" si="322"/>
        <v>23145.5</v>
      </c>
      <c r="GB319" s="87"/>
      <c r="GC319" s="87"/>
      <c r="GD319" s="87">
        <f t="shared" si="324"/>
        <v>42036.75</v>
      </c>
      <c r="GE319" s="87"/>
      <c r="GF319" s="87"/>
      <c r="GG319" s="87"/>
      <c r="GH319" s="87"/>
      <c r="GI319" s="87"/>
      <c r="GJ319" s="87"/>
      <c r="GK319" s="87"/>
      <c r="GL319" s="87"/>
      <c r="GM319" s="87"/>
      <c r="GN319" s="87"/>
      <c r="GO319" s="87"/>
      <c r="GP319" s="95"/>
      <c r="GQ319" s="87">
        <f t="shared" si="316"/>
        <v>24990</v>
      </c>
      <c r="GR319" s="96">
        <f t="shared" si="312"/>
        <v>23145.5</v>
      </c>
      <c r="GS319" s="20" t="str">
        <f t="shared" si="369"/>
        <v>LABORATORIOS GOTHAPLAST LTDA</v>
      </c>
      <c r="GT319" s="96">
        <f t="shared" si="326"/>
        <v>19992</v>
      </c>
      <c r="GU319" s="96">
        <f t="shared" si="327"/>
        <v>27774.6</v>
      </c>
      <c r="GV319" s="96">
        <f t="shared" si="370"/>
        <v>34656.76666666667</v>
      </c>
      <c r="GW319" s="87">
        <f>GR319-GQ319</f>
        <v>-1844.5</v>
      </c>
      <c r="GX319" s="88">
        <f t="shared" si="365"/>
        <v>-7.3809523809523811E-2</v>
      </c>
      <c r="GY319" s="96">
        <f t="shared" si="371"/>
        <v>23145.5</v>
      </c>
      <c r="GZ319" s="96">
        <f t="shared" si="313"/>
        <v>6943650</v>
      </c>
    </row>
    <row r="320" spans="1:210" s="27" customFormat="1" ht="30" customHeight="1">
      <c r="A320" s="17">
        <v>304</v>
      </c>
      <c r="B320" s="18" t="s">
        <v>701</v>
      </c>
      <c r="C320" s="53" t="s">
        <v>702</v>
      </c>
      <c r="D320" s="55"/>
      <c r="E320" s="51">
        <v>15</v>
      </c>
      <c r="F320" s="19" t="s">
        <v>970</v>
      </c>
      <c r="G320" s="20" t="s">
        <v>981</v>
      </c>
      <c r="H320" s="60"/>
      <c r="I320" s="90" t="s">
        <v>1027</v>
      </c>
      <c r="J320" s="14">
        <v>149226</v>
      </c>
      <c r="K320" s="14"/>
      <c r="L320" s="14"/>
      <c r="M320" s="14"/>
      <c r="N320" s="14">
        <f t="shared" si="372"/>
        <v>149226</v>
      </c>
      <c r="O320" s="14">
        <f t="shared" si="314"/>
        <v>2238390</v>
      </c>
      <c r="P320" s="286"/>
      <c r="Q320" s="39"/>
      <c r="R320" s="30"/>
      <c r="S320" s="31"/>
      <c r="T320" s="31"/>
      <c r="U320" s="4"/>
      <c r="V320" s="39"/>
      <c r="W320" s="30"/>
      <c r="X320" s="31"/>
      <c r="Y320" s="31"/>
      <c r="Z320" s="286"/>
      <c r="AA320" s="39"/>
      <c r="AB320" s="39"/>
      <c r="AC320" s="31"/>
      <c r="AD320" s="31"/>
      <c r="AE320" s="4"/>
      <c r="AF320" s="39"/>
      <c r="AG320" s="30"/>
      <c r="AH320" s="31"/>
      <c r="AI320" s="31"/>
      <c r="AJ320" s="4"/>
      <c r="AK320" s="39"/>
      <c r="AL320" s="39"/>
      <c r="AM320" s="31"/>
      <c r="AN320" s="31"/>
      <c r="AO320" s="4"/>
      <c r="AP320" s="39"/>
      <c r="AQ320" s="30"/>
      <c r="AR320" s="31"/>
      <c r="AS320" s="14"/>
      <c r="AT320" s="4"/>
      <c r="AU320" s="39"/>
      <c r="AV320" s="30"/>
      <c r="AW320" s="31"/>
      <c r="AX320" s="14"/>
      <c r="AY320" s="4"/>
      <c r="AZ320" s="39">
        <v>195000</v>
      </c>
      <c r="BA320" s="14">
        <v>37050</v>
      </c>
      <c r="BB320" s="31">
        <v>232050</v>
      </c>
      <c r="BC320" s="31">
        <v>3480750</v>
      </c>
      <c r="BD320" s="4"/>
      <c r="BE320" s="39"/>
      <c r="BF320" s="30"/>
      <c r="BG320" s="31"/>
      <c r="BH320" s="14"/>
      <c r="BI320" s="4"/>
      <c r="BJ320" s="39"/>
      <c r="BK320" s="30"/>
      <c r="BL320" s="31"/>
      <c r="BM320" s="14"/>
      <c r="BN320" s="4"/>
      <c r="BO320" s="39"/>
      <c r="BP320" s="30"/>
      <c r="BQ320" s="31"/>
      <c r="BR320" s="14"/>
      <c r="BS320" s="4"/>
      <c r="BT320" s="39"/>
      <c r="BU320" s="30"/>
      <c r="BV320" s="31"/>
      <c r="BW320" s="14"/>
      <c r="BX320" s="4"/>
      <c r="BY320" s="40">
        <v>155300</v>
      </c>
      <c r="BZ320" s="37">
        <v>29507</v>
      </c>
      <c r="CA320" s="41">
        <v>184807</v>
      </c>
      <c r="CB320" s="14">
        <v>2772105</v>
      </c>
      <c r="CC320" s="4"/>
      <c r="CD320" s="35"/>
      <c r="CE320" s="33"/>
      <c r="CF320" s="31"/>
      <c r="CG320" s="14"/>
      <c r="CH320" s="4"/>
      <c r="CI320" s="39"/>
      <c r="CJ320" s="30"/>
      <c r="CK320" s="31"/>
      <c r="CL320" s="14"/>
      <c r="CM320" s="4"/>
      <c r="CN320" s="39"/>
      <c r="CO320" s="30"/>
      <c r="CP320" s="31"/>
      <c r="CQ320" s="14"/>
      <c r="CR320" s="4"/>
      <c r="CS320" s="39"/>
      <c r="CT320" s="39"/>
      <c r="CU320" s="39"/>
      <c r="CV320" s="14"/>
      <c r="CW320" s="4"/>
      <c r="CX320" s="39"/>
      <c r="CY320" s="30"/>
      <c r="CZ320" s="31"/>
      <c r="DA320" s="14"/>
      <c r="DB320" s="286"/>
      <c r="DC320" s="43"/>
      <c r="DD320" s="43"/>
      <c r="DE320" s="14"/>
      <c r="DF320" s="14"/>
      <c r="DG320" s="4"/>
      <c r="DH320" s="39"/>
      <c r="DI320" s="30"/>
      <c r="DJ320" s="31"/>
      <c r="DK320" s="14"/>
      <c r="DL320" s="4"/>
      <c r="DM320" s="39"/>
      <c r="DN320" s="30"/>
      <c r="DO320" s="31"/>
      <c r="DP320" s="14"/>
      <c r="DQ320" s="4"/>
      <c r="DR320" s="39"/>
      <c r="DS320" s="30"/>
      <c r="DT320" s="31"/>
      <c r="DU320" s="14"/>
      <c r="DV320" s="4"/>
      <c r="DW320" s="46"/>
      <c r="DX320" s="61"/>
      <c r="DY320" s="61"/>
      <c r="DZ320" s="14"/>
      <c r="EA320" s="4"/>
      <c r="EB320" s="39"/>
      <c r="EC320" s="43"/>
      <c r="ED320" s="31"/>
      <c r="EE320" s="14"/>
      <c r="EF320" s="4"/>
      <c r="EG320" s="39"/>
      <c r="EH320" s="30"/>
      <c r="EI320" s="31"/>
      <c r="EJ320" s="14"/>
      <c r="EK320" s="4"/>
      <c r="EL320" s="39"/>
      <c r="EM320" s="30"/>
      <c r="EN320" s="31"/>
      <c r="EO320" s="14"/>
      <c r="EP320" s="4"/>
      <c r="EQ320" s="39"/>
      <c r="ER320" s="30"/>
      <c r="ES320" s="31"/>
      <c r="ET320" s="14"/>
      <c r="EU320" s="4"/>
      <c r="EV320" s="39"/>
      <c r="EW320" s="30"/>
      <c r="EX320" s="31"/>
      <c r="EY320" s="14"/>
      <c r="EZ320" s="286"/>
      <c r="FA320" s="39"/>
      <c r="FB320" s="30"/>
      <c r="FC320" s="31"/>
      <c r="FD320" s="14"/>
      <c r="FE320" s="4"/>
      <c r="FF320" s="39"/>
      <c r="FG320" s="30"/>
      <c r="FH320" s="31"/>
      <c r="FI320" s="14"/>
      <c r="FJ320" s="94"/>
      <c r="FK320" s="87">
        <f t="shared" si="315"/>
        <v>149226</v>
      </c>
      <c r="FL320" s="87"/>
      <c r="FM320" s="87"/>
      <c r="FN320" s="87"/>
      <c r="FO320" s="87"/>
      <c r="FP320" s="87"/>
      <c r="FQ320" s="87"/>
      <c r="FR320" s="87"/>
      <c r="FS320" s="87">
        <f t="shared" si="358"/>
        <v>232050</v>
      </c>
      <c r="FT320" s="87"/>
      <c r="FU320" s="87"/>
      <c r="FV320" s="87"/>
      <c r="FW320" s="87"/>
      <c r="FX320" s="87">
        <f t="shared" si="332"/>
        <v>184807</v>
      </c>
      <c r="FY320" s="87"/>
      <c r="FZ320" s="87"/>
      <c r="GA320" s="87"/>
      <c r="GB320" s="87"/>
      <c r="GC320" s="87"/>
      <c r="GD320" s="87"/>
      <c r="GE320" s="87"/>
      <c r="GF320" s="87"/>
      <c r="GG320" s="87"/>
      <c r="GH320" s="87"/>
      <c r="GI320" s="87"/>
      <c r="GJ320" s="87"/>
      <c r="GK320" s="87"/>
      <c r="GL320" s="87"/>
      <c r="GM320" s="87"/>
      <c r="GN320" s="87"/>
      <c r="GO320" s="87"/>
      <c r="GP320" s="95"/>
      <c r="GQ320" s="87">
        <f t="shared" si="316"/>
        <v>149226</v>
      </c>
      <c r="GR320" s="96">
        <f t="shared" si="312"/>
        <v>184807</v>
      </c>
      <c r="GS320" s="20" t="str">
        <f t="shared" si="369"/>
        <v>HOSPITECNICA SAS</v>
      </c>
      <c r="GT320" s="96">
        <f t="shared" si="326"/>
        <v>119380.8</v>
      </c>
      <c r="GU320" s="96">
        <f t="shared" si="327"/>
        <v>221768.4</v>
      </c>
      <c r="GV320" s="96">
        <f t="shared" si="370"/>
        <v>208428.5</v>
      </c>
      <c r="GW320" s="87">
        <f>GV320-GR320</f>
        <v>23621.5</v>
      </c>
      <c r="GX320" s="88">
        <f>GW320/GR320</f>
        <v>0.12781712813908563</v>
      </c>
      <c r="GY320" s="96">
        <f t="shared" si="371"/>
        <v>184807</v>
      </c>
      <c r="GZ320" s="96">
        <f t="shared" si="313"/>
        <v>2772105</v>
      </c>
    </row>
    <row r="321" spans="1:210" s="27" customFormat="1" ht="30" customHeight="1">
      <c r="A321" s="17">
        <v>305</v>
      </c>
      <c r="B321" s="18" t="s">
        <v>703</v>
      </c>
      <c r="C321" s="53" t="s">
        <v>704</v>
      </c>
      <c r="D321" s="55"/>
      <c r="E321" s="51">
        <v>5</v>
      </c>
      <c r="F321" s="19" t="s">
        <v>970</v>
      </c>
      <c r="G321" s="20" t="s">
        <v>981</v>
      </c>
      <c r="H321" s="60"/>
      <c r="I321" s="90" t="s">
        <v>1027</v>
      </c>
      <c r="J321" s="14">
        <v>149226</v>
      </c>
      <c r="K321" s="14"/>
      <c r="L321" s="14"/>
      <c r="M321" s="14"/>
      <c r="N321" s="14">
        <f t="shared" si="372"/>
        <v>149226</v>
      </c>
      <c r="O321" s="14">
        <f t="shared" si="314"/>
        <v>746130</v>
      </c>
      <c r="P321" s="286"/>
      <c r="Q321" s="39"/>
      <c r="R321" s="30"/>
      <c r="S321" s="31"/>
      <c r="T321" s="31"/>
      <c r="U321" s="4"/>
      <c r="V321" s="39"/>
      <c r="W321" s="30"/>
      <c r="X321" s="31"/>
      <c r="Y321" s="31"/>
      <c r="Z321" s="286"/>
      <c r="AA321" s="39"/>
      <c r="AB321" s="39"/>
      <c r="AC321" s="31"/>
      <c r="AD321" s="31"/>
      <c r="AE321" s="4"/>
      <c r="AF321" s="39"/>
      <c r="AG321" s="30"/>
      <c r="AH321" s="31"/>
      <c r="AI321" s="31"/>
      <c r="AJ321" s="4"/>
      <c r="AK321" s="39"/>
      <c r="AL321" s="39"/>
      <c r="AM321" s="31"/>
      <c r="AN321" s="31"/>
      <c r="AO321" s="4"/>
      <c r="AP321" s="39"/>
      <c r="AQ321" s="30"/>
      <c r="AR321" s="31"/>
      <c r="AS321" s="14"/>
      <c r="AT321" s="4"/>
      <c r="AU321" s="39"/>
      <c r="AV321" s="30"/>
      <c r="AW321" s="31"/>
      <c r="AX321" s="14"/>
      <c r="AY321" s="4"/>
      <c r="AZ321" s="39">
        <v>195000</v>
      </c>
      <c r="BA321" s="14">
        <v>37050</v>
      </c>
      <c r="BB321" s="31">
        <v>232050</v>
      </c>
      <c r="BC321" s="31">
        <v>1160250</v>
      </c>
      <c r="BD321" s="4"/>
      <c r="BE321" s="39"/>
      <c r="BF321" s="30"/>
      <c r="BG321" s="31"/>
      <c r="BH321" s="14"/>
      <c r="BI321" s="4"/>
      <c r="BJ321" s="39"/>
      <c r="BK321" s="30"/>
      <c r="BL321" s="31"/>
      <c r="BM321" s="14"/>
      <c r="BN321" s="4"/>
      <c r="BO321" s="39"/>
      <c r="BP321" s="30"/>
      <c r="BQ321" s="31"/>
      <c r="BR321" s="14"/>
      <c r="BS321" s="4"/>
      <c r="BT321" s="39"/>
      <c r="BU321" s="30"/>
      <c r="BV321" s="31"/>
      <c r="BW321" s="14"/>
      <c r="BX321" s="4"/>
      <c r="BY321" s="40">
        <v>193200</v>
      </c>
      <c r="BZ321" s="37">
        <v>36708</v>
      </c>
      <c r="CA321" s="41">
        <v>229908</v>
      </c>
      <c r="CB321" s="14">
        <v>1149540</v>
      </c>
      <c r="CC321" s="4"/>
      <c r="CD321" s="35"/>
      <c r="CE321" s="33"/>
      <c r="CF321" s="31"/>
      <c r="CG321" s="14"/>
      <c r="CH321" s="4"/>
      <c r="CI321" s="39"/>
      <c r="CJ321" s="30"/>
      <c r="CK321" s="31"/>
      <c r="CL321" s="14"/>
      <c r="CM321" s="4"/>
      <c r="CN321" s="39"/>
      <c r="CO321" s="30"/>
      <c r="CP321" s="31"/>
      <c r="CQ321" s="14"/>
      <c r="CR321" s="4"/>
      <c r="CS321" s="39"/>
      <c r="CT321" s="39"/>
      <c r="CU321" s="39"/>
      <c r="CV321" s="14"/>
      <c r="CW321" s="4"/>
      <c r="CX321" s="39"/>
      <c r="CY321" s="30"/>
      <c r="CZ321" s="31"/>
      <c r="DA321" s="14"/>
      <c r="DB321" s="286"/>
      <c r="DC321" s="43"/>
      <c r="DD321" s="43"/>
      <c r="DE321" s="14"/>
      <c r="DF321" s="14"/>
      <c r="DG321" s="4"/>
      <c r="DH321" s="39"/>
      <c r="DI321" s="30"/>
      <c r="DJ321" s="31"/>
      <c r="DK321" s="14"/>
      <c r="DL321" s="4"/>
      <c r="DM321" s="39"/>
      <c r="DN321" s="30"/>
      <c r="DO321" s="31"/>
      <c r="DP321" s="14"/>
      <c r="DQ321" s="4"/>
      <c r="DR321" s="39"/>
      <c r="DS321" s="30"/>
      <c r="DT321" s="31"/>
      <c r="DU321" s="14"/>
      <c r="DV321" s="4"/>
      <c r="DW321" s="46"/>
      <c r="DX321" s="61"/>
      <c r="DY321" s="61"/>
      <c r="DZ321" s="14"/>
      <c r="EA321" s="4"/>
      <c r="EB321" s="39"/>
      <c r="EC321" s="43"/>
      <c r="ED321" s="31"/>
      <c r="EE321" s="14"/>
      <c r="EF321" s="4"/>
      <c r="EG321" s="39"/>
      <c r="EH321" s="30"/>
      <c r="EI321" s="31"/>
      <c r="EJ321" s="14"/>
      <c r="EK321" s="4"/>
      <c r="EL321" s="39"/>
      <c r="EM321" s="30"/>
      <c r="EN321" s="31"/>
      <c r="EO321" s="14"/>
      <c r="EP321" s="4"/>
      <c r="EQ321" s="39"/>
      <c r="ER321" s="30"/>
      <c r="ES321" s="31"/>
      <c r="ET321" s="14"/>
      <c r="EU321" s="4"/>
      <c r="EV321" s="39"/>
      <c r="EW321" s="30"/>
      <c r="EX321" s="31"/>
      <c r="EY321" s="14"/>
      <c r="EZ321" s="286"/>
      <c r="FA321" s="39"/>
      <c r="FB321" s="30"/>
      <c r="FC321" s="31"/>
      <c r="FD321" s="14"/>
      <c r="FE321" s="4"/>
      <c r="FF321" s="39"/>
      <c r="FG321" s="30"/>
      <c r="FH321" s="31"/>
      <c r="FI321" s="14"/>
      <c r="FJ321" s="94"/>
      <c r="FK321" s="87">
        <f t="shared" si="315"/>
        <v>149226</v>
      </c>
      <c r="FL321" s="87"/>
      <c r="FM321" s="87"/>
      <c r="FN321" s="87"/>
      <c r="FO321" s="87"/>
      <c r="FP321" s="87"/>
      <c r="FQ321" s="87"/>
      <c r="FR321" s="87"/>
      <c r="FS321" s="87">
        <f t="shared" si="358"/>
        <v>232050</v>
      </c>
      <c r="FT321" s="87"/>
      <c r="FU321" s="87"/>
      <c r="FV321" s="87"/>
      <c r="FW321" s="87"/>
      <c r="FX321" s="87">
        <f t="shared" si="332"/>
        <v>229908</v>
      </c>
      <c r="FY321" s="87"/>
      <c r="FZ321" s="87"/>
      <c r="GA321" s="87"/>
      <c r="GB321" s="87"/>
      <c r="GC321" s="87"/>
      <c r="GD321" s="87"/>
      <c r="GE321" s="87"/>
      <c r="GF321" s="87"/>
      <c r="GG321" s="87"/>
      <c r="GH321" s="87"/>
      <c r="GI321" s="87"/>
      <c r="GJ321" s="87"/>
      <c r="GK321" s="87"/>
      <c r="GL321" s="87"/>
      <c r="GM321" s="87"/>
      <c r="GN321" s="87"/>
      <c r="GO321" s="87"/>
      <c r="GP321" s="95"/>
      <c r="GQ321" s="87">
        <f t="shared" si="316"/>
        <v>149226</v>
      </c>
      <c r="GR321" s="96">
        <f t="shared" si="312"/>
        <v>229908</v>
      </c>
      <c r="GS321" s="20" t="str">
        <f t="shared" si="369"/>
        <v>HOSPITECNICA SAS</v>
      </c>
      <c r="GT321" s="96">
        <f t="shared" si="326"/>
        <v>119380.8</v>
      </c>
      <c r="GU321" s="96">
        <f t="shared" si="327"/>
        <v>275889.59999999998</v>
      </c>
      <c r="GV321" s="96">
        <f t="shared" si="370"/>
        <v>230979</v>
      </c>
      <c r="GW321" s="87">
        <f>GV321-GR321</f>
        <v>1071</v>
      </c>
      <c r="GX321" s="88">
        <f>GW321/GR321</f>
        <v>4.658385093167702E-3</v>
      </c>
      <c r="GY321" s="96">
        <f t="shared" si="371"/>
        <v>229908</v>
      </c>
      <c r="GZ321" s="96">
        <f t="shared" si="313"/>
        <v>1149540</v>
      </c>
    </row>
    <row r="322" spans="1:210" s="27" customFormat="1" ht="30" customHeight="1">
      <c r="A322" s="17">
        <v>306</v>
      </c>
      <c r="B322" s="18" t="s">
        <v>705</v>
      </c>
      <c r="C322" s="53" t="s">
        <v>706</v>
      </c>
      <c r="D322" s="55"/>
      <c r="E322" s="51">
        <v>1</v>
      </c>
      <c r="F322" s="19" t="s">
        <v>970</v>
      </c>
      <c r="G322" s="20" t="s">
        <v>981</v>
      </c>
      <c r="H322" s="60"/>
      <c r="I322" s="90" t="s">
        <v>1024</v>
      </c>
      <c r="J322" s="14">
        <v>289746</v>
      </c>
      <c r="K322" s="14"/>
      <c r="L322" s="14"/>
      <c r="M322" s="14">
        <f>(J322*9.28%)+J322</f>
        <v>316634.42879999999</v>
      </c>
      <c r="N322" s="14">
        <f>M322</f>
        <v>316634.42879999999</v>
      </c>
      <c r="O322" s="14">
        <f t="shared" si="314"/>
        <v>316634.42879999999</v>
      </c>
      <c r="P322" s="286"/>
      <c r="Q322" s="39"/>
      <c r="R322" s="30"/>
      <c r="S322" s="31"/>
      <c r="T322" s="31"/>
      <c r="U322" s="4"/>
      <c r="V322" s="39"/>
      <c r="W322" s="30"/>
      <c r="X322" s="31"/>
      <c r="Y322" s="31"/>
      <c r="Z322" s="286"/>
      <c r="AA322" s="39"/>
      <c r="AB322" s="39"/>
      <c r="AC322" s="31"/>
      <c r="AD322" s="31"/>
      <c r="AE322" s="4"/>
      <c r="AF322" s="39"/>
      <c r="AG322" s="30"/>
      <c r="AH322" s="31"/>
      <c r="AI322" s="31"/>
      <c r="AJ322" s="4"/>
      <c r="AK322" s="39"/>
      <c r="AL322" s="39"/>
      <c r="AM322" s="31"/>
      <c r="AN322" s="31"/>
      <c r="AO322" s="4"/>
      <c r="AP322" s="39"/>
      <c r="AQ322" s="30"/>
      <c r="AR322" s="31"/>
      <c r="AS322" s="14"/>
      <c r="AT322" s="4"/>
      <c r="AU322" s="39"/>
      <c r="AV322" s="30"/>
      <c r="AW322" s="31"/>
      <c r="AX322" s="14"/>
      <c r="AY322" s="4"/>
      <c r="AZ322" s="39"/>
      <c r="BA322" s="30"/>
      <c r="BB322" s="31"/>
      <c r="BC322" s="31"/>
      <c r="BD322" s="4"/>
      <c r="BE322" s="39"/>
      <c r="BF322" s="30"/>
      <c r="BG322" s="31"/>
      <c r="BH322" s="14"/>
      <c r="BI322" s="4"/>
      <c r="BJ322" s="39"/>
      <c r="BK322" s="30"/>
      <c r="BL322" s="31"/>
      <c r="BM322" s="14"/>
      <c r="BN322" s="4"/>
      <c r="BO322" s="39"/>
      <c r="BP322" s="30"/>
      <c r="BQ322" s="31"/>
      <c r="BR322" s="14"/>
      <c r="BS322" s="4"/>
      <c r="BT322" s="39"/>
      <c r="BU322" s="30"/>
      <c r="BV322" s="31"/>
      <c r="BW322" s="14"/>
      <c r="BX322" s="4"/>
      <c r="BY322" s="39"/>
      <c r="BZ322" s="30"/>
      <c r="CA322" s="31"/>
      <c r="CB322" s="14"/>
      <c r="CC322" s="4"/>
      <c r="CD322" s="35"/>
      <c r="CE322" s="33"/>
      <c r="CF322" s="31"/>
      <c r="CG322" s="14"/>
      <c r="CH322" s="4"/>
      <c r="CI322" s="39"/>
      <c r="CJ322" s="30"/>
      <c r="CK322" s="31"/>
      <c r="CL322" s="14"/>
      <c r="CM322" s="4"/>
      <c r="CN322" s="39"/>
      <c r="CO322" s="30"/>
      <c r="CP322" s="31"/>
      <c r="CQ322" s="14"/>
      <c r="CR322" s="4"/>
      <c r="CS322" s="39"/>
      <c r="CT322" s="39"/>
      <c r="CU322" s="39"/>
      <c r="CV322" s="14"/>
      <c r="CW322" s="4"/>
      <c r="CX322" s="39"/>
      <c r="CY322" s="30"/>
      <c r="CZ322" s="31"/>
      <c r="DA322" s="14"/>
      <c r="DB322" s="286"/>
      <c r="DC322" s="43"/>
      <c r="DD322" s="43"/>
      <c r="DE322" s="14"/>
      <c r="DF322" s="14"/>
      <c r="DG322" s="4"/>
      <c r="DH322" s="39"/>
      <c r="DI322" s="30"/>
      <c r="DJ322" s="31"/>
      <c r="DK322" s="14"/>
      <c r="DL322" s="4"/>
      <c r="DM322" s="39"/>
      <c r="DN322" s="30"/>
      <c r="DO322" s="31"/>
      <c r="DP322" s="14"/>
      <c r="DQ322" s="4"/>
      <c r="DR322" s="39"/>
      <c r="DS322" s="30"/>
      <c r="DT322" s="31"/>
      <c r="DU322" s="14"/>
      <c r="DV322" s="4"/>
      <c r="DW322" s="46"/>
      <c r="DX322" s="61"/>
      <c r="DY322" s="61"/>
      <c r="DZ322" s="14"/>
      <c r="EA322" s="4"/>
      <c r="EB322" s="39"/>
      <c r="EC322" s="43"/>
      <c r="ED322" s="31"/>
      <c r="EE322" s="14"/>
      <c r="EF322" s="4"/>
      <c r="EG322" s="39"/>
      <c r="EH322" s="30"/>
      <c r="EI322" s="31"/>
      <c r="EJ322" s="14"/>
      <c r="EK322" s="4"/>
      <c r="EL322" s="39"/>
      <c r="EM322" s="30"/>
      <c r="EN322" s="31"/>
      <c r="EO322" s="14"/>
      <c r="EP322" s="4"/>
      <c r="EQ322" s="39"/>
      <c r="ER322" s="30"/>
      <c r="ES322" s="31"/>
      <c r="ET322" s="14"/>
      <c r="EU322" s="4"/>
      <c r="EV322" s="39"/>
      <c r="EW322" s="30"/>
      <c r="EX322" s="31"/>
      <c r="EY322" s="14"/>
      <c r="EZ322" s="286"/>
      <c r="FA322" s="39"/>
      <c r="FB322" s="30"/>
      <c r="FC322" s="31"/>
      <c r="FD322" s="14"/>
      <c r="FE322" s="4"/>
      <c r="FF322" s="39"/>
      <c r="FG322" s="30"/>
      <c r="FH322" s="31"/>
      <c r="FI322" s="14"/>
      <c r="FJ322" s="94"/>
      <c r="FK322" s="87">
        <f t="shared" si="315"/>
        <v>316634.42879999999</v>
      </c>
      <c r="FL322" s="87"/>
      <c r="FM322" s="87"/>
      <c r="FN322" s="87"/>
      <c r="FO322" s="87"/>
      <c r="FP322" s="87"/>
      <c r="FQ322" s="87"/>
      <c r="FR322" s="87"/>
      <c r="FS322" s="87"/>
      <c r="FT322" s="87"/>
      <c r="FU322" s="87"/>
      <c r="FV322" s="87"/>
      <c r="FW322" s="87"/>
      <c r="FX322" s="87"/>
      <c r="FY322" s="87"/>
      <c r="FZ322" s="87"/>
      <c r="GA322" s="87"/>
      <c r="GB322" s="87"/>
      <c r="GC322" s="87"/>
      <c r="GD322" s="87"/>
      <c r="GE322" s="87"/>
      <c r="GF322" s="87"/>
      <c r="GG322" s="87"/>
      <c r="GH322" s="87"/>
      <c r="GI322" s="87"/>
      <c r="GJ322" s="87"/>
      <c r="GK322" s="87"/>
      <c r="GL322" s="87"/>
      <c r="GM322" s="87"/>
      <c r="GN322" s="87"/>
      <c r="GO322" s="87"/>
      <c r="GP322" s="95"/>
      <c r="GQ322" s="87">
        <f t="shared" si="316"/>
        <v>316634.42879999999</v>
      </c>
      <c r="GR322" s="96">
        <f t="shared" si="312"/>
        <v>0</v>
      </c>
      <c r="GS322" s="20" t="s">
        <v>1021</v>
      </c>
      <c r="GT322" s="96">
        <f t="shared" si="326"/>
        <v>253307.54304000002</v>
      </c>
      <c r="GU322" s="96">
        <f t="shared" si="327"/>
        <v>0</v>
      </c>
      <c r="GV322" s="96">
        <v>0</v>
      </c>
      <c r="GW322" s="87">
        <v>0</v>
      </c>
      <c r="GX322" s="88">
        <f>GW322/GQ322</f>
        <v>0</v>
      </c>
      <c r="GY322" s="96">
        <f>GQ322</f>
        <v>316634.42879999999</v>
      </c>
      <c r="GZ322" s="96">
        <f t="shared" si="313"/>
        <v>316634.42879999999</v>
      </c>
    </row>
    <row r="323" spans="1:210" s="27" customFormat="1" ht="30" customHeight="1">
      <c r="A323" s="17">
        <v>307</v>
      </c>
      <c r="B323" s="18" t="s">
        <v>707</v>
      </c>
      <c r="C323" s="53" t="s">
        <v>708</v>
      </c>
      <c r="D323" s="55"/>
      <c r="E323" s="51">
        <v>2</v>
      </c>
      <c r="F323" s="19" t="s">
        <v>970</v>
      </c>
      <c r="G323" s="20" t="s">
        <v>981</v>
      </c>
      <c r="H323" s="60"/>
      <c r="I323" s="90" t="s">
        <v>1039</v>
      </c>
      <c r="J323" s="14">
        <v>1178100</v>
      </c>
      <c r="K323" s="14"/>
      <c r="L323" s="14">
        <f>(J323*13.12%)+J323</f>
        <v>1332666.72</v>
      </c>
      <c r="M323" s="14">
        <f>(L323*9.28%)+L323</f>
        <v>1456338.1916159999</v>
      </c>
      <c r="N323" s="14">
        <f>M323</f>
        <v>1456338.1916159999</v>
      </c>
      <c r="O323" s="14">
        <f t="shared" si="314"/>
        <v>2912676.3832319998</v>
      </c>
      <c r="P323" s="286"/>
      <c r="Q323" s="39"/>
      <c r="R323" s="30"/>
      <c r="S323" s="31"/>
      <c r="T323" s="31"/>
      <c r="U323" s="4"/>
      <c r="V323" s="39"/>
      <c r="W323" s="30"/>
      <c r="X323" s="31"/>
      <c r="Y323" s="31"/>
      <c r="Z323" s="286"/>
      <c r="AA323" s="39"/>
      <c r="AB323" s="39"/>
      <c r="AC323" s="31"/>
      <c r="AD323" s="31"/>
      <c r="AE323" s="4"/>
      <c r="AF323" s="39"/>
      <c r="AG323" s="30"/>
      <c r="AH323" s="31"/>
      <c r="AI323" s="31"/>
      <c r="AJ323" s="4"/>
      <c r="AK323" s="39"/>
      <c r="AL323" s="39"/>
      <c r="AM323" s="31"/>
      <c r="AN323" s="31"/>
      <c r="AO323" s="4"/>
      <c r="AP323" s="39"/>
      <c r="AQ323" s="30"/>
      <c r="AR323" s="31"/>
      <c r="AS323" s="14"/>
      <c r="AT323" s="4"/>
      <c r="AU323" s="39"/>
      <c r="AV323" s="30"/>
      <c r="AW323" s="31"/>
      <c r="AX323" s="14"/>
      <c r="AY323" s="4"/>
      <c r="AZ323" s="39"/>
      <c r="BA323" s="30"/>
      <c r="BB323" s="31"/>
      <c r="BC323" s="31"/>
      <c r="BD323" s="4"/>
      <c r="BE323" s="39"/>
      <c r="BF323" s="30"/>
      <c r="BG323" s="31"/>
      <c r="BH323" s="14"/>
      <c r="BI323" s="4"/>
      <c r="BJ323" s="39"/>
      <c r="BK323" s="30"/>
      <c r="BL323" s="31"/>
      <c r="BM323" s="14"/>
      <c r="BN323" s="4"/>
      <c r="BO323" s="39"/>
      <c r="BP323" s="30"/>
      <c r="BQ323" s="31"/>
      <c r="BR323" s="14"/>
      <c r="BS323" s="4"/>
      <c r="BT323" s="39"/>
      <c r="BU323" s="30"/>
      <c r="BV323" s="31"/>
      <c r="BW323" s="14"/>
      <c r="BX323" s="4"/>
      <c r="BY323" s="39"/>
      <c r="BZ323" s="30"/>
      <c r="CA323" s="31"/>
      <c r="CB323" s="14"/>
      <c r="CC323" s="4"/>
      <c r="CD323" s="35"/>
      <c r="CE323" s="33"/>
      <c r="CF323" s="31"/>
      <c r="CG323" s="14"/>
      <c r="CH323" s="4"/>
      <c r="CI323" s="39">
        <v>1570800</v>
      </c>
      <c r="CJ323" s="14">
        <v>298452</v>
      </c>
      <c r="CK323" s="31">
        <v>1869252</v>
      </c>
      <c r="CL323" s="14">
        <v>3738504</v>
      </c>
      <c r="CM323" s="4"/>
      <c r="CN323" s="39"/>
      <c r="CO323" s="30"/>
      <c r="CP323" s="31"/>
      <c r="CQ323" s="14"/>
      <c r="CR323" s="4"/>
      <c r="CS323" s="39"/>
      <c r="CT323" s="39"/>
      <c r="CU323" s="39"/>
      <c r="CV323" s="14"/>
      <c r="CW323" s="4"/>
      <c r="CX323" s="39"/>
      <c r="CY323" s="30"/>
      <c r="CZ323" s="31"/>
      <c r="DA323" s="14"/>
      <c r="DB323" s="286"/>
      <c r="DC323" s="14">
        <v>1822056.9587499998</v>
      </c>
      <c r="DD323" s="14">
        <v>346190.82216249994</v>
      </c>
      <c r="DE323" s="14">
        <v>2168247.7809124999</v>
      </c>
      <c r="DF323" s="14">
        <v>4336495.5618249997</v>
      </c>
      <c r="DG323" s="4"/>
      <c r="DH323" s="39"/>
      <c r="DI323" s="30"/>
      <c r="DJ323" s="31"/>
      <c r="DK323" s="14"/>
      <c r="DL323" s="4"/>
      <c r="DM323" s="39"/>
      <c r="DN323" s="30"/>
      <c r="DO323" s="31"/>
      <c r="DP323" s="14"/>
      <c r="DQ323" s="4"/>
      <c r="DR323" s="39"/>
      <c r="DS323" s="30"/>
      <c r="DT323" s="31"/>
      <c r="DU323" s="14"/>
      <c r="DV323" s="4"/>
      <c r="DW323" s="46"/>
      <c r="DX323" s="61"/>
      <c r="DY323" s="61"/>
      <c r="DZ323" s="14"/>
      <c r="EA323" s="4"/>
      <c r="EB323" s="47">
        <v>620000</v>
      </c>
      <c r="EC323" s="14">
        <v>117800</v>
      </c>
      <c r="ED323" s="36">
        <v>737800</v>
      </c>
      <c r="EE323" s="14">
        <v>1475600</v>
      </c>
      <c r="EF323" s="4"/>
      <c r="EG323" s="39"/>
      <c r="EH323" s="30"/>
      <c r="EI323" s="31"/>
      <c r="EJ323" s="14"/>
      <c r="EK323" s="4"/>
      <c r="EL323" s="39"/>
      <c r="EM323" s="30"/>
      <c r="EN323" s="31"/>
      <c r="EO323" s="14"/>
      <c r="EP323" s="4"/>
      <c r="EQ323" s="39"/>
      <c r="ER323" s="30"/>
      <c r="ES323" s="31"/>
      <c r="ET323" s="14"/>
      <c r="EU323" s="4"/>
      <c r="EV323" s="39"/>
      <c r="EW323" s="30"/>
      <c r="EX323" s="31"/>
      <c r="EY323" s="14"/>
      <c r="EZ323" s="286"/>
      <c r="FA323" s="39"/>
      <c r="FB323" s="30"/>
      <c r="FC323" s="31"/>
      <c r="FD323" s="14"/>
      <c r="FE323" s="4"/>
      <c r="FF323" s="39">
        <v>1150000</v>
      </c>
      <c r="FG323" s="14">
        <v>218500</v>
      </c>
      <c r="FH323" s="31">
        <v>1368500</v>
      </c>
      <c r="FI323" s="14">
        <v>2737000</v>
      </c>
      <c r="FJ323" s="94"/>
      <c r="FK323" s="87">
        <f t="shared" si="315"/>
        <v>1456338.1916159999</v>
      </c>
      <c r="FL323" s="87"/>
      <c r="FM323" s="87"/>
      <c r="FN323" s="87"/>
      <c r="FO323" s="87"/>
      <c r="FP323" s="87"/>
      <c r="FQ323" s="87"/>
      <c r="FR323" s="87"/>
      <c r="FS323" s="87"/>
      <c r="FT323" s="87"/>
      <c r="FU323" s="87"/>
      <c r="FV323" s="87"/>
      <c r="FW323" s="87"/>
      <c r="FX323" s="87"/>
      <c r="FY323" s="87"/>
      <c r="FZ323" s="87">
        <f t="shared" si="337"/>
        <v>1869252</v>
      </c>
      <c r="GA323" s="87"/>
      <c r="GB323" s="87"/>
      <c r="GC323" s="87"/>
      <c r="GD323" s="87">
        <f t="shared" si="324"/>
        <v>2168247.7809124999</v>
      </c>
      <c r="GE323" s="87"/>
      <c r="GF323" s="87"/>
      <c r="GG323" s="87"/>
      <c r="GH323" s="87"/>
      <c r="GI323" s="87"/>
      <c r="GJ323" s="87"/>
      <c r="GK323" s="87"/>
      <c r="GL323" s="87"/>
      <c r="GM323" s="87"/>
      <c r="GN323" s="87"/>
      <c r="GO323" s="87">
        <f t="shared" ref="GO323" si="373">FH323</f>
        <v>1368500</v>
      </c>
      <c r="GP323" s="95"/>
      <c r="GQ323" s="87">
        <f t="shared" si="316"/>
        <v>1456338.1916159999</v>
      </c>
      <c r="GR323" s="96">
        <f t="shared" si="312"/>
        <v>1368500</v>
      </c>
      <c r="GS323" s="20" t="str">
        <f t="shared" ref="GS323:GS330" si="374">INDEX($FL$15:$GO$15,1,MATCH(GR323,FL323:GO323,0))</f>
        <v>UCIPHARMA S.A.</v>
      </c>
      <c r="GT323" s="98">
        <f t="shared" si="326"/>
        <v>1165070.5532928</v>
      </c>
      <c r="GU323" s="98">
        <f>FK323*1.2</f>
        <v>1747605.8299391998</v>
      </c>
      <c r="GV323" s="96">
        <f t="shared" ref="GV323:GV330" si="375">AVERAGE(FL323:GO323)</f>
        <v>1801999.9269708332</v>
      </c>
      <c r="GW323" s="87">
        <f>GR323-GQ323</f>
        <v>-87838.191615999909</v>
      </c>
      <c r="GX323" s="88">
        <f>GW323/GQ323</f>
        <v>-6.0314418808540493E-2</v>
      </c>
      <c r="GY323" s="96">
        <f t="shared" ref="GY323:GY330" si="376">GR323</f>
        <v>1368500</v>
      </c>
      <c r="GZ323" s="96">
        <f t="shared" si="313"/>
        <v>2737000</v>
      </c>
      <c r="HB323" s="84"/>
    </row>
    <row r="324" spans="1:210" s="27" customFormat="1" ht="30" customHeight="1">
      <c r="A324" s="17">
        <v>308</v>
      </c>
      <c r="B324" s="18" t="s">
        <v>709</v>
      </c>
      <c r="C324" s="53" t="s">
        <v>710</v>
      </c>
      <c r="D324" s="55"/>
      <c r="E324" s="51">
        <v>48</v>
      </c>
      <c r="F324" s="19" t="s">
        <v>970</v>
      </c>
      <c r="G324" s="20" t="s">
        <v>981</v>
      </c>
      <c r="H324" s="60"/>
      <c r="I324" s="90" t="s">
        <v>1027</v>
      </c>
      <c r="J324" s="14">
        <v>7800</v>
      </c>
      <c r="K324" s="14"/>
      <c r="L324" s="14"/>
      <c r="M324" s="14"/>
      <c r="N324" s="14">
        <f t="shared" ref="N324:N325" si="377">J324</f>
        <v>7800</v>
      </c>
      <c r="O324" s="14">
        <f t="shared" si="314"/>
        <v>374400</v>
      </c>
      <c r="P324" s="286"/>
      <c r="Q324" s="39"/>
      <c r="R324" s="30"/>
      <c r="S324" s="31"/>
      <c r="T324" s="31"/>
      <c r="U324" s="4"/>
      <c r="V324" s="39"/>
      <c r="W324" s="30"/>
      <c r="X324" s="31"/>
      <c r="Y324" s="31"/>
      <c r="Z324" s="286"/>
      <c r="AA324" s="39"/>
      <c r="AB324" s="39"/>
      <c r="AC324" s="31"/>
      <c r="AD324" s="31"/>
      <c r="AE324" s="4"/>
      <c r="AF324" s="39"/>
      <c r="AG324" s="30"/>
      <c r="AH324" s="31"/>
      <c r="AI324" s="31"/>
      <c r="AJ324" s="4"/>
      <c r="AK324" s="39"/>
      <c r="AL324" s="39"/>
      <c r="AM324" s="31"/>
      <c r="AN324" s="31"/>
      <c r="AO324" s="4"/>
      <c r="AP324" s="39"/>
      <c r="AQ324" s="30"/>
      <c r="AR324" s="31"/>
      <c r="AS324" s="14"/>
      <c r="AT324" s="4"/>
      <c r="AU324" s="39"/>
      <c r="AV324" s="30"/>
      <c r="AW324" s="31"/>
      <c r="AX324" s="14"/>
      <c r="AY324" s="4"/>
      <c r="AZ324" s="39"/>
      <c r="BA324" s="30"/>
      <c r="BB324" s="31"/>
      <c r="BC324" s="31"/>
      <c r="BD324" s="4"/>
      <c r="BE324" s="39"/>
      <c r="BF324" s="30"/>
      <c r="BG324" s="31"/>
      <c r="BH324" s="14"/>
      <c r="BI324" s="4"/>
      <c r="BJ324" s="39"/>
      <c r="BK324" s="30"/>
      <c r="BL324" s="31"/>
      <c r="BM324" s="14"/>
      <c r="BN324" s="4"/>
      <c r="BO324" s="39"/>
      <c r="BP324" s="30"/>
      <c r="BQ324" s="31"/>
      <c r="BR324" s="14"/>
      <c r="BS324" s="4"/>
      <c r="BT324" s="39"/>
      <c r="BU324" s="30"/>
      <c r="BV324" s="31"/>
      <c r="BW324" s="14"/>
      <c r="BX324" s="4"/>
      <c r="BY324" s="39"/>
      <c r="BZ324" s="30"/>
      <c r="CA324" s="31"/>
      <c r="CB324" s="14"/>
      <c r="CC324" s="4"/>
      <c r="CD324" s="35"/>
      <c r="CE324" s="33"/>
      <c r="CF324" s="31"/>
      <c r="CG324" s="14"/>
      <c r="CH324" s="4"/>
      <c r="CI324" s="39">
        <v>13314</v>
      </c>
      <c r="CJ324" s="34">
        <v>0</v>
      </c>
      <c r="CK324" s="31">
        <v>13314</v>
      </c>
      <c r="CL324" s="14">
        <v>639072</v>
      </c>
      <c r="CM324" s="4"/>
      <c r="CN324" s="39"/>
      <c r="CO324" s="30"/>
      <c r="CP324" s="31"/>
      <c r="CQ324" s="14"/>
      <c r="CR324" s="4"/>
      <c r="CS324" s="39"/>
      <c r="CT324" s="39"/>
      <c r="CU324" s="39"/>
      <c r="CV324" s="14"/>
      <c r="CW324" s="4"/>
      <c r="CX324" s="39"/>
      <c r="CY324" s="30"/>
      <c r="CZ324" s="31"/>
      <c r="DA324" s="14"/>
      <c r="DB324" s="286"/>
      <c r="DC324" s="14"/>
      <c r="DD324" s="14"/>
      <c r="DE324" s="14"/>
      <c r="DF324" s="14"/>
      <c r="DG324" s="4"/>
      <c r="DH324" s="39"/>
      <c r="DI324" s="30"/>
      <c r="DJ324" s="31"/>
      <c r="DK324" s="14"/>
      <c r="DL324" s="4"/>
      <c r="DM324" s="39"/>
      <c r="DN324" s="30"/>
      <c r="DO324" s="31"/>
      <c r="DP324" s="14"/>
      <c r="DQ324" s="4"/>
      <c r="DR324" s="39"/>
      <c r="DS324" s="30"/>
      <c r="DT324" s="31"/>
      <c r="DU324" s="14"/>
      <c r="DV324" s="4"/>
      <c r="DW324" s="45">
        <v>18170</v>
      </c>
      <c r="DX324" s="61">
        <v>0</v>
      </c>
      <c r="DY324" s="61">
        <v>18170</v>
      </c>
      <c r="DZ324" s="14">
        <v>872160</v>
      </c>
      <c r="EA324" s="4"/>
      <c r="EB324" s="39"/>
      <c r="EC324" s="43"/>
      <c r="ED324" s="31"/>
      <c r="EE324" s="14"/>
      <c r="EF324" s="4"/>
      <c r="EG324" s="39"/>
      <c r="EH324" s="30"/>
      <c r="EI324" s="31"/>
      <c r="EJ324" s="14"/>
      <c r="EK324" s="4"/>
      <c r="EL324" s="39"/>
      <c r="EM324" s="30"/>
      <c r="EN324" s="31"/>
      <c r="EO324" s="14"/>
      <c r="EP324" s="4"/>
      <c r="EQ324" s="39"/>
      <c r="ER324" s="30"/>
      <c r="ES324" s="31"/>
      <c r="ET324" s="14"/>
      <c r="EU324" s="4"/>
      <c r="EV324" s="39"/>
      <c r="EW324" s="30"/>
      <c r="EX324" s="31"/>
      <c r="EY324" s="14"/>
      <c r="EZ324" s="286"/>
      <c r="FA324" s="39"/>
      <c r="FB324" s="30"/>
      <c r="FC324" s="31"/>
      <c r="FD324" s="14"/>
      <c r="FE324" s="4"/>
      <c r="FF324" s="39"/>
      <c r="FG324" s="30"/>
      <c r="FH324" s="31"/>
      <c r="FI324" s="14"/>
      <c r="FJ324" s="94"/>
      <c r="FK324" s="87">
        <f t="shared" si="315"/>
        <v>7800</v>
      </c>
      <c r="FL324" s="87"/>
      <c r="FM324" s="87"/>
      <c r="FN324" s="87"/>
      <c r="FO324" s="87"/>
      <c r="FP324" s="87"/>
      <c r="FQ324" s="87"/>
      <c r="FR324" s="87"/>
      <c r="FS324" s="87"/>
      <c r="FT324" s="87"/>
      <c r="FU324" s="87"/>
      <c r="FV324" s="87"/>
      <c r="FW324" s="87"/>
      <c r="FX324" s="87"/>
      <c r="FY324" s="87"/>
      <c r="FZ324" s="87">
        <f t="shared" si="337"/>
        <v>13314</v>
      </c>
      <c r="GA324" s="87"/>
      <c r="GB324" s="87"/>
      <c r="GC324" s="87"/>
      <c r="GD324" s="87"/>
      <c r="GE324" s="87"/>
      <c r="GF324" s="87"/>
      <c r="GG324" s="87"/>
      <c r="GH324" s="87">
        <f t="shared" si="325"/>
        <v>18170</v>
      </c>
      <c r="GI324" s="87"/>
      <c r="GJ324" s="87"/>
      <c r="GK324" s="87"/>
      <c r="GL324" s="87"/>
      <c r="GM324" s="87"/>
      <c r="GN324" s="87"/>
      <c r="GO324" s="87"/>
      <c r="GP324" s="95"/>
      <c r="GQ324" s="87">
        <f t="shared" si="316"/>
        <v>7800</v>
      </c>
      <c r="GR324" s="96">
        <f t="shared" si="312"/>
        <v>13314</v>
      </c>
      <c r="GS324" s="20" t="str">
        <f t="shared" si="374"/>
        <v>JOHNSON &amp; JOHNSON MEDTECH COLOMBIA S.A.S</v>
      </c>
      <c r="GT324" s="96">
        <f t="shared" si="326"/>
        <v>6240</v>
      </c>
      <c r="GU324" s="96">
        <f t="shared" si="327"/>
        <v>15976.8</v>
      </c>
      <c r="GV324" s="96">
        <f t="shared" si="375"/>
        <v>15742</v>
      </c>
      <c r="GW324" s="87">
        <f t="shared" ref="GW324:GW329" si="378">GV324-GR324</f>
        <v>2428</v>
      </c>
      <c r="GX324" s="88">
        <f t="shared" ref="GX324:GX329" si="379">GW324/GR324</f>
        <v>0.18236442842121076</v>
      </c>
      <c r="GY324" s="96">
        <f t="shared" si="376"/>
        <v>13314</v>
      </c>
      <c r="GZ324" s="96">
        <f t="shared" si="313"/>
        <v>639072</v>
      </c>
    </row>
    <row r="325" spans="1:210" s="27" customFormat="1" ht="30" customHeight="1">
      <c r="A325" s="17">
        <v>309</v>
      </c>
      <c r="B325" s="18" t="s">
        <v>711</v>
      </c>
      <c r="C325" s="53" t="s">
        <v>712</v>
      </c>
      <c r="D325" s="55"/>
      <c r="E325" s="51">
        <v>24</v>
      </c>
      <c r="F325" s="19" t="s">
        <v>970</v>
      </c>
      <c r="G325" s="20" t="s">
        <v>981</v>
      </c>
      <c r="H325" s="60"/>
      <c r="I325" s="90" t="s">
        <v>1027</v>
      </c>
      <c r="J325" s="14">
        <v>11415</v>
      </c>
      <c r="K325" s="14"/>
      <c r="L325" s="14"/>
      <c r="M325" s="14"/>
      <c r="N325" s="14">
        <f t="shared" si="377"/>
        <v>11415</v>
      </c>
      <c r="O325" s="14">
        <f t="shared" si="314"/>
        <v>273960</v>
      </c>
      <c r="P325" s="286"/>
      <c r="Q325" s="39"/>
      <c r="R325" s="30"/>
      <c r="S325" s="31"/>
      <c r="T325" s="31"/>
      <c r="U325" s="4"/>
      <c r="V325" s="39"/>
      <c r="W325" s="30"/>
      <c r="X325" s="31"/>
      <c r="Y325" s="31"/>
      <c r="Z325" s="286"/>
      <c r="AA325" s="39">
        <v>21800</v>
      </c>
      <c r="AB325" s="39">
        <v>0</v>
      </c>
      <c r="AC325" s="31">
        <v>21800</v>
      </c>
      <c r="AD325" s="31">
        <v>523200</v>
      </c>
      <c r="AE325" s="4"/>
      <c r="AF325" s="39"/>
      <c r="AG325" s="30"/>
      <c r="AH325" s="31"/>
      <c r="AI325" s="31"/>
      <c r="AJ325" s="4"/>
      <c r="AK325" s="39"/>
      <c r="AL325" s="39"/>
      <c r="AM325" s="31"/>
      <c r="AN325" s="31"/>
      <c r="AO325" s="4"/>
      <c r="AP325" s="39"/>
      <c r="AQ325" s="30"/>
      <c r="AR325" s="31"/>
      <c r="AS325" s="14"/>
      <c r="AT325" s="4"/>
      <c r="AU325" s="39"/>
      <c r="AV325" s="30"/>
      <c r="AW325" s="31"/>
      <c r="AX325" s="14"/>
      <c r="AY325" s="4"/>
      <c r="AZ325" s="39"/>
      <c r="BA325" s="30"/>
      <c r="BB325" s="31"/>
      <c r="BC325" s="31"/>
      <c r="BD325" s="4"/>
      <c r="BE325" s="39"/>
      <c r="BF325" s="30"/>
      <c r="BG325" s="31"/>
      <c r="BH325" s="14"/>
      <c r="BI325" s="4"/>
      <c r="BJ325" s="39"/>
      <c r="BK325" s="30"/>
      <c r="BL325" s="31"/>
      <c r="BM325" s="14"/>
      <c r="BN325" s="4"/>
      <c r="BO325" s="39"/>
      <c r="BP325" s="30"/>
      <c r="BQ325" s="31"/>
      <c r="BR325" s="14"/>
      <c r="BS325" s="4"/>
      <c r="BT325" s="39"/>
      <c r="BU325" s="30"/>
      <c r="BV325" s="31"/>
      <c r="BW325" s="14"/>
      <c r="BX325" s="4"/>
      <c r="BY325" s="39"/>
      <c r="BZ325" s="30"/>
      <c r="CA325" s="31"/>
      <c r="CB325" s="14"/>
      <c r="CC325" s="4"/>
      <c r="CD325" s="35"/>
      <c r="CE325" s="33"/>
      <c r="CF325" s="31"/>
      <c r="CG325" s="14"/>
      <c r="CH325" s="4"/>
      <c r="CI325" s="39">
        <v>25404</v>
      </c>
      <c r="CJ325" s="34">
        <v>0</v>
      </c>
      <c r="CK325" s="31">
        <v>25404</v>
      </c>
      <c r="CL325" s="14">
        <v>609696</v>
      </c>
      <c r="CM325" s="4"/>
      <c r="CN325" s="39"/>
      <c r="CO325" s="30"/>
      <c r="CP325" s="31"/>
      <c r="CQ325" s="14"/>
      <c r="CR325" s="4"/>
      <c r="CS325" s="39"/>
      <c r="CT325" s="39"/>
      <c r="CU325" s="39"/>
      <c r="CV325" s="14"/>
      <c r="CW325" s="4"/>
      <c r="CX325" s="39"/>
      <c r="CY325" s="30"/>
      <c r="CZ325" s="31"/>
      <c r="DA325" s="14"/>
      <c r="DB325" s="286"/>
      <c r="DC325" s="14"/>
      <c r="DD325" s="14"/>
      <c r="DE325" s="14"/>
      <c r="DF325" s="14"/>
      <c r="DG325" s="4"/>
      <c r="DH325" s="39"/>
      <c r="DI325" s="30"/>
      <c r="DJ325" s="31"/>
      <c r="DK325" s="14"/>
      <c r="DL325" s="4"/>
      <c r="DM325" s="39"/>
      <c r="DN325" s="30"/>
      <c r="DO325" s="31"/>
      <c r="DP325" s="14"/>
      <c r="DQ325" s="4"/>
      <c r="DR325" s="39"/>
      <c r="DS325" s="30"/>
      <c r="DT325" s="31"/>
      <c r="DU325" s="14"/>
      <c r="DV325" s="4"/>
      <c r="DW325" s="45">
        <v>40561</v>
      </c>
      <c r="DX325" s="61">
        <v>0</v>
      </c>
      <c r="DY325" s="61">
        <v>40561</v>
      </c>
      <c r="DZ325" s="14">
        <v>973464</v>
      </c>
      <c r="EA325" s="4"/>
      <c r="EB325" s="39"/>
      <c r="EC325" s="43"/>
      <c r="ED325" s="31"/>
      <c r="EE325" s="14"/>
      <c r="EF325" s="4"/>
      <c r="EG325" s="39"/>
      <c r="EH325" s="30"/>
      <c r="EI325" s="31"/>
      <c r="EJ325" s="14"/>
      <c r="EK325" s="4"/>
      <c r="EL325" s="39"/>
      <c r="EM325" s="30"/>
      <c r="EN325" s="31"/>
      <c r="EO325" s="14"/>
      <c r="EP325" s="4"/>
      <c r="EQ325" s="39"/>
      <c r="ER325" s="30"/>
      <c r="ES325" s="31"/>
      <c r="ET325" s="14"/>
      <c r="EU325" s="4"/>
      <c r="EV325" s="39"/>
      <c r="EW325" s="30"/>
      <c r="EX325" s="31"/>
      <c r="EY325" s="14"/>
      <c r="EZ325" s="286"/>
      <c r="FA325" s="39"/>
      <c r="FB325" s="30"/>
      <c r="FC325" s="31"/>
      <c r="FD325" s="14"/>
      <c r="FE325" s="4"/>
      <c r="FF325" s="39"/>
      <c r="FG325" s="30"/>
      <c r="FH325" s="31"/>
      <c r="FI325" s="14"/>
      <c r="FJ325" s="94"/>
      <c r="FK325" s="87">
        <f t="shared" si="315"/>
        <v>11415</v>
      </c>
      <c r="FL325" s="87"/>
      <c r="FM325" s="87"/>
      <c r="FN325" s="87">
        <f t="shared" si="348"/>
        <v>21800</v>
      </c>
      <c r="FO325" s="87"/>
      <c r="FP325" s="87"/>
      <c r="FQ325" s="87"/>
      <c r="FR325" s="87"/>
      <c r="FS325" s="87"/>
      <c r="FT325" s="87"/>
      <c r="FU325" s="87"/>
      <c r="FV325" s="87"/>
      <c r="FW325" s="87"/>
      <c r="FX325" s="87"/>
      <c r="FY325" s="87"/>
      <c r="FZ325" s="87">
        <f t="shared" si="337"/>
        <v>25404</v>
      </c>
      <c r="GA325" s="87"/>
      <c r="GB325" s="87"/>
      <c r="GC325" s="87"/>
      <c r="GD325" s="87"/>
      <c r="GE325" s="87"/>
      <c r="GF325" s="87"/>
      <c r="GG325" s="87"/>
      <c r="GH325" s="87"/>
      <c r="GI325" s="87"/>
      <c r="GJ325" s="87"/>
      <c r="GK325" s="87"/>
      <c r="GL325" s="87"/>
      <c r="GM325" s="87"/>
      <c r="GN325" s="87"/>
      <c r="GO325" s="87"/>
      <c r="GP325" s="95"/>
      <c r="GQ325" s="87">
        <f t="shared" si="316"/>
        <v>11415</v>
      </c>
      <c r="GR325" s="96">
        <f t="shared" si="312"/>
        <v>21800</v>
      </c>
      <c r="GS325" s="20" t="str">
        <f t="shared" si="374"/>
        <v>ARPA MEDICAL S.A.S.</v>
      </c>
      <c r="GT325" s="98">
        <f t="shared" si="326"/>
        <v>9132</v>
      </c>
      <c r="GU325" s="98">
        <f t="shared" ref="GU325:GU326" si="380">FK325*1.2</f>
        <v>13698</v>
      </c>
      <c r="GV325" s="96">
        <f t="shared" si="375"/>
        <v>23602</v>
      </c>
      <c r="GW325" s="87">
        <f t="shared" si="378"/>
        <v>1802</v>
      </c>
      <c r="GX325" s="88">
        <f t="shared" si="379"/>
        <v>8.2660550458715593E-2</v>
      </c>
      <c r="GY325" s="96">
        <f t="shared" si="376"/>
        <v>21800</v>
      </c>
      <c r="GZ325" s="96">
        <f t="shared" si="313"/>
        <v>523200</v>
      </c>
      <c r="HB325" s="84"/>
    </row>
    <row r="326" spans="1:210" s="27" customFormat="1" ht="30" customHeight="1">
      <c r="A326" s="17">
        <v>310</v>
      </c>
      <c r="B326" s="18" t="s">
        <v>713</v>
      </c>
      <c r="C326" s="53" t="s">
        <v>714</v>
      </c>
      <c r="D326" s="55"/>
      <c r="E326" s="51">
        <v>24</v>
      </c>
      <c r="F326" s="19" t="s">
        <v>970</v>
      </c>
      <c r="G326" s="20" t="s">
        <v>981</v>
      </c>
      <c r="H326" s="60"/>
      <c r="I326" s="90" t="s">
        <v>1032</v>
      </c>
      <c r="J326" s="14">
        <v>11415</v>
      </c>
      <c r="K326" s="14"/>
      <c r="L326" s="14">
        <f t="shared" ref="L326:L327" si="381">(J326*13.12%)+J326</f>
        <v>12912.647999999999</v>
      </c>
      <c r="M326" s="14">
        <f t="shared" ref="M326:M327" si="382">(L326*9.28%)+L326</f>
        <v>14110.941734399999</v>
      </c>
      <c r="N326" s="14">
        <f t="shared" ref="N326:N327" si="383">M326</f>
        <v>14110.941734399999</v>
      </c>
      <c r="O326" s="14">
        <f t="shared" si="314"/>
        <v>338662.60162560001</v>
      </c>
      <c r="P326" s="286"/>
      <c r="Q326" s="39"/>
      <c r="R326" s="30"/>
      <c r="S326" s="31"/>
      <c r="T326" s="31"/>
      <c r="U326" s="4"/>
      <c r="V326" s="39"/>
      <c r="W326" s="30"/>
      <c r="X326" s="31"/>
      <c r="Y326" s="31"/>
      <c r="Z326" s="286"/>
      <c r="AA326" s="39">
        <v>43370</v>
      </c>
      <c r="AB326" s="39">
        <v>0</v>
      </c>
      <c r="AC326" s="31">
        <v>43370</v>
      </c>
      <c r="AD326" s="31">
        <v>1040880</v>
      </c>
      <c r="AE326" s="4"/>
      <c r="AF326" s="39"/>
      <c r="AG326" s="30"/>
      <c r="AH326" s="31"/>
      <c r="AI326" s="31"/>
      <c r="AJ326" s="4"/>
      <c r="AK326" s="39"/>
      <c r="AL326" s="39"/>
      <c r="AM326" s="31"/>
      <c r="AN326" s="31"/>
      <c r="AO326" s="4"/>
      <c r="AP326" s="39"/>
      <c r="AQ326" s="30"/>
      <c r="AR326" s="31"/>
      <c r="AS326" s="14"/>
      <c r="AT326" s="4"/>
      <c r="AU326" s="39"/>
      <c r="AV326" s="30"/>
      <c r="AW326" s="31"/>
      <c r="AX326" s="14"/>
      <c r="AY326" s="4"/>
      <c r="AZ326" s="39"/>
      <c r="BA326" s="30"/>
      <c r="BB326" s="31"/>
      <c r="BC326" s="31"/>
      <c r="BD326" s="4"/>
      <c r="BE326" s="39"/>
      <c r="BF326" s="30"/>
      <c r="BG326" s="31"/>
      <c r="BH326" s="14"/>
      <c r="BI326" s="4"/>
      <c r="BJ326" s="39"/>
      <c r="BK326" s="30"/>
      <c r="BL326" s="31"/>
      <c r="BM326" s="14"/>
      <c r="BN326" s="4"/>
      <c r="BO326" s="39"/>
      <c r="BP326" s="30"/>
      <c r="BQ326" s="31"/>
      <c r="BR326" s="14"/>
      <c r="BS326" s="4"/>
      <c r="BT326" s="39"/>
      <c r="BU326" s="30"/>
      <c r="BV326" s="31"/>
      <c r="BW326" s="14"/>
      <c r="BX326" s="4"/>
      <c r="BY326" s="39"/>
      <c r="BZ326" s="30"/>
      <c r="CA326" s="31"/>
      <c r="CB326" s="14"/>
      <c r="CC326" s="4"/>
      <c r="CD326" s="35"/>
      <c r="CE326" s="33"/>
      <c r="CF326" s="31"/>
      <c r="CG326" s="14"/>
      <c r="CH326" s="4"/>
      <c r="CI326" s="39">
        <v>73032</v>
      </c>
      <c r="CJ326" s="34">
        <v>0</v>
      </c>
      <c r="CK326" s="31">
        <v>73032</v>
      </c>
      <c r="CL326" s="14">
        <v>1752768</v>
      </c>
      <c r="CM326" s="4"/>
      <c r="CN326" s="39"/>
      <c r="CO326" s="30"/>
      <c r="CP326" s="31"/>
      <c r="CQ326" s="14"/>
      <c r="CR326" s="4"/>
      <c r="CS326" s="39"/>
      <c r="CT326" s="39"/>
      <c r="CU326" s="39"/>
      <c r="CV326" s="14"/>
      <c r="CW326" s="4"/>
      <c r="CX326" s="39"/>
      <c r="CY326" s="30"/>
      <c r="CZ326" s="31"/>
      <c r="DA326" s="14"/>
      <c r="DB326" s="286"/>
      <c r="DC326" s="14"/>
      <c r="DD326" s="14"/>
      <c r="DE326" s="14"/>
      <c r="DF326" s="14"/>
      <c r="DG326" s="4"/>
      <c r="DH326" s="39"/>
      <c r="DI326" s="30"/>
      <c r="DJ326" s="31"/>
      <c r="DK326" s="14"/>
      <c r="DL326" s="4"/>
      <c r="DM326" s="39"/>
      <c r="DN326" s="30"/>
      <c r="DO326" s="31"/>
      <c r="DP326" s="14"/>
      <c r="DQ326" s="4"/>
      <c r="DR326" s="39"/>
      <c r="DS326" s="30"/>
      <c r="DT326" s="31"/>
      <c r="DU326" s="14"/>
      <c r="DV326" s="4"/>
      <c r="DW326" s="46"/>
      <c r="DX326" s="61"/>
      <c r="DY326" s="61"/>
      <c r="DZ326" s="14"/>
      <c r="EA326" s="4"/>
      <c r="EB326" s="39"/>
      <c r="EC326" s="43"/>
      <c r="ED326" s="31"/>
      <c r="EE326" s="14"/>
      <c r="EF326" s="4"/>
      <c r="EG326" s="39"/>
      <c r="EH326" s="30"/>
      <c r="EI326" s="31"/>
      <c r="EJ326" s="14"/>
      <c r="EK326" s="4"/>
      <c r="EL326" s="39"/>
      <c r="EM326" s="30"/>
      <c r="EN326" s="31"/>
      <c r="EO326" s="14"/>
      <c r="EP326" s="4"/>
      <c r="EQ326" s="39"/>
      <c r="ER326" s="30"/>
      <c r="ES326" s="31"/>
      <c r="ET326" s="14"/>
      <c r="EU326" s="4"/>
      <c r="EV326" s="39"/>
      <c r="EW326" s="30"/>
      <c r="EX326" s="31"/>
      <c r="EY326" s="14"/>
      <c r="EZ326" s="286"/>
      <c r="FA326" s="39"/>
      <c r="FB326" s="30"/>
      <c r="FC326" s="31"/>
      <c r="FD326" s="14"/>
      <c r="FE326" s="4"/>
      <c r="FF326" s="39"/>
      <c r="FG326" s="30"/>
      <c r="FH326" s="31"/>
      <c r="FI326" s="14"/>
      <c r="FJ326" s="94"/>
      <c r="FK326" s="87">
        <f t="shared" si="315"/>
        <v>14110.941734399999</v>
      </c>
      <c r="FL326" s="87"/>
      <c r="FM326" s="87"/>
      <c r="FN326" s="87">
        <f t="shared" si="348"/>
        <v>43370</v>
      </c>
      <c r="FO326" s="87"/>
      <c r="FP326" s="87"/>
      <c r="FQ326" s="87"/>
      <c r="FR326" s="87"/>
      <c r="FS326" s="87"/>
      <c r="FT326" s="87"/>
      <c r="FU326" s="87"/>
      <c r="FV326" s="87"/>
      <c r="FW326" s="87"/>
      <c r="FX326" s="87"/>
      <c r="FY326" s="87"/>
      <c r="FZ326" s="87">
        <f t="shared" si="337"/>
        <v>73032</v>
      </c>
      <c r="GA326" s="87"/>
      <c r="GB326" s="87"/>
      <c r="GC326" s="87"/>
      <c r="GD326" s="87"/>
      <c r="GE326" s="87"/>
      <c r="GF326" s="87"/>
      <c r="GG326" s="87"/>
      <c r="GH326" s="87"/>
      <c r="GI326" s="87"/>
      <c r="GJ326" s="87"/>
      <c r="GK326" s="87"/>
      <c r="GL326" s="87"/>
      <c r="GM326" s="87"/>
      <c r="GN326" s="87"/>
      <c r="GO326" s="87"/>
      <c r="GP326" s="95"/>
      <c r="GQ326" s="87">
        <f t="shared" si="316"/>
        <v>14110.941734399999</v>
      </c>
      <c r="GR326" s="96">
        <f t="shared" si="312"/>
        <v>43370</v>
      </c>
      <c r="GS326" s="20" t="str">
        <f t="shared" si="374"/>
        <v>ARPA MEDICAL S.A.S.</v>
      </c>
      <c r="GT326" s="98">
        <f t="shared" si="326"/>
        <v>11288.753387520001</v>
      </c>
      <c r="GU326" s="98">
        <f t="shared" si="380"/>
        <v>16933.13008128</v>
      </c>
      <c r="GV326" s="96">
        <f>GQ326</f>
        <v>14110.941734399999</v>
      </c>
      <c r="GW326" s="87">
        <f>GV326-GQ326</f>
        <v>0</v>
      </c>
      <c r="GX326" s="88">
        <f t="shared" si="379"/>
        <v>0</v>
      </c>
      <c r="GY326" s="96">
        <f>GQ326</f>
        <v>14110.941734399999</v>
      </c>
      <c r="GZ326" s="96">
        <f t="shared" si="313"/>
        <v>338662.60162560001</v>
      </c>
      <c r="HB326" s="84" t="s">
        <v>1083</v>
      </c>
    </row>
    <row r="327" spans="1:210" s="27" customFormat="1" ht="30" customHeight="1">
      <c r="A327" s="17">
        <v>311</v>
      </c>
      <c r="B327" s="18" t="s">
        <v>715</v>
      </c>
      <c r="C327" s="53" t="s">
        <v>716</v>
      </c>
      <c r="D327" s="55"/>
      <c r="E327" s="51">
        <v>36</v>
      </c>
      <c r="F327" s="19" t="s">
        <v>970</v>
      </c>
      <c r="G327" s="20" t="s">
        <v>981</v>
      </c>
      <c r="H327" s="60"/>
      <c r="I327" s="90" t="s">
        <v>1039</v>
      </c>
      <c r="J327" s="14">
        <v>70840</v>
      </c>
      <c r="K327" s="14"/>
      <c r="L327" s="14">
        <f t="shared" si="381"/>
        <v>80134.207999999999</v>
      </c>
      <c r="M327" s="14">
        <f t="shared" si="382"/>
        <v>87570.662502399995</v>
      </c>
      <c r="N327" s="14">
        <f t="shared" si="383"/>
        <v>87570.662502399995</v>
      </c>
      <c r="O327" s="14">
        <f t="shared" si="314"/>
        <v>3152543.8500863998</v>
      </c>
      <c r="P327" s="286"/>
      <c r="Q327" s="39"/>
      <c r="R327" s="30"/>
      <c r="S327" s="31"/>
      <c r="T327" s="31"/>
      <c r="U327" s="4"/>
      <c r="V327" s="39"/>
      <c r="W327" s="30"/>
      <c r="X327" s="31"/>
      <c r="Y327" s="31"/>
      <c r="Z327" s="286"/>
      <c r="AA327" s="39"/>
      <c r="AB327" s="39"/>
      <c r="AC327" s="31"/>
      <c r="AD327" s="31"/>
      <c r="AE327" s="4"/>
      <c r="AF327" s="39"/>
      <c r="AG327" s="30"/>
      <c r="AH327" s="31"/>
      <c r="AI327" s="31"/>
      <c r="AJ327" s="4"/>
      <c r="AK327" s="39"/>
      <c r="AL327" s="39"/>
      <c r="AM327" s="31"/>
      <c r="AN327" s="31"/>
      <c r="AO327" s="4"/>
      <c r="AP327" s="39"/>
      <c r="AQ327" s="30"/>
      <c r="AR327" s="31"/>
      <c r="AS327" s="14"/>
      <c r="AT327" s="4"/>
      <c r="AU327" s="39"/>
      <c r="AV327" s="30"/>
      <c r="AW327" s="31"/>
      <c r="AX327" s="14"/>
      <c r="AY327" s="4"/>
      <c r="AZ327" s="39"/>
      <c r="BA327" s="30"/>
      <c r="BB327" s="31"/>
      <c r="BC327" s="31"/>
      <c r="BD327" s="4"/>
      <c r="BE327" s="39"/>
      <c r="BF327" s="30"/>
      <c r="BG327" s="31"/>
      <c r="BH327" s="14"/>
      <c r="BI327" s="4"/>
      <c r="BJ327" s="39"/>
      <c r="BK327" s="30"/>
      <c r="BL327" s="31"/>
      <c r="BM327" s="14"/>
      <c r="BN327" s="4"/>
      <c r="BO327" s="39"/>
      <c r="BP327" s="30"/>
      <c r="BQ327" s="31"/>
      <c r="BR327" s="14"/>
      <c r="BS327" s="4"/>
      <c r="BT327" s="39"/>
      <c r="BU327" s="30"/>
      <c r="BV327" s="31"/>
      <c r="BW327" s="14"/>
      <c r="BX327" s="4"/>
      <c r="BY327" s="39"/>
      <c r="BZ327" s="30"/>
      <c r="CA327" s="31"/>
      <c r="CB327" s="14"/>
      <c r="CC327" s="4"/>
      <c r="CD327" s="35"/>
      <c r="CE327" s="33"/>
      <c r="CF327" s="31"/>
      <c r="CG327" s="14"/>
      <c r="CH327" s="4"/>
      <c r="CI327" s="39">
        <v>110331.6</v>
      </c>
      <c r="CJ327" s="34">
        <v>0</v>
      </c>
      <c r="CK327" s="31">
        <v>110331.6</v>
      </c>
      <c r="CL327" s="14">
        <v>3971937.6</v>
      </c>
      <c r="CM327" s="4"/>
      <c r="CN327" s="39"/>
      <c r="CO327" s="30"/>
      <c r="CP327" s="31"/>
      <c r="CQ327" s="14"/>
      <c r="CR327" s="4"/>
      <c r="CS327" s="39"/>
      <c r="CT327" s="39"/>
      <c r="CU327" s="39"/>
      <c r="CV327" s="14"/>
      <c r="CW327" s="4"/>
      <c r="CX327" s="39"/>
      <c r="CY327" s="30"/>
      <c r="CZ327" s="31"/>
      <c r="DA327" s="14"/>
      <c r="DB327" s="286"/>
      <c r="DC327" s="14"/>
      <c r="DD327" s="14"/>
      <c r="DE327" s="14"/>
      <c r="DF327" s="14"/>
      <c r="DG327" s="4"/>
      <c r="DH327" s="39"/>
      <c r="DI327" s="30"/>
      <c r="DJ327" s="31"/>
      <c r="DK327" s="14"/>
      <c r="DL327" s="4"/>
      <c r="DM327" s="39"/>
      <c r="DN327" s="30"/>
      <c r="DO327" s="31"/>
      <c r="DP327" s="14"/>
      <c r="DQ327" s="4"/>
      <c r="DR327" s="39"/>
      <c r="DS327" s="30"/>
      <c r="DT327" s="31"/>
      <c r="DU327" s="14"/>
      <c r="DV327" s="4"/>
      <c r="DW327" s="46"/>
      <c r="DX327" s="61"/>
      <c r="DY327" s="61"/>
      <c r="DZ327" s="14"/>
      <c r="EA327" s="4"/>
      <c r="EB327" s="39"/>
      <c r="EC327" s="43"/>
      <c r="ED327" s="31"/>
      <c r="EE327" s="14"/>
      <c r="EF327" s="4"/>
      <c r="EG327" s="39"/>
      <c r="EH327" s="30"/>
      <c r="EI327" s="31"/>
      <c r="EJ327" s="14"/>
      <c r="EK327" s="4"/>
      <c r="EL327" s="39"/>
      <c r="EM327" s="30"/>
      <c r="EN327" s="31"/>
      <c r="EO327" s="14"/>
      <c r="EP327" s="4"/>
      <c r="EQ327" s="39"/>
      <c r="ER327" s="30"/>
      <c r="ES327" s="31"/>
      <c r="ET327" s="14"/>
      <c r="EU327" s="4"/>
      <c r="EV327" s="39"/>
      <c r="EW327" s="30"/>
      <c r="EX327" s="31"/>
      <c r="EY327" s="14"/>
      <c r="EZ327" s="286"/>
      <c r="FA327" s="39"/>
      <c r="FB327" s="30"/>
      <c r="FC327" s="31"/>
      <c r="FD327" s="14"/>
      <c r="FE327" s="4"/>
      <c r="FF327" s="39"/>
      <c r="FG327" s="30"/>
      <c r="FH327" s="31"/>
      <c r="FI327" s="14"/>
      <c r="FJ327" s="94"/>
      <c r="FK327" s="87">
        <f t="shared" si="315"/>
        <v>87570.662502399995</v>
      </c>
      <c r="FL327" s="87"/>
      <c r="FM327" s="87"/>
      <c r="FN327" s="87"/>
      <c r="FO327" s="87"/>
      <c r="FP327" s="87"/>
      <c r="FQ327" s="87"/>
      <c r="FR327" s="87"/>
      <c r="FS327" s="87"/>
      <c r="FT327" s="87"/>
      <c r="FU327" s="87"/>
      <c r="FV327" s="87"/>
      <c r="FW327" s="87"/>
      <c r="FX327" s="87"/>
      <c r="FY327" s="87"/>
      <c r="FZ327" s="87">
        <f t="shared" si="337"/>
        <v>110331.6</v>
      </c>
      <c r="GA327" s="87"/>
      <c r="GB327" s="87"/>
      <c r="GC327" s="87"/>
      <c r="GD327" s="87"/>
      <c r="GE327" s="87"/>
      <c r="GF327" s="87"/>
      <c r="GG327" s="87"/>
      <c r="GH327" s="87"/>
      <c r="GI327" s="87"/>
      <c r="GJ327" s="87"/>
      <c r="GK327" s="87"/>
      <c r="GL327" s="87"/>
      <c r="GM327" s="87"/>
      <c r="GN327" s="87"/>
      <c r="GO327" s="87"/>
      <c r="GP327" s="95"/>
      <c r="GQ327" s="87">
        <f t="shared" si="316"/>
        <v>87570.662502399995</v>
      </c>
      <c r="GR327" s="96">
        <f t="shared" si="312"/>
        <v>110331.6</v>
      </c>
      <c r="GS327" s="20" t="str">
        <f t="shared" si="374"/>
        <v>JOHNSON &amp; JOHNSON MEDTECH COLOMBIA S.A.S</v>
      </c>
      <c r="GT327" s="96">
        <f t="shared" si="326"/>
        <v>70056.530001919993</v>
      </c>
      <c r="GU327" s="96">
        <f t="shared" si="327"/>
        <v>132397.92000000001</v>
      </c>
      <c r="GV327" s="96">
        <f t="shared" si="375"/>
        <v>110331.6</v>
      </c>
      <c r="GW327" s="87">
        <f t="shared" si="378"/>
        <v>0</v>
      </c>
      <c r="GX327" s="88">
        <f t="shared" si="379"/>
        <v>0</v>
      </c>
      <c r="GY327" s="96">
        <f t="shared" si="376"/>
        <v>110331.6</v>
      </c>
      <c r="GZ327" s="96">
        <f t="shared" si="313"/>
        <v>3971937.6</v>
      </c>
    </row>
    <row r="328" spans="1:210" s="27" customFormat="1" ht="30" customHeight="1">
      <c r="A328" s="17">
        <v>312</v>
      </c>
      <c r="B328" s="18" t="s">
        <v>717</v>
      </c>
      <c r="C328" s="53" t="s">
        <v>718</v>
      </c>
      <c r="D328" s="55"/>
      <c r="E328" s="51">
        <v>48</v>
      </c>
      <c r="F328" s="19" t="s">
        <v>970</v>
      </c>
      <c r="G328" s="20" t="s">
        <v>981</v>
      </c>
      <c r="H328" s="60"/>
      <c r="I328" s="90" t="s">
        <v>1024</v>
      </c>
      <c r="J328" s="14">
        <v>8200</v>
      </c>
      <c r="K328" s="14"/>
      <c r="L328" s="14"/>
      <c r="M328" s="14">
        <f>(J328*9.28%)+J328</f>
        <v>8960.9599999999991</v>
      </c>
      <c r="N328" s="14">
        <f>M328</f>
        <v>8960.9599999999991</v>
      </c>
      <c r="O328" s="14">
        <f t="shared" si="314"/>
        <v>430126.07999999996</v>
      </c>
      <c r="P328" s="286"/>
      <c r="Q328" s="39"/>
      <c r="R328" s="30"/>
      <c r="S328" s="31"/>
      <c r="T328" s="31"/>
      <c r="U328" s="4"/>
      <c r="V328" s="39"/>
      <c r="W328" s="30"/>
      <c r="X328" s="31"/>
      <c r="Y328" s="31"/>
      <c r="Z328" s="286"/>
      <c r="AA328" s="39">
        <v>21800</v>
      </c>
      <c r="AB328" s="39">
        <v>0</v>
      </c>
      <c r="AC328" s="31">
        <v>21800</v>
      </c>
      <c r="AD328" s="31">
        <v>1046400</v>
      </c>
      <c r="AE328" s="4"/>
      <c r="AF328" s="39"/>
      <c r="AG328" s="30"/>
      <c r="AH328" s="31"/>
      <c r="AI328" s="31"/>
      <c r="AJ328" s="4"/>
      <c r="AK328" s="39"/>
      <c r="AL328" s="39"/>
      <c r="AM328" s="31"/>
      <c r="AN328" s="31"/>
      <c r="AO328" s="4"/>
      <c r="AP328" s="39"/>
      <c r="AQ328" s="30"/>
      <c r="AR328" s="31"/>
      <c r="AS328" s="14"/>
      <c r="AT328" s="4"/>
      <c r="AU328" s="39"/>
      <c r="AV328" s="30"/>
      <c r="AW328" s="31"/>
      <c r="AX328" s="14"/>
      <c r="AY328" s="4"/>
      <c r="AZ328" s="39"/>
      <c r="BA328" s="30"/>
      <c r="BB328" s="31"/>
      <c r="BC328" s="31"/>
      <c r="BD328" s="4"/>
      <c r="BE328" s="39"/>
      <c r="BF328" s="30"/>
      <c r="BG328" s="31"/>
      <c r="BH328" s="14"/>
      <c r="BI328" s="4"/>
      <c r="BJ328" s="39"/>
      <c r="BK328" s="30"/>
      <c r="BL328" s="31"/>
      <c r="BM328" s="14"/>
      <c r="BN328" s="4"/>
      <c r="BO328" s="39"/>
      <c r="BP328" s="30"/>
      <c r="BQ328" s="31"/>
      <c r="BR328" s="14"/>
      <c r="BS328" s="4"/>
      <c r="BT328" s="39"/>
      <c r="BU328" s="30"/>
      <c r="BV328" s="31"/>
      <c r="BW328" s="14"/>
      <c r="BX328" s="4"/>
      <c r="BY328" s="39"/>
      <c r="BZ328" s="30"/>
      <c r="CA328" s="31"/>
      <c r="CB328" s="14"/>
      <c r="CC328" s="4"/>
      <c r="CD328" s="35"/>
      <c r="CE328" s="33"/>
      <c r="CF328" s="31"/>
      <c r="CG328" s="14"/>
      <c r="CH328" s="4"/>
      <c r="CI328" s="39">
        <v>25404</v>
      </c>
      <c r="CJ328" s="34">
        <v>0</v>
      </c>
      <c r="CK328" s="31">
        <v>25404</v>
      </c>
      <c r="CL328" s="14">
        <v>1219392</v>
      </c>
      <c r="CM328" s="4"/>
      <c r="CN328" s="39"/>
      <c r="CO328" s="30"/>
      <c r="CP328" s="31"/>
      <c r="CQ328" s="14"/>
      <c r="CR328" s="4"/>
      <c r="CS328" s="39"/>
      <c r="CT328" s="39"/>
      <c r="CU328" s="39"/>
      <c r="CV328" s="14"/>
      <c r="CW328" s="4"/>
      <c r="CX328" s="39"/>
      <c r="CY328" s="30"/>
      <c r="CZ328" s="31"/>
      <c r="DA328" s="14"/>
      <c r="DB328" s="286"/>
      <c r="DC328" s="43"/>
      <c r="DD328" s="43"/>
      <c r="DE328" s="14"/>
      <c r="DF328" s="14"/>
      <c r="DG328" s="4"/>
      <c r="DH328" s="39"/>
      <c r="DI328" s="30"/>
      <c r="DJ328" s="31"/>
      <c r="DK328" s="14"/>
      <c r="DL328" s="4"/>
      <c r="DM328" s="39"/>
      <c r="DN328" s="30"/>
      <c r="DO328" s="31"/>
      <c r="DP328" s="14"/>
      <c r="DQ328" s="4"/>
      <c r="DR328" s="39"/>
      <c r="DS328" s="30"/>
      <c r="DT328" s="31"/>
      <c r="DU328" s="14"/>
      <c r="DV328" s="4"/>
      <c r="DW328" s="45">
        <v>40561</v>
      </c>
      <c r="DX328" s="61">
        <v>0</v>
      </c>
      <c r="DY328" s="61">
        <v>40561</v>
      </c>
      <c r="DZ328" s="14">
        <v>1946928</v>
      </c>
      <c r="EA328" s="4"/>
      <c r="EB328" s="39"/>
      <c r="EC328" s="43"/>
      <c r="ED328" s="31"/>
      <c r="EE328" s="14"/>
      <c r="EF328" s="4"/>
      <c r="EG328" s="39"/>
      <c r="EH328" s="30"/>
      <c r="EI328" s="31"/>
      <c r="EJ328" s="14"/>
      <c r="EK328" s="4"/>
      <c r="EL328" s="39"/>
      <c r="EM328" s="30"/>
      <c r="EN328" s="31"/>
      <c r="EO328" s="14"/>
      <c r="EP328" s="4"/>
      <c r="EQ328" s="39"/>
      <c r="ER328" s="30"/>
      <c r="ES328" s="31"/>
      <c r="ET328" s="14"/>
      <c r="EU328" s="4"/>
      <c r="EV328" s="39"/>
      <c r="EW328" s="30"/>
      <c r="EX328" s="31"/>
      <c r="EY328" s="14"/>
      <c r="EZ328" s="286"/>
      <c r="FA328" s="39"/>
      <c r="FB328" s="30"/>
      <c r="FC328" s="31"/>
      <c r="FD328" s="14"/>
      <c r="FE328" s="4"/>
      <c r="FF328" s="39"/>
      <c r="FG328" s="30"/>
      <c r="FH328" s="31"/>
      <c r="FI328" s="14"/>
      <c r="FJ328" s="94"/>
      <c r="FK328" s="87">
        <f t="shared" si="315"/>
        <v>8960.9599999999991</v>
      </c>
      <c r="FL328" s="87"/>
      <c r="FM328" s="87"/>
      <c r="FN328" s="87">
        <f t="shared" si="348"/>
        <v>21800</v>
      </c>
      <c r="FO328" s="87"/>
      <c r="FP328" s="87"/>
      <c r="FQ328" s="87"/>
      <c r="FR328" s="87"/>
      <c r="FS328" s="87"/>
      <c r="FT328" s="87"/>
      <c r="FU328" s="87"/>
      <c r="FV328" s="87"/>
      <c r="FW328" s="87"/>
      <c r="FX328" s="87"/>
      <c r="FY328" s="87"/>
      <c r="FZ328" s="87">
        <f t="shared" si="337"/>
        <v>25404</v>
      </c>
      <c r="GA328" s="87"/>
      <c r="GB328" s="87"/>
      <c r="GC328" s="87"/>
      <c r="GD328" s="87"/>
      <c r="GE328" s="87"/>
      <c r="GF328" s="87"/>
      <c r="GG328" s="87"/>
      <c r="GH328" s="87"/>
      <c r="GI328" s="87"/>
      <c r="GJ328" s="87"/>
      <c r="GK328" s="87"/>
      <c r="GL328" s="87"/>
      <c r="GM328" s="87"/>
      <c r="GN328" s="87"/>
      <c r="GO328" s="87"/>
      <c r="GP328" s="95"/>
      <c r="GQ328" s="87">
        <f t="shared" si="316"/>
        <v>8960.9599999999991</v>
      </c>
      <c r="GR328" s="96">
        <f t="shared" si="312"/>
        <v>21800</v>
      </c>
      <c r="GS328" s="20" t="str">
        <f t="shared" si="374"/>
        <v>ARPA MEDICAL S.A.S.</v>
      </c>
      <c r="GT328" s="98">
        <f t="shared" si="326"/>
        <v>7168.768</v>
      </c>
      <c r="GU328" s="98">
        <f>FK328*1.2</f>
        <v>10753.151999999998</v>
      </c>
      <c r="GV328" s="96">
        <f t="shared" si="375"/>
        <v>23602</v>
      </c>
      <c r="GW328" s="87">
        <f t="shared" si="378"/>
        <v>1802</v>
      </c>
      <c r="GX328" s="88">
        <f t="shared" si="379"/>
        <v>8.2660550458715593E-2</v>
      </c>
      <c r="GY328" s="96">
        <f t="shared" si="376"/>
        <v>21800</v>
      </c>
      <c r="GZ328" s="96">
        <f t="shared" si="313"/>
        <v>1046400</v>
      </c>
      <c r="HB328" s="84"/>
    </row>
    <row r="329" spans="1:210" s="27" customFormat="1" ht="30" customHeight="1">
      <c r="A329" s="17">
        <v>313</v>
      </c>
      <c r="B329" s="18" t="s">
        <v>719</v>
      </c>
      <c r="C329" s="53" t="s">
        <v>720</v>
      </c>
      <c r="D329" s="55"/>
      <c r="E329" s="51">
        <v>72</v>
      </c>
      <c r="F329" s="19" t="s">
        <v>970</v>
      </c>
      <c r="G329" s="20" t="s">
        <v>981</v>
      </c>
      <c r="H329" s="60"/>
      <c r="I329" s="90" t="s">
        <v>1027</v>
      </c>
      <c r="J329" s="14">
        <v>42700</v>
      </c>
      <c r="K329" s="14"/>
      <c r="L329" s="14"/>
      <c r="M329" s="14"/>
      <c r="N329" s="14">
        <f>J329</f>
        <v>42700</v>
      </c>
      <c r="O329" s="14">
        <f t="shared" si="314"/>
        <v>3074400</v>
      </c>
      <c r="P329" s="286"/>
      <c r="Q329" s="39"/>
      <c r="R329" s="30"/>
      <c r="S329" s="31"/>
      <c r="T329" s="31"/>
      <c r="U329" s="4"/>
      <c r="V329" s="39"/>
      <c r="W329" s="30"/>
      <c r="X329" s="31"/>
      <c r="Y329" s="31"/>
      <c r="Z329" s="286"/>
      <c r="AA329" s="39"/>
      <c r="AB329" s="39"/>
      <c r="AC329" s="31"/>
      <c r="AD329" s="31"/>
      <c r="AE329" s="4"/>
      <c r="AF329" s="39"/>
      <c r="AG329" s="30"/>
      <c r="AH329" s="31"/>
      <c r="AI329" s="31"/>
      <c r="AJ329" s="4"/>
      <c r="AK329" s="39"/>
      <c r="AL329" s="39"/>
      <c r="AM329" s="31"/>
      <c r="AN329" s="31"/>
      <c r="AO329" s="4"/>
      <c r="AP329" s="39"/>
      <c r="AQ329" s="30"/>
      <c r="AR329" s="31"/>
      <c r="AS329" s="14"/>
      <c r="AT329" s="4"/>
      <c r="AU329" s="39"/>
      <c r="AV329" s="30"/>
      <c r="AW329" s="31"/>
      <c r="AX329" s="14"/>
      <c r="AY329" s="4"/>
      <c r="AZ329" s="39"/>
      <c r="BA329" s="30"/>
      <c r="BB329" s="31"/>
      <c r="BC329" s="31"/>
      <c r="BD329" s="4"/>
      <c r="BE329" s="39"/>
      <c r="BF329" s="30"/>
      <c r="BG329" s="31"/>
      <c r="BH329" s="14"/>
      <c r="BI329" s="4"/>
      <c r="BJ329" s="39"/>
      <c r="BK329" s="30"/>
      <c r="BL329" s="31"/>
      <c r="BM329" s="14"/>
      <c r="BN329" s="4"/>
      <c r="BO329" s="39"/>
      <c r="BP329" s="30"/>
      <c r="BQ329" s="31"/>
      <c r="BR329" s="14"/>
      <c r="BS329" s="4"/>
      <c r="BT329" s="39"/>
      <c r="BU329" s="30"/>
      <c r="BV329" s="31"/>
      <c r="BW329" s="14"/>
      <c r="BX329" s="4"/>
      <c r="BY329" s="39"/>
      <c r="BZ329" s="30"/>
      <c r="CA329" s="31"/>
      <c r="CB329" s="14"/>
      <c r="CC329" s="4"/>
      <c r="CD329" s="35"/>
      <c r="CE329" s="33"/>
      <c r="CF329" s="31"/>
      <c r="CG329" s="14"/>
      <c r="CH329" s="4"/>
      <c r="CI329" s="39">
        <v>281880</v>
      </c>
      <c r="CJ329" s="34">
        <v>0</v>
      </c>
      <c r="CK329" s="31">
        <v>281880</v>
      </c>
      <c r="CL329" s="14">
        <v>20295360</v>
      </c>
      <c r="CM329" s="4"/>
      <c r="CN329" s="39"/>
      <c r="CO329" s="30"/>
      <c r="CP329" s="31"/>
      <c r="CQ329" s="14"/>
      <c r="CR329" s="4"/>
      <c r="CS329" s="39"/>
      <c r="CT329" s="39"/>
      <c r="CU329" s="39"/>
      <c r="CV329" s="14"/>
      <c r="CW329" s="4"/>
      <c r="CX329" s="39"/>
      <c r="CY329" s="30"/>
      <c r="CZ329" s="31"/>
      <c r="DA329" s="14"/>
      <c r="DB329" s="286"/>
      <c r="DC329" s="43"/>
      <c r="DD329" s="43"/>
      <c r="DE329" s="14"/>
      <c r="DF329" s="14"/>
      <c r="DG329" s="4"/>
      <c r="DH329" s="39"/>
      <c r="DI329" s="30"/>
      <c r="DJ329" s="31"/>
      <c r="DK329" s="14"/>
      <c r="DL329" s="4"/>
      <c r="DM329" s="39"/>
      <c r="DN329" s="30"/>
      <c r="DO329" s="31"/>
      <c r="DP329" s="14"/>
      <c r="DQ329" s="4"/>
      <c r="DR329" s="39"/>
      <c r="DS329" s="30"/>
      <c r="DT329" s="31"/>
      <c r="DU329" s="14"/>
      <c r="DV329" s="4"/>
      <c r="DW329" s="46"/>
      <c r="DX329" s="61"/>
      <c r="DY329" s="61"/>
      <c r="DZ329" s="14"/>
      <c r="EA329" s="4"/>
      <c r="EB329" s="39"/>
      <c r="EC329" s="43"/>
      <c r="ED329" s="31"/>
      <c r="EE329" s="14"/>
      <c r="EF329" s="4"/>
      <c r="EG329" s="39"/>
      <c r="EH329" s="30"/>
      <c r="EI329" s="31"/>
      <c r="EJ329" s="14"/>
      <c r="EK329" s="4"/>
      <c r="EL329" s="39"/>
      <c r="EM329" s="30"/>
      <c r="EN329" s="31"/>
      <c r="EO329" s="14"/>
      <c r="EP329" s="4"/>
      <c r="EQ329" s="39"/>
      <c r="ER329" s="30"/>
      <c r="ES329" s="31"/>
      <c r="ET329" s="14"/>
      <c r="EU329" s="4"/>
      <c r="EV329" s="39"/>
      <c r="EW329" s="30"/>
      <c r="EX329" s="31"/>
      <c r="EY329" s="14"/>
      <c r="EZ329" s="286"/>
      <c r="FA329" s="39"/>
      <c r="FB329" s="30"/>
      <c r="FC329" s="31"/>
      <c r="FD329" s="14"/>
      <c r="FE329" s="4"/>
      <c r="FF329" s="39"/>
      <c r="FG329" s="30"/>
      <c r="FH329" s="31"/>
      <c r="FI329" s="14"/>
      <c r="FJ329" s="94"/>
      <c r="FK329" s="87">
        <f t="shared" si="315"/>
        <v>42700</v>
      </c>
      <c r="FL329" s="87"/>
      <c r="FM329" s="87"/>
      <c r="FN329" s="87"/>
      <c r="FO329" s="87"/>
      <c r="FP329" s="87"/>
      <c r="FQ329" s="87"/>
      <c r="FR329" s="87"/>
      <c r="FS329" s="87"/>
      <c r="FT329" s="87"/>
      <c r="FU329" s="87"/>
      <c r="FV329" s="87"/>
      <c r="FW329" s="87"/>
      <c r="FX329" s="87"/>
      <c r="FY329" s="87"/>
      <c r="FZ329" s="87">
        <f t="shared" si="337"/>
        <v>281880</v>
      </c>
      <c r="GA329" s="87"/>
      <c r="GB329" s="87"/>
      <c r="GC329" s="87"/>
      <c r="GD329" s="87"/>
      <c r="GE329" s="87"/>
      <c r="GF329" s="87"/>
      <c r="GG329" s="87"/>
      <c r="GH329" s="87"/>
      <c r="GI329" s="87"/>
      <c r="GJ329" s="87"/>
      <c r="GK329" s="87"/>
      <c r="GL329" s="87"/>
      <c r="GM329" s="87"/>
      <c r="GN329" s="87"/>
      <c r="GO329" s="87"/>
      <c r="GP329" s="95"/>
      <c r="GQ329" s="87">
        <f t="shared" si="316"/>
        <v>42700</v>
      </c>
      <c r="GR329" s="96">
        <f t="shared" si="312"/>
        <v>281880</v>
      </c>
      <c r="GS329" s="20" t="str">
        <f t="shared" si="374"/>
        <v>JOHNSON &amp; JOHNSON MEDTECH COLOMBIA S.A.S</v>
      </c>
      <c r="GT329" s="96">
        <f t="shared" si="326"/>
        <v>34160</v>
      </c>
      <c r="GU329" s="96">
        <f t="shared" si="327"/>
        <v>338256</v>
      </c>
      <c r="GV329" s="96">
        <f t="shared" si="375"/>
        <v>281880</v>
      </c>
      <c r="GW329" s="87">
        <f t="shared" si="378"/>
        <v>0</v>
      </c>
      <c r="GX329" s="88">
        <f t="shared" si="379"/>
        <v>0</v>
      </c>
      <c r="GY329" s="96">
        <f t="shared" si="376"/>
        <v>281880</v>
      </c>
      <c r="GZ329" s="96">
        <f t="shared" si="313"/>
        <v>20295360</v>
      </c>
    </row>
    <row r="330" spans="1:210" s="27" customFormat="1" ht="30" customHeight="1">
      <c r="A330" s="17">
        <v>314</v>
      </c>
      <c r="B330" s="18" t="s">
        <v>721</v>
      </c>
      <c r="C330" s="53" t="s">
        <v>722</v>
      </c>
      <c r="D330" s="55"/>
      <c r="E330" s="51">
        <v>288</v>
      </c>
      <c r="F330" s="19" t="s">
        <v>970</v>
      </c>
      <c r="G330" s="20" t="s">
        <v>981</v>
      </c>
      <c r="H330" s="60"/>
      <c r="I330" s="90" t="s">
        <v>1024</v>
      </c>
      <c r="J330" s="14">
        <v>6770</v>
      </c>
      <c r="K330" s="14"/>
      <c r="L330" s="14"/>
      <c r="M330" s="14">
        <f>(J330*9.28%)+J330</f>
        <v>7398.2560000000003</v>
      </c>
      <c r="N330" s="14">
        <f>M330</f>
        <v>7398.2560000000003</v>
      </c>
      <c r="O330" s="14">
        <f t="shared" si="314"/>
        <v>2130697.7280000001</v>
      </c>
      <c r="P330" s="286"/>
      <c r="Q330" s="39"/>
      <c r="R330" s="30"/>
      <c r="S330" s="31"/>
      <c r="T330" s="31"/>
      <c r="U330" s="4"/>
      <c r="V330" s="39"/>
      <c r="W330" s="30"/>
      <c r="X330" s="31"/>
      <c r="Y330" s="31"/>
      <c r="Z330" s="286"/>
      <c r="AA330" s="39">
        <v>16970</v>
      </c>
      <c r="AB330" s="39">
        <v>0</v>
      </c>
      <c r="AC330" s="31">
        <v>16970</v>
      </c>
      <c r="AD330" s="31">
        <v>4887360</v>
      </c>
      <c r="AE330" s="4"/>
      <c r="AF330" s="39"/>
      <c r="AG330" s="30"/>
      <c r="AH330" s="31"/>
      <c r="AI330" s="31"/>
      <c r="AJ330" s="4"/>
      <c r="AK330" s="39"/>
      <c r="AL330" s="39"/>
      <c r="AM330" s="31"/>
      <c r="AN330" s="31"/>
      <c r="AO330" s="4"/>
      <c r="AP330" s="39"/>
      <c r="AQ330" s="30"/>
      <c r="AR330" s="31"/>
      <c r="AS330" s="14"/>
      <c r="AT330" s="4"/>
      <c r="AU330" s="39"/>
      <c r="AV330" s="30"/>
      <c r="AW330" s="31"/>
      <c r="AX330" s="14"/>
      <c r="AY330" s="4"/>
      <c r="AZ330" s="39"/>
      <c r="BA330" s="30"/>
      <c r="BB330" s="31"/>
      <c r="BC330" s="31"/>
      <c r="BD330" s="4"/>
      <c r="BE330" s="39"/>
      <c r="BF330" s="30"/>
      <c r="BG330" s="31"/>
      <c r="BH330" s="14"/>
      <c r="BI330" s="4"/>
      <c r="BJ330" s="39"/>
      <c r="BK330" s="30"/>
      <c r="BL330" s="31"/>
      <c r="BM330" s="14"/>
      <c r="BN330" s="4"/>
      <c r="BO330" s="39"/>
      <c r="BP330" s="30"/>
      <c r="BQ330" s="31"/>
      <c r="BR330" s="14"/>
      <c r="BS330" s="4"/>
      <c r="BT330" s="39"/>
      <c r="BU330" s="30"/>
      <c r="BV330" s="31"/>
      <c r="BW330" s="14"/>
      <c r="BX330" s="4"/>
      <c r="BY330" s="39"/>
      <c r="BZ330" s="30"/>
      <c r="CA330" s="31"/>
      <c r="CB330" s="14"/>
      <c r="CC330" s="4"/>
      <c r="CD330" s="35"/>
      <c r="CE330" s="33"/>
      <c r="CF330" s="31"/>
      <c r="CG330" s="14"/>
      <c r="CH330" s="4"/>
      <c r="CI330" s="39">
        <v>12120</v>
      </c>
      <c r="CJ330" s="34">
        <v>0</v>
      </c>
      <c r="CK330" s="31">
        <v>12120</v>
      </c>
      <c r="CL330" s="14">
        <v>3490560</v>
      </c>
      <c r="CM330" s="4"/>
      <c r="CN330" s="39"/>
      <c r="CO330" s="30"/>
      <c r="CP330" s="31"/>
      <c r="CQ330" s="14"/>
      <c r="CR330" s="4"/>
      <c r="CS330" s="39"/>
      <c r="CT330" s="39"/>
      <c r="CU330" s="39"/>
      <c r="CV330" s="14"/>
      <c r="CW330" s="4"/>
      <c r="CX330" s="39"/>
      <c r="CY330" s="30"/>
      <c r="CZ330" s="31"/>
      <c r="DA330" s="14"/>
      <c r="DB330" s="286"/>
      <c r="DC330" s="14"/>
      <c r="DD330" s="14"/>
      <c r="DE330" s="14"/>
      <c r="DF330" s="14"/>
      <c r="DG330" s="4"/>
      <c r="DH330" s="39"/>
      <c r="DI330" s="30"/>
      <c r="DJ330" s="31"/>
      <c r="DK330" s="14"/>
      <c r="DL330" s="4"/>
      <c r="DM330" s="39"/>
      <c r="DN330" s="30"/>
      <c r="DO330" s="31"/>
      <c r="DP330" s="14"/>
      <c r="DQ330" s="4"/>
      <c r="DR330" s="39"/>
      <c r="DS330" s="30"/>
      <c r="DT330" s="31"/>
      <c r="DU330" s="14"/>
      <c r="DV330" s="4"/>
      <c r="DW330" s="45">
        <v>18260</v>
      </c>
      <c r="DX330" s="61">
        <v>0</v>
      </c>
      <c r="DY330" s="61">
        <v>18260</v>
      </c>
      <c r="DZ330" s="14">
        <v>5258880</v>
      </c>
      <c r="EA330" s="4"/>
      <c r="EB330" s="39"/>
      <c r="EC330" s="43"/>
      <c r="ED330" s="31"/>
      <c r="EE330" s="14"/>
      <c r="EF330" s="4"/>
      <c r="EG330" s="39"/>
      <c r="EH330" s="30"/>
      <c r="EI330" s="31"/>
      <c r="EJ330" s="14"/>
      <c r="EK330" s="4"/>
      <c r="EL330" s="39"/>
      <c r="EM330" s="30"/>
      <c r="EN330" s="31"/>
      <c r="EO330" s="14"/>
      <c r="EP330" s="4"/>
      <c r="EQ330" s="39"/>
      <c r="ER330" s="30"/>
      <c r="ES330" s="31"/>
      <c r="ET330" s="14"/>
      <c r="EU330" s="4"/>
      <c r="EV330" s="39"/>
      <c r="EW330" s="30"/>
      <c r="EX330" s="31"/>
      <c r="EY330" s="14"/>
      <c r="EZ330" s="286"/>
      <c r="FA330" s="39"/>
      <c r="FB330" s="30"/>
      <c r="FC330" s="31"/>
      <c r="FD330" s="14"/>
      <c r="FE330" s="4"/>
      <c r="FF330" s="39"/>
      <c r="FG330" s="30"/>
      <c r="FH330" s="31"/>
      <c r="FI330" s="14"/>
      <c r="FJ330" s="94"/>
      <c r="FK330" s="87">
        <f t="shared" si="315"/>
        <v>7398.2560000000003</v>
      </c>
      <c r="FL330" s="87"/>
      <c r="FM330" s="87"/>
      <c r="FN330" s="87">
        <f t="shared" si="348"/>
        <v>16970</v>
      </c>
      <c r="FO330" s="87"/>
      <c r="FP330" s="87"/>
      <c r="FQ330" s="87"/>
      <c r="FR330" s="87"/>
      <c r="FS330" s="87"/>
      <c r="FT330" s="87"/>
      <c r="FU330" s="87"/>
      <c r="FV330" s="87"/>
      <c r="FW330" s="87"/>
      <c r="FX330" s="87"/>
      <c r="FY330" s="87"/>
      <c r="FZ330" s="87">
        <f t="shared" si="337"/>
        <v>12120</v>
      </c>
      <c r="GA330" s="87"/>
      <c r="GB330" s="87"/>
      <c r="GC330" s="87"/>
      <c r="GD330" s="87"/>
      <c r="GE330" s="87"/>
      <c r="GF330" s="87"/>
      <c r="GG330" s="87"/>
      <c r="GH330" s="87"/>
      <c r="GI330" s="87"/>
      <c r="GJ330" s="87"/>
      <c r="GK330" s="87"/>
      <c r="GL330" s="87"/>
      <c r="GM330" s="87"/>
      <c r="GN330" s="87"/>
      <c r="GO330" s="87"/>
      <c r="GP330" s="95"/>
      <c r="GQ330" s="87">
        <f t="shared" si="316"/>
        <v>7398.2560000000003</v>
      </c>
      <c r="GR330" s="96">
        <f t="shared" si="312"/>
        <v>12120</v>
      </c>
      <c r="GS330" s="20" t="str">
        <f t="shared" si="374"/>
        <v>JOHNSON &amp; JOHNSON MEDTECH COLOMBIA S.A.S</v>
      </c>
      <c r="GT330" s="98">
        <f t="shared" si="326"/>
        <v>5918.604800000001</v>
      </c>
      <c r="GU330" s="98">
        <f>FK330*1.2</f>
        <v>8877.9071999999996</v>
      </c>
      <c r="GV330" s="96">
        <f t="shared" si="375"/>
        <v>14545</v>
      </c>
      <c r="GW330" s="87">
        <f>GV330-GR330</f>
        <v>2425</v>
      </c>
      <c r="GX330" s="88">
        <f>GW330/GR330</f>
        <v>0.20008250825082508</v>
      </c>
      <c r="GY330" s="96">
        <f t="shared" si="376"/>
        <v>12120</v>
      </c>
      <c r="GZ330" s="96">
        <f t="shared" si="313"/>
        <v>3490560</v>
      </c>
      <c r="HB330" s="84" t="s">
        <v>1084</v>
      </c>
    </row>
    <row r="331" spans="1:210" s="27" customFormat="1" ht="30" customHeight="1">
      <c r="A331" s="17">
        <v>315</v>
      </c>
      <c r="B331" s="18" t="s">
        <v>723</v>
      </c>
      <c r="C331" s="53" t="s">
        <v>724</v>
      </c>
      <c r="D331" s="55"/>
      <c r="E331" s="51">
        <v>48</v>
      </c>
      <c r="F331" s="19" t="s">
        <v>970</v>
      </c>
      <c r="G331" s="20" t="s">
        <v>981</v>
      </c>
      <c r="H331" s="60"/>
      <c r="I331" s="90" t="s">
        <v>1027</v>
      </c>
      <c r="J331" s="14">
        <v>10250</v>
      </c>
      <c r="K331" s="14"/>
      <c r="L331" s="14"/>
      <c r="M331" s="14"/>
      <c r="N331" s="14">
        <f>J331</f>
        <v>10250</v>
      </c>
      <c r="O331" s="14">
        <f t="shared" si="314"/>
        <v>492000</v>
      </c>
      <c r="P331" s="286"/>
      <c r="Q331" s="39"/>
      <c r="R331" s="30"/>
      <c r="S331" s="31"/>
      <c r="T331" s="31"/>
      <c r="U331" s="4"/>
      <c r="V331" s="39"/>
      <c r="W331" s="30"/>
      <c r="X331" s="31"/>
      <c r="Y331" s="31"/>
      <c r="Z331" s="286"/>
      <c r="AA331" s="39"/>
      <c r="AB331" s="39"/>
      <c r="AC331" s="31"/>
      <c r="AD331" s="31"/>
      <c r="AE331" s="4"/>
      <c r="AF331" s="39"/>
      <c r="AG331" s="30"/>
      <c r="AH331" s="31"/>
      <c r="AI331" s="31"/>
      <c r="AJ331" s="4"/>
      <c r="AK331" s="39"/>
      <c r="AL331" s="39"/>
      <c r="AM331" s="31"/>
      <c r="AN331" s="31"/>
      <c r="AO331" s="4"/>
      <c r="AP331" s="39"/>
      <c r="AQ331" s="30"/>
      <c r="AR331" s="31"/>
      <c r="AS331" s="14"/>
      <c r="AT331" s="4"/>
      <c r="AU331" s="39"/>
      <c r="AV331" s="30"/>
      <c r="AW331" s="31"/>
      <c r="AX331" s="14"/>
      <c r="AY331" s="4"/>
      <c r="AZ331" s="39"/>
      <c r="BA331" s="30"/>
      <c r="BB331" s="31"/>
      <c r="BC331" s="31"/>
      <c r="BD331" s="4"/>
      <c r="BE331" s="39"/>
      <c r="BF331" s="30"/>
      <c r="BG331" s="31"/>
      <c r="BH331" s="14"/>
      <c r="BI331" s="4"/>
      <c r="BJ331" s="39"/>
      <c r="BK331" s="30"/>
      <c r="BL331" s="31"/>
      <c r="BM331" s="14"/>
      <c r="BN331" s="4"/>
      <c r="BO331" s="39"/>
      <c r="BP331" s="30"/>
      <c r="BQ331" s="31"/>
      <c r="BR331" s="14"/>
      <c r="BS331" s="4"/>
      <c r="BT331" s="39"/>
      <c r="BU331" s="30"/>
      <c r="BV331" s="31"/>
      <c r="BW331" s="14"/>
      <c r="BX331" s="4"/>
      <c r="BY331" s="39"/>
      <c r="BZ331" s="30"/>
      <c r="CA331" s="31"/>
      <c r="CB331" s="14"/>
      <c r="CC331" s="4"/>
      <c r="CD331" s="35"/>
      <c r="CE331" s="33"/>
      <c r="CF331" s="31"/>
      <c r="CG331" s="14"/>
      <c r="CH331" s="4"/>
      <c r="CI331" s="39"/>
      <c r="CJ331" s="30"/>
      <c r="CK331" s="31"/>
      <c r="CL331" s="14"/>
      <c r="CM331" s="4"/>
      <c r="CN331" s="39"/>
      <c r="CO331" s="30"/>
      <c r="CP331" s="31"/>
      <c r="CQ331" s="14"/>
      <c r="CR331" s="4"/>
      <c r="CS331" s="39"/>
      <c r="CT331" s="39"/>
      <c r="CU331" s="39"/>
      <c r="CV331" s="14"/>
      <c r="CW331" s="4"/>
      <c r="CX331" s="39"/>
      <c r="CY331" s="30"/>
      <c r="CZ331" s="31"/>
      <c r="DA331" s="14"/>
      <c r="DB331" s="286"/>
      <c r="DC331" s="14"/>
      <c r="DD331" s="14"/>
      <c r="DE331" s="14"/>
      <c r="DF331" s="14"/>
      <c r="DG331" s="4"/>
      <c r="DH331" s="39"/>
      <c r="DI331" s="30"/>
      <c r="DJ331" s="31"/>
      <c r="DK331" s="14"/>
      <c r="DL331" s="4"/>
      <c r="DM331" s="39"/>
      <c r="DN331" s="30"/>
      <c r="DO331" s="31"/>
      <c r="DP331" s="14"/>
      <c r="DQ331" s="4"/>
      <c r="DR331" s="39"/>
      <c r="DS331" s="30"/>
      <c r="DT331" s="31"/>
      <c r="DU331" s="14"/>
      <c r="DV331" s="4"/>
      <c r="DW331" s="46"/>
      <c r="DX331" s="61"/>
      <c r="DY331" s="61"/>
      <c r="DZ331" s="14"/>
      <c r="EA331" s="4"/>
      <c r="EB331" s="39"/>
      <c r="EC331" s="43"/>
      <c r="ED331" s="31"/>
      <c r="EE331" s="14"/>
      <c r="EF331" s="4"/>
      <c r="EG331" s="39"/>
      <c r="EH331" s="30"/>
      <c r="EI331" s="31"/>
      <c r="EJ331" s="14"/>
      <c r="EK331" s="4"/>
      <c r="EL331" s="39"/>
      <c r="EM331" s="30"/>
      <c r="EN331" s="31"/>
      <c r="EO331" s="14"/>
      <c r="EP331" s="4"/>
      <c r="EQ331" s="39"/>
      <c r="ER331" s="30"/>
      <c r="ES331" s="31"/>
      <c r="ET331" s="14"/>
      <c r="EU331" s="4"/>
      <c r="EV331" s="39"/>
      <c r="EW331" s="30"/>
      <c r="EX331" s="31"/>
      <c r="EY331" s="14"/>
      <c r="EZ331" s="286"/>
      <c r="FA331" s="39"/>
      <c r="FB331" s="30"/>
      <c r="FC331" s="31"/>
      <c r="FD331" s="14"/>
      <c r="FE331" s="4"/>
      <c r="FF331" s="39"/>
      <c r="FG331" s="30"/>
      <c r="FH331" s="31"/>
      <c r="FI331" s="14"/>
      <c r="FJ331" s="94"/>
      <c r="FK331" s="87">
        <f t="shared" si="315"/>
        <v>10250</v>
      </c>
      <c r="FL331" s="87"/>
      <c r="FM331" s="87"/>
      <c r="FN331" s="87"/>
      <c r="FO331" s="87"/>
      <c r="FP331" s="87"/>
      <c r="FQ331" s="87"/>
      <c r="FR331" s="87"/>
      <c r="FS331" s="87"/>
      <c r="FT331" s="87"/>
      <c r="FU331" s="87"/>
      <c r="FV331" s="87"/>
      <c r="FW331" s="87"/>
      <c r="FX331" s="87"/>
      <c r="FY331" s="87"/>
      <c r="FZ331" s="87"/>
      <c r="GA331" s="87"/>
      <c r="GB331" s="87"/>
      <c r="GC331" s="87"/>
      <c r="GD331" s="87"/>
      <c r="GE331" s="87"/>
      <c r="GF331" s="87"/>
      <c r="GG331" s="87"/>
      <c r="GH331" s="87"/>
      <c r="GI331" s="87"/>
      <c r="GJ331" s="87"/>
      <c r="GK331" s="87"/>
      <c r="GL331" s="87"/>
      <c r="GM331" s="87"/>
      <c r="GN331" s="87"/>
      <c r="GO331" s="87"/>
      <c r="GP331" s="95"/>
      <c r="GQ331" s="87">
        <f t="shared" si="316"/>
        <v>10250</v>
      </c>
      <c r="GR331" s="96">
        <f t="shared" si="312"/>
        <v>0</v>
      </c>
      <c r="GS331" s="20" t="s">
        <v>1021</v>
      </c>
      <c r="GT331" s="96">
        <f t="shared" si="326"/>
        <v>8200</v>
      </c>
      <c r="GU331" s="96">
        <f t="shared" si="327"/>
        <v>0</v>
      </c>
      <c r="GV331" s="96">
        <v>0</v>
      </c>
      <c r="GW331" s="87">
        <v>0</v>
      </c>
      <c r="GX331" s="88">
        <f>GW331/GQ331</f>
        <v>0</v>
      </c>
      <c r="GY331" s="96">
        <f>GQ331</f>
        <v>10250</v>
      </c>
      <c r="GZ331" s="96">
        <f t="shared" si="313"/>
        <v>492000</v>
      </c>
    </row>
    <row r="332" spans="1:210" s="27" customFormat="1" ht="30" customHeight="1">
      <c r="A332" s="17">
        <v>316</v>
      </c>
      <c r="B332" s="18" t="s">
        <v>725</v>
      </c>
      <c r="C332" s="53" t="s">
        <v>726</v>
      </c>
      <c r="D332" s="55"/>
      <c r="E332" s="51">
        <v>132</v>
      </c>
      <c r="F332" s="19" t="s">
        <v>970</v>
      </c>
      <c r="G332" s="20" t="s">
        <v>981</v>
      </c>
      <c r="H332" s="60"/>
      <c r="I332" s="90" t="s">
        <v>1026</v>
      </c>
      <c r="J332" s="14">
        <v>8100</v>
      </c>
      <c r="K332" s="14"/>
      <c r="L332" s="14">
        <f>(J332*13.12%)+J332</f>
        <v>9162.7199999999993</v>
      </c>
      <c r="M332" s="14">
        <f>(L332*9.28%)+L332</f>
        <v>10013.020415999999</v>
      </c>
      <c r="N332" s="14">
        <f>M332</f>
        <v>10013.020415999999</v>
      </c>
      <c r="O332" s="14">
        <f t="shared" si="314"/>
        <v>1321718.6949119999</v>
      </c>
      <c r="P332" s="286"/>
      <c r="Q332" s="39"/>
      <c r="R332" s="30"/>
      <c r="S332" s="31"/>
      <c r="T332" s="31"/>
      <c r="U332" s="4"/>
      <c r="V332" s="39"/>
      <c r="W332" s="30"/>
      <c r="X332" s="31"/>
      <c r="Y332" s="31"/>
      <c r="Z332" s="286"/>
      <c r="AA332" s="39">
        <v>18710</v>
      </c>
      <c r="AB332" s="39">
        <v>0</v>
      </c>
      <c r="AC332" s="31">
        <v>18710</v>
      </c>
      <c r="AD332" s="31">
        <v>2469720</v>
      </c>
      <c r="AE332" s="4"/>
      <c r="AF332" s="39"/>
      <c r="AG332" s="30"/>
      <c r="AH332" s="31"/>
      <c r="AI332" s="31"/>
      <c r="AJ332" s="4"/>
      <c r="AK332" s="39"/>
      <c r="AL332" s="39"/>
      <c r="AM332" s="31"/>
      <c r="AN332" s="31"/>
      <c r="AO332" s="4"/>
      <c r="AP332" s="39"/>
      <c r="AQ332" s="30"/>
      <c r="AR332" s="31"/>
      <c r="AS332" s="14"/>
      <c r="AT332" s="4"/>
      <c r="AU332" s="39"/>
      <c r="AV332" s="30"/>
      <c r="AW332" s="31"/>
      <c r="AX332" s="14"/>
      <c r="AY332" s="4"/>
      <c r="AZ332" s="39"/>
      <c r="BA332" s="30"/>
      <c r="BB332" s="31"/>
      <c r="BC332" s="31"/>
      <c r="BD332" s="4"/>
      <c r="BE332" s="39"/>
      <c r="BF332" s="30"/>
      <c r="BG332" s="31"/>
      <c r="BH332" s="14"/>
      <c r="BI332" s="4"/>
      <c r="BJ332" s="39"/>
      <c r="BK332" s="30"/>
      <c r="BL332" s="31"/>
      <c r="BM332" s="14"/>
      <c r="BN332" s="4"/>
      <c r="BO332" s="39"/>
      <c r="BP332" s="30"/>
      <c r="BQ332" s="31"/>
      <c r="BR332" s="14"/>
      <c r="BS332" s="4"/>
      <c r="BT332" s="39"/>
      <c r="BU332" s="30"/>
      <c r="BV332" s="31"/>
      <c r="BW332" s="14"/>
      <c r="BX332" s="4"/>
      <c r="BY332" s="39"/>
      <c r="BZ332" s="30"/>
      <c r="CA332" s="31"/>
      <c r="CB332" s="14"/>
      <c r="CC332" s="4"/>
      <c r="CD332" s="35"/>
      <c r="CE332" s="33"/>
      <c r="CF332" s="31"/>
      <c r="CG332" s="14"/>
      <c r="CH332" s="4"/>
      <c r="CI332" s="39">
        <v>24960</v>
      </c>
      <c r="CJ332" s="34">
        <v>0</v>
      </c>
      <c r="CK332" s="31">
        <v>24960</v>
      </c>
      <c r="CL332" s="14">
        <v>3294720</v>
      </c>
      <c r="CM332" s="4"/>
      <c r="CN332" s="39"/>
      <c r="CO332" s="30"/>
      <c r="CP332" s="31"/>
      <c r="CQ332" s="14"/>
      <c r="CR332" s="4"/>
      <c r="CS332" s="39"/>
      <c r="CT332" s="39"/>
      <c r="CU332" s="39"/>
      <c r="CV332" s="14"/>
      <c r="CW332" s="4"/>
      <c r="CX332" s="39"/>
      <c r="CY332" s="30"/>
      <c r="CZ332" s="31"/>
      <c r="DA332" s="14"/>
      <c r="DB332" s="286"/>
      <c r="DC332" s="14"/>
      <c r="DD332" s="14"/>
      <c r="DE332" s="14"/>
      <c r="DF332" s="14"/>
      <c r="DG332" s="4"/>
      <c r="DH332" s="39"/>
      <c r="DI332" s="30"/>
      <c r="DJ332" s="31"/>
      <c r="DK332" s="14"/>
      <c r="DL332" s="4"/>
      <c r="DM332" s="39"/>
      <c r="DN332" s="30"/>
      <c r="DO332" s="31"/>
      <c r="DP332" s="14"/>
      <c r="DQ332" s="4"/>
      <c r="DR332" s="39"/>
      <c r="DS332" s="30"/>
      <c r="DT332" s="31"/>
      <c r="DU332" s="14"/>
      <c r="DV332" s="4"/>
      <c r="DW332" s="45">
        <v>32243</v>
      </c>
      <c r="DX332" s="61">
        <v>0</v>
      </c>
      <c r="DY332" s="61">
        <v>32243</v>
      </c>
      <c r="DZ332" s="14">
        <v>4256076</v>
      </c>
      <c r="EA332" s="4"/>
      <c r="EB332" s="39"/>
      <c r="EC332" s="43"/>
      <c r="ED332" s="31"/>
      <c r="EE332" s="14"/>
      <c r="EF332" s="4"/>
      <c r="EG332" s="39"/>
      <c r="EH332" s="30"/>
      <c r="EI332" s="31"/>
      <c r="EJ332" s="14"/>
      <c r="EK332" s="4"/>
      <c r="EL332" s="39"/>
      <c r="EM332" s="30"/>
      <c r="EN332" s="31"/>
      <c r="EO332" s="14"/>
      <c r="EP332" s="4"/>
      <c r="EQ332" s="39"/>
      <c r="ER332" s="30"/>
      <c r="ES332" s="31"/>
      <c r="ET332" s="14"/>
      <c r="EU332" s="4"/>
      <c r="EV332" s="39"/>
      <c r="EW332" s="30"/>
      <c r="EX332" s="31"/>
      <c r="EY332" s="14"/>
      <c r="EZ332" s="286"/>
      <c r="FA332" s="39"/>
      <c r="FB332" s="30"/>
      <c r="FC332" s="31"/>
      <c r="FD332" s="14"/>
      <c r="FE332" s="4"/>
      <c r="FF332" s="39"/>
      <c r="FG332" s="30"/>
      <c r="FH332" s="31"/>
      <c r="FI332" s="14"/>
      <c r="FJ332" s="94"/>
      <c r="FK332" s="87">
        <f t="shared" si="315"/>
        <v>10013.020415999999</v>
      </c>
      <c r="FL332" s="87"/>
      <c r="FM332" s="87"/>
      <c r="FN332" s="87">
        <f t="shared" si="348"/>
        <v>18710</v>
      </c>
      <c r="FO332" s="87"/>
      <c r="FP332" s="87"/>
      <c r="FQ332" s="87"/>
      <c r="FR332" s="87"/>
      <c r="FS332" s="87"/>
      <c r="FT332" s="87"/>
      <c r="FU332" s="87"/>
      <c r="FV332" s="87"/>
      <c r="FW332" s="87"/>
      <c r="FX332" s="87"/>
      <c r="FY332" s="87"/>
      <c r="FZ332" s="87">
        <f t="shared" si="337"/>
        <v>24960</v>
      </c>
      <c r="GA332" s="87"/>
      <c r="GB332" s="87"/>
      <c r="GC332" s="87"/>
      <c r="GD332" s="87"/>
      <c r="GE332" s="87"/>
      <c r="GF332" s="87"/>
      <c r="GG332" s="87"/>
      <c r="GH332" s="87"/>
      <c r="GI332" s="87"/>
      <c r="GJ332" s="87"/>
      <c r="GK332" s="87"/>
      <c r="GL332" s="87"/>
      <c r="GM332" s="87"/>
      <c r="GN332" s="87"/>
      <c r="GO332" s="87"/>
      <c r="GP332" s="95"/>
      <c r="GQ332" s="87">
        <f t="shared" si="316"/>
        <v>10013.020415999999</v>
      </c>
      <c r="GR332" s="96">
        <f t="shared" si="312"/>
        <v>18710</v>
      </c>
      <c r="GS332" s="20" t="str">
        <f t="shared" ref="GS332:GS366" si="384">INDEX($FL$15:$GO$15,1,MATCH(GR332,FL332:GO332,0))</f>
        <v>ARPA MEDICAL S.A.S.</v>
      </c>
      <c r="GT332" s="98">
        <f t="shared" si="326"/>
        <v>8010.4163327999995</v>
      </c>
      <c r="GU332" s="98">
        <f t="shared" ref="GU332:GU333" si="385">FK332*1.2</f>
        <v>12015.624499199999</v>
      </c>
      <c r="GV332" s="96">
        <f t="shared" ref="GV332:GV366" si="386">AVERAGE(FL332:GO332)</f>
        <v>21835</v>
      </c>
      <c r="GW332" s="87">
        <f>GV332-GR332</f>
        <v>3125</v>
      </c>
      <c r="GX332" s="88">
        <f>GW332/GR332</f>
        <v>0.16702298236237306</v>
      </c>
      <c r="GY332" s="96">
        <f t="shared" ref="GY332:GY366" si="387">GR332</f>
        <v>18710</v>
      </c>
      <c r="GZ332" s="96">
        <f t="shared" si="313"/>
        <v>2469720</v>
      </c>
      <c r="HB332" s="84"/>
    </row>
    <row r="333" spans="1:210" s="27" customFormat="1" ht="30" customHeight="1">
      <c r="A333" s="17">
        <v>317</v>
      </c>
      <c r="B333" s="18" t="s">
        <v>727</v>
      </c>
      <c r="C333" s="53" t="s">
        <v>728</v>
      </c>
      <c r="D333" s="55"/>
      <c r="E333" s="51">
        <v>24</v>
      </c>
      <c r="F333" s="19" t="s">
        <v>970</v>
      </c>
      <c r="G333" s="20" t="s">
        <v>981</v>
      </c>
      <c r="H333" s="60"/>
      <c r="I333" s="90" t="s">
        <v>1027</v>
      </c>
      <c r="J333" s="14">
        <v>8100</v>
      </c>
      <c r="K333" s="14"/>
      <c r="L333" s="14"/>
      <c r="M333" s="14"/>
      <c r="N333" s="14">
        <f t="shared" ref="N333:N341" si="388">J333</f>
        <v>8100</v>
      </c>
      <c r="O333" s="14">
        <f t="shared" si="314"/>
        <v>194400</v>
      </c>
      <c r="P333" s="286"/>
      <c r="Q333" s="39"/>
      <c r="R333" s="30"/>
      <c r="S333" s="31"/>
      <c r="T333" s="31"/>
      <c r="U333" s="4"/>
      <c r="V333" s="39"/>
      <c r="W333" s="30"/>
      <c r="X333" s="31"/>
      <c r="Y333" s="31"/>
      <c r="Z333" s="286"/>
      <c r="AA333" s="39">
        <v>18710</v>
      </c>
      <c r="AB333" s="39">
        <v>0</v>
      </c>
      <c r="AC333" s="31">
        <v>18710</v>
      </c>
      <c r="AD333" s="31">
        <v>449040</v>
      </c>
      <c r="AE333" s="4"/>
      <c r="AF333" s="39"/>
      <c r="AG333" s="30"/>
      <c r="AH333" s="31"/>
      <c r="AI333" s="31"/>
      <c r="AJ333" s="4"/>
      <c r="AK333" s="39"/>
      <c r="AL333" s="39"/>
      <c r="AM333" s="31"/>
      <c r="AN333" s="31"/>
      <c r="AO333" s="4"/>
      <c r="AP333" s="39"/>
      <c r="AQ333" s="30"/>
      <c r="AR333" s="31"/>
      <c r="AS333" s="14"/>
      <c r="AT333" s="4"/>
      <c r="AU333" s="39"/>
      <c r="AV333" s="30"/>
      <c r="AW333" s="31"/>
      <c r="AX333" s="14"/>
      <c r="AY333" s="4"/>
      <c r="AZ333" s="39"/>
      <c r="BA333" s="30"/>
      <c r="BB333" s="31"/>
      <c r="BC333" s="31"/>
      <c r="BD333" s="4"/>
      <c r="BE333" s="39"/>
      <c r="BF333" s="30"/>
      <c r="BG333" s="31"/>
      <c r="BH333" s="14"/>
      <c r="BI333" s="4"/>
      <c r="BJ333" s="39"/>
      <c r="BK333" s="30"/>
      <c r="BL333" s="31"/>
      <c r="BM333" s="14"/>
      <c r="BN333" s="4"/>
      <c r="BO333" s="39"/>
      <c r="BP333" s="30"/>
      <c r="BQ333" s="31"/>
      <c r="BR333" s="14"/>
      <c r="BS333" s="4"/>
      <c r="BT333" s="39"/>
      <c r="BU333" s="30"/>
      <c r="BV333" s="31"/>
      <c r="BW333" s="14"/>
      <c r="BX333" s="4"/>
      <c r="BY333" s="39"/>
      <c r="BZ333" s="30"/>
      <c r="CA333" s="31"/>
      <c r="CB333" s="14"/>
      <c r="CC333" s="4"/>
      <c r="CD333" s="35"/>
      <c r="CE333" s="33"/>
      <c r="CF333" s="31"/>
      <c r="CG333" s="14"/>
      <c r="CH333" s="4"/>
      <c r="CI333" s="39">
        <v>24960</v>
      </c>
      <c r="CJ333" s="34">
        <v>0</v>
      </c>
      <c r="CK333" s="31">
        <v>24960</v>
      </c>
      <c r="CL333" s="14">
        <v>599040</v>
      </c>
      <c r="CM333" s="4"/>
      <c r="CN333" s="39"/>
      <c r="CO333" s="30"/>
      <c r="CP333" s="31"/>
      <c r="CQ333" s="14"/>
      <c r="CR333" s="4"/>
      <c r="CS333" s="39"/>
      <c r="CT333" s="39"/>
      <c r="CU333" s="39"/>
      <c r="CV333" s="14"/>
      <c r="CW333" s="4"/>
      <c r="CX333" s="39"/>
      <c r="CY333" s="30"/>
      <c r="CZ333" s="31"/>
      <c r="DA333" s="14"/>
      <c r="DB333" s="286"/>
      <c r="DC333" s="14"/>
      <c r="DD333" s="14"/>
      <c r="DE333" s="14"/>
      <c r="DF333" s="14"/>
      <c r="DG333" s="4"/>
      <c r="DH333" s="39"/>
      <c r="DI333" s="30"/>
      <c r="DJ333" s="31"/>
      <c r="DK333" s="14"/>
      <c r="DL333" s="4"/>
      <c r="DM333" s="39"/>
      <c r="DN333" s="30"/>
      <c r="DO333" s="31"/>
      <c r="DP333" s="14"/>
      <c r="DQ333" s="4"/>
      <c r="DR333" s="39"/>
      <c r="DS333" s="30"/>
      <c r="DT333" s="31"/>
      <c r="DU333" s="14"/>
      <c r="DV333" s="4"/>
      <c r="DW333" s="45">
        <v>34539</v>
      </c>
      <c r="DX333" s="61">
        <v>0</v>
      </c>
      <c r="DY333" s="61">
        <v>34539</v>
      </c>
      <c r="DZ333" s="14">
        <v>828936</v>
      </c>
      <c r="EA333" s="4"/>
      <c r="EB333" s="39"/>
      <c r="EC333" s="43"/>
      <c r="ED333" s="31"/>
      <c r="EE333" s="14"/>
      <c r="EF333" s="4"/>
      <c r="EG333" s="39"/>
      <c r="EH333" s="30"/>
      <c r="EI333" s="31"/>
      <c r="EJ333" s="14"/>
      <c r="EK333" s="4"/>
      <c r="EL333" s="39"/>
      <c r="EM333" s="30"/>
      <c r="EN333" s="31"/>
      <c r="EO333" s="14"/>
      <c r="EP333" s="4"/>
      <c r="EQ333" s="39"/>
      <c r="ER333" s="30"/>
      <c r="ES333" s="31"/>
      <c r="ET333" s="14"/>
      <c r="EU333" s="4"/>
      <c r="EV333" s="39"/>
      <c r="EW333" s="30"/>
      <c r="EX333" s="31"/>
      <c r="EY333" s="14"/>
      <c r="EZ333" s="286"/>
      <c r="FA333" s="39"/>
      <c r="FB333" s="30"/>
      <c r="FC333" s="31"/>
      <c r="FD333" s="14"/>
      <c r="FE333" s="4"/>
      <c r="FF333" s="39"/>
      <c r="FG333" s="30"/>
      <c r="FH333" s="31"/>
      <c r="FI333" s="14"/>
      <c r="FJ333" s="94"/>
      <c r="FK333" s="87">
        <f t="shared" si="315"/>
        <v>8100</v>
      </c>
      <c r="FL333" s="87"/>
      <c r="FM333" s="87"/>
      <c r="FN333" s="87">
        <f t="shared" si="348"/>
        <v>18710</v>
      </c>
      <c r="FO333" s="87"/>
      <c r="FP333" s="87"/>
      <c r="FQ333" s="87"/>
      <c r="FR333" s="87"/>
      <c r="FS333" s="87"/>
      <c r="FT333" s="87"/>
      <c r="FU333" s="87"/>
      <c r="FV333" s="87"/>
      <c r="FW333" s="87"/>
      <c r="FX333" s="87"/>
      <c r="FY333" s="87"/>
      <c r="FZ333" s="87">
        <f t="shared" si="337"/>
        <v>24960</v>
      </c>
      <c r="GA333" s="87"/>
      <c r="GB333" s="87"/>
      <c r="GC333" s="87"/>
      <c r="GD333" s="87"/>
      <c r="GE333" s="87"/>
      <c r="GF333" s="87"/>
      <c r="GG333" s="87"/>
      <c r="GH333" s="87"/>
      <c r="GI333" s="87"/>
      <c r="GJ333" s="87"/>
      <c r="GK333" s="87"/>
      <c r="GL333" s="87"/>
      <c r="GM333" s="87"/>
      <c r="GN333" s="87"/>
      <c r="GO333" s="87"/>
      <c r="GP333" s="95"/>
      <c r="GQ333" s="87">
        <f t="shared" si="316"/>
        <v>8100</v>
      </c>
      <c r="GR333" s="96">
        <f t="shared" si="312"/>
        <v>18710</v>
      </c>
      <c r="GS333" s="20" t="str">
        <f t="shared" si="384"/>
        <v>ARPA MEDICAL S.A.S.</v>
      </c>
      <c r="GT333" s="98">
        <f t="shared" si="326"/>
        <v>6480</v>
      </c>
      <c r="GU333" s="98">
        <f t="shared" si="385"/>
        <v>9720</v>
      </c>
      <c r="GV333" s="96">
        <f t="shared" si="386"/>
        <v>21835</v>
      </c>
      <c r="GW333" s="87">
        <f>GV333-GR333</f>
        <v>3125</v>
      </c>
      <c r="GX333" s="88">
        <f>GW333/GR333</f>
        <v>0.16702298236237306</v>
      </c>
      <c r="GY333" s="96">
        <f t="shared" si="387"/>
        <v>18710</v>
      </c>
      <c r="GZ333" s="96">
        <f t="shared" si="313"/>
        <v>449040</v>
      </c>
      <c r="HB333" s="84"/>
    </row>
    <row r="334" spans="1:210" s="27" customFormat="1" ht="30" customHeight="1">
      <c r="A334" s="17">
        <v>318</v>
      </c>
      <c r="B334" s="18" t="s">
        <v>729</v>
      </c>
      <c r="C334" s="53" t="s">
        <v>730</v>
      </c>
      <c r="D334" s="55"/>
      <c r="E334" s="51">
        <v>72</v>
      </c>
      <c r="F334" s="19" t="s">
        <v>970</v>
      </c>
      <c r="G334" s="20" t="s">
        <v>981</v>
      </c>
      <c r="H334" s="60"/>
      <c r="I334" s="90" t="s">
        <v>1027</v>
      </c>
      <c r="J334" s="14">
        <v>10367</v>
      </c>
      <c r="K334" s="14"/>
      <c r="L334" s="14"/>
      <c r="M334" s="14"/>
      <c r="N334" s="14">
        <f t="shared" si="388"/>
        <v>10367</v>
      </c>
      <c r="O334" s="14">
        <f t="shared" si="314"/>
        <v>746424</v>
      </c>
      <c r="P334" s="286"/>
      <c r="Q334" s="39"/>
      <c r="R334" s="30"/>
      <c r="S334" s="31"/>
      <c r="T334" s="31"/>
      <c r="U334" s="4"/>
      <c r="V334" s="39"/>
      <c r="W334" s="30"/>
      <c r="X334" s="31"/>
      <c r="Y334" s="31"/>
      <c r="Z334" s="286"/>
      <c r="AA334" s="39">
        <v>20450</v>
      </c>
      <c r="AB334" s="39">
        <v>0</v>
      </c>
      <c r="AC334" s="31">
        <v>20450</v>
      </c>
      <c r="AD334" s="31">
        <v>1472400</v>
      </c>
      <c r="AE334" s="4"/>
      <c r="AF334" s="39"/>
      <c r="AG334" s="30"/>
      <c r="AH334" s="31"/>
      <c r="AI334" s="31"/>
      <c r="AJ334" s="4"/>
      <c r="AK334" s="39"/>
      <c r="AL334" s="39"/>
      <c r="AM334" s="31"/>
      <c r="AN334" s="31"/>
      <c r="AO334" s="4"/>
      <c r="AP334" s="39"/>
      <c r="AQ334" s="30"/>
      <c r="AR334" s="31"/>
      <c r="AS334" s="14"/>
      <c r="AT334" s="4"/>
      <c r="AU334" s="39"/>
      <c r="AV334" s="30"/>
      <c r="AW334" s="31"/>
      <c r="AX334" s="14"/>
      <c r="AY334" s="4"/>
      <c r="AZ334" s="39"/>
      <c r="BA334" s="30"/>
      <c r="BB334" s="31"/>
      <c r="BC334" s="31"/>
      <c r="BD334" s="4"/>
      <c r="BE334" s="39"/>
      <c r="BF334" s="30"/>
      <c r="BG334" s="31"/>
      <c r="BH334" s="14"/>
      <c r="BI334" s="4"/>
      <c r="BJ334" s="39"/>
      <c r="BK334" s="30"/>
      <c r="BL334" s="31"/>
      <c r="BM334" s="14"/>
      <c r="BN334" s="4"/>
      <c r="BO334" s="39"/>
      <c r="BP334" s="30"/>
      <c r="BQ334" s="31"/>
      <c r="BR334" s="14"/>
      <c r="BS334" s="4"/>
      <c r="BT334" s="39"/>
      <c r="BU334" s="30"/>
      <c r="BV334" s="31"/>
      <c r="BW334" s="14"/>
      <c r="BX334" s="4"/>
      <c r="BY334" s="39"/>
      <c r="BZ334" s="30"/>
      <c r="CA334" s="31"/>
      <c r="CB334" s="14"/>
      <c r="CC334" s="4"/>
      <c r="CD334" s="35"/>
      <c r="CE334" s="33"/>
      <c r="CF334" s="31"/>
      <c r="CG334" s="14"/>
      <c r="CH334" s="4"/>
      <c r="CI334" s="39">
        <v>24960</v>
      </c>
      <c r="CJ334" s="34">
        <v>0</v>
      </c>
      <c r="CK334" s="31">
        <v>24960</v>
      </c>
      <c r="CL334" s="14">
        <v>1797120</v>
      </c>
      <c r="CM334" s="4"/>
      <c r="CN334" s="39"/>
      <c r="CO334" s="30"/>
      <c r="CP334" s="31"/>
      <c r="CQ334" s="14"/>
      <c r="CR334" s="4"/>
      <c r="CS334" s="39"/>
      <c r="CT334" s="39"/>
      <c r="CU334" s="39"/>
      <c r="CV334" s="14"/>
      <c r="CW334" s="4"/>
      <c r="CX334" s="39"/>
      <c r="CY334" s="30"/>
      <c r="CZ334" s="31"/>
      <c r="DA334" s="14"/>
      <c r="DB334" s="286"/>
      <c r="DC334" s="14"/>
      <c r="DD334" s="14"/>
      <c r="DE334" s="14"/>
      <c r="DF334" s="14"/>
      <c r="DG334" s="4"/>
      <c r="DH334" s="39"/>
      <c r="DI334" s="30"/>
      <c r="DJ334" s="31"/>
      <c r="DK334" s="14"/>
      <c r="DL334" s="4"/>
      <c r="DM334" s="39"/>
      <c r="DN334" s="30"/>
      <c r="DO334" s="31"/>
      <c r="DP334" s="14"/>
      <c r="DQ334" s="4"/>
      <c r="DR334" s="39"/>
      <c r="DS334" s="30"/>
      <c r="DT334" s="31"/>
      <c r="DU334" s="14"/>
      <c r="DV334" s="4"/>
      <c r="DW334" s="46"/>
      <c r="DX334" s="61"/>
      <c r="DY334" s="61"/>
      <c r="DZ334" s="14"/>
      <c r="EA334" s="4"/>
      <c r="EB334" s="39"/>
      <c r="EC334" s="43"/>
      <c r="ED334" s="31"/>
      <c r="EE334" s="14"/>
      <c r="EF334" s="4"/>
      <c r="EG334" s="39"/>
      <c r="EH334" s="30"/>
      <c r="EI334" s="31"/>
      <c r="EJ334" s="14"/>
      <c r="EK334" s="4"/>
      <c r="EL334" s="39"/>
      <c r="EM334" s="30"/>
      <c r="EN334" s="31"/>
      <c r="EO334" s="14"/>
      <c r="EP334" s="4"/>
      <c r="EQ334" s="39"/>
      <c r="ER334" s="30"/>
      <c r="ES334" s="31"/>
      <c r="ET334" s="14"/>
      <c r="EU334" s="4"/>
      <c r="EV334" s="39"/>
      <c r="EW334" s="30"/>
      <c r="EX334" s="31"/>
      <c r="EY334" s="14"/>
      <c r="EZ334" s="286"/>
      <c r="FA334" s="39"/>
      <c r="FB334" s="30"/>
      <c r="FC334" s="31"/>
      <c r="FD334" s="14"/>
      <c r="FE334" s="4"/>
      <c r="FF334" s="39"/>
      <c r="FG334" s="30"/>
      <c r="FH334" s="31"/>
      <c r="FI334" s="14"/>
      <c r="FJ334" s="94"/>
      <c r="FK334" s="87">
        <f t="shared" si="315"/>
        <v>10367</v>
      </c>
      <c r="FL334" s="87"/>
      <c r="FM334" s="87"/>
      <c r="FN334" s="87">
        <f t="shared" si="348"/>
        <v>20450</v>
      </c>
      <c r="FO334" s="87"/>
      <c r="FP334" s="87"/>
      <c r="FQ334" s="87"/>
      <c r="FR334" s="87"/>
      <c r="FS334" s="87"/>
      <c r="FT334" s="87"/>
      <c r="FU334" s="87"/>
      <c r="FV334" s="87"/>
      <c r="FW334" s="87"/>
      <c r="FX334" s="87"/>
      <c r="FY334" s="87"/>
      <c r="FZ334" s="87">
        <f t="shared" si="337"/>
        <v>24960</v>
      </c>
      <c r="GA334" s="87"/>
      <c r="GB334" s="87"/>
      <c r="GC334" s="87"/>
      <c r="GD334" s="87"/>
      <c r="GE334" s="87"/>
      <c r="GF334" s="87"/>
      <c r="GG334" s="87"/>
      <c r="GH334" s="87"/>
      <c r="GI334" s="87"/>
      <c r="GJ334" s="87"/>
      <c r="GK334" s="87"/>
      <c r="GL334" s="87"/>
      <c r="GM334" s="87"/>
      <c r="GN334" s="87"/>
      <c r="GO334" s="87"/>
      <c r="GP334" s="95"/>
      <c r="GQ334" s="87">
        <f t="shared" si="316"/>
        <v>10367</v>
      </c>
      <c r="GR334" s="96">
        <f t="shared" si="312"/>
        <v>20450</v>
      </c>
      <c r="GS334" s="20" t="str">
        <f t="shared" si="384"/>
        <v>ARPA MEDICAL S.A.S.</v>
      </c>
      <c r="GT334" s="96">
        <f t="shared" si="326"/>
        <v>8293.6</v>
      </c>
      <c r="GU334" s="96">
        <f t="shared" si="327"/>
        <v>24540</v>
      </c>
      <c r="GV334" s="96">
        <f t="shared" si="386"/>
        <v>22705</v>
      </c>
      <c r="GW334" s="87">
        <f>GV334-GR334</f>
        <v>2255</v>
      </c>
      <c r="GX334" s="88">
        <f>GW334/GR334</f>
        <v>0.11026894865525673</v>
      </c>
      <c r="GY334" s="96">
        <f t="shared" si="387"/>
        <v>20450</v>
      </c>
      <c r="GZ334" s="96">
        <f t="shared" si="313"/>
        <v>1472400</v>
      </c>
    </row>
    <row r="335" spans="1:210" s="27" customFormat="1" ht="30" customHeight="1">
      <c r="A335" s="17">
        <v>319</v>
      </c>
      <c r="B335" s="18" t="s">
        <v>731</v>
      </c>
      <c r="C335" s="53" t="s">
        <v>732</v>
      </c>
      <c r="D335" s="55"/>
      <c r="E335" s="51">
        <v>48</v>
      </c>
      <c r="F335" s="19" t="s">
        <v>970</v>
      </c>
      <c r="G335" s="20" t="s">
        <v>981</v>
      </c>
      <c r="H335" s="60"/>
      <c r="I335" s="90" t="s">
        <v>1027</v>
      </c>
      <c r="J335" s="14">
        <v>3672</v>
      </c>
      <c r="K335" s="14"/>
      <c r="L335" s="14"/>
      <c r="M335" s="14"/>
      <c r="N335" s="14">
        <f t="shared" si="388"/>
        <v>3672</v>
      </c>
      <c r="O335" s="14">
        <f t="shared" si="314"/>
        <v>176256</v>
      </c>
      <c r="P335" s="286"/>
      <c r="Q335" s="39"/>
      <c r="R335" s="30"/>
      <c r="S335" s="31"/>
      <c r="T335" s="31"/>
      <c r="U335" s="4"/>
      <c r="V335" s="39"/>
      <c r="W335" s="30"/>
      <c r="X335" s="31"/>
      <c r="Y335" s="31"/>
      <c r="Z335" s="286"/>
      <c r="AA335" s="39">
        <v>10530</v>
      </c>
      <c r="AB335" s="39">
        <v>0</v>
      </c>
      <c r="AC335" s="31">
        <v>10530</v>
      </c>
      <c r="AD335" s="31">
        <v>505440</v>
      </c>
      <c r="AE335" s="4"/>
      <c r="AF335" s="39"/>
      <c r="AG335" s="30"/>
      <c r="AH335" s="31"/>
      <c r="AI335" s="31"/>
      <c r="AJ335" s="4"/>
      <c r="AK335" s="39"/>
      <c r="AL335" s="39"/>
      <c r="AM335" s="31"/>
      <c r="AN335" s="31"/>
      <c r="AO335" s="4"/>
      <c r="AP335" s="39"/>
      <c r="AQ335" s="30"/>
      <c r="AR335" s="31"/>
      <c r="AS335" s="14"/>
      <c r="AT335" s="4"/>
      <c r="AU335" s="39"/>
      <c r="AV335" s="30"/>
      <c r="AW335" s="31"/>
      <c r="AX335" s="14"/>
      <c r="AY335" s="4"/>
      <c r="AZ335" s="39"/>
      <c r="BA335" s="30"/>
      <c r="BB335" s="31"/>
      <c r="BC335" s="31"/>
      <c r="BD335" s="4"/>
      <c r="BE335" s="39"/>
      <c r="BF335" s="30"/>
      <c r="BG335" s="31"/>
      <c r="BH335" s="14"/>
      <c r="BI335" s="4"/>
      <c r="BJ335" s="39"/>
      <c r="BK335" s="30"/>
      <c r="BL335" s="31"/>
      <c r="BM335" s="14"/>
      <c r="BN335" s="4"/>
      <c r="BO335" s="39"/>
      <c r="BP335" s="30"/>
      <c r="BQ335" s="31"/>
      <c r="BR335" s="14"/>
      <c r="BS335" s="4"/>
      <c r="BT335" s="39"/>
      <c r="BU335" s="30"/>
      <c r="BV335" s="31"/>
      <c r="BW335" s="14"/>
      <c r="BX335" s="4"/>
      <c r="BY335" s="39"/>
      <c r="BZ335" s="30"/>
      <c r="CA335" s="31"/>
      <c r="CB335" s="14"/>
      <c r="CC335" s="4"/>
      <c r="CD335" s="35">
        <v>6720</v>
      </c>
      <c r="CE335" s="37">
        <v>1277</v>
      </c>
      <c r="CF335" s="31">
        <v>7997</v>
      </c>
      <c r="CG335" s="14">
        <v>383856</v>
      </c>
      <c r="CH335" s="4"/>
      <c r="CI335" s="39">
        <v>4902</v>
      </c>
      <c r="CJ335" s="34">
        <v>0</v>
      </c>
      <c r="CK335" s="31">
        <v>4902</v>
      </c>
      <c r="CL335" s="14">
        <v>235296</v>
      </c>
      <c r="CM335" s="4"/>
      <c r="CN335" s="39"/>
      <c r="CO335" s="30"/>
      <c r="CP335" s="31"/>
      <c r="CQ335" s="14"/>
      <c r="CR335" s="4"/>
      <c r="CS335" s="39"/>
      <c r="CT335" s="39"/>
      <c r="CU335" s="39"/>
      <c r="CV335" s="14"/>
      <c r="CW335" s="4"/>
      <c r="CX335" s="39"/>
      <c r="CY335" s="30"/>
      <c r="CZ335" s="31"/>
      <c r="DA335" s="14"/>
      <c r="DB335" s="286"/>
      <c r="DC335" s="43"/>
      <c r="DD335" s="43"/>
      <c r="DE335" s="14"/>
      <c r="DF335" s="14"/>
      <c r="DG335" s="4"/>
      <c r="DH335" s="39"/>
      <c r="DI335" s="30"/>
      <c r="DJ335" s="31"/>
      <c r="DK335" s="14"/>
      <c r="DL335" s="4"/>
      <c r="DM335" s="39"/>
      <c r="DN335" s="30"/>
      <c r="DO335" s="31"/>
      <c r="DP335" s="14"/>
      <c r="DQ335" s="4"/>
      <c r="DR335" s="39"/>
      <c r="DS335" s="30"/>
      <c r="DT335" s="31"/>
      <c r="DU335" s="14"/>
      <c r="DV335" s="4"/>
      <c r="DW335" s="46"/>
      <c r="DX335" s="61"/>
      <c r="DY335" s="61"/>
      <c r="DZ335" s="14"/>
      <c r="EA335" s="4"/>
      <c r="EB335" s="39"/>
      <c r="EC335" s="43"/>
      <c r="ED335" s="31"/>
      <c r="EE335" s="14"/>
      <c r="EF335" s="4"/>
      <c r="EG335" s="39"/>
      <c r="EH335" s="30"/>
      <c r="EI335" s="31"/>
      <c r="EJ335" s="14"/>
      <c r="EK335" s="4"/>
      <c r="EL335" s="39"/>
      <c r="EM335" s="30"/>
      <c r="EN335" s="31"/>
      <c r="EO335" s="14"/>
      <c r="EP335" s="4"/>
      <c r="EQ335" s="39"/>
      <c r="ER335" s="30"/>
      <c r="ES335" s="31"/>
      <c r="ET335" s="14"/>
      <c r="EU335" s="4"/>
      <c r="EV335" s="39"/>
      <c r="EW335" s="30"/>
      <c r="EX335" s="31"/>
      <c r="EY335" s="14"/>
      <c r="EZ335" s="286"/>
      <c r="FA335" s="39"/>
      <c r="FB335" s="30"/>
      <c r="FC335" s="31"/>
      <c r="FD335" s="14"/>
      <c r="FE335" s="4"/>
      <c r="FF335" s="39"/>
      <c r="FG335" s="30"/>
      <c r="FH335" s="31"/>
      <c r="FI335" s="14"/>
      <c r="FJ335" s="94"/>
      <c r="FK335" s="87">
        <f t="shared" si="315"/>
        <v>3672</v>
      </c>
      <c r="FL335" s="87"/>
      <c r="FM335" s="87"/>
      <c r="FN335" s="87"/>
      <c r="FO335" s="87"/>
      <c r="FP335" s="87"/>
      <c r="FQ335" s="87"/>
      <c r="FR335" s="87"/>
      <c r="FS335" s="87"/>
      <c r="FT335" s="87"/>
      <c r="FU335" s="87"/>
      <c r="FV335" s="87"/>
      <c r="FW335" s="87"/>
      <c r="FX335" s="87"/>
      <c r="FY335" s="87"/>
      <c r="FZ335" s="87">
        <f t="shared" si="337"/>
        <v>4902</v>
      </c>
      <c r="GA335" s="87"/>
      <c r="GB335" s="87"/>
      <c r="GC335" s="87"/>
      <c r="GD335" s="87"/>
      <c r="GE335" s="87"/>
      <c r="GF335" s="87"/>
      <c r="GG335" s="87"/>
      <c r="GH335" s="87"/>
      <c r="GI335" s="87"/>
      <c r="GJ335" s="87"/>
      <c r="GK335" s="87"/>
      <c r="GL335" s="87"/>
      <c r="GM335" s="87"/>
      <c r="GN335" s="87"/>
      <c r="GO335" s="87"/>
      <c r="GP335" s="95"/>
      <c r="GQ335" s="87">
        <f t="shared" si="316"/>
        <v>3672</v>
      </c>
      <c r="GR335" s="96">
        <f t="shared" si="312"/>
        <v>4902</v>
      </c>
      <c r="GS335" s="20" t="str">
        <f t="shared" si="384"/>
        <v>JOHNSON &amp; JOHNSON MEDTECH COLOMBIA S.A.S</v>
      </c>
      <c r="GT335" s="98">
        <f t="shared" si="326"/>
        <v>2937.6000000000004</v>
      </c>
      <c r="GU335" s="98">
        <f t="shared" ref="GU335:GU341" si="389">FK335*1.2</f>
        <v>4406.3999999999996</v>
      </c>
      <c r="GV335" s="96">
        <f t="shared" si="386"/>
        <v>4902</v>
      </c>
      <c r="GW335" s="87">
        <v>0</v>
      </c>
      <c r="GX335" s="88">
        <f>GW335/GQ335</f>
        <v>0</v>
      </c>
      <c r="GY335" s="96">
        <f t="shared" si="387"/>
        <v>4902</v>
      </c>
      <c r="GZ335" s="96">
        <f t="shared" si="313"/>
        <v>235296</v>
      </c>
      <c r="HB335" s="84" t="s">
        <v>1075</v>
      </c>
    </row>
    <row r="336" spans="1:210" s="27" customFormat="1" ht="30" customHeight="1">
      <c r="A336" s="17">
        <v>320</v>
      </c>
      <c r="B336" s="18" t="s">
        <v>733</v>
      </c>
      <c r="C336" s="53" t="s">
        <v>734</v>
      </c>
      <c r="D336" s="55"/>
      <c r="E336" s="51">
        <v>24</v>
      </c>
      <c r="F336" s="19" t="s">
        <v>970</v>
      </c>
      <c r="G336" s="20" t="s">
        <v>981</v>
      </c>
      <c r="H336" s="60"/>
      <c r="I336" s="90" t="s">
        <v>1027</v>
      </c>
      <c r="J336" s="14">
        <v>3600</v>
      </c>
      <c r="K336" s="14"/>
      <c r="L336" s="14"/>
      <c r="M336" s="14"/>
      <c r="N336" s="14">
        <f t="shared" si="388"/>
        <v>3600</v>
      </c>
      <c r="O336" s="14">
        <f t="shared" si="314"/>
        <v>86400</v>
      </c>
      <c r="P336" s="286"/>
      <c r="Q336" s="39"/>
      <c r="R336" s="30"/>
      <c r="S336" s="31"/>
      <c r="T336" s="31"/>
      <c r="U336" s="4"/>
      <c r="V336" s="39"/>
      <c r="W336" s="30"/>
      <c r="X336" s="31"/>
      <c r="Y336" s="31"/>
      <c r="Z336" s="286"/>
      <c r="AA336" s="39">
        <v>10530</v>
      </c>
      <c r="AB336" s="39">
        <v>0</v>
      </c>
      <c r="AC336" s="31">
        <v>10530</v>
      </c>
      <c r="AD336" s="31">
        <v>252720</v>
      </c>
      <c r="AE336" s="4"/>
      <c r="AF336" s="39"/>
      <c r="AG336" s="30"/>
      <c r="AH336" s="31"/>
      <c r="AI336" s="31"/>
      <c r="AJ336" s="4"/>
      <c r="AK336" s="39"/>
      <c r="AL336" s="39"/>
      <c r="AM336" s="31"/>
      <c r="AN336" s="31"/>
      <c r="AO336" s="4"/>
      <c r="AP336" s="39"/>
      <c r="AQ336" s="30"/>
      <c r="AR336" s="31"/>
      <c r="AS336" s="14"/>
      <c r="AT336" s="4"/>
      <c r="AU336" s="39"/>
      <c r="AV336" s="30"/>
      <c r="AW336" s="31"/>
      <c r="AX336" s="14"/>
      <c r="AY336" s="4"/>
      <c r="AZ336" s="39"/>
      <c r="BA336" s="30"/>
      <c r="BB336" s="31"/>
      <c r="BC336" s="31"/>
      <c r="BD336" s="4"/>
      <c r="BE336" s="39"/>
      <c r="BF336" s="30"/>
      <c r="BG336" s="31"/>
      <c r="BH336" s="14"/>
      <c r="BI336" s="4"/>
      <c r="BJ336" s="39"/>
      <c r="BK336" s="30"/>
      <c r="BL336" s="31"/>
      <c r="BM336" s="14"/>
      <c r="BN336" s="4"/>
      <c r="BO336" s="39"/>
      <c r="BP336" s="30"/>
      <c r="BQ336" s="31"/>
      <c r="BR336" s="14"/>
      <c r="BS336" s="4"/>
      <c r="BT336" s="39"/>
      <c r="BU336" s="30"/>
      <c r="BV336" s="31"/>
      <c r="BW336" s="14"/>
      <c r="BX336" s="4"/>
      <c r="BY336" s="39"/>
      <c r="BZ336" s="30"/>
      <c r="CA336" s="31"/>
      <c r="CB336" s="14"/>
      <c r="CC336" s="4"/>
      <c r="CD336" s="35">
        <v>6956</v>
      </c>
      <c r="CE336" s="37">
        <v>1322</v>
      </c>
      <c r="CF336" s="31">
        <v>8278</v>
      </c>
      <c r="CG336" s="14">
        <v>198672</v>
      </c>
      <c r="CH336" s="4"/>
      <c r="CI336" s="39">
        <v>4902</v>
      </c>
      <c r="CJ336" s="34">
        <v>0</v>
      </c>
      <c r="CK336" s="31">
        <v>4902</v>
      </c>
      <c r="CL336" s="14">
        <v>117648</v>
      </c>
      <c r="CM336" s="4"/>
      <c r="CN336" s="39"/>
      <c r="CO336" s="30"/>
      <c r="CP336" s="31"/>
      <c r="CQ336" s="14"/>
      <c r="CR336" s="4"/>
      <c r="CS336" s="39"/>
      <c r="CT336" s="39"/>
      <c r="CU336" s="39"/>
      <c r="CV336" s="14"/>
      <c r="CW336" s="4"/>
      <c r="CX336" s="39"/>
      <c r="CY336" s="30"/>
      <c r="CZ336" s="31"/>
      <c r="DA336" s="14"/>
      <c r="DB336" s="286"/>
      <c r="DC336" s="14"/>
      <c r="DD336" s="14"/>
      <c r="DE336" s="14"/>
      <c r="DF336" s="14"/>
      <c r="DG336" s="4"/>
      <c r="DH336" s="39"/>
      <c r="DI336" s="30"/>
      <c r="DJ336" s="31"/>
      <c r="DK336" s="14"/>
      <c r="DL336" s="4"/>
      <c r="DM336" s="39"/>
      <c r="DN336" s="30"/>
      <c r="DO336" s="31"/>
      <c r="DP336" s="14"/>
      <c r="DQ336" s="4"/>
      <c r="DR336" s="39"/>
      <c r="DS336" s="30"/>
      <c r="DT336" s="31"/>
      <c r="DU336" s="14"/>
      <c r="DV336" s="4"/>
      <c r="DW336" s="45">
        <v>12654</v>
      </c>
      <c r="DX336" s="61">
        <v>0</v>
      </c>
      <c r="DY336" s="61">
        <v>12654</v>
      </c>
      <c r="DZ336" s="14">
        <v>303696</v>
      </c>
      <c r="EA336" s="4"/>
      <c r="EB336" s="39"/>
      <c r="EC336" s="43"/>
      <c r="ED336" s="31"/>
      <c r="EE336" s="14"/>
      <c r="EF336" s="4"/>
      <c r="EG336" s="39"/>
      <c r="EH336" s="30"/>
      <c r="EI336" s="31"/>
      <c r="EJ336" s="14"/>
      <c r="EK336" s="4"/>
      <c r="EL336" s="39"/>
      <c r="EM336" s="30"/>
      <c r="EN336" s="31"/>
      <c r="EO336" s="14"/>
      <c r="EP336" s="4"/>
      <c r="EQ336" s="39"/>
      <c r="ER336" s="30"/>
      <c r="ES336" s="31"/>
      <c r="ET336" s="14"/>
      <c r="EU336" s="4"/>
      <c r="EV336" s="39"/>
      <c r="EW336" s="30"/>
      <c r="EX336" s="31"/>
      <c r="EY336" s="14"/>
      <c r="EZ336" s="286"/>
      <c r="FA336" s="39"/>
      <c r="FB336" s="30"/>
      <c r="FC336" s="31"/>
      <c r="FD336" s="14"/>
      <c r="FE336" s="4"/>
      <c r="FF336" s="39"/>
      <c r="FG336" s="30"/>
      <c r="FH336" s="31"/>
      <c r="FI336" s="14"/>
      <c r="FJ336" s="94"/>
      <c r="FK336" s="87">
        <f t="shared" si="315"/>
        <v>3600</v>
      </c>
      <c r="FL336" s="87"/>
      <c r="FM336" s="87"/>
      <c r="FN336" s="87"/>
      <c r="FO336" s="87"/>
      <c r="FP336" s="87"/>
      <c r="FQ336" s="87"/>
      <c r="FR336" s="87"/>
      <c r="FS336" s="87"/>
      <c r="FT336" s="87"/>
      <c r="FU336" s="87"/>
      <c r="FV336" s="87"/>
      <c r="FW336" s="87"/>
      <c r="FX336" s="87"/>
      <c r="FY336" s="87"/>
      <c r="FZ336" s="87">
        <f t="shared" si="337"/>
        <v>4902</v>
      </c>
      <c r="GA336" s="87"/>
      <c r="GB336" s="87"/>
      <c r="GC336" s="87"/>
      <c r="GD336" s="87"/>
      <c r="GE336" s="87"/>
      <c r="GF336" s="87"/>
      <c r="GG336" s="87"/>
      <c r="GH336" s="87"/>
      <c r="GI336" s="87"/>
      <c r="GJ336" s="87"/>
      <c r="GK336" s="87"/>
      <c r="GL336" s="87"/>
      <c r="GM336" s="87"/>
      <c r="GN336" s="87"/>
      <c r="GO336" s="87"/>
      <c r="GP336" s="95"/>
      <c r="GQ336" s="87">
        <f t="shared" si="316"/>
        <v>3600</v>
      </c>
      <c r="GR336" s="96">
        <f t="shared" si="312"/>
        <v>4902</v>
      </c>
      <c r="GS336" s="20" t="str">
        <f t="shared" si="384"/>
        <v>JOHNSON &amp; JOHNSON MEDTECH COLOMBIA S.A.S</v>
      </c>
      <c r="GT336" s="98">
        <f t="shared" si="326"/>
        <v>2880</v>
      </c>
      <c r="GU336" s="98">
        <f t="shared" si="389"/>
        <v>4320</v>
      </c>
      <c r="GV336" s="96">
        <f t="shared" si="386"/>
        <v>4902</v>
      </c>
      <c r="GW336" s="87">
        <v>0</v>
      </c>
      <c r="GX336" s="88">
        <f>GW336/GQ336</f>
        <v>0</v>
      </c>
      <c r="GY336" s="96">
        <f t="shared" si="387"/>
        <v>4902</v>
      </c>
      <c r="GZ336" s="96">
        <f t="shared" si="313"/>
        <v>117648</v>
      </c>
      <c r="HB336" s="84" t="s">
        <v>1075</v>
      </c>
    </row>
    <row r="337" spans="1:210" s="27" customFormat="1" ht="30" customHeight="1">
      <c r="A337" s="17">
        <v>321</v>
      </c>
      <c r="B337" s="18" t="s">
        <v>735</v>
      </c>
      <c r="C337" s="53" t="s">
        <v>736</v>
      </c>
      <c r="D337" s="55"/>
      <c r="E337" s="51">
        <v>744</v>
      </c>
      <c r="F337" s="19" t="s">
        <v>970</v>
      </c>
      <c r="G337" s="20" t="s">
        <v>981</v>
      </c>
      <c r="H337" s="60"/>
      <c r="I337" s="90" t="s">
        <v>1027</v>
      </c>
      <c r="J337" s="14">
        <v>3954</v>
      </c>
      <c r="K337" s="14"/>
      <c r="L337" s="14"/>
      <c r="M337" s="14"/>
      <c r="N337" s="14">
        <f t="shared" si="388"/>
        <v>3954</v>
      </c>
      <c r="O337" s="14">
        <f t="shared" si="314"/>
        <v>2941776</v>
      </c>
      <c r="P337" s="286"/>
      <c r="Q337" s="39"/>
      <c r="R337" s="30"/>
      <c r="S337" s="31"/>
      <c r="T337" s="31"/>
      <c r="U337" s="4"/>
      <c r="V337" s="39"/>
      <c r="W337" s="30"/>
      <c r="X337" s="31"/>
      <c r="Y337" s="31"/>
      <c r="Z337" s="286"/>
      <c r="AA337" s="39">
        <v>10530</v>
      </c>
      <c r="AB337" s="39">
        <v>0</v>
      </c>
      <c r="AC337" s="31">
        <v>10530</v>
      </c>
      <c r="AD337" s="31">
        <v>7834320</v>
      </c>
      <c r="AE337" s="4"/>
      <c r="AF337" s="39"/>
      <c r="AG337" s="30"/>
      <c r="AH337" s="31"/>
      <c r="AI337" s="31"/>
      <c r="AJ337" s="4"/>
      <c r="AK337" s="39"/>
      <c r="AL337" s="39"/>
      <c r="AM337" s="31"/>
      <c r="AN337" s="31"/>
      <c r="AO337" s="4"/>
      <c r="AP337" s="39"/>
      <c r="AQ337" s="30"/>
      <c r="AR337" s="31"/>
      <c r="AS337" s="14"/>
      <c r="AT337" s="4"/>
      <c r="AU337" s="39"/>
      <c r="AV337" s="30"/>
      <c r="AW337" s="31"/>
      <c r="AX337" s="14"/>
      <c r="AY337" s="4"/>
      <c r="AZ337" s="39"/>
      <c r="BA337" s="30"/>
      <c r="BB337" s="31"/>
      <c r="BC337" s="31"/>
      <c r="BD337" s="4"/>
      <c r="BE337" s="39"/>
      <c r="BF337" s="30"/>
      <c r="BG337" s="31"/>
      <c r="BH337" s="14"/>
      <c r="BI337" s="4"/>
      <c r="BJ337" s="39"/>
      <c r="BK337" s="30"/>
      <c r="BL337" s="31"/>
      <c r="BM337" s="14"/>
      <c r="BN337" s="4"/>
      <c r="BO337" s="39"/>
      <c r="BP337" s="30"/>
      <c r="BQ337" s="31"/>
      <c r="BR337" s="14"/>
      <c r="BS337" s="4"/>
      <c r="BT337" s="39"/>
      <c r="BU337" s="30"/>
      <c r="BV337" s="31"/>
      <c r="BW337" s="14"/>
      <c r="BX337" s="4"/>
      <c r="BY337" s="39"/>
      <c r="BZ337" s="30"/>
      <c r="CA337" s="31"/>
      <c r="CB337" s="14"/>
      <c r="CC337" s="4"/>
      <c r="CD337" s="35">
        <v>6838</v>
      </c>
      <c r="CE337" s="33"/>
      <c r="CF337" s="31">
        <v>6838</v>
      </c>
      <c r="CG337" s="14">
        <v>5087472</v>
      </c>
      <c r="CH337" s="4"/>
      <c r="CI337" s="39">
        <v>10404</v>
      </c>
      <c r="CJ337" s="34">
        <v>0</v>
      </c>
      <c r="CK337" s="31">
        <v>10404</v>
      </c>
      <c r="CL337" s="14">
        <v>7740576</v>
      </c>
      <c r="CM337" s="4"/>
      <c r="CN337" s="39"/>
      <c r="CO337" s="30"/>
      <c r="CP337" s="31"/>
      <c r="CQ337" s="14"/>
      <c r="CR337" s="4"/>
      <c r="CS337" s="39"/>
      <c r="CT337" s="39"/>
      <c r="CU337" s="39"/>
      <c r="CV337" s="14"/>
      <c r="CW337" s="4"/>
      <c r="CX337" s="39"/>
      <c r="CY337" s="30"/>
      <c r="CZ337" s="31"/>
      <c r="DA337" s="14"/>
      <c r="DB337" s="286"/>
      <c r="DC337" s="14"/>
      <c r="DD337" s="14"/>
      <c r="DE337" s="14"/>
      <c r="DF337" s="14"/>
      <c r="DG337" s="4"/>
      <c r="DH337" s="39"/>
      <c r="DI337" s="30"/>
      <c r="DJ337" s="31"/>
      <c r="DK337" s="14"/>
      <c r="DL337" s="4"/>
      <c r="DM337" s="39"/>
      <c r="DN337" s="30"/>
      <c r="DO337" s="31"/>
      <c r="DP337" s="14"/>
      <c r="DQ337" s="4"/>
      <c r="DR337" s="39"/>
      <c r="DS337" s="30"/>
      <c r="DT337" s="31"/>
      <c r="DU337" s="14"/>
      <c r="DV337" s="4"/>
      <c r="DW337" s="45">
        <v>13874</v>
      </c>
      <c r="DX337" s="61">
        <v>0</v>
      </c>
      <c r="DY337" s="61">
        <v>13874</v>
      </c>
      <c r="DZ337" s="14">
        <v>10322256</v>
      </c>
      <c r="EA337" s="4"/>
      <c r="EB337" s="39"/>
      <c r="EC337" s="43"/>
      <c r="ED337" s="31"/>
      <c r="EE337" s="14"/>
      <c r="EF337" s="4"/>
      <c r="EG337" s="39"/>
      <c r="EH337" s="30"/>
      <c r="EI337" s="31"/>
      <c r="EJ337" s="14"/>
      <c r="EK337" s="4"/>
      <c r="EL337" s="39"/>
      <c r="EM337" s="30"/>
      <c r="EN337" s="31"/>
      <c r="EO337" s="14"/>
      <c r="EP337" s="4"/>
      <c r="EQ337" s="39"/>
      <c r="ER337" s="30"/>
      <c r="ES337" s="31"/>
      <c r="ET337" s="14"/>
      <c r="EU337" s="4"/>
      <c r="EV337" s="39"/>
      <c r="EW337" s="30"/>
      <c r="EX337" s="31"/>
      <c r="EY337" s="14"/>
      <c r="EZ337" s="286"/>
      <c r="FA337" s="39"/>
      <c r="FB337" s="30"/>
      <c r="FC337" s="31"/>
      <c r="FD337" s="14"/>
      <c r="FE337" s="4"/>
      <c r="FF337" s="39"/>
      <c r="FG337" s="30"/>
      <c r="FH337" s="31"/>
      <c r="FI337" s="14"/>
      <c r="FJ337" s="94"/>
      <c r="FK337" s="87">
        <f t="shared" si="315"/>
        <v>3954</v>
      </c>
      <c r="FL337" s="87"/>
      <c r="FM337" s="87"/>
      <c r="FN337" s="87"/>
      <c r="FO337" s="87"/>
      <c r="FP337" s="87"/>
      <c r="FQ337" s="87"/>
      <c r="FR337" s="87"/>
      <c r="FS337" s="87"/>
      <c r="FT337" s="87"/>
      <c r="FU337" s="87"/>
      <c r="FV337" s="87"/>
      <c r="FW337" s="87"/>
      <c r="FX337" s="87"/>
      <c r="FY337" s="87">
        <f t="shared" si="321"/>
        <v>6838</v>
      </c>
      <c r="FZ337" s="87"/>
      <c r="GA337" s="87"/>
      <c r="GB337" s="87"/>
      <c r="GC337" s="87"/>
      <c r="GD337" s="87"/>
      <c r="GE337" s="87"/>
      <c r="GF337" s="87"/>
      <c r="GG337" s="87"/>
      <c r="GH337" s="87"/>
      <c r="GI337" s="87"/>
      <c r="GJ337" s="87"/>
      <c r="GK337" s="87"/>
      <c r="GL337" s="87"/>
      <c r="GM337" s="87"/>
      <c r="GN337" s="87"/>
      <c r="GO337" s="87"/>
      <c r="GP337" s="95"/>
      <c r="GQ337" s="87">
        <f t="shared" si="316"/>
        <v>3954</v>
      </c>
      <c r="GR337" s="96">
        <f t="shared" ref="GR337:GR400" si="390">MIN(FL337:GO337)</f>
        <v>6838</v>
      </c>
      <c r="GS337" s="20" t="str">
        <f t="shared" si="384"/>
        <v>IMCOLMEDICA S.A</v>
      </c>
      <c r="GT337" s="98">
        <f t="shared" si="326"/>
        <v>3163.2000000000003</v>
      </c>
      <c r="GU337" s="98">
        <f t="shared" si="389"/>
        <v>4744.8</v>
      </c>
      <c r="GV337" s="96">
        <f t="shared" si="386"/>
        <v>6838</v>
      </c>
      <c r="GW337" s="87">
        <f>GV337-GR337</f>
        <v>0</v>
      </c>
      <c r="GX337" s="88">
        <f>GW337/GR337</f>
        <v>0</v>
      </c>
      <c r="GY337" s="96">
        <f t="shared" si="387"/>
        <v>6838</v>
      </c>
      <c r="GZ337" s="96">
        <f t="shared" ref="GZ337:GZ400" si="391">GY337*E337</f>
        <v>5087472</v>
      </c>
      <c r="HB337" s="84"/>
    </row>
    <row r="338" spans="1:210" s="27" customFormat="1" ht="30" customHeight="1">
      <c r="A338" s="17">
        <v>322</v>
      </c>
      <c r="B338" s="18" t="s">
        <v>737</v>
      </c>
      <c r="C338" s="53" t="s">
        <v>738</v>
      </c>
      <c r="D338" s="55"/>
      <c r="E338" s="51">
        <v>264</v>
      </c>
      <c r="F338" s="19" t="s">
        <v>970</v>
      </c>
      <c r="G338" s="20" t="s">
        <v>981</v>
      </c>
      <c r="H338" s="60"/>
      <c r="I338" s="90" t="s">
        <v>1027</v>
      </c>
      <c r="J338" s="14">
        <v>4100</v>
      </c>
      <c r="K338" s="14"/>
      <c r="L338" s="14"/>
      <c r="M338" s="14"/>
      <c r="N338" s="14">
        <f t="shared" si="388"/>
        <v>4100</v>
      </c>
      <c r="O338" s="14">
        <f t="shared" ref="O338:O401" si="392">N338*E338</f>
        <v>1082400</v>
      </c>
      <c r="P338" s="286"/>
      <c r="Q338" s="39"/>
      <c r="R338" s="30"/>
      <c r="S338" s="31"/>
      <c r="T338" s="31"/>
      <c r="U338" s="4"/>
      <c r="V338" s="39"/>
      <c r="W338" s="30"/>
      <c r="X338" s="31"/>
      <c r="Y338" s="31"/>
      <c r="Z338" s="286"/>
      <c r="AA338" s="39">
        <v>10530</v>
      </c>
      <c r="AB338" s="39">
        <v>0</v>
      </c>
      <c r="AC338" s="31">
        <v>10530</v>
      </c>
      <c r="AD338" s="31">
        <v>2779920</v>
      </c>
      <c r="AE338" s="4"/>
      <c r="AF338" s="39"/>
      <c r="AG338" s="30"/>
      <c r="AH338" s="31"/>
      <c r="AI338" s="31"/>
      <c r="AJ338" s="4"/>
      <c r="AK338" s="39"/>
      <c r="AL338" s="39"/>
      <c r="AM338" s="31"/>
      <c r="AN338" s="31"/>
      <c r="AO338" s="4"/>
      <c r="AP338" s="39"/>
      <c r="AQ338" s="30"/>
      <c r="AR338" s="31"/>
      <c r="AS338" s="14"/>
      <c r="AT338" s="4"/>
      <c r="AU338" s="39"/>
      <c r="AV338" s="30"/>
      <c r="AW338" s="31"/>
      <c r="AX338" s="14"/>
      <c r="AY338" s="4"/>
      <c r="AZ338" s="39"/>
      <c r="BA338" s="30"/>
      <c r="BB338" s="31"/>
      <c r="BC338" s="31"/>
      <c r="BD338" s="4"/>
      <c r="BE338" s="39"/>
      <c r="BF338" s="30"/>
      <c r="BG338" s="31"/>
      <c r="BH338" s="14"/>
      <c r="BI338" s="4"/>
      <c r="BJ338" s="39"/>
      <c r="BK338" s="30"/>
      <c r="BL338" s="31"/>
      <c r="BM338" s="14"/>
      <c r="BN338" s="4"/>
      <c r="BO338" s="39"/>
      <c r="BP338" s="30"/>
      <c r="BQ338" s="31"/>
      <c r="BR338" s="14"/>
      <c r="BS338" s="4"/>
      <c r="BT338" s="39"/>
      <c r="BU338" s="30"/>
      <c r="BV338" s="31"/>
      <c r="BW338" s="14"/>
      <c r="BX338" s="4"/>
      <c r="BY338" s="39"/>
      <c r="BZ338" s="30"/>
      <c r="CA338" s="31"/>
      <c r="CB338" s="14"/>
      <c r="CC338" s="4"/>
      <c r="CD338" s="35">
        <v>6485</v>
      </c>
      <c r="CE338" s="33"/>
      <c r="CF338" s="31">
        <v>6485</v>
      </c>
      <c r="CG338" s="14">
        <v>1712040</v>
      </c>
      <c r="CH338" s="4"/>
      <c r="CI338" s="39">
        <v>10404</v>
      </c>
      <c r="CJ338" s="34">
        <v>0</v>
      </c>
      <c r="CK338" s="31">
        <v>10404</v>
      </c>
      <c r="CL338" s="14">
        <v>2746656</v>
      </c>
      <c r="CM338" s="4"/>
      <c r="CN338" s="39"/>
      <c r="CO338" s="30"/>
      <c r="CP338" s="31"/>
      <c r="CQ338" s="14"/>
      <c r="CR338" s="4"/>
      <c r="CS338" s="39"/>
      <c r="CT338" s="39"/>
      <c r="CU338" s="39"/>
      <c r="CV338" s="14"/>
      <c r="CW338" s="4"/>
      <c r="CX338" s="39"/>
      <c r="CY338" s="30"/>
      <c r="CZ338" s="31"/>
      <c r="DA338" s="14"/>
      <c r="DB338" s="286"/>
      <c r="DC338" s="14"/>
      <c r="DD338" s="14"/>
      <c r="DE338" s="14"/>
      <c r="DF338" s="14"/>
      <c r="DG338" s="4"/>
      <c r="DH338" s="39"/>
      <c r="DI338" s="30"/>
      <c r="DJ338" s="31"/>
      <c r="DK338" s="14"/>
      <c r="DL338" s="4"/>
      <c r="DM338" s="39"/>
      <c r="DN338" s="30"/>
      <c r="DO338" s="31"/>
      <c r="DP338" s="14"/>
      <c r="DQ338" s="4"/>
      <c r="DR338" s="39"/>
      <c r="DS338" s="30"/>
      <c r="DT338" s="31"/>
      <c r="DU338" s="14"/>
      <c r="DV338" s="4"/>
      <c r="DW338" s="45">
        <v>13874</v>
      </c>
      <c r="DX338" s="61">
        <v>0</v>
      </c>
      <c r="DY338" s="61">
        <v>13874</v>
      </c>
      <c r="DZ338" s="14">
        <v>3662736</v>
      </c>
      <c r="EA338" s="4"/>
      <c r="EB338" s="39"/>
      <c r="EC338" s="43"/>
      <c r="ED338" s="31"/>
      <c r="EE338" s="14"/>
      <c r="EF338" s="4"/>
      <c r="EG338" s="39"/>
      <c r="EH338" s="30"/>
      <c r="EI338" s="31"/>
      <c r="EJ338" s="14"/>
      <c r="EK338" s="4"/>
      <c r="EL338" s="39"/>
      <c r="EM338" s="30"/>
      <c r="EN338" s="31"/>
      <c r="EO338" s="14"/>
      <c r="EP338" s="4"/>
      <c r="EQ338" s="39"/>
      <c r="ER338" s="30"/>
      <c r="ES338" s="31"/>
      <c r="ET338" s="14"/>
      <c r="EU338" s="4"/>
      <c r="EV338" s="39"/>
      <c r="EW338" s="30"/>
      <c r="EX338" s="31"/>
      <c r="EY338" s="14"/>
      <c r="EZ338" s="286"/>
      <c r="FA338" s="39"/>
      <c r="FB338" s="30"/>
      <c r="FC338" s="31"/>
      <c r="FD338" s="14"/>
      <c r="FE338" s="4"/>
      <c r="FF338" s="39"/>
      <c r="FG338" s="30"/>
      <c r="FH338" s="31"/>
      <c r="FI338" s="14"/>
      <c r="FJ338" s="94"/>
      <c r="FK338" s="87">
        <f t="shared" ref="FK338:FK401" si="393">N338</f>
        <v>4100</v>
      </c>
      <c r="FL338" s="87"/>
      <c r="FM338" s="87"/>
      <c r="FN338" s="87"/>
      <c r="FO338" s="87"/>
      <c r="FP338" s="87"/>
      <c r="FQ338" s="87"/>
      <c r="FR338" s="87"/>
      <c r="FS338" s="87"/>
      <c r="FT338" s="87"/>
      <c r="FU338" s="87"/>
      <c r="FV338" s="87"/>
      <c r="FW338" s="87"/>
      <c r="FX338" s="87"/>
      <c r="FY338" s="87">
        <f t="shared" si="321"/>
        <v>6485</v>
      </c>
      <c r="FZ338" s="87"/>
      <c r="GA338" s="87"/>
      <c r="GB338" s="87"/>
      <c r="GC338" s="87"/>
      <c r="GD338" s="87"/>
      <c r="GE338" s="87"/>
      <c r="GF338" s="87"/>
      <c r="GG338" s="87"/>
      <c r="GH338" s="87"/>
      <c r="GI338" s="87"/>
      <c r="GJ338" s="87"/>
      <c r="GK338" s="87"/>
      <c r="GL338" s="87"/>
      <c r="GM338" s="87"/>
      <c r="GN338" s="87"/>
      <c r="GO338" s="87"/>
      <c r="GP338" s="95"/>
      <c r="GQ338" s="87">
        <f t="shared" ref="GQ338:GQ401" si="394">FK338</f>
        <v>4100</v>
      </c>
      <c r="GR338" s="96">
        <f t="shared" si="390"/>
        <v>6485</v>
      </c>
      <c r="GS338" s="20" t="str">
        <f t="shared" si="384"/>
        <v>IMCOLMEDICA S.A</v>
      </c>
      <c r="GT338" s="98">
        <f t="shared" si="326"/>
        <v>3280</v>
      </c>
      <c r="GU338" s="98">
        <f t="shared" si="389"/>
        <v>4920</v>
      </c>
      <c r="GV338" s="96">
        <f t="shared" si="386"/>
        <v>6485</v>
      </c>
      <c r="GW338" s="87">
        <f>GV338-GR338</f>
        <v>0</v>
      </c>
      <c r="GX338" s="88">
        <f>GW338/GQ338</f>
        <v>0</v>
      </c>
      <c r="GY338" s="96">
        <f t="shared" si="387"/>
        <v>6485</v>
      </c>
      <c r="GZ338" s="96">
        <f t="shared" si="391"/>
        <v>1712040</v>
      </c>
      <c r="HB338" s="84"/>
    </row>
    <row r="339" spans="1:210" s="27" customFormat="1" ht="30" customHeight="1">
      <c r="A339" s="17">
        <v>323</v>
      </c>
      <c r="B339" s="18" t="s">
        <v>739</v>
      </c>
      <c r="C339" s="53" t="s">
        <v>740</v>
      </c>
      <c r="D339" s="55"/>
      <c r="E339" s="51">
        <v>84</v>
      </c>
      <c r="F339" s="19" t="s">
        <v>970</v>
      </c>
      <c r="G339" s="20" t="s">
        <v>981</v>
      </c>
      <c r="H339" s="60"/>
      <c r="I339" s="90" t="s">
        <v>1027</v>
      </c>
      <c r="J339" s="14">
        <v>7842</v>
      </c>
      <c r="K339" s="14"/>
      <c r="L339" s="14"/>
      <c r="M339" s="14"/>
      <c r="N339" s="14">
        <f t="shared" si="388"/>
        <v>7842</v>
      </c>
      <c r="O339" s="14">
        <f t="shared" si="392"/>
        <v>658728</v>
      </c>
      <c r="P339" s="286"/>
      <c r="Q339" s="39"/>
      <c r="R339" s="30"/>
      <c r="S339" s="31"/>
      <c r="T339" s="31"/>
      <c r="U339" s="4"/>
      <c r="V339" s="39"/>
      <c r="W339" s="30"/>
      <c r="X339" s="31"/>
      <c r="Y339" s="31"/>
      <c r="Z339" s="286"/>
      <c r="AA339" s="39">
        <v>26020</v>
      </c>
      <c r="AB339" s="39">
        <v>0</v>
      </c>
      <c r="AC339" s="31">
        <v>26020</v>
      </c>
      <c r="AD339" s="31">
        <v>2185680</v>
      </c>
      <c r="AE339" s="4"/>
      <c r="AF339" s="39"/>
      <c r="AG339" s="30"/>
      <c r="AH339" s="31"/>
      <c r="AI339" s="31"/>
      <c r="AJ339" s="4"/>
      <c r="AK339" s="39"/>
      <c r="AL339" s="39"/>
      <c r="AM339" s="31"/>
      <c r="AN339" s="31"/>
      <c r="AO339" s="4"/>
      <c r="AP339" s="39"/>
      <c r="AQ339" s="30"/>
      <c r="AR339" s="31"/>
      <c r="AS339" s="14"/>
      <c r="AT339" s="4"/>
      <c r="AU339" s="39"/>
      <c r="AV339" s="30"/>
      <c r="AW339" s="31"/>
      <c r="AX339" s="14"/>
      <c r="AY339" s="4"/>
      <c r="AZ339" s="39"/>
      <c r="BA339" s="30"/>
      <c r="BB339" s="31"/>
      <c r="BC339" s="31"/>
      <c r="BD339" s="4"/>
      <c r="BE339" s="39"/>
      <c r="BF339" s="30"/>
      <c r="BG339" s="31"/>
      <c r="BH339" s="14"/>
      <c r="BI339" s="4"/>
      <c r="BJ339" s="39"/>
      <c r="BK339" s="30"/>
      <c r="BL339" s="31"/>
      <c r="BM339" s="14"/>
      <c r="BN339" s="4"/>
      <c r="BO339" s="39"/>
      <c r="BP339" s="30"/>
      <c r="BQ339" s="31"/>
      <c r="BR339" s="14"/>
      <c r="BS339" s="4"/>
      <c r="BT339" s="39"/>
      <c r="BU339" s="30"/>
      <c r="BV339" s="31"/>
      <c r="BW339" s="14"/>
      <c r="BX339" s="4"/>
      <c r="BY339" s="39"/>
      <c r="BZ339" s="30"/>
      <c r="CA339" s="31"/>
      <c r="CB339" s="14"/>
      <c r="CC339" s="4"/>
      <c r="CD339" s="35"/>
      <c r="CE339" s="33"/>
      <c r="CF339" s="31"/>
      <c r="CG339" s="14"/>
      <c r="CH339" s="4"/>
      <c r="CI339" s="39">
        <v>17646</v>
      </c>
      <c r="CJ339" s="34">
        <v>0</v>
      </c>
      <c r="CK339" s="31">
        <v>17646</v>
      </c>
      <c r="CL339" s="14">
        <v>1482264</v>
      </c>
      <c r="CM339" s="4"/>
      <c r="CN339" s="39"/>
      <c r="CO339" s="30"/>
      <c r="CP339" s="31"/>
      <c r="CQ339" s="14"/>
      <c r="CR339" s="4"/>
      <c r="CS339" s="39"/>
      <c r="CT339" s="39"/>
      <c r="CU339" s="39"/>
      <c r="CV339" s="14"/>
      <c r="CW339" s="4"/>
      <c r="CX339" s="39"/>
      <c r="CY339" s="30"/>
      <c r="CZ339" s="31"/>
      <c r="DA339" s="14"/>
      <c r="DB339" s="286"/>
      <c r="DC339" s="43"/>
      <c r="DD339" s="43"/>
      <c r="DE339" s="14"/>
      <c r="DF339" s="14"/>
      <c r="DG339" s="4"/>
      <c r="DH339" s="39"/>
      <c r="DI339" s="30"/>
      <c r="DJ339" s="31"/>
      <c r="DK339" s="14"/>
      <c r="DL339" s="4"/>
      <c r="DM339" s="39"/>
      <c r="DN339" s="30"/>
      <c r="DO339" s="31"/>
      <c r="DP339" s="14"/>
      <c r="DQ339" s="4"/>
      <c r="DR339" s="39"/>
      <c r="DS339" s="30"/>
      <c r="DT339" s="31"/>
      <c r="DU339" s="14"/>
      <c r="DV339" s="4"/>
      <c r="DW339" s="45">
        <v>26951</v>
      </c>
      <c r="DX339" s="61">
        <v>0</v>
      </c>
      <c r="DY339" s="61">
        <v>26951</v>
      </c>
      <c r="DZ339" s="14">
        <v>2263884</v>
      </c>
      <c r="EA339" s="4"/>
      <c r="EB339" s="39"/>
      <c r="EC339" s="43"/>
      <c r="ED339" s="31"/>
      <c r="EE339" s="14"/>
      <c r="EF339" s="4"/>
      <c r="EG339" s="39"/>
      <c r="EH339" s="30"/>
      <c r="EI339" s="31"/>
      <c r="EJ339" s="14"/>
      <c r="EK339" s="4"/>
      <c r="EL339" s="39"/>
      <c r="EM339" s="30"/>
      <c r="EN339" s="31"/>
      <c r="EO339" s="14"/>
      <c r="EP339" s="4"/>
      <c r="EQ339" s="39"/>
      <c r="ER339" s="30"/>
      <c r="ES339" s="31"/>
      <c r="ET339" s="14"/>
      <c r="EU339" s="4"/>
      <c r="EV339" s="39"/>
      <c r="EW339" s="30"/>
      <c r="EX339" s="31"/>
      <c r="EY339" s="14"/>
      <c r="EZ339" s="286"/>
      <c r="FA339" s="39"/>
      <c r="FB339" s="30"/>
      <c r="FC339" s="31"/>
      <c r="FD339" s="14"/>
      <c r="FE339" s="4"/>
      <c r="FF339" s="39"/>
      <c r="FG339" s="30"/>
      <c r="FH339" s="31"/>
      <c r="FI339" s="14"/>
      <c r="FJ339" s="94"/>
      <c r="FK339" s="87">
        <f t="shared" si="393"/>
        <v>7842</v>
      </c>
      <c r="FL339" s="87"/>
      <c r="FM339" s="87"/>
      <c r="FN339" s="87"/>
      <c r="FO339" s="87"/>
      <c r="FP339" s="87"/>
      <c r="FQ339" s="87"/>
      <c r="FR339" s="87"/>
      <c r="FS339" s="87"/>
      <c r="FT339" s="87"/>
      <c r="FU339" s="87"/>
      <c r="FV339" s="87"/>
      <c r="FW339" s="87"/>
      <c r="FX339" s="87"/>
      <c r="FY339" s="87"/>
      <c r="FZ339" s="87">
        <f t="shared" ref="FZ339:FZ366" si="395">CK339</f>
        <v>17646</v>
      </c>
      <c r="GA339" s="87"/>
      <c r="GB339" s="87"/>
      <c r="GC339" s="87"/>
      <c r="GD339" s="87"/>
      <c r="GE339" s="87"/>
      <c r="GF339" s="87"/>
      <c r="GG339" s="87"/>
      <c r="GH339" s="87"/>
      <c r="GI339" s="87"/>
      <c r="GJ339" s="87"/>
      <c r="GK339" s="87"/>
      <c r="GL339" s="87"/>
      <c r="GM339" s="87"/>
      <c r="GN339" s="87"/>
      <c r="GO339" s="87"/>
      <c r="GP339" s="95"/>
      <c r="GQ339" s="87">
        <f t="shared" si="394"/>
        <v>7842</v>
      </c>
      <c r="GR339" s="96">
        <f t="shared" si="390"/>
        <v>17646</v>
      </c>
      <c r="GS339" s="20" t="str">
        <f t="shared" si="384"/>
        <v>JOHNSON &amp; JOHNSON MEDTECH COLOMBIA S.A.S</v>
      </c>
      <c r="GT339" s="98">
        <f t="shared" ref="GT339:GT402" si="396">FK339*0.8</f>
        <v>6273.6</v>
      </c>
      <c r="GU339" s="98">
        <f t="shared" si="389"/>
        <v>9410.4</v>
      </c>
      <c r="GV339" s="96">
        <f t="shared" si="386"/>
        <v>17646</v>
      </c>
      <c r="GW339" s="87">
        <f>GV339-GR339</f>
        <v>0</v>
      </c>
      <c r="GX339" s="88">
        <f>GW339/GR339</f>
        <v>0</v>
      </c>
      <c r="GY339" s="96">
        <f t="shared" si="387"/>
        <v>17646</v>
      </c>
      <c r="GZ339" s="96">
        <f t="shared" si="391"/>
        <v>1482264</v>
      </c>
      <c r="HB339" s="84"/>
    </row>
    <row r="340" spans="1:210" s="27" customFormat="1" ht="30" customHeight="1">
      <c r="A340" s="17">
        <v>324</v>
      </c>
      <c r="B340" s="18" t="s">
        <v>741</v>
      </c>
      <c r="C340" s="53" t="s">
        <v>742</v>
      </c>
      <c r="D340" s="55"/>
      <c r="E340" s="51">
        <v>72</v>
      </c>
      <c r="F340" s="19" t="s">
        <v>970</v>
      </c>
      <c r="G340" s="20" t="s">
        <v>981</v>
      </c>
      <c r="H340" s="60"/>
      <c r="I340" s="90" t="s">
        <v>1027</v>
      </c>
      <c r="J340" s="14">
        <v>8652</v>
      </c>
      <c r="K340" s="14"/>
      <c r="L340" s="14"/>
      <c r="M340" s="14"/>
      <c r="N340" s="14">
        <f t="shared" si="388"/>
        <v>8652</v>
      </c>
      <c r="O340" s="14">
        <f t="shared" si="392"/>
        <v>622944</v>
      </c>
      <c r="P340" s="286"/>
      <c r="Q340" s="39"/>
      <c r="R340" s="30"/>
      <c r="S340" s="31"/>
      <c r="T340" s="31"/>
      <c r="U340" s="4"/>
      <c r="V340" s="39"/>
      <c r="W340" s="30"/>
      <c r="X340" s="31"/>
      <c r="Y340" s="31"/>
      <c r="Z340" s="286"/>
      <c r="AA340" s="39">
        <v>32830</v>
      </c>
      <c r="AB340" s="39">
        <v>0</v>
      </c>
      <c r="AC340" s="31">
        <v>32830</v>
      </c>
      <c r="AD340" s="31">
        <v>2363760</v>
      </c>
      <c r="AE340" s="4"/>
      <c r="AF340" s="39"/>
      <c r="AG340" s="30"/>
      <c r="AH340" s="31"/>
      <c r="AI340" s="31"/>
      <c r="AJ340" s="4"/>
      <c r="AK340" s="39"/>
      <c r="AL340" s="39"/>
      <c r="AM340" s="31"/>
      <c r="AN340" s="31"/>
      <c r="AO340" s="4"/>
      <c r="AP340" s="39"/>
      <c r="AQ340" s="30"/>
      <c r="AR340" s="31"/>
      <c r="AS340" s="14"/>
      <c r="AT340" s="4"/>
      <c r="AU340" s="39"/>
      <c r="AV340" s="30"/>
      <c r="AW340" s="31"/>
      <c r="AX340" s="14"/>
      <c r="AY340" s="4"/>
      <c r="AZ340" s="39"/>
      <c r="BA340" s="30"/>
      <c r="BB340" s="31"/>
      <c r="BC340" s="31"/>
      <c r="BD340" s="4"/>
      <c r="BE340" s="39"/>
      <c r="BF340" s="30"/>
      <c r="BG340" s="31"/>
      <c r="BH340" s="14"/>
      <c r="BI340" s="4"/>
      <c r="BJ340" s="39"/>
      <c r="BK340" s="30"/>
      <c r="BL340" s="31"/>
      <c r="BM340" s="14"/>
      <c r="BN340" s="4"/>
      <c r="BO340" s="39"/>
      <c r="BP340" s="30"/>
      <c r="BQ340" s="31"/>
      <c r="BR340" s="14"/>
      <c r="BS340" s="4"/>
      <c r="BT340" s="39"/>
      <c r="BU340" s="30"/>
      <c r="BV340" s="31"/>
      <c r="BW340" s="14"/>
      <c r="BX340" s="4"/>
      <c r="BY340" s="39"/>
      <c r="BZ340" s="30"/>
      <c r="CA340" s="31"/>
      <c r="CB340" s="14"/>
      <c r="CC340" s="4"/>
      <c r="CD340" s="35">
        <v>17213</v>
      </c>
      <c r="CE340" s="33"/>
      <c r="CF340" s="31">
        <v>17213</v>
      </c>
      <c r="CG340" s="14">
        <v>1239336</v>
      </c>
      <c r="CH340" s="4"/>
      <c r="CI340" s="39">
        <v>17646</v>
      </c>
      <c r="CJ340" s="34">
        <v>0</v>
      </c>
      <c r="CK340" s="31">
        <v>17646</v>
      </c>
      <c r="CL340" s="14">
        <v>1270512</v>
      </c>
      <c r="CM340" s="4"/>
      <c r="CN340" s="39"/>
      <c r="CO340" s="30"/>
      <c r="CP340" s="31"/>
      <c r="CQ340" s="14"/>
      <c r="CR340" s="4"/>
      <c r="CS340" s="39"/>
      <c r="CT340" s="39"/>
      <c r="CU340" s="39"/>
      <c r="CV340" s="14"/>
      <c r="CW340" s="4"/>
      <c r="CX340" s="39"/>
      <c r="CY340" s="30"/>
      <c r="CZ340" s="31"/>
      <c r="DA340" s="14"/>
      <c r="DB340" s="286"/>
      <c r="DC340" s="43"/>
      <c r="DD340" s="43"/>
      <c r="DE340" s="14"/>
      <c r="DF340" s="14"/>
      <c r="DG340" s="4"/>
      <c r="DH340" s="39"/>
      <c r="DI340" s="30"/>
      <c r="DJ340" s="31"/>
      <c r="DK340" s="14"/>
      <c r="DL340" s="4"/>
      <c r="DM340" s="39"/>
      <c r="DN340" s="30"/>
      <c r="DO340" s="31"/>
      <c r="DP340" s="14"/>
      <c r="DQ340" s="4"/>
      <c r="DR340" s="39"/>
      <c r="DS340" s="30"/>
      <c r="DT340" s="31"/>
      <c r="DU340" s="14"/>
      <c r="DV340" s="4"/>
      <c r="DW340" s="45">
        <v>25775</v>
      </c>
      <c r="DX340" s="61">
        <v>0</v>
      </c>
      <c r="DY340" s="61">
        <v>25775</v>
      </c>
      <c r="DZ340" s="14">
        <v>1855800</v>
      </c>
      <c r="EA340" s="4"/>
      <c r="EB340" s="39"/>
      <c r="EC340" s="43"/>
      <c r="ED340" s="31"/>
      <c r="EE340" s="14"/>
      <c r="EF340" s="4"/>
      <c r="EG340" s="39"/>
      <c r="EH340" s="30"/>
      <c r="EI340" s="31"/>
      <c r="EJ340" s="14"/>
      <c r="EK340" s="4"/>
      <c r="EL340" s="39"/>
      <c r="EM340" s="30"/>
      <c r="EN340" s="31"/>
      <c r="EO340" s="14"/>
      <c r="EP340" s="4"/>
      <c r="EQ340" s="39"/>
      <c r="ER340" s="30"/>
      <c r="ES340" s="31"/>
      <c r="ET340" s="14"/>
      <c r="EU340" s="4"/>
      <c r="EV340" s="39"/>
      <c r="EW340" s="30"/>
      <c r="EX340" s="31"/>
      <c r="EY340" s="14"/>
      <c r="EZ340" s="286"/>
      <c r="FA340" s="39"/>
      <c r="FB340" s="30"/>
      <c r="FC340" s="31"/>
      <c r="FD340" s="14"/>
      <c r="FE340" s="4"/>
      <c r="FF340" s="39"/>
      <c r="FG340" s="30"/>
      <c r="FH340" s="31"/>
      <c r="FI340" s="14"/>
      <c r="FJ340" s="94"/>
      <c r="FK340" s="87">
        <f t="shared" si="393"/>
        <v>8652</v>
      </c>
      <c r="FL340" s="87"/>
      <c r="FM340" s="87"/>
      <c r="FN340" s="87"/>
      <c r="FO340" s="87"/>
      <c r="FP340" s="87"/>
      <c r="FQ340" s="87"/>
      <c r="FR340" s="87"/>
      <c r="FS340" s="87"/>
      <c r="FT340" s="87"/>
      <c r="FU340" s="87"/>
      <c r="FV340" s="87"/>
      <c r="FW340" s="87"/>
      <c r="FX340" s="87"/>
      <c r="FY340" s="87">
        <f t="shared" ref="FY340:FY400" si="397">CF340</f>
        <v>17213</v>
      </c>
      <c r="FZ340" s="87">
        <f t="shared" si="395"/>
        <v>17646</v>
      </c>
      <c r="GA340" s="87"/>
      <c r="GB340" s="87"/>
      <c r="GC340" s="87"/>
      <c r="GD340" s="87"/>
      <c r="GE340" s="87"/>
      <c r="GF340" s="87"/>
      <c r="GG340" s="87"/>
      <c r="GH340" s="87"/>
      <c r="GI340" s="87"/>
      <c r="GJ340" s="87"/>
      <c r="GK340" s="87"/>
      <c r="GL340" s="87"/>
      <c r="GM340" s="87"/>
      <c r="GN340" s="87"/>
      <c r="GO340" s="87"/>
      <c r="GP340" s="95"/>
      <c r="GQ340" s="87">
        <f t="shared" si="394"/>
        <v>8652</v>
      </c>
      <c r="GR340" s="96">
        <f t="shared" si="390"/>
        <v>17213</v>
      </c>
      <c r="GS340" s="20" t="str">
        <f t="shared" si="384"/>
        <v>IMCOLMEDICA S.A</v>
      </c>
      <c r="GT340" s="98">
        <f t="shared" si="396"/>
        <v>6921.6</v>
      </c>
      <c r="GU340" s="98">
        <f t="shared" si="389"/>
        <v>10382.4</v>
      </c>
      <c r="GV340" s="96">
        <f t="shared" si="386"/>
        <v>17429.5</v>
      </c>
      <c r="GW340" s="87">
        <f>GV340-GR340</f>
        <v>216.5</v>
      </c>
      <c r="GX340" s="88">
        <f>GW340/GR340</f>
        <v>1.2577702898971707E-2</v>
      </c>
      <c r="GY340" s="96">
        <f t="shared" si="387"/>
        <v>17213</v>
      </c>
      <c r="GZ340" s="96">
        <f t="shared" si="391"/>
        <v>1239336</v>
      </c>
      <c r="HB340" s="84"/>
    </row>
    <row r="341" spans="1:210" s="27" customFormat="1" ht="30" customHeight="1">
      <c r="A341" s="17">
        <v>325</v>
      </c>
      <c r="B341" s="18" t="s">
        <v>743</v>
      </c>
      <c r="C341" s="53" t="s">
        <v>744</v>
      </c>
      <c r="D341" s="55"/>
      <c r="E341" s="51">
        <v>48</v>
      </c>
      <c r="F341" s="19" t="s">
        <v>970</v>
      </c>
      <c r="G341" s="20" t="s">
        <v>981</v>
      </c>
      <c r="H341" s="60"/>
      <c r="I341" s="90" t="s">
        <v>1027</v>
      </c>
      <c r="J341" s="14">
        <v>8652</v>
      </c>
      <c r="K341" s="14"/>
      <c r="L341" s="14"/>
      <c r="M341" s="14"/>
      <c r="N341" s="14">
        <f t="shared" si="388"/>
        <v>8652</v>
      </c>
      <c r="O341" s="14">
        <f t="shared" si="392"/>
        <v>415296</v>
      </c>
      <c r="P341" s="286"/>
      <c r="Q341" s="39"/>
      <c r="R341" s="30"/>
      <c r="S341" s="31"/>
      <c r="T341" s="31"/>
      <c r="U341" s="4"/>
      <c r="V341" s="39"/>
      <c r="W341" s="30"/>
      <c r="X341" s="31"/>
      <c r="Y341" s="31"/>
      <c r="Z341" s="286"/>
      <c r="AA341" s="39">
        <v>40260</v>
      </c>
      <c r="AB341" s="39">
        <v>0</v>
      </c>
      <c r="AC341" s="31">
        <v>40260</v>
      </c>
      <c r="AD341" s="31">
        <v>1932480</v>
      </c>
      <c r="AE341" s="4"/>
      <c r="AF341" s="39"/>
      <c r="AG341" s="30"/>
      <c r="AH341" s="31"/>
      <c r="AI341" s="31"/>
      <c r="AJ341" s="4"/>
      <c r="AK341" s="39"/>
      <c r="AL341" s="39"/>
      <c r="AM341" s="31"/>
      <c r="AN341" s="31"/>
      <c r="AO341" s="4"/>
      <c r="AP341" s="39"/>
      <c r="AQ341" s="30"/>
      <c r="AR341" s="31"/>
      <c r="AS341" s="14"/>
      <c r="AT341" s="4"/>
      <c r="AU341" s="39"/>
      <c r="AV341" s="30"/>
      <c r="AW341" s="31"/>
      <c r="AX341" s="14"/>
      <c r="AY341" s="4"/>
      <c r="AZ341" s="39"/>
      <c r="BA341" s="30"/>
      <c r="BB341" s="31"/>
      <c r="BC341" s="31"/>
      <c r="BD341" s="4"/>
      <c r="BE341" s="39"/>
      <c r="BF341" s="30"/>
      <c r="BG341" s="31"/>
      <c r="BH341" s="14"/>
      <c r="BI341" s="4"/>
      <c r="BJ341" s="39"/>
      <c r="BK341" s="30"/>
      <c r="BL341" s="31"/>
      <c r="BM341" s="14"/>
      <c r="BN341" s="4"/>
      <c r="BO341" s="39"/>
      <c r="BP341" s="30"/>
      <c r="BQ341" s="31"/>
      <c r="BR341" s="14"/>
      <c r="BS341" s="4"/>
      <c r="BT341" s="39"/>
      <c r="BU341" s="30"/>
      <c r="BV341" s="31"/>
      <c r="BW341" s="14"/>
      <c r="BX341" s="4"/>
      <c r="BY341" s="39"/>
      <c r="BZ341" s="30"/>
      <c r="CA341" s="31"/>
      <c r="CB341" s="14"/>
      <c r="CC341" s="4"/>
      <c r="CD341" s="35"/>
      <c r="CE341" s="33"/>
      <c r="CF341" s="31"/>
      <c r="CG341" s="14"/>
      <c r="CH341" s="4"/>
      <c r="CI341" s="39">
        <v>17646</v>
      </c>
      <c r="CJ341" s="34">
        <v>0</v>
      </c>
      <c r="CK341" s="31">
        <v>17646</v>
      </c>
      <c r="CL341" s="14">
        <v>847008</v>
      </c>
      <c r="CM341" s="4"/>
      <c r="CN341" s="39"/>
      <c r="CO341" s="30"/>
      <c r="CP341" s="31"/>
      <c r="CQ341" s="14"/>
      <c r="CR341" s="4"/>
      <c r="CS341" s="39"/>
      <c r="CT341" s="39"/>
      <c r="CU341" s="39"/>
      <c r="CV341" s="14"/>
      <c r="CW341" s="4"/>
      <c r="CX341" s="39"/>
      <c r="CY341" s="30"/>
      <c r="CZ341" s="31"/>
      <c r="DA341" s="14"/>
      <c r="DB341" s="286"/>
      <c r="DC341" s="43"/>
      <c r="DD341" s="43"/>
      <c r="DE341" s="14"/>
      <c r="DF341" s="14"/>
      <c r="DG341" s="4"/>
      <c r="DH341" s="39"/>
      <c r="DI341" s="30"/>
      <c r="DJ341" s="31"/>
      <c r="DK341" s="14"/>
      <c r="DL341" s="4"/>
      <c r="DM341" s="39"/>
      <c r="DN341" s="30"/>
      <c r="DO341" s="31"/>
      <c r="DP341" s="14"/>
      <c r="DQ341" s="4"/>
      <c r="DR341" s="39"/>
      <c r="DS341" s="30"/>
      <c r="DT341" s="31"/>
      <c r="DU341" s="14"/>
      <c r="DV341" s="4"/>
      <c r="DW341" s="45">
        <v>25775</v>
      </c>
      <c r="DX341" s="61">
        <v>0</v>
      </c>
      <c r="DY341" s="61">
        <v>25775</v>
      </c>
      <c r="DZ341" s="14">
        <v>1237200</v>
      </c>
      <c r="EA341" s="4"/>
      <c r="EB341" s="39"/>
      <c r="EC341" s="43"/>
      <c r="ED341" s="31"/>
      <c r="EE341" s="14"/>
      <c r="EF341" s="4"/>
      <c r="EG341" s="39"/>
      <c r="EH341" s="30"/>
      <c r="EI341" s="31"/>
      <c r="EJ341" s="14"/>
      <c r="EK341" s="4"/>
      <c r="EL341" s="39"/>
      <c r="EM341" s="30"/>
      <c r="EN341" s="31"/>
      <c r="EO341" s="14"/>
      <c r="EP341" s="4"/>
      <c r="EQ341" s="39"/>
      <c r="ER341" s="30"/>
      <c r="ES341" s="31"/>
      <c r="ET341" s="14"/>
      <c r="EU341" s="4"/>
      <c r="EV341" s="39"/>
      <c r="EW341" s="30"/>
      <c r="EX341" s="31"/>
      <c r="EY341" s="14"/>
      <c r="EZ341" s="286"/>
      <c r="FA341" s="39"/>
      <c r="FB341" s="30"/>
      <c r="FC341" s="31"/>
      <c r="FD341" s="14"/>
      <c r="FE341" s="4"/>
      <c r="FF341" s="39"/>
      <c r="FG341" s="30"/>
      <c r="FH341" s="31"/>
      <c r="FI341" s="14"/>
      <c r="FJ341" s="94"/>
      <c r="FK341" s="87">
        <f t="shared" si="393"/>
        <v>8652</v>
      </c>
      <c r="FL341" s="87"/>
      <c r="FM341" s="87"/>
      <c r="FN341" s="87"/>
      <c r="FO341" s="87"/>
      <c r="FP341" s="87"/>
      <c r="FQ341" s="87"/>
      <c r="FR341" s="87"/>
      <c r="FS341" s="87"/>
      <c r="FT341" s="87"/>
      <c r="FU341" s="87"/>
      <c r="FV341" s="87"/>
      <c r="FW341" s="87"/>
      <c r="FX341" s="87"/>
      <c r="FY341" s="87"/>
      <c r="FZ341" s="87">
        <f t="shared" si="395"/>
        <v>17646</v>
      </c>
      <c r="GA341" s="87"/>
      <c r="GB341" s="87"/>
      <c r="GC341" s="87"/>
      <c r="GD341" s="87"/>
      <c r="GE341" s="87"/>
      <c r="GF341" s="87"/>
      <c r="GG341" s="87"/>
      <c r="GH341" s="87"/>
      <c r="GI341" s="87"/>
      <c r="GJ341" s="87"/>
      <c r="GK341" s="87"/>
      <c r="GL341" s="87"/>
      <c r="GM341" s="87"/>
      <c r="GN341" s="87"/>
      <c r="GO341" s="87"/>
      <c r="GP341" s="95"/>
      <c r="GQ341" s="87">
        <f t="shared" si="394"/>
        <v>8652</v>
      </c>
      <c r="GR341" s="96">
        <f t="shared" si="390"/>
        <v>17646</v>
      </c>
      <c r="GS341" s="20" t="str">
        <f t="shared" si="384"/>
        <v>JOHNSON &amp; JOHNSON MEDTECH COLOMBIA S.A.S</v>
      </c>
      <c r="GT341" s="98">
        <f t="shared" si="396"/>
        <v>6921.6</v>
      </c>
      <c r="GU341" s="98">
        <f t="shared" si="389"/>
        <v>10382.4</v>
      </c>
      <c r="GV341" s="96">
        <f t="shared" si="386"/>
        <v>17646</v>
      </c>
      <c r="GW341" s="87">
        <f>GV341-GR341</f>
        <v>0</v>
      </c>
      <c r="GX341" s="88">
        <f>GW341/GR341</f>
        <v>0</v>
      </c>
      <c r="GY341" s="96">
        <f t="shared" si="387"/>
        <v>17646</v>
      </c>
      <c r="GZ341" s="96">
        <f t="shared" si="391"/>
        <v>847008</v>
      </c>
      <c r="HB341" s="84"/>
    </row>
    <row r="342" spans="1:210" s="27" customFormat="1" ht="30" customHeight="1">
      <c r="A342" s="17">
        <v>326</v>
      </c>
      <c r="B342" s="18" t="s">
        <v>745</v>
      </c>
      <c r="C342" s="53" t="s">
        <v>746</v>
      </c>
      <c r="D342" s="55"/>
      <c r="E342" s="51">
        <v>150</v>
      </c>
      <c r="F342" s="19" t="s">
        <v>970</v>
      </c>
      <c r="G342" s="20" t="s">
        <v>981</v>
      </c>
      <c r="H342" s="60"/>
      <c r="I342" s="90" t="s">
        <v>1038</v>
      </c>
      <c r="J342" s="14">
        <v>37647</v>
      </c>
      <c r="K342" s="14"/>
      <c r="L342" s="14">
        <f>(J342*13.12%)+J342</f>
        <v>42586.286399999997</v>
      </c>
      <c r="M342" s="14">
        <f>(L342*9.28%)+L342</f>
        <v>46538.29377792</v>
      </c>
      <c r="N342" s="14">
        <f>M342</f>
        <v>46538.29377792</v>
      </c>
      <c r="O342" s="14">
        <f t="shared" si="392"/>
        <v>6980744.0666880002</v>
      </c>
      <c r="P342" s="286"/>
      <c r="Q342" s="39"/>
      <c r="R342" s="30"/>
      <c r="S342" s="31"/>
      <c r="T342" s="31"/>
      <c r="U342" s="4"/>
      <c r="V342" s="39"/>
      <c r="W342" s="30"/>
      <c r="X342" s="31"/>
      <c r="Y342" s="31"/>
      <c r="Z342" s="286"/>
      <c r="AA342" s="39"/>
      <c r="AB342" s="39"/>
      <c r="AC342" s="31"/>
      <c r="AD342" s="31"/>
      <c r="AE342" s="4"/>
      <c r="AF342" s="39"/>
      <c r="AG342" s="30"/>
      <c r="AH342" s="31"/>
      <c r="AI342" s="31"/>
      <c r="AJ342" s="4"/>
      <c r="AK342" s="39"/>
      <c r="AL342" s="39"/>
      <c r="AM342" s="31"/>
      <c r="AN342" s="31"/>
      <c r="AO342" s="4"/>
      <c r="AP342" s="39"/>
      <c r="AQ342" s="30"/>
      <c r="AR342" s="31"/>
      <c r="AS342" s="14"/>
      <c r="AT342" s="4"/>
      <c r="AU342" s="39"/>
      <c r="AV342" s="30"/>
      <c r="AW342" s="31"/>
      <c r="AX342" s="14"/>
      <c r="AY342" s="4"/>
      <c r="AZ342" s="39"/>
      <c r="BA342" s="30"/>
      <c r="BB342" s="31"/>
      <c r="BC342" s="31"/>
      <c r="BD342" s="4"/>
      <c r="BE342" s="39"/>
      <c r="BF342" s="30"/>
      <c r="BG342" s="31"/>
      <c r="BH342" s="14"/>
      <c r="BI342" s="4"/>
      <c r="BJ342" s="39"/>
      <c r="BK342" s="30"/>
      <c r="BL342" s="31"/>
      <c r="BM342" s="14"/>
      <c r="BN342" s="4"/>
      <c r="BO342" s="39"/>
      <c r="BP342" s="30"/>
      <c r="BQ342" s="31"/>
      <c r="BR342" s="14"/>
      <c r="BS342" s="4"/>
      <c r="BT342" s="39"/>
      <c r="BU342" s="30"/>
      <c r="BV342" s="31"/>
      <c r="BW342" s="14"/>
      <c r="BX342" s="4"/>
      <c r="BY342" s="39"/>
      <c r="BZ342" s="30"/>
      <c r="CA342" s="31"/>
      <c r="CB342" s="14"/>
      <c r="CC342" s="4"/>
      <c r="CD342" s="35"/>
      <c r="CE342" s="33"/>
      <c r="CF342" s="31"/>
      <c r="CG342" s="14"/>
      <c r="CH342" s="4"/>
      <c r="CI342" s="39"/>
      <c r="CJ342" s="30"/>
      <c r="CK342" s="31"/>
      <c r="CL342" s="14"/>
      <c r="CM342" s="4"/>
      <c r="CN342" s="39"/>
      <c r="CO342" s="30"/>
      <c r="CP342" s="31"/>
      <c r="CQ342" s="14"/>
      <c r="CR342" s="4"/>
      <c r="CS342" s="39"/>
      <c r="CT342" s="39"/>
      <c r="CU342" s="39"/>
      <c r="CV342" s="14"/>
      <c r="CW342" s="4"/>
      <c r="CX342" s="39"/>
      <c r="CY342" s="30"/>
      <c r="CZ342" s="31"/>
      <c r="DA342" s="14"/>
      <c r="DB342" s="286"/>
      <c r="DC342" s="43">
        <v>33750</v>
      </c>
      <c r="DD342" s="43">
        <v>6412.5</v>
      </c>
      <c r="DE342" s="14">
        <v>40162.5</v>
      </c>
      <c r="DF342" s="14">
        <v>6024375</v>
      </c>
      <c r="DG342" s="4"/>
      <c r="DH342" s="39"/>
      <c r="DI342" s="30"/>
      <c r="DJ342" s="31"/>
      <c r="DK342" s="14"/>
      <c r="DL342" s="4"/>
      <c r="DM342" s="39"/>
      <c r="DN342" s="30"/>
      <c r="DO342" s="31"/>
      <c r="DP342" s="14"/>
      <c r="DQ342" s="4"/>
      <c r="DR342" s="39"/>
      <c r="DS342" s="30"/>
      <c r="DT342" s="31"/>
      <c r="DU342" s="14"/>
      <c r="DV342" s="4"/>
      <c r="DW342" s="46"/>
      <c r="DX342" s="61"/>
      <c r="DY342" s="61"/>
      <c r="DZ342" s="14"/>
      <c r="EA342" s="4"/>
      <c r="EB342" s="39"/>
      <c r="EC342" s="43"/>
      <c r="ED342" s="31"/>
      <c r="EE342" s="14"/>
      <c r="EF342" s="4"/>
      <c r="EG342" s="39"/>
      <c r="EH342" s="30"/>
      <c r="EI342" s="31"/>
      <c r="EJ342" s="14"/>
      <c r="EK342" s="4"/>
      <c r="EL342" s="39"/>
      <c r="EM342" s="30"/>
      <c r="EN342" s="31"/>
      <c r="EO342" s="14"/>
      <c r="EP342" s="4"/>
      <c r="EQ342" s="39"/>
      <c r="ER342" s="30"/>
      <c r="ES342" s="31"/>
      <c r="ET342" s="14"/>
      <c r="EU342" s="4"/>
      <c r="EV342" s="39"/>
      <c r="EW342" s="30"/>
      <c r="EX342" s="31"/>
      <c r="EY342" s="14"/>
      <c r="EZ342" s="286"/>
      <c r="FA342" s="39"/>
      <c r="FB342" s="30"/>
      <c r="FC342" s="31"/>
      <c r="FD342" s="14"/>
      <c r="FE342" s="4"/>
      <c r="FF342" s="39"/>
      <c r="FG342" s="30"/>
      <c r="FH342" s="31"/>
      <c r="FI342" s="14"/>
      <c r="FJ342" s="94"/>
      <c r="FK342" s="87">
        <f t="shared" si="393"/>
        <v>46538.29377792</v>
      </c>
      <c r="FL342" s="87"/>
      <c r="FM342" s="87"/>
      <c r="FN342" s="87"/>
      <c r="FO342" s="87"/>
      <c r="FP342" s="87"/>
      <c r="FQ342" s="87"/>
      <c r="FR342" s="87"/>
      <c r="FS342" s="87"/>
      <c r="FT342" s="87"/>
      <c r="FU342" s="87"/>
      <c r="FV342" s="87"/>
      <c r="FW342" s="87"/>
      <c r="FX342" s="87"/>
      <c r="FY342" s="87"/>
      <c r="FZ342" s="87"/>
      <c r="GA342" s="87"/>
      <c r="GB342" s="87"/>
      <c r="GC342" s="87"/>
      <c r="GD342" s="87">
        <f t="shared" ref="GD342:GD400" si="398">DE342</f>
        <v>40162.5</v>
      </c>
      <c r="GE342" s="87"/>
      <c r="GF342" s="87"/>
      <c r="GG342" s="87"/>
      <c r="GH342" s="87"/>
      <c r="GI342" s="87"/>
      <c r="GJ342" s="87"/>
      <c r="GK342" s="87"/>
      <c r="GL342" s="87"/>
      <c r="GM342" s="87"/>
      <c r="GN342" s="87"/>
      <c r="GO342" s="87"/>
      <c r="GP342" s="95"/>
      <c r="GQ342" s="87">
        <f t="shared" si="394"/>
        <v>46538.29377792</v>
      </c>
      <c r="GR342" s="96">
        <f t="shared" si="390"/>
        <v>40162.5</v>
      </c>
      <c r="GS342" s="20" t="str">
        <f t="shared" si="384"/>
        <v>MEDICOX LTDA</v>
      </c>
      <c r="GT342" s="96">
        <f t="shared" si="396"/>
        <v>37230.635022335999</v>
      </c>
      <c r="GU342" s="96">
        <f t="shared" ref="GU342:GU405" si="399">GR342*1.2</f>
        <v>48195</v>
      </c>
      <c r="GV342" s="96">
        <f t="shared" si="386"/>
        <v>40162.5</v>
      </c>
      <c r="GW342" s="87">
        <f t="shared" ref="GW342:GW353" si="400">GR342-GQ342</f>
        <v>-6375.7937779200001</v>
      </c>
      <c r="GX342" s="88">
        <f t="shared" ref="GX342:GX354" si="401">GW342/GQ342</f>
        <v>-0.13700102131687911</v>
      </c>
      <c r="GY342" s="96">
        <f t="shared" si="387"/>
        <v>40162.5</v>
      </c>
      <c r="GZ342" s="96">
        <f t="shared" si="391"/>
        <v>6024375</v>
      </c>
    </row>
    <row r="343" spans="1:210" s="27" customFormat="1" ht="30" customHeight="1">
      <c r="A343" s="17">
        <v>327</v>
      </c>
      <c r="B343" s="18" t="s">
        <v>747</v>
      </c>
      <c r="C343" s="53" t="s">
        <v>748</v>
      </c>
      <c r="D343" s="55"/>
      <c r="E343" s="51">
        <v>1</v>
      </c>
      <c r="F343" s="19" t="s">
        <v>970</v>
      </c>
      <c r="G343" s="20" t="s">
        <v>981</v>
      </c>
      <c r="H343" s="60"/>
      <c r="I343" s="90" t="s">
        <v>1033</v>
      </c>
      <c r="J343" s="14">
        <v>2272727</v>
      </c>
      <c r="K343" s="14"/>
      <c r="L343" s="14"/>
      <c r="M343" s="14">
        <f>(J343*9.28%)+J343</f>
        <v>2483636.0655999999</v>
      </c>
      <c r="N343" s="14">
        <f>M343</f>
        <v>2483636.0655999999</v>
      </c>
      <c r="O343" s="14">
        <f t="shared" si="392"/>
        <v>2483636.0655999999</v>
      </c>
      <c r="P343" s="286"/>
      <c r="Q343" s="39"/>
      <c r="R343" s="30"/>
      <c r="S343" s="31"/>
      <c r="T343" s="31"/>
      <c r="U343" s="4"/>
      <c r="V343" s="39"/>
      <c r="W343" s="30"/>
      <c r="X343" s="31"/>
      <c r="Y343" s="31"/>
      <c r="Z343" s="286"/>
      <c r="AA343" s="39"/>
      <c r="AB343" s="39"/>
      <c r="AC343" s="31"/>
      <c r="AD343" s="31"/>
      <c r="AE343" s="4"/>
      <c r="AF343" s="39"/>
      <c r="AG343" s="30"/>
      <c r="AH343" s="31"/>
      <c r="AI343" s="31"/>
      <c r="AJ343" s="4"/>
      <c r="AK343" s="39"/>
      <c r="AL343" s="39"/>
      <c r="AM343" s="31"/>
      <c r="AN343" s="31"/>
      <c r="AO343" s="4"/>
      <c r="AP343" s="39"/>
      <c r="AQ343" s="30"/>
      <c r="AR343" s="31"/>
      <c r="AS343" s="14"/>
      <c r="AT343" s="4"/>
      <c r="AU343" s="39"/>
      <c r="AV343" s="30"/>
      <c r="AW343" s="31"/>
      <c r="AX343" s="14"/>
      <c r="AY343" s="4"/>
      <c r="AZ343" s="39"/>
      <c r="BA343" s="30"/>
      <c r="BB343" s="31"/>
      <c r="BC343" s="31"/>
      <c r="BD343" s="4"/>
      <c r="BE343" s="39"/>
      <c r="BF343" s="30"/>
      <c r="BG343" s="31"/>
      <c r="BH343" s="14"/>
      <c r="BI343" s="4"/>
      <c r="BJ343" s="39"/>
      <c r="BK343" s="30"/>
      <c r="BL343" s="31"/>
      <c r="BM343" s="14"/>
      <c r="BN343" s="4"/>
      <c r="BO343" s="39"/>
      <c r="BP343" s="30"/>
      <c r="BQ343" s="31"/>
      <c r="BR343" s="14"/>
      <c r="BS343" s="4"/>
      <c r="BT343" s="39"/>
      <c r="BU343" s="30"/>
      <c r="BV343" s="31"/>
      <c r="BW343" s="14"/>
      <c r="BX343" s="4"/>
      <c r="BY343" s="39"/>
      <c r="BZ343" s="30"/>
      <c r="CA343" s="31"/>
      <c r="CB343" s="14"/>
      <c r="CC343" s="4"/>
      <c r="CD343" s="35"/>
      <c r="CE343" s="33"/>
      <c r="CF343" s="31"/>
      <c r="CG343" s="14"/>
      <c r="CH343" s="4"/>
      <c r="CI343" s="39"/>
      <c r="CJ343" s="30"/>
      <c r="CK343" s="31"/>
      <c r="CL343" s="14"/>
      <c r="CM343" s="4"/>
      <c r="CN343" s="39"/>
      <c r="CO343" s="30"/>
      <c r="CP343" s="31"/>
      <c r="CQ343" s="14"/>
      <c r="CR343" s="4"/>
      <c r="CS343" s="39"/>
      <c r="CT343" s="39"/>
      <c r="CU343" s="39"/>
      <c r="CV343" s="14"/>
      <c r="CW343" s="4"/>
      <c r="CX343" s="39"/>
      <c r="CY343" s="30"/>
      <c r="CZ343" s="31"/>
      <c r="DA343" s="14"/>
      <c r="DB343" s="286"/>
      <c r="DC343" s="43"/>
      <c r="DD343" s="43"/>
      <c r="DE343" s="14"/>
      <c r="DF343" s="14"/>
      <c r="DG343" s="4"/>
      <c r="DH343" s="39"/>
      <c r="DI343" s="30"/>
      <c r="DJ343" s="31"/>
      <c r="DK343" s="14"/>
      <c r="DL343" s="4"/>
      <c r="DM343" s="39"/>
      <c r="DN343" s="30"/>
      <c r="DO343" s="31"/>
      <c r="DP343" s="14"/>
      <c r="DQ343" s="4"/>
      <c r="DR343" s="39"/>
      <c r="DS343" s="30"/>
      <c r="DT343" s="31"/>
      <c r="DU343" s="14"/>
      <c r="DV343" s="4"/>
      <c r="DW343" s="45">
        <v>2339673</v>
      </c>
      <c r="DX343" s="61">
        <v>0</v>
      </c>
      <c r="DY343" s="61">
        <v>2339673</v>
      </c>
      <c r="DZ343" s="14">
        <v>2339673</v>
      </c>
      <c r="EA343" s="4"/>
      <c r="EB343" s="39"/>
      <c r="EC343" s="43"/>
      <c r="ED343" s="31"/>
      <c r="EE343" s="14"/>
      <c r="EF343" s="4"/>
      <c r="EG343" s="39"/>
      <c r="EH343" s="30"/>
      <c r="EI343" s="31"/>
      <c r="EJ343" s="14"/>
      <c r="EK343" s="4"/>
      <c r="EL343" s="39"/>
      <c r="EM343" s="30"/>
      <c r="EN343" s="31"/>
      <c r="EO343" s="14"/>
      <c r="EP343" s="4"/>
      <c r="EQ343" s="39">
        <v>3174600</v>
      </c>
      <c r="ER343" s="30">
        <v>0</v>
      </c>
      <c r="ES343" s="31">
        <v>3174600</v>
      </c>
      <c r="ET343" s="14">
        <v>3174600</v>
      </c>
      <c r="EU343" s="4"/>
      <c r="EV343" s="39"/>
      <c r="EW343" s="30"/>
      <c r="EX343" s="31"/>
      <c r="EY343" s="14"/>
      <c r="EZ343" s="286"/>
      <c r="FA343" s="39"/>
      <c r="FB343" s="30"/>
      <c r="FC343" s="31"/>
      <c r="FD343" s="14"/>
      <c r="FE343" s="4"/>
      <c r="FF343" s="39"/>
      <c r="FG343" s="30"/>
      <c r="FH343" s="31"/>
      <c r="FI343" s="14"/>
      <c r="FJ343" s="94"/>
      <c r="FK343" s="87">
        <f t="shared" si="393"/>
        <v>2483636.0655999999</v>
      </c>
      <c r="FL343" s="87"/>
      <c r="FM343" s="87"/>
      <c r="FN343" s="87"/>
      <c r="FO343" s="87"/>
      <c r="FP343" s="87"/>
      <c r="FQ343" s="87"/>
      <c r="FR343" s="87"/>
      <c r="FS343" s="87"/>
      <c r="FT343" s="87"/>
      <c r="FU343" s="87"/>
      <c r="FV343" s="87"/>
      <c r="FW343" s="87"/>
      <c r="FX343" s="87"/>
      <c r="FY343" s="87"/>
      <c r="FZ343" s="87"/>
      <c r="GA343" s="87"/>
      <c r="GB343" s="87"/>
      <c r="GC343" s="87"/>
      <c r="GD343" s="87"/>
      <c r="GE343" s="87"/>
      <c r="GF343" s="87"/>
      <c r="GG343" s="87"/>
      <c r="GH343" s="87">
        <f t="shared" ref="GH343:GH401" si="402">DY343</f>
        <v>2339673</v>
      </c>
      <c r="GI343" s="87"/>
      <c r="GJ343" s="87"/>
      <c r="GK343" s="87"/>
      <c r="GL343" s="87">
        <f t="shared" ref="GL343:GL398" si="403">ES343</f>
        <v>3174600</v>
      </c>
      <c r="GM343" s="87"/>
      <c r="GN343" s="87"/>
      <c r="GO343" s="87"/>
      <c r="GP343" s="95"/>
      <c r="GQ343" s="87">
        <f t="shared" si="394"/>
        <v>2483636.0655999999</v>
      </c>
      <c r="GR343" s="96">
        <f t="shared" si="390"/>
        <v>2339673</v>
      </c>
      <c r="GS343" s="20" t="str">
        <f t="shared" si="384"/>
        <v>RAFAEL ANTONIO SALAMANCA</v>
      </c>
      <c r="GT343" s="96">
        <f t="shared" si="396"/>
        <v>1986908.8524799999</v>
      </c>
      <c r="GU343" s="96">
        <f t="shared" si="399"/>
        <v>2807607.6</v>
      </c>
      <c r="GV343" s="96">
        <f t="shared" si="386"/>
        <v>2757136.5</v>
      </c>
      <c r="GW343" s="87">
        <f t="shared" si="400"/>
        <v>-143963.06559999986</v>
      </c>
      <c r="GX343" s="88">
        <f t="shared" si="401"/>
        <v>-5.7964638053853143E-2</v>
      </c>
      <c r="GY343" s="96">
        <f t="shared" si="387"/>
        <v>2339673</v>
      </c>
      <c r="GZ343" s="96">
        <f t="shared" si="391"/>
        <v>2339673</v>
      </c>
    </row>
    <row r="344" spans="1:210" s="27" customFormat="1" ht="30" customHeight="1">
      <c r="A344" s="17">
        <v>328</v>
      </c>
      <c r="B344" s="18" t="s">
        <v>749</v>
      </c>
      <c r="C344" s="53" t="s">
        <v>750</v>
      </c>
      <c r="D344" s="55" t="s">
        <v>958</v>
      </c>
      <c r="E344" s="51">
        <v>60</v>
      </c>
      <c r="F344" s="19" t="s">
        <v>970</v>
      </c>
      <c r="G344" s="20" t="s">
        <v>981</v>
      </c>
      <c r="H344" s="60"/>
      <c r="I344" s="90" t="s">
        <v>1058</v>
      </c>
      <c r="J344" s="14">
        <v>141419.6</v>
      </c>
      <c r="K344" s="14"/>
      <c r="L344" s="14">
        <f>(J344*13.12%)+J344</f>
        <v>159973.85152</v>
      </c>
      <c r="M344" s="14">
        <f>(L344*9.28%)+L344</f>
        <v>174819.424941056</v>
      </c>
      <c r="N344" s="14">
        <f>M344</f>
        <v>174819.424941056</v>
      </c>
      <c r="O344" s="14">
        <f t="shared" si="392"/>
        <v>10489165.49646336</v>
      </c>
      <c r="P344" s="286"/>
      <c r="Q344" s="39"/>
      <c r="R344" s="30"/>
      <c r="S344" s="31"/>
      <c r="T344" s="31"/>
      <c r="U344" s="4"/>
      <c r="V344" s="39"/>
      <c r="W344" s="30"/>
      <c r="X344" s="31"/>
      <c r="Y344" s="31"/>
      <c r="Z344" s="286"/>
      <c r="AA344" s="39"/>
      <c r="AB344" s="39"/>
      <c r="AC344" s="31"/>
      <c r="AD344" s="31"/>
      <c r="AE344" s="4"/>
      <c r="AF344" s="39"/>
      <c r="AG344" s="30"/>
      <c r="AH344" s="31"/>
      <c r="AI344" s="31"/>
      <c r="AJ344" s="4"/>
      <c r="AK344" s="39"/>
      <c r="AL344" s="39"/>
      <c r="AM344" s="31"/>
      <c r="AN344" s="31"/>
      <c r="AO344" s="4"/>
      <c r="AP344" s="39"/>
      <c r="AQ344" s="30"/>
      <c r="AR344" s="31"/>
      <c r="AS344" s="14"/>
      <c r="AT344" s="4"/>
      <c r="AU344" s="39"/>
      <c r="AV344" s="14"/>
      <c r="AW344" s="31"/>
      <c r="AX344" s="14"/>
      <c r="AY344" s="4"/>
      <c r="AZ344" s="39"/>
      <c r="BA344" s="30"/>
      <c r="BB344" s="31"/>
      <c r="BC344" s="31"/>
      <c r="BD344" s="4"/>
      <c r="BE344" s="39"/>
      <c r="BF344" s="30"/>
      <c r="BG344" s="31"/>
      <c r="BH344" s="14"/>
      <c r="BI344" s="4"/>
      <c r="BJ344" s="39"/>
      <c r="BK344" s="30"/>
      <c r="BL344" s="31"/>
      <c r="BM344" s="14"/>
      <c r="BN344" s="4"/>
      <c r="BO344" s="39"/>
      <c r="BP344" s="30"/>
      <c r="BQ344" s="31"/>
      <c r="BR344" s="14"/>
      <c r="BS344" s="4"/>
      <c r="BT344" s="39"/>
      <c r="BU344" s="30"/>
      <c r="BV344" s="31"/>
      <c r="BW344" s="14"/>
      <c r="BX344" s="4"/>
      <c r="BY344" s="39"/>
      <c r="BZ344" s="30"/>
      <c r="CA344" s="31"/>
      <c r="CB344" s="14"/>
      <c r="CC344" s="4"/>
      <c r="CD344" s="35"/>
      <c r="CE344" s="33"/>
      <c r="CF344" s="31"/>
      <c r="CG344" s="14"/>
      <c r="CH344" s="4"/>
      <c r="CI344" s="39"/>
      <c r="CJ344" s="30"/>
      <c r="CK344" s="31"/>
      <c r="CL344" s="14"/>
      <c r="CM344" s="4"/>
      <c r="CN344" s="39"/>
      <c r="CO344" s="30"/>
      <c r="CP344" s="31"/>
      <c r="CQ344" s="14"/>
      <c r="CR344" s="4"/>
      <c r="CS344" s="39"/>
      <c r="CT344" s="39"/>
      <c r="CU344" s="39"/>
      <c r="CV344" s="14"/>
      <c r="CW344" s="4"/>
      <c r="CX344" s="39"/>
      <c r="CY344" s="30"/>
      <c r="CZ344" s="31"/>
      <c r="DA344" s="14"/>
      <c r="DB344" s="286"/>
      <c r="DC344" s="43"/>
      <c r="DD344" s="43"/>
      <c r="DE344" s="14"/>
      <c r="DF344" s="14"/>
      <c r="DG344" s="4"/>
      <c r="DH344" s="39"/>
      <c r="DI344" s="30"/>
      <c r="DJ344" s="31"/>
      <c r="DK344" s="14"/>
      <c r="DL344" s="4"/>
      <c r="DM344" s="39"/>
      <c r="DN344" s="30"/>
      <c r="DO344" s="31"/>
      <c r="DP344" s="14"/>
      <c r="DQ344" s="4"/>
      <c r="DR344" s="39"/>
      <c r="DS344" s="30"/>
      <c r="DT344" s="31"/>
      <c r="DU344" s="14"/>
      <c r="DV344" s="4"/>
      <c r="DW344" s="45">
        <v>152413</v>
      </c>
      <c r="DX344" s="14">
        <v>28958.47</v>
      </c>
      <c r="DY344" s="61">
        <v>181371.47</v>
      </c>
      <c r="DZ344" s="14">
        <v>10882288.199999999</v>
      </c>
      <c r="EA344" s="4"/>
      <c r="EB344" s="39"/>
      <c r="EC344" s="43"/>
      <c r="ED344" s="31"/>
      <c r="EE344" s="14"/>
      <c r="EF344" s="4"/>
      <c r="EG344" s="39"/>
      <c r="EH344" s="30"/>
      <c r="EI344" s="31"/>
      <c r="EJ344" s="14"/>
      <c r="EK344" s="4"/>
      <c r="EL344" s="39"/>
      <c r="EM344" s="30"/>
      <c r="EN344" s="31"/>
      <c r="EO344" s="14"/>
      <c r="EP344" s="4"/>
      <c r="EQ344" s="39"/>
      <c r="ER344" s="30"/>
      <c r="ES344" s="31"/>
      <c r="ET344" s="14"/>
      <c r="EU344" s="4"/>
      <c r="EV344" s="39"/>
      <c r="EW344" s="30"/>
      <c r="EX344" s="31"/>
      <c r="EY344" s="14"/>
      <c r="EZ344" s="286"/>
      <c r="FA344" s="39"/>
      <c r="FB344" s="30"/>
      <c r="FC344" s="31"/>
      <c r="FD344" s="14"/>
      <c r="FE344" s="4"/>
      <c r="FF344" s="39"/>
      <c r="FG344" s="30"/>
      <c r="FH344" s="31"/>
      <c r="FI344" s="14"/>
      <c r="FJ344" s="94"/>
      <c r="FK344" s="87">
        <f t="shared" si="393"/>
        <v>174819.424941056</v>
      </c>
      <c r="FL344" s="87"/>
      <c r="FM344" s="87"/>
      <c r="FN344" s="87"/>
      <c r="FO344" s="87"/>
      <c r="FP344" s="87"/>
      <c r="FQ344" s="87"/>
      <c r="FR344" s="87"/>
      <c r="FS344" s="87"/>
      <c r="FT344" s="87"/>
      <c r="FU344" s="87"/>
      <c r="FV344" s="87"/>
      <c r="FW344" s="87"/>
      <c r="FX344" s="87"/>
      <c r="FY344" s="87"/>
      <c r="FZ344" s="87"/>
      <c r="GA344" s="87"/>
      <c r="GB344" s="87"/>
      <c r="GC344" s="87"/>
      <c r="GD344" s="87"/>
      <c r="GE344" s="87"/>
      <c r="GF344" s="87"/>
      <c r="GG344" s="87"/>
      <c r="GH344" s="87">
        <f t="shared" si="402"/>
        <v>181371.47</v>
      </c>
      <c r="GI344" s="87"/>
      <c r="GJ344" s="87"/>
      <c r="GK344" s="87"/>
      <c r="GL344" s="87"/>
      <c r="GM344" s="87"/>
      <c r="GN344" s="87"/>
      <c r="GO344" s="87"/>
      <c r="GP344" s="95"/>
      <c r="GQ344" s="87">
        <f t="shared" si="394"/>
        <v>174819.424941056</v>
      </c>
      <c r="GR344" s="96">
        <f t="shared" si="390"/>
        <v>181371.47</v>
      </c>
      <c r="GS344" s="20" t="str">
        <f t="shared" si="384"/>
        <v>RAFAEL ANTONIO SALAMANCA</v>
      </c>
      <c r="GT344" s="96">
        <f t="shared" si="396"/>
        <v>139855.53995284482</v>
      </c>
      <c r="GU344" s="96">
        <f t="shared" si="399"/>
        <v>217645.764</v>
      </c>
      <c r="GV344" s="96">
        <f t="shared" si="386"/>
        <v>181371.47</v>
      </c>
      <c r="GW344" s="87">
        <f t="shared" si="400"/>
        <v>6552.0450589440006</v>
      </c>
      <c r="GX344" s="88">
        <f t="shared" si="401"/>
        <v>3.7478930394337806E-2</v>
      </c>
      <c r="GY344" s="96">
        <f t="shared" si="387"/>
        <v>181371.47</v>
      </c>
      <c r="GZ344" s="96">
        <f t="shared" si="391"/>
        <v>10882288.199999999</v>
      </c>
    </row>
    <row r="345" spans="1:210" s="27" customFormat="1" ht="30" customHeight="1">
      <c r="A345" s="17">
        <v>329</v>
      </c>
      <c r="B345" s="18" t="s">
        <v>751</v>
      </c>
      <c r="C345" s="53" t="s">
        <v>752</v>
      </c>
      <c r="D345" s="55" t="s">
        <v>959</v>
      </c>
      <c r="E345" s="51">
        <v>450</v>
      </c>
      <c r="F345" s="19" t="s">
        <v>970</v>
      </c>
      <c r="G345" s="20" t="s">
        <v>981</v>
      </c>
      <c r="H345" s="60"/>
      <c r="I345" s="90" t="s">
        <v>1027</v>
      </c>
      <c r="J345" s="14">
        <v>7854</v>
      </c>
      <c r="K345" s="14"/>
      <c r="L345" s="14"/>
      <c r="M345" s="14"/>
      <c r="N345" s="14">
        <f t="shared" ref="N345:N346" si="404">J345</f>
        <v>7854</v>
      </c>
      <c r="O345" s="14">
        <f t="shared" si="392"/>
        <v>3534300</v>
      </c>
      <c r="P345" s="286"/>
      <c r="Q345" s="39"/>
      <c r="R345" s="30"/>
      <c r="S345" s="31"/>
      <c r="T345" s="31"/>
      <c r="U345" s="4"/>
      <c r="V345" s="39"/>
      <c r="W345" s="30"/>
      <c r="X345" s="31"/>
      <c r="Y345" s="31"/>
      <c r="Z345" s="286"/>
      <c r="AA345" s="39"/>
      <c r="AB345" s="39"/>
      <c r="AC345" s="31"/>
      <c r="AD345" s="31"/>
      <c r="AE345" s="4"/>
      <c r="AF345" s="39"/>
      <c r="AG345" s="30"/>
      <c r="AH345" s="31"/>
      <c r="AI345" s="31"/>
      <c r="AJ345" s="4"/>
      <c r="AK345" s="39"/>
      <c r="AL345" s="39"/>
      <c r="AM345" s="31"/>
      <c r="AN345" s="31"/>
      <c r="AO345" s="4"/>
      <c r="AP345" s="39"/>
      <c r="AQ345" s="30"/>
      <c r="AR345" s="31"/>
      <c r="AS345" s="14"/>
      <c r="AT345" s="4"/>
      <c r="AU345" s="39">
        <v>6480</v>
      </c>
      <c r="AV345" s="14">
        <v>1231.2</v>
      </c>
      <c r="AW345" s="31">
        <v>7711.2</v>
      </c>
      <c r="AX345" s="14">
        <v>3470040</v>
      </c>
      <c r="AY345" s="4"/>
      <c r="AZ345" s="39"/>
      <c r="BA345" s="30"/>
      <c r="BB345" s="31"/>
      <c r="BC345" s="31"/>
      <c r="BD345" s="4"/>
      <c r="BE345" s="39"/>
      <c r="BF345" s="30"/>
      <c r="BG345" s="31"/>
      <c r="BH345" s="14"/>
      <c r="BI345" s="4"/>
      <c r="BJ345" s="39"/>
      <c r="BK345" s="30"/>
      <c r="BL345" s="31"/>
      <c r="BM345" s="14"/>
      <c r="BN345" s="4"/>
      <c r="BO345" s="39"/>
      <c r="BP345" s="30"/>
      <c r="BQ345" s="31"/>
      <c r="BR345" s="14"/>
      <c r="BS345" s="4"/>
      <c r="BT345" s="39"/>
      <c r="BU345" s="30"/>
      <c r="BV345" s="31"/>
      <c r="BW345" s="14"/>
      <c r="BX345" s="4"/>
      <c r="BY345" s="39"/>
      <c r="BZ345" s="30"/>
      <c r="CA345" s="31"/>
      <c r="CB345" s="14"/>
      <c r="CC345" s="4"/>
      <c r="CD345" s="35">
        <v>8109</v>
      </c>
      <c r="CE345" s="37">
        <v>1541</v>
      </c>
      <c r="CF345" s="31">
        <v>9650</v>
      </c>
      <c r="CG345" s="14">
        <v>4342500</v>
      </c>
      <c r="CH345" s="4"/>
      <c r="CI345" s="39"/>
      <c r="CJ345" s="30"/>
      <c r="CK345" s="31"/>
      <c r="CL345" s="14"/>
      <c r="CM345" s="4"/>
      <c r="CN345" s="39"/>
      <c r="CO345" s="30"/>
      <c r="CP345" s="31"/>
      <c r="CQ345" s="14"/>
      <c r="CR345" s="4"/>
      <c r="CS345" s="39"/>
      <c r="CT345" s="39"/>
      <c r="CU345" s="39"/>
      <c r="CV345" s="14"/>
      <c r="CW345" s="4"/>
      <c r="CX345" s="39"/>
      <c r="CY345" s="30"/>
      <c r="CZ345" s="31"/>
      <c r="DA345" s="14"/>
      <c r="DB345" s="286"/>
      <c r="DC345" s="43"/>
      <c r="DD345" s="43"/>
      <c r="DE345" s="14"/>
      <c r="DF345" s="14"/>
      <c r="DG345" s="4"/>
      <c r="DH345" s="39">
        <v>9404.2199999999993</v>
      </c>
      <c r="DI345" s="14">
        <v>1786.8018</v>
      </c>
      <c r="DJ345" s="31">
        <v>11191.021799999999</v>
      </c>
      <c r="DK345" s="14">
        <v>5035959.8099999996</v>
      </c>
      <c r="DL345" s="4"/>
      <c r="DM345" s="39"/>
      <c r="DN345" s="30"/>
      <c r="DO345" s="31"/>
      <c r="DP345" s="14"/>
      <c r="DQ345" s="4"/>
      <c r="DR345" s="39"/>
      <c r="DS345" s="30"/>
      <c r="DT345" s="31"/>
      <c r="DU345" s="14"/>
      <c r="DV345" s="4"/>
      <c r="DW345" s="46"/>
      <c r="DX345" s="61"/>
      <c r="DY345" s="61"/>
      <c r="DZ345" s="14"/>
      <c r="EA345" s="4"/>
      <c r="EB345" s="40">
        <v>10400</v>
      </c>
      <c r="EC345" s="14">
        <v>1976</v>
      </c>
      <c r="ED345" s="41">
        <v>12376</v>
      </c>
      <c r="EE345" s="14">
        <v>5569200</v>
      </c>
      <c r="EF345" s="4"/>
      <c r="EG345" s="39"/>
      <c r="EH345" s="30"/>
      <c r="EI345" s="31"/>
      <c r="EJ345" s="14"/>
      <c r="EK345" s="4"/>
      <c r="EL345" s="43"/>
      <c r="EM345" s="44"/>
      <c r="EN345" s="42"/>
      <c r="EO345" s="14"/>
      <c r="EP345" s="4"/>
      <c r="EQ345" s="39"/>
      <c r="ER345" s="30"/>
      <c r="ES345" s="31"/>
      <c r="ET345" s="14"/>
      <c r="EU345" s="4"/>
      <c r="EV345" s="39"/>
      <c r="EW345" s="30"/>
      <c r="EX345" s="31"/>
      <c r="EY345" s="14"/>
      <c r="EZ345" s="286"/>
      <c r="FA345" s="39"/>
      <c r="FB345" s="30"/>
      <c r="FC345" s="31"/>
      <c r="FD345" s="14"/>
      <c r="FE345" s="4"/>
      <c r="FF345" s="39"/>
      <c r="FG345" s="30"/>
      <c r="FH345" s="31"/>
      <c r="FI345" s="14"/>
      <c r="FJ345" s="94"/>
      <c r="FK345" s="87">
        <f t="shared" si="393"/>
        <v>7854</v>
      </c>
      <c r="FL345" s="87"/>
      <c r="FM345" s="87"/>
      <c r="FN345" s="87"/>
      <c r="FO345" s="87"/>
      <c r="FP345" s="87"/>
      <c r="FQ345" s="87"/>
      <c r="FR345" s="87">
        <f t="shared" ref="FR345:FR400" si="405">AW345</f>
        <v>7711.2</v>
      </c>
      <c r="FS345" s="87"/>
      <c r="FT345" s="87"/>
      <c r="FU345" s="87"/>
      <c r="FV345" s="87"/>
      <c r="FW345" s="87"/>
      <c r="FX345" s="87"/>
      <c r="FY345" s="87">
        <f t="shared" si="397"/>
        <v>9650</v>
      </c>
      <c r="FZ345" s="87"/>
      <c r="GA345" s="87"/>
      <c r="GB345" s="87"/>
      <c r="GC345" s="87"/>
      <c r="GD345" s="87"/>
      <c r="GE345" s="87">
        <f t="shared" ref="GE345:GE348" si="406">DJ345</f>
        <v>11191.021799999999</v>
      </c>
      <c r="GF345" s="87"/>
      <c r="GG345" s="87"/>
      <c r="GH345" s="87"/>
      <c r="GI345" s="87">
        <f t="shared" ref="GI345:GI348" si="407">ED345</f>
        <v>12376</v>
      </c>
      <c r="GJ345" s="87"/>
      <c r="GK345" s="87"/>
      <c r="GL345" s="87"/>
      <c r="GM345" s="87"/>
      <c r="GN345" s="87"/>
      <c r="GO345" s="87"/>
      <c r="GP345" s="95"/>
      <c r="GQ345" s="87">
        <f t="shared" si="394"/>
        <v>7854</v>
      </c>
      <c r="GR345" s="96">
        <f t="shared" si="390"/>
        <v>7711.2</v>
      </c>
      <c r="GS345" s="20" t="str">
        <f t="shared" si="384"/>
        <v>BIOPLAST S.A.S</v>
      </c>
      <c r="GT345" s="96">
        <f t="shared" si="396"/>
        <v>6283.2000000000007</v>
      </c>
      <c r="GU345" s="96">
        <f t="shared" si="399"/>
        <v>9253.4399999999987</v>
      </c>
      <c r="GV345" s="96">
        <f t="shared" si="386"/>
        <v>10232.05545</v>
      </c>
      <c r="GW345" s="87">
        <f t="shared" si="400"/>
        <v>-142.80000000000018</v>
      </c>
      <c r="GX345" s="88">
        <f t="shared" si="401"/>
        <v>-1.8181818181818205E-2</v>
      </c>
      <c r="GY345" s="96">
        <f t="shared" si="387"/>
        <v>7711.2</v>
      </c>
      <c r="GZ345" s="96">
        <f t="shared" si="391"/>
        <v>3470040</v>
      </c>
    </row>
    <row r="346" spans="1:210" s="27" customFormat="1" ht="30" customHeight="1">
      <c r="A346" s="17">
        <v>330</v>
      </c>
      <c r="B346" s="18" t="s">
        <v>753</v>
      </c>
      <c r="C346" s="53" t="s">
        <v>754</v>
      </c>
      <c r="D346" s="55" t="s">
        <v>959</v>
      </c>
      <c r="E346" s="51">
        <v>150</v>
      </c>
      <c r="F346" s="19" t="s">
        <v>970</v>
      </c>
      <c r="G346" s="20" t="s">
        <v>981</v>
      </c>
      <c r="H346" s="60"/>
      <c r="I346" s="90" t="s">
        <v>1027</v>
      </c>
      <c r="J346" s="14">
        <v>9067.7999999999993</v>
      </c>
      <c r="K346" s="14"/>
      <c r="L346" s="14"/>
      <c r="M346" s="14"/>
      <c r="N346" s="14">
        <f t="shared" si="404"/>
        <v>9067.7999999999993</v>
      </c>
      <c r="O346" s="14">
        <f t="shared" si="392"/>
        <v>1360170</v>
      </c>
      <c r="P346" s="286"/>
      <c r="Q346" s="39"/>
      <c r="R346" s="30"/>
      <c r="S346" s="31"/>
      <c r="T346" s="31"/>
      <c r="U346" s="4"/>
      <c r="V346" s="39"/>
      <c r="W346" s="30"/>
      <c r="X346" s="31"/>
      <c r="Y346" s="31"/>
      <c r="Z346" s="286"/>
      <c r="AA346" s="39"/>
      <c r="AB346" s="39"/>
      <c r="AC346" s="31"/>
      <c r="AD346" s="31"/>
      <c r="AE346" s="4"/>
      <c r="AF346" s="39"/>
      <c r="AG346" s="30"/>
      <c r="AH346" s="31"/>
      <c r="AI346" s="31"/>
      <c r="AJ346" s="4"/>
      <c r="AK346" s="39"/>
      <c r="AL346" s="39"/>
      <c r="AM346" s="31"/>
      <c r="AN346" s="31"/>
      <c r="AO346" s="4"/>
      <c r="AP346" s="39"/>
      <c r="AQ346" s="30"/>
      <c r="AR346" s="31"/>
      <c r="AS346" s="14"/>
      <c r="AT346" s="4"/>
      <c r="AU346" s="39">
        <v>6900</v>
      </c>
      <c r="AV346" s="14">
        <v>1311</v>
      </c>
      <c r="AW346" s="31">
        <v>8211</v>
      </c>
      <c r="AX346" s="14">
        <v>1231650</v>
      </c>
      <c r="AY346" s="4"/>
      <c r="AZ346" s="39"/>
      <c r="BA346" s="30"/>
      <c r="BB346" s="31"/>
      <c r="BC346" s="31"/>
      <c r="BD346" s="4"/>
      <c r="BE346" s="39"/>
      <c r="BF346" s="30"/>
      <c r="BG346" s="31"/>
      <c r="BH346" s="14"/>
      <c r="BI346" s="4"/>
      <c r="BJ346" s="39"/>
      <c r="BK346" s="30"/>
      <c r="BL346" s="31"/>
      <c r="BM346" s="14"/>
      <c r="BN346" s="4"/>
      <c r="BO346" s="39"/>
      <c r="BP346" s="30"/>
      <c r="BQ346" s="31"/>
      <c r="BR346" s="14"/>
      <c r="BS346" s="4"/>
      <c r="BT346" s="39"/>
      <c r="BU346" s="30"/>
      <c r="BV346" s="31"/>
      <c r="BW346" s="14"/>
      <c r="BX346" s="4"/>
      <c r="BY346" s="39"/>
      <c r="BZ346" s="30"/>
      <c r="CA346" s="31"/>
      <c r="CB346" s="14"/>
      <c r="CC346" s="4"/>
      <c r="CD346" s="35"/>
      <c r="CE346" s="33"/>
      <c r="CF346" s="31"/>
      <c r="CG346" s="14"/>
      <c r="CH346" s="4"/>
      <c r="CI346" s="39"/>
      <c r="CJ346" s="30"/>
      <c r="CK346" s="31"/>
      <c r="CL346" s="14"/>
      <c r="CM346" s="4"/>
      <c r="CN346" s="39"/>
      <c r="CO346" s="30"/>
      <c r="CP346" s="31"/>
      <c r="CQ346" s="14"/>
      <c r="CR346" s="4"/>
      <c r="CS346" s="39"/>
      <c r="CT346" s="39"/>
      <c r="CU346" s="39"/>
      <c r="CV346" s="14"/>
      <c r="CW346" s="4"/>
      <c r="CX346" s="39"/>
      <c r="CY346" s="30"/>
      <c r="CZ346" s="31"/>
      <c r="DA346" s="14"/>
      <c r="DB346" s="286"/>
      <c r="DC346" s="43"/>
      <c r="DD346" s="43"/>
      <c r="DE346" s="14"/>
      <c r="DF346" s="14"/>
      <c r="DG346" s="4"/>
      <c r="DH346" s="39">
        <v>10170.6</v>
      </c>
      <c r="DI346" s="14">
        <v>1932.414</v>
      </c>
      <c r="DJ346" s="31">
        <v>12103.014000000001</v>
      </c>
      <c r="DK346" s="14">
        <v>1815452.1</v>
      </c>
      <c r="DL346" s="4"/>
      <c r="DM346" s="39"/>
      <c r="DN346" s="30"/>
      <c r="DO346" s="31"/>
      <c r="DP346" s="14"/>
      <c r="DQ346" s="4"/>
      <c r="DR346" s="39"/>
      <c r="DS346" s="30"/>
      <c r="DT346" s="31"/>
      <c r="DU346" s="14"/>
      <c r="DV346" s="4"/>
      <c r="DW346" s="46"/>
      <c r="DX346" s="61"/>
      <c r="DY346" s="61"/>
      <c r="DZ346" s="14"/>
      <c r="EA346" s="4"/>
      <c r="EB346" s="40">
        <v>10700</v>
      </c>
      <c r="EC346" s="14">
        <v>2033</v>
      </c>
      <c r="ED346" s="41">
        <v>12733</v>
      </c>
      <c r="EE346" s="14">
        <v>1909950</v>
      </c>
      <c r="EF346" s="4"/>
      <c r="EG346" s="39"/>
      <c r="EH346" s="30"/>
      <c r="EI346" s="31"/>
      <c r="EJ346" s="14"/>
      <c r="EK346" s="4"/>
      <c r="EL346" s="43"/>
      <c r="EM346" s="44"/>
      <c r="EN346" s="42"/>
      <c r="EO346" s="14"/>
      <c r="EP346" s="4"/>
      <c r="EQ346" s="39"/>
      <c r="ER346" s="30"/>
      <c r="ES346" s="31"/>
      <c r="ET346" s="14"/>
      <c r="EU346" s="4"/>
      <c r="EV346" s="39"/>
      <c r="EW346" s="30"/>
      <c r="EX346" s="31"/>
      <c r="EY346" s="14"/>
      <c r="EZ346" s="286"/>
      <c r="FA346" s="39"/>
      <c r="FB346" s="30"/>
      <c r="FC346" s="31"/>
      <c r="FD346" s="14"/>
      <c r="FE346" s="4"/>
      <c r="FF346" s="39"/>
      <c r="FG346" s="30"/>
      <c r="FH346" s="31"/>
      <c r="FI346" s="14"/>
      <c r="FJ346" s="94"/>
      <c r="FK346" s="87">
        <f t="shared" si="393"/>
        <v>9067.7999999999993</v>
      </c>
      <c r="FL346" s="87"/>
      <c r="FM346" s="87"/>
      <c r="FN346" s="87"/>
      <c r="FO346" s="87"/>
      <c r="FP346" s="87"/>
      <c r="FQ346" s="87"/>
      <c r="FR346" s="87">
        <f t="shared" si="405"/>
        <v>8211</v>
      </c>
      <c r="FS346" s="87"/>
      <c r="FT346" s="87"/>
      <c r="FU346" s="87"/>
      <c r="FV346" s="87"/>
      <c r="FW346" s="87"/>
      <c r="FX346" s="87"/>
      <c r="FY346" s="87"/>
      <c r="FZ346" s="87"/>
      <c r="GA346" s="87"/>
      <c r="GB346" s="87"/>
      <c r="GC346" s="87"/>
      <c r="GD346" s="87"/>
      <c r="GE346" s="87">
        <f t="shared" si="406"/>
        <v>12103.014000000001</v>
      </c>
      <c r="GF346" s="87"/>
      <c r="GG346" s="87"/>
      <c r="GH346" s="87"/>
      <c r="GI346" s="87">
        <f t="shared" si="407"/>
        <v>12733</v>
      </c>
      <c r="GJ346" s="87"/>
      <c r="GK346" s="87"/>
      <c r="GL346" s="87"/>
      <c r="GM346" s="87"/>
      <c r="GN346" s="87"/>
      <c r="GO346" s="87"/>
      <c r="GP346" s="95"/>
      <c r="GQ346" s="87">
        <f t="shared" si="394"/>
        <v>9067.7999999999993</v>
      </c>
      <c r="GR346" s="96">
        <f t="shared" si="390"/>
        <v>8211</v>
      </c>
      <c r="GS346" s="20" t="str">
        <f t="shared" si="384"/>
        <v>BIOPLAST S.A.S</v>
      </c>
      <c r="GT346" s="96">
        <f t="shared" si="396"/>
        <v>7254.24</v>
      </c>
      <c r="GU346" s="96">
        <f t="shared" si="399"/>
        <v>9853.1999999999989</v>
      </c>
      <c r="GV346" s="96">
        <f t="shared" si="386"/>
        <v>11015.671333333334</v>
      </c>
      <c r="GW346" s="87">
        <f t="shared" si="400"/>
        <v>-856.79999999999927</v>
      </c>
      <c r="GX346" s="88">
        <f t="shared" si="401"/>
        <v>-9.4488188976377882E-2</v>
      </c>
      <c r="GY346" s="96">
        <f t="shared" si="387"/>
        <v>8211</v>
      </c>
      <c r="GZ346" s="96">
        <f t="shared" si="391"/>
        <v>1231650</v>
      </c>
    </row>
    <row r="347" spans="1:210" s="27" customFormat="1" ht="30" customHeight="1">
      <c r="A347" s="17">
        <v>331</v>
      </c>
      <c r="B347" s="18" t="s">
        <v>755</v>
      </c>
      <c r="C347" s="53" t="s">
        <v>756</v>
      </c>
      <c r="D347" s="55" t="s">
        <v>959</v>
      </c>
      <c r="E347" s="51">
        <v>450</v>
      </c>
      <c r="F347" s="19" t="s">
        <v>970</v>
      </c>
      <c r="G347" s="20" t="s">
        <v>981</v>
      </c>
      <c r="H347" s="60"/>
      <c r="I347" s="90" t="s">
        <v>1025</v>
      </c>
      <c r="J347" s="14">
        <v>9067.7999999999993</v>
      </c>
      <c r="K347" s="14"/>
      <c r="L347" s="14">
        <f>(J347*13.12%)+J347</f>
        <v>10257.495359999999</v>
      </c>
      <c r="M347" s="14">
        <f>(L347*9.28%)+L347</f>
        <v>11209.390929407999</v>
      </c>
      <c r="N347" s="14">
        <f>M347</f>
        <v>11209.390929407999</v>
      </c>
      <c r="O347" s="14">
        <f t="shared" si="392"/>
        <v>5044225.9182335995</v>
      </c>
      <c r="P347" s="286"/>
      <c r="Q347" s="39"/>
      <c r="R347" s="30"/>
      <c r="S347" s="31"/>
      <c r="T347" s="31"/>
      <c r="U347" s="4"/>
      <c r="V347" s="39"/>
      <c r="W347" s="30"/>
      <c r="X347" s="31"/>
      <c r="Y347" s="31"/>
      <c r="Z347" s="286"/>
      <c r="AA347" s="39"/>
      <c r="AB347" s="39"/>
      <c r="AC347" s="31"/>
      <c r="AD347" s="31"/>
      <c r="AE347" s="4"/>
      <c r="AF347" s="39"/>
      <c r="AG347" s="30"/>
      <c r="AH347" s="31"/>
      <c r="AI347" s="31"/>
      <c r="AJ347" s="4"/>
      <c r="AK347" s="39"/>
      <c r="AL347" s="39"/>
      <c r="AM347" s="31"/>
      <c r="AN347" s="31"/>
      <c r="AO347" s="4"/>
      <c r="AP347" s="39"/>
      <c r="AQ347" s="30"/>
      <c r="AR347" s="31"/>
      <c r="AS347" s="14"/>
      <c r="AT347" s="4"/>
      <c r="AU347" s="39">
        <v>6900</v>
      </c>
      <c r="AV347" s="14">
        <v>1311</v>
      </c>
      <c r="AW347" s="31">
        <v>8211</v>
      </c>
      <c r="AX347" s="14">
        <v>3694950</v>
      </c>
      <c r="AY347" s="4"/>
      <c r="AZ347" s="39"/>
      <c r="BA347" s="30"/>
      <c r="BB347" s="31"/>
      <c r="BC347" s="31"/>
      <c r="BD347" s="4"/>
      <c r="BE347" s="39"/>
      <c r="BF347" s="30"/>
      <c r="BG347" s="31"/>
      <c r="BH347" s="14"/>
      <c r="BI347" s="4"/>
      <c r="BJ347" s="39"/>
      <c r="BK347" s="30"/>
      <c r="BL347" s="31"/>
      <c r="BM347" s="14"/>
      <c r="BN347" s="4"/>
      <c r="BO347" s="39"/>
      <c r="BP347" s="30"/>
      <c r="BQ347" s="31"/>
      <c r="BR347" s="14"/>
      <c r="BS347" s="4"/>
      <c r="BT347" s="39"/>
      <c r="BU347" s="30"/>
      <c r="BV347" s="31"/>
      <c r="BW347" s="14"/>
      <c r="BX347" s="4"/>
      <c r="BY347" s="39"/>
      <c r="BZ347" s="30"/>
      <c r="CA347" s="31"/>
      <c r="CB347" s="14"/>
      <c r="CC347" s="4"/>
      <c r="CD347" s="35">
        <v>9137</v>
      </c>
      <c r="CE347" s="37">
        <v>1736</v>
      </c>
      <c r="CF347" s="31">
        <v>10873</v>
      </c>
      <c r="CG347" s="14">
        <v>4892850</v>
      </c>
      <c r="CH347" s="4"/>
      <c r="CI347" s="39"/>
      <c r="CJ347" s="30"/>
      <c r="CK347" s="31"/>
      <c r="CL347" s="14"/>
      <c r="CM347" s="4"/>
      <c r="CN347" s="39"/>
      <c r="CO347" s="30"/>
      <c r="CP347" s="31"/>
      <c r="CQ347" s="14"/>
      <c r="CR347" s="4"/>
      <c r="CS347" s="39"/>
      <c r="CT347" s="39"/>
      <c r="CU347" s="39"/>
      <c r="CV347" s="14"/>
      <c r="CW347" s="4"/>
      <c r="CX347" s="39"/>
      <c r="CY347" s="30"/>
      <c r="CZ347" s="31"/>
      <c r="DA347" s="14"/>
      <c r="DB347" s="286"/>
      <c r="DC347" s="43"/>
      <c r="DD347" s="43"/>
      <c r="DE347" s="14"/>
      <c r="DF347" s="14"/>
      <c r="DG347" s="4"/>
      <c r="DH347" s="39"/>
      <c r="DI347" s="30"/>
      <c r="DJ347" s="31"/>
      <c r="DK347" s="14"/>
      <c r="DL347" s="4"/>
      <c r="DM347" s="39"/>
      <c r="DN347" s="30"/>
      <c r="DO347" s="31"/>
      <c r="DP347" s="14"/>
      <c r="DQ347" s="4"/>
      <c r="DR347" s="39"/>
      <c r="DS347" s="30"/>
      <c r="DT347" s="31"/>
      <c r="DU347" s="14"/>
      <c r="DV347" s="4"/>
      <c r="DW347" s="46"/>
      <c r="DX347" s="61"/>
      <c r="DY347" s="61"/>
      <c r="DZ347" s="14"/>
      <c r="EA347" s="4"/>
      <c r="EB347" s="40">
        <v>10900</v>
      </c>
      <c r="EC347" s="14">
        <v>2071</v>
      </c>
      <c r="ED347" s="41">
        <v>12971</v>
      </c>
      <c r="EE347" s="14">
        <v>5836950</v>
      </c>
      <c r="EF347" s="4"/>
      <c r="EG347" s="39"/>
      <c r="EH347" s="30"/>
      <c r="EI347" s="31"/>
      <c r="EJ347" s="14"/>
      <c r="EK347" s="4"/>
      <c r="EL347" s="43"/>
      <c r="EM347" s="44"/>
      <c r="EN347" s="42"/>
      <c r="EO347" s="14"/>
      <c r="EP347" s="4"/>
      <c r="EQ347" s="39"/>
      <c r="ER347" s="30"/>
      <c r="ES347" s="31"/>
      <c r="ET347" s="14"/>
      <c r="EU347" s="4"/>
      <c r="EV347" s="39"/>
      <c r="EW347" s="30"/>
      <c r="EX347" s="31"/>
      <c r="EY347" s="14"/>
      <c r="EZ347" s="286"/>
      <c r="FA347" s="39"/>
      <c r="FB347" s="30"/>
      <c r="FC347" s="31"/>
      <c r="FD347" s="14"/>
      <c r="FE347" s="4"/>
      <c r="FF347" s="39"/>
      <c r="FG347" s="30"/>
      <c r="FH347" s="31"/>
      <c r="FI347" s="14"/>
      <c r="FJ347" s="94"/>
      <c r="FK347" s="87">
        <f t="shared" si="393"/>
        <v>11209.390929407999</v>
      </c>
      <c r="FL347" s="87"/>
      <c r="FM347" s="87"/>
      <c r="FN347" s="87"/>
      <c r="FO347" s="87"/>
      <c r="FP347" s="87"/>
      <c r="FQ347" s="87"/>
      <c r="FR347" s="87">
        <f t="shared" si="405"/>
        <v>8211</v>
      </c>
      <c r="FS347" s="87"/>
      <c r="FT347" s="87"/>
      <c r="FU347" s="87"/>
      <c r="FV347" s="87"/>
      <c r="FW347" s="87"/>
      <c r="FX347" s="87"/>
      <c r="FY347" s="87">
        <f t="shared" si="397"/>
        <v>10873</v>
      </c>
      <c r="FZ347" s="87"/>
      <c r="GA347" s="87"/>
      <c r="GB347" s="87"/>
      <c r="GC347" s="87"/>
      <c r="GD347" s="87"/>
      <c r="GE347" s="87"/>
      <c r="GF347" s="87"/>
      <c r="GG347" s="87"/>
      <c r="GH347" s="87"/>
      <c r="GI347" s="87">
        <f t="shared" si="407"/>
        <v>12971</v>
      </c>
      <c r="GJ347" s="87"/>
      <c r="GK347" s="87"/>
      <c r="GL347" s="87"/>
      <c r="GM347" s="87"/>
      <c r="GN347" s="87"/>
      <c r="GO347" s="87"/>
      <c r="GP347" s="95"/>
      <c r="GQ347" s="87">
        <f t="shared" si="394"/>
        <v>11209.390929407999</v>
      </c>
      <c r="GR347" s="96">
        <f t="shared" si="390"/>
        <v>8211</v>
      </c>
      <c r="GS347" s="20" t="str">
        <f t="shared" si="384"/>
        <v>BIOPLAST S.A.S</v>
      </c>
      <c r="GT347" s="98">
        <f t="shared" si="396"/>
        <v>8967.5127435263985</v>
      </c>
      <c r="GU347" s="98">
        <f>FK347*1.2</f>
        <v>13451.269115289599</v>
      </c>
      <c r="GV347" s="96">
        <f t="shared" si="386"/>
        <v>10685</v>
      </c>
      <c r="GW347" s="87">
        <f>GV347-GQ347</f>
        <v>-524.39092940799856</v>
      </c>
      <c r="GX347" s="88">
        <f t="shared" si="401"/>
        <v>-4.6781393628823435E-2</v>
      </c>
      <c r="GY347" s="96">
        <f t="shared" si="387"/>
        <v>8211</v>
      </c>
      <c r="GZ347" s="96">
        <f t="shared" si="391"/>
        <v>3694950</v>
      </c>
      <c r="HB347" s="84"/>
    </row>
    <row r="348" spans="1:210" s="27" customFormat="1" ht="30" customHeight="1">
      <c r="A348" s="17">
        <v>332</v>
      </c>
      <c r="B348" s="18" t="s">
        <v>757</v>
      </c>
      <c r="C348" s="53" t="s">
        <v>758</v>
      </c>
      <c r="D348" s="55" t="s">
        <v>959</v>
      </c>
      <c r="E348" s="51">
        <v>735</v>
      </c>
      <c r="F348" s="19" t="s">
        <v>970</v>
      </c>
      <c r="G348" s="20" t="s">
        <v>981</v>
      </c>
      <c r="H348" s="60"/>
      <c r="I348" s="90" t="s">
        <v>1027</v>
      </c>
      <c r="J348" s="14">
        <v>10269.700000000001</v>
      </c>
      <c r="K348" s="14"/>
      <c r="L348" s="14"/>
      <c r="M348" s="14"/>
      <c r="N348" s="14">
        <f>J348</f>
        <v>10269.700000000001</v>
      </c>
      <c r="O348" s="14">
        <f t="shared" si="392"/>
        <v>7548229.5000000009</v>
      </c>
      <c r="P348" s="286"/>
      <c r="Q348" s="39"/>
      <c r="R348" s="30"/>
      <c r="S348" s="31"/>
      <c r="T348" s="31"/>
      <c r="U348" s="4"/>
      <c r="V348" s="39"/>
      <c r="W348" s="30"/>
      <c r="X348" s="31"/>
      <c r="Y348" s="31"/>
      <c r="Z348" s="286"/>
      <c r="AA348" s="39"/>
      <c r="AB348" s="39"/>
      <c r="AC348" s="31"/>
      <c r="AD348" s="31"/>
      <c r="AE348" s="4"/>
      <c r="AF348" s="39"/>
      <c r="AG348" s="30"/>
      <c r="AH348" s="31"/>
      <c r="AI348" s="31"/>
      <c r="AJ348" s="4"/>
      <c r="AK348" s="39"/>
      <c r="AL348" s="39"/>
      <c r="AM348" s="31"/>
      <c r="AN348" s="31"/>
      <c r="AO348" s="4"/>
      <c r="AP348" s="39"/>
      <c r="AQ348" s="30"/>
      <c r="AR348" s="31"/>
      <c r="AS348" s="14"/>
      <c r="AT348" s="4"/>
      <c r="AU348" s="39">
        <v>9450</v>
      </c>
      <c r="AV348" s="14">
        <v>1795.5</v>
      </c>
      <c r="AW348" s="31">
        <v>11245.5</v>
      </c>
      <c r="AX348" s="14">
        <v>8265442.5</v>
      </c>
      <c r="AY348" s="4"/>
      <c r="AZ348" s="39"/>
      <c r="BA348" s="30"/>
      <c r="BB348" s="31"/>
      <c r="BC348" s="31"/>
      <c r="BD348" s="4"/>
      <c r="BE348" s="39"/>
      <c r="BF348" s="30"/>
      <c r="BG348" s="31"/>
      <c r="BH348" s="14"/>
      <c r="BI348" s="4"/>
      <c r="BJ348" s="39"/>
      <c r="BK348" s="30"/>
      <c r="BL348" s="31"/>
      <c r="BM348" s="14"/>
      <c r="BN348" s="4"/>
      <c r="BO348" s="39"/>
      <c r="BP348" s="30"/>
      <c r="BQ348" s="31"/>
      <c r="BR348" s="14"/>
      <c r="BS348" s="4"/>
      <c r="BT348" s="39"/>
      <c r="BU348" s="30"/>
      <c r="BV348" s="31"/>
      <c r="BW348" s="14"/>
      <c r="BX348" s="4"/>
      <c r="BY348" s="39"/>
      <c r="BZ348" s="30"/>
      <c r="CA348" s="31"/>
      <c r="CB348" s="14"/>
      <c r="CC348" s="4"/>
      <c r="CD348" s="35">
        <v>10866</v>
      </c>
      <c r="CE348" s="37">
        <v>2065</v>
      </c>
      <c r="CF348" s="31">
        <v>12931</v>
      </c>
      <c r="CG348" s="14">
        <v>9504285</v>
      </c>
      <c r="CH348" s="4"/>
      <c r="CI348" s="39"/>
      <c r="CJ348" s="30"/>
      <c r="CK348" s="31"/>
      <c r="CL348" s="14"/>
      <c r="CM348" s="4"/>
      <c r="CN348" s="39"/>
      <c r="CO348" s="30"/>
      <c r="CP348" s="31"/>
      <c r="CQ348" s="14"/>
      <c r="CR348" s="4"/>
      <c r="CS348" s="39"/>
      <c r="CT348" s="39"/>
      <c r="CU348" s="39"/>
      <c r="CV348" s="14"/>
      <c r="CW348" s="4"/>
      <c r="CX348" s="39"/>
      <c r="CY348" s="30"/>
      <c r="CZ348" s="31"/>
      <c r="DA348" s="14"/>
      <c r="DB348" s="286"/>
      <c r="DC348" s="14"/>
      <c r="DD348" s="14"/>
      <c r="DE348" s="14"/>
      <c r="DF348" s="14"/>
      <c r="DG348" s="4"/>
      <c r="DH348" s="39">
        <v>12032.82</v>
      </c>
      <c r="DI348" s="14">
        <v>2286.2357999999999</v>
      </c>
      <c r="DJ348" s="31">
        <v>14319.0558</v>
      </c>
      <c r="DK348" s="14">
        <v>10524506.013</v>
      </c>
      <c r="DL348" s="4"/>
      <c r="DM348" s="39"/>
      <c r="DN348" s="30"/>
      <c r="DO348" s="31"/>
      <c r="DP348" s="14"/>
      <c r="DQ348" s="4"/>
      <c r="DR348" s="39"/>
      <c r="DS348" s="30"/>
      <c r="DT348" s="31"/>
      <c r="DU348" s="14"/>
      <c r="DV348" s="4"/>
      <c r="DW348" s="46"/>
      <c r="DX348" s="61"/>
      <c r="DY348" s="61"/>
      <c r="DZ348" s="14"/>
      <c r="EA348" s="4"/>
      <c r="EB348" s="40">
        <v>11600</v>
      </c>
      <c r="EC348" s="14">
        <v>2204</v>
      </c>
      <c r="ED348" s="41">
        <v>13804</v>
      </c>
      <c r="EE348" s="14">
        <v>10145940</v>
      </c>
      <c r="EF348" s="4"/>
      <c r="EG348" s="39"/>
      <c r="EH348" s="30"/>
      <c r="EI348" s="31"/>
      <c r="EJ348" s="14"/>
      <c r="EK348" s="4"/>
      <c r="EL348" s="43"/>
      <c r="EM348" s="44"/>
      <c r="EN348" s="42"/>
      <c r="EO348" s="14"/>
      <c r="EP348" s="4"/>
      <c r="EQ348" s="39"/>
      <c r="ER348" s="30"/>
      <c r="ES348" s="31"/>
      <c r="ET348" s="14"/>
      <c r="EU348" s="4"/>
      <c r="EV348" s="39"/>
      <c r="EW348" s="30"/>
      <c r="EX348" s="31"/>
      <c r="EY348" s="14"/>
      <c r="EZ348" s="286"/>
      <c r="FA348" s="39"/>
      <c r="FB348" s="30"/>
      <c r="FC348" s="31"/>
      <c r="FD348" s="14"/>
      <c r="FE348" s="4"/>
      <c r="FF348" s="39"/>
      <c r="FG348" s="30"/>
      <c r="FH348" s="31"/>
      <c r="FI348" s="14"/>
      <c r="FJ348" s="94"/>
      <c r="FK348" s="87">
        <f t="shared" si="393"/>
        <v>10269.700000000001</v>
      </c>
      <c r="FL348" s="87"/>
      <c r="FM348" s="87"/>
      <c r="FN348" s="87"/>
      <c r="FO348" s="87"/>
      <c r="FP348" s="87"/>
      <c r="FQ348" s="87"/>
      <c r="FR348" s="87">
        <f t="shared" si="405"/>
        <v>11245.5</v>
      </c>
      <c r="FS348" s="87"/>
      <c r="FT348" s="87"/>
      <c r="FU348" s="87"/>
      <c r="FV348" s="87"/>
      <c r="FW348" s="87"/>
      <c r="FX348" s="87"/>
      <c r="FY348" s="87">
        <f t="shared" si="397"/>
        <v>12931</v>
      </c>
      <c r="FZ348" s="87"/>
      <c r="GA348" s="87"/>
      <c r="GB348" s="87"/>
      <c r="GC348" s="87"/>
      <c r="GD348" s="87"/>
      <c r="GE348" s="87">
        <f t="shared" si="406"/>
        <v>14319.0558</v>
      </c>
      <c r="GF348" s="87"/>
      <c r="GG348" s="87"/>
      <c r="GH348" s="87"/>
      <c r="GI348" s="87">
        <f t="shared" si="407"/>
        <v>13804</v>
      </c>
      <c r="GJ348" s="87"/>
      <c r="GK348" s="87"/>
      <c r="GL348" s="87"/>
      <c r="GM348" s="87"/>
      <c r="GN348" s="87"/>
      <c r="GO348" s="87"/>
      <c r="GP348" s="95"/>
      <c r="GQ348" s="87">
        <f t="shared" si="394"/>
        <v>10269.700000000001</v>
      </c>
      <c r="GR348" s="96">
        <f t="shared" si="390"/>
        <v>11245.5</v>
      </c>
      <c r="GS348" s="20" t="str">
        <f t="shared" si="384"/>
        <v>BIOPLAST S.A.S</v>
      </c>
      <c r="GT348" s="96">
        <f t="shared" si="396"/>
        <v>8215.76</v>
      </c>
      <c r="GU348" s="96">
        <f t="shared" si="399"/>
        <v>13494.6</v>
      </c>
      <c r="GV348" s="96">
        <f t="shared" si="386"/>
        <v>13074.88895</v>
      </c>
      <c r="GW348" s="87">
        <f t="shared" si="400"/>
        <v>975.79999999999927</v>
      </c>
      <c r="GX348" s="88">
        <f t="shared" si="401"/>
        <v>9.5017381228273384E-2</v>
      </c>
      <c r="GY348" s="96">
        <f t="shared" si="387"/>
        <v>11245.5</v>
      </c>
      <c r="GZ348" s="96">
        <f t="shared" si="391"/>
        <v>8265442.5</v>
      </c>
    </row>
    <row r="349" spans="1:210" s="27" customFormat="1" ht="30" customHeight="1">
      <c r="A349" s="17">
        <v>333</v>
      </c>
      <c r="B349" s="18" t="s">
        <v>759</v>
      </c>
      <c r="C349" s="53" t="s">
        <v>760</v>
      </c>
      <c r="D349" s="55"/>
      <c r="E349" s="51">
        <v>1</v>
      </c>
      <c r="F349" s="19" t="s">
        <v>970</v>
      </c>
      <c r="G349" s="20" t="s">
        <v>981</v>
      </c>
      <c r="H349" s="60"/>
      <c r="I349" s="90" t="s">
        <v>1039</v>
      </c>
      <c r="J349" s="14">
        <v>2297.89</v>
      </c>
      <c r="K349" s="14"/>
      <c r="L349" s="14">
        <f t="shared" ref="L349:L353" si="408">(J349*13.12%)+J349</f>
        <v>2599.3731679999996</v>
      </c>
      <c r="M349" s="14">
        <f t="shared" ref="M349:M353" si="409">(L349*9.28%)+L349</f>
        <v>2840.5949979903994</v>
      </c>
      <c r="N349" s="14">
        <f t="shared" ref="N349:N360" si="410">M349</f>
        <v>2840.5949979903994</v>
      </c>
      <c r="O349" s="14">
        <f t="shared" si="392"/>
        <v>2840.5949979903994</v>
      </c>
      <c r="P349" s="286"/>
      <c r="Q349" s="39"/>
      <c r="R349" s="30"/>
      <c r="S349" s="31"/>
      <c r="T349" s="31"/>
      <c r="U349" s="4"/>
      <c r="V349" s="39"/>
      <c r="W349" s="30"/>
      <c r="X349" s="31"/>
      <c r="Y349" s="31"/>
      <c r="Z349" s="286"/>
      <c r="AA349" s="39">
        <v>3370</v>
      </c>
      <c r="AB349" s="14">
        <v>640.29999999999995</v>
      </c>
      <c r="AC349" s="31">
        <v>4010.3</v>
      </c>
      <c r="AD349" s="31">
        <v>4010.3</v>
      </c>
      <c r="AE349" s="4"/>
      <c r="AF349" s="39"/>
      <c r="AG349" s="30"/>
      <c r="AH349" s="31"/>
      <c r="AI349" s="31"/>
      <c r="AJ349" s="4"/>
      <c r="AK349" s="39"/>
      <c r="AL349" s="39"/>
      <c r="AM349" s="31"/>
      <c r="AN349" s="31"/>
      <c r="AO349" s="4"/>
      <c r="AP349" s="39"/>
      <c r="AQ349" s="30"/>
      <c r="AR349" s="31"/>
      <c r="AS349" s="14"/>
      <c r="AT349" s="4"/>
      <c r="AU349" s="39">
        <v>2045</v>
      </c>
      <c r="AV349" s="14">
        <v>388.55</v>
      </c>
      <c r="AW349" s="31">
        <v>2433.5500000000002</v>
      </c>
      <c r="AX349" s="14">
        <v>2433.5500000000002</v>
      </c>
      <c r="AY349" s="4"/>
      <c r="AZ349" s="39"/>
      <c r="BA349" s="30"/>
      <c r="BB349" s="31"/>
      <c r="BC349" s="31"/>
      <c r="BD349" s="4"/>
      <c r="BE349" s="39"/>
      <c r="BF349" s="30"/>
      <c r="BG349" s="31"/>
      <c r="BH349" s="14"/>
      <c r="BI349" s="4"/>
      <c r="BJ349" s="39"/>
      <c r="BK349" s="30"/>
      <c r="BL349" s="31"/>
      <c r="BM349" s="14"/>
      <c r="BN349" s="4"/>
      <c r="BO349" s="39"/>
      <c r="BP349" s="30"/>
      <c r="BQ349" s="31"/>
      <c r="BR349" s="14"/>
      <c r="BS349" s="4"/>
      <c r="BT349" s="39"/>
      <c r="BU349" s="30"/>
      <c r="BV349" s="31"/>
      <c r="BW349" s="14"/>
      <c r="BX349" s="4"/>
      <c r="BY349" s="39"/>
      <c r="BZ349" s="30"/>
      <c r="CA349" s="31"/>
      <c r="CB349" s="14"/>
      <c r="CC349" s="4"/>
      <c r="CD349" s="35">
        <v>3660</v>
      </c>
      <c r="CE349" s="37">
        <v>695</v>
      </c>
      <c r="CF349" s="31">
        <v>4355</v>
      </c>
      <c r="CG349" s="14">
        <v>4355</v>
      </c>
      <c r="CH349" s="4"/>
      <c r="CI349" s="39"/>
      <c r="CJ349" s="30"/>
      <c r="CK349" s="31"/>
      <c r="CL349" s="14"/>
      <c r="CM349" s="4"/>
      <c r="CN349" s="39"/>
      <c r="CO349" s="30"/>
      <c r="CP349" s="31"/>
      <c r="CQ349" s="14"/>
      <c r="CR349" s="4"/>
      <c r="CS349" s="39"/>
      <c r="CT349" s="39"/>
      <c r="CU349" s="39"/>
      <c r="CV349" s="14"/>
      <c r="CW349" s="4"/>
      <c r="CX349" s="39"/>
      <c r="CY349" s="30"/>
      <c r="CZ349" s="31"/>
      <c r="DA349" s="14"/>
      <c r="DB349" s="286"/>
      <c r="DC349" s="14"/>
      <c r="DD349" s="14"/>
      <c r="DE349" s="14"/>
      <c r="DF349" s="14"/>
      <c r="DG349" s="4"/>
      <c r="DH349" s="39"/>
      <c r="DI349" s="30"/>
      <c r="DJ349" s="31"/>
      <c r="DK349" s="14"/>
      <c r="DL349" s="4"/>
      <c r="DM349" s="39"/>
      <c r="DN349" s="30"/>
      <c r="DO349" s="31"/>
      <c r="DP349" s="14"/>
      <c r="DQ349" s="4"/>
      <c r="DR349" s="39"/>
      <c r="DS349" s="30"/>
      <c r="DT349" s="31"/>
      <c r="DU349" s="14"/>
      <c r="DV349" s="4"/>
      <c r="DW349" s="45">
        <v>2488</v>
      </c>
      <c r="DX349" s="14">
        <v>472.72</v>
      </c>
      <c r="DY349" s="61">
        <v>2960.7200000000003</v>
      </c>
      <c r="DZ349" s="14">
        <v>2960.7200000000003</v>
      </c>
      <c r="EA349" s="4"/>
      <c r="EB349" s="39"/>
      <c r="EC349" s="44"/>
      <c r="ED349" s="31"/>
      <c r="EE349" s="14"/>
      <c r="EF349" s="4"/>
      <c r="EG349" s="39"/>
      <c r="EH349" s="30"/>
      <c r="EI349" s="31"/>
      <c r="EJ349" s="14"/>
      <c r="EK349" s="4"/>
      <c r="EL349" s="39"/>
      <c r="EM349" s="30"/>
      <c r="EN349" s="31"/>
      <c r="EO349" s="14"/>
      <c r="EP349" s="4"/>
      <c r="EQ349" s="39"/>
      <c r="ER349" s="30"/>
      <c r="ES349" s="31"/>
      <c r="ET349" s="14"/>
      <c r="EU349" s="4"/>
      <c r="EV349" s="39"/>
      <c r="EW349" s="30"/>
      <c r="EX349" s="31"/>
      <c r="EY349" s="14"/>
      <c r="EZ349" s="286"/>
      <c r="FA349" s="39"/>
      <c r="FB349" s="30"/>
      <c r="FC349" s="31"/>
      <c r="FD349" s="14"/>
      <c r="FE349" s="4"/>
      <c r="FF349" s="39"/>
      <c r="FG349" s="30"/>
      <c r="FH349" s="31"/>
      <c r="FI349" s="14"/>
      <c r="FJ349" s="94"/>
      <c r="FK349" s="87">
        <f t="shared" si="393"/>
        <v>2840.5949979903994</v>
      </c>
      <c r="FL349" s="87"/>
      <c r="FM349" s="87"/>
      <c r="FN349" s="87">
        <f t="shared" ref="FN349:FN395" si="411">AC349</f>
        <v>4010.3</v>
      </c>
      <c r="FO349" s="87"/>
      <c r="FP349" s="87"/>
      <c r="FQ349" s="87"/>
      <c r="FR349" s="87">
        <f t="shared" si="405"/>
        <v>2433.5500000000002</v>
      </c>
      <c r="FS349" s="87"/>
      <c r="FT349" s="87"/>
      <c r="FU349" s="87"/>
      <c r="FV349" s="87"/>
      <c r="FW349" s="87"/>
      <c r="FX349" s="87"/>
      <c r="FY349" s="87">
        <f t="shared" si="397"/>
        <v>4355</v>
      </c>
      <c r="FZ349" s="87"/>
      <c r="GA349" s="87"/>
      <c r="GB349" s="87"/>
      <c r="GC349" s="87"/>
      <c r="GD349" s="87"/>
      <c r="GE349" s="87"/>
      <c r="GF349" s="87"/>
      <c r="GG349" s="87"/>
      <c r="GH349" s="87">
        <f t="shared" si="402"/>
        <v>2960.7200000000003</v>
      </c>
      <c r="GI349" s="87"/>
      <c r="GJ349" s="87"/>
      <c r="GK349" s="87"/>
      <c r="GL349" s="87"/>
      <c r="GM349" s="87"/>
      <c r="GN349" s="87"/>
      <c r="GO349" s="87"/>
      <c r="GP349" s="95"/>
      <c r="GQ349" s="87">
        <f t="shared" si="394"/>
        <v>2840.5949979903994</v>
      </c>
      <c r="GR349" s="96">
        <f t="shared" si="390"/>
        <v>2433.5500000000002</v>
      </c>
      <c r="GS349" s="20" t="str">
        <f t="shared" si="384"/>
        <v>BIOPLAST S.A.S</v>
      </c>
      <c r="GT349" s="96">
        <f t="shared" si="396"/>
        <v>2272.4759983923195</v>
      </c>
      <c r="GU349" s="96">
        <f t="shared" si="399"/>
        <v>2920.26</v>
      </c>
      <c r="GV349" s="96">
        <f t="shared" si="386"/>
        <v>3439.8924999999999</v>
      </c>
      <c r="GW349" s="87">
        <f t="shared" si="400"/>
        <v>-407.04499799039922</v>
      </c>
      <c r="GX349" s="88">
        <f t="shared" si="401"/>
        <v>-0.14329568216460506</v>
      </c>
      <c r="GY349" s="96">
        <f t="shared" si="387"/>
        <v>2433.5500000000002</v>
      </c>
      <c r="GZ349" s="96">
        <f t="shared" si="391"/>
        <v>2433.5500000000002</v>
      </c>
    </row>
    <row r="350" spans="1:210" s="27" customFormat="1" ht="30" customHeight="1">
      <c r="A350" s="17">
        <v>334</v>
      </c>
      <c r="B350" s="18" t="s">
        <v>761</v>
      </c>
      <c r="C350" s="53" t="s">
        <v>762</v>
      </c>
      <c r="D350" s="55" t="s">
        <v>960</v>
      </c>
      <c r="E350" s="51">
        <v>12</v>
      </c>
      <c r="F350" s="19" t="s">
        <v>974</v>
      </c>
      <c r="G350" s="20" t="s">
        <v>981</v>
      </c>
      <c r="H350" s="60"/>
      <c r="I350" s="90" t="s">
        <v>1025</v>
      </c>
      <c r="J350" s="14">
        <v>151696</v>
      </c>
      <c r="K350" s="14"/>
      <c r="L350" s="14">
        <f t="shared" si="408"/>
        <v>171598.51519999999</v>
      </c>
      <c r="M350" s="14">
        <f t="shared" si="409"/>
        <v>187522.85741055998</v>
      </c>
      <c r="N350" s="14">
        <f t="shared" si="410"/>
        <v>187522.85741055998</v>
      </c>
      <c r="O350" s="14">
        <f t="shared" si="392"/>
        <v>2250274.2889267197</v>
      </c>
      <c r="P350" s="286"/>
      <c r="Q350" s="39"/>
      <c r="R350" s="30"/>
      <c r="S350" s="31"/>
      <c r="T350" s="31"/>
      <c r="U350" s="4"/>
      <c r="V350" s="39"/>
      <c r="W350" s="30"/>
      <c r="X350" s="31"/>
      <c r="Y350" s="31"/>
      <c r="Z350" s="286"/>
      <c r="AA350" s="39"/>
      <c r="AB350" s="14"/>
      <c r="AC350" s="31"/>
      <c r="AD350" s="31"/>
      <c r="AE350" s="4"/>
      <c r="AF350" s="39"/>
      <c r="AG350" s="30"/>
      <c r="AH350" s="31"/>
      <c r="AI350" s="31"/>
      <c r="AJ350" s="4"/>
      <c r="AK350" s="39"/>
      <c r="AL350" s="39"/>
      <c r="AM350" s="31"/>
      <c r="AN350" s="31"/>
      <c r="AO350" s="4"/>
      <c r="AP350" s="39"/>
      <c r="AQ350" s="30"/>
      <c r="AR350" s="31"/>
      <c r="AS350" s="14"/>
      <c r="AT350" s="4"/>
      <c r="AU350" s="39"/>
      <c r="AV350" s="14"/>
      <c r="AW350" s="31"/>
      <c r="AX350" s="14"/>
      <c r="AY350" s="4"/>
      <c r="AZ350" s="39"/>
      <c r="BA350" s="30"/>
      <c r="BB350" s="31"/>
      <c r="BC350" s="31"/>
      <c r="BD350" s="4"/>
      <c r="BE350" s="39"/>
      <c r="BF350" s="30"/>
      <c r="BG350" s="31"/>
      <c r="BH350" s="14"/>
      <c r="BI350" s="4"/>
      <c r="BJ350" s="39"/>
      <c r="BK350" s="30"/>
      <c r="BL350" s="31"/>
      <c r="BM350" s="14"/>
      <c r="BN350" s="4"/>
      <c r="BO350" s="39"/>
      <c r="BP350" s="30"/>
      <c r="BQ350" s="31"/>
      <c r="BR350" s="14"/>
      <c r="BS350" s="4"/>
      <c r="BT350" s="39"/>
      <c r="BU350" s="30"/>
      <c r="BV350" s="31"/>
      <c r="BW350" s="14"/>
      <c r="BX350" s="4"/>
      <c r="BY350" s="39"/>
      <c r="BZ350" s="30"/>
      <c r="CA350" s="31"/>
      <c r="CB350" s="14"/>
      <c r="CC350" s="4"/>
      <c r="CD350" s="35"/>
      <c r="CE350" s="33"/>
      <c r="CF350" s="31"/>
      <c r="CG350" s="14"/>
      <c r="CH350" s="4"/>
      <c r="CI350" s="39">
        <v>207822</v>
      </c>
      <c r="CJ350" s="14">
        <v>39486.18</v>
      </c>
      <c r="CK350" s="31">
        <v>247308.18</v>
      </c>
      <c r="CL350" s="14">
        <v>2967698.16</v>
      </c>
      <c r="CM350" s="4"/>
      <c r="CN350" s="39"/>
      <c r="CO350" s="30"/>
      <c r="CP350" s="31"/>
      <c r="CQ350" s="14"/>
      <c r="CR350" s="4"/>
      <c r="CS350" s="39">
        <v>92900</v>
      </c>
      <c r="CT350" s="14">
        <v>17651</v>
      </c>
      <c r="CU350" s="39">
        <v>110551</v>
      </c>
      <c r="CV350" s="14">
        <v>1326612</v>
      </c>
      <c r="CW350" s="4"/>
      <c r="CX350" s="39"/>
      <c r="CY350" s="30"/>
      <c r="CZ350" s="31"/>
      <c r="DA350" s="14"/>
      <c r="DB350" s="286"/>
      <c r="DC350" s="14"/>
      <c r="DD350" s="14"/>
      <c r="DE350" s="14"/>
      <c r="DF350" s="14"/>
      <c r="DG350" s="4"/>
      <c r="DH350" s="39"/>
      <c r="DI350" s="30"/>
      <c r="DJ350" s="31"/>
      <c r="DK350" s="14"/>
      <c r="DL350" s="4"/>
      <c r="DM350" s="39"/>
      <c r="DN350" s="30"/>
      <c r="DO350" s="31"/>
      <c r="DP350" s="14"/>
      <c r="DQ350" s="4"/>
      <c r="DR350" s="39"/>
      <c r="DS350" s="30"/>
      <c r="DT350" s="31"/>
      <c r="DU350" s="14"/>
      <c r="DV350" s="4"/>
      <c r="DW350" s="46"/>
      <c r="DX350" s="61"/>
      <c r="DY350" s="61"/>
      <c r="DZ350" s="14"/>
      <c r="EA350" s="4"/>
      <c r="EB350" s="39"/>
      <c r="EC350" s="44"/>
      <c r="ED350" s="31"/>
      <c r="EE350" s="14"/>
      <c r="EF350" s="4"/>
      <c r="EG350" s="39"/>
      <c r="EH350" s="30"/>
      <c r="EI350" s="31"/>
      <c r="EJ350" s="14"/>
      <c r="EK350" s="4"/>
      <c r="EL350" s="39"/>
      <c r="EM350" s="30"/>
      <c r="EN350" s="31"/>
      <c r="EO350" s="14"/>
      <c r="EP350" s="4"/>
      <c r="EQ350" s="39"/>
      <c r="ER350" s="30"/>
      <c r="ES350" s="31"/>
      <c r="ET350" s="14"/>
      <c r="EU350" s="4"/>
      <c r="EV350" s="39"/>
      <c r="EW350" s="30"/>
      <c r="EX350" s="31"/>
      <c r="EY350" s="14"/>
      <c r="EZ350" s="286"/>
      <c r="FA350" s="39"/>
      <c r="FB350" s="30"/>
      <c r="FC350" s="31"/>
      <c r="FD350" s="14"/>
      <c r="FE350" s="4"/>
      <c r="FF350" s="39"/>
      <c r="FG350" s="30"/>
      <c r="FH350" s="31"/>
      <c r="FI350" s="14"/>
      <c r="FJ350" s="94"/>
      <c r="FK350" s="87">
        <f t="shared" si="393"/>
        <v>187522.85741055998</v>
      </c>
      <c r="FL350" s="87"/>
      <c r="FM350" s="87"/>
      <c r="FN350" s="87"/>
      <c r="FO350" s="87"/>
      <c r="FP350" s="87"/>
      <c r="FQ350" s="87"/>
      <c r="FR350" s="87"/>
      <c r="FS350" s="87"/>
      <c r="FT350" s="87"/>
      <c r="FU350" s="87"/>
      <c r="FV350" s="87"/>
      <c r="FW350" s="87"/>
      <c r="FX350" s="87"/>
      <c r="FY350" s="87"/>
      <c r="FZ350" s="87">
        <f t="shared" si="395"/>
        <v>247308.18</v>
      </c>
      <c r="GA350" s="87"/>
      <c r="GB350" s="87">
        <f t="shared" ref="GB350:GB398" si="412">CU350</f>
        <v>110551</v>
      </c>
      <c r="GC350" s="87"/>
      <c r="GD350" s="87"/>
      <c r="GE350" s="87"/>
      <c r="GF350" s="87"/>
      <c r="GG350" s="87"/>
      <c r="GH350" s="87"/>
      <c r="GI350" s="87"/>
      <c r="GJ350" s="87"/>
      <c r="GK350" s="87"/>
      <c r="GL350" s="87"/>
      <c r="GM350" s="87"/>
      <c r="GN350" s="87"/>
      <c r="GO350" s="87"/>
      <c r="GP350" s="95"/>
      <c r="GQ350" s="87">
        <f t="shared" si="394"/>
        <v>187522.85741055998</v>
      </c>
      <c r="GR350" s="96">
        <f t="shared" si="390"/>
        <v>110551</v>
      </c>
      <c r="GS350" s="20" t="str">
        <f t="shared" si="384"/>
        <v>LM INSTRUMENTS S.A.</v>
      </c>
      <c r="GT350" s="98">
        <f t="shared" si="396"/>
        <v>150018.28592844799</v>
      </c>
      <c r="GU350" s="98">
        <f>FK350*1.2</f>
        <v>225027.42889267197</v>
      </c>
      <c r="GV350" s="96">
        <f>GQ350</f>
        <v>187522.85741055998</v>
      </c>
      <c r="GW350" s="87">
        <v>0</v>
      </c>
      <c r="GX350" s="88">
        <f t="shared" si="401"/>
        <v>0</v>
      </c>
      <c r="GY350" s="96">
        <f>GQ350</f>
        <v>187522.85741055998</v>
      </c>
      <c r="GZ350" s="96">
        <f t="shared" si="391"/>
        <v>2250274.2889267197</v>
      </c>
      <c r="HB350" s="84"/>
    </row>
    <row r="351" spans="1:210" s="27" customFormat="1" ht="30" customHeight="1">
      <c r="A351" s="17">
        <v>335</v>
      </c>
      <c r="B351" s="18" t="s">
        <v>763</v>
      </c>
      <c r="C351" s="53" t="s">
        <v>764</v>
      </c>
      <c r="D351" s="55"/>
      <c r="E351" s="51">
        <v>200</v>
      </c>
      <c r="F351" s="19" t="s">
        <v>970</v>
      </c>
      <c r="G351" s="20" t="s">
        <v>981</v>
      </c>
      <c r="H351" s="60"/>
      <c r="I351" s="90" t="s">
        <v>1026</v>
      </c>
      <c r="J351" s="14">
        <v>50307</v>
      </c>
      <c r="K351" s="14"/>
      <c r="L351" s="14">
        <f t="shared" si="408"/>
        <v>56907.278399999996</v>
      </c>
      <c r="M351" s="14">
        <f t="shared" si="409"/>
        <v>62188.273835519998</v>
      </c>
      <c r="N351" s="14">
        <f t="shared" si="410"/>
        <v>62188.273835519998</v>
      </c>
      <c r="O351" s="14">
        <f t="shared" si="392"/>
        <v>12437654.767104</v>
      </c>
      <c r="P351" s="286"/>
      <c r="Q351" s="39"/>
      <c r="R351" s="30"/>
      <c r="S351" s="31"/>
      <c r="T351" s="31"/>
      <c r="U351" s="4"/>
      <c r="V351" s="39"/>
      <c r="W351" s="30"/>
      <c r="X351" s="31"/>
      <c r="Y351" s="31"/>
      <c r="Z351" s="286"/>
      <c r="AA351" s="39">
        <v>70250</v>
      </c>
      <c r="AB351" s="14">
        <v>13347.5</v>
      </c>
      <c r="AC351" s="31">
        <v>83597.5</v>
      </c>
      <c r="AD351" s="31">
        <v>16719500</v>
      </c>
      <c r="AE351" s="4"/>
      <c r="AF351" s="39"/>
      <c r="AG351" s="30"/>
      <c r="AH351" s="31"/>
      <c r="AI351" s="31"/>
      <c r="AJ351" s="4"/>
      <c r="AK351" s="39"/>
      <c r="AL351" s="39"/>
      <c r="AM351" s="31"/>
      <c r="AN351" s="31"/>
      <c r="AO351" s="4"/>
      <c r="AP351" s="39"/>
      <c r="AQ351" s="30"/>
      <c r="AR351" s="31"/>
      <c r="AS351" s="14"/>
      <c r="AT351" s="4"/>
      <c r="AU351" s="39">
        <v>43975</v>
      </c>
      <c r="AV351" s="14">
        <v>8355.25</v>
      </c>
      <c r="AW351" s="31">
        <v>52330.25</v>
      </c>
      <c r="AX351" s="14">
        <v>10466050</v>
      </c>
      <c r="AY351" s="4"/>
      <c r="AZ351" s="39"/>
      <c r="BA351" s="30"/>
      <c r="BB351" s="31"/>
      <c r="BC351" s="31"/>
      <c r="BD351" s="4"/>
      <c r="BE351" s="39"/>
      <c r="BF351" s="30"/>
      <c r="BG351" s="31"/>
      <c r="BH351" s="14"/>
      <c r="BI351" s="4"/>
      <c r="BJ351" s="39"/>
      <c r="BK351" s="30"/>
      <c r="BL351" s="31"/>
      <c r="BM351" s="14"/>
      <c r="BN351" s="4"/>
      <c r="BO351" s="39"/>
      <c r="BP351" s="30"/>
      <c r="BQ351" s="31"/>
      <c r="BR351" s="14"/>
      <c r="BS351" s="4"/>
      <c r="BT351" s="39"/>
      <c r="BU351" s="30"/>
      <c r="BV351" s="31"/>
      <c r="BW351" s="14"/>
      <c r="BX351" s="4"/>
      <c r="BY351" s="40">
        <v>89700</v>
      </c>
      <c r="BZ351" s="37">
        <v>17043</v>
      </c>
      <c r="CA351" s="41">
        <v>106743</v>
      </c>
      <c r="CB351" s="14">
        <v>21348600</v>
      </c>
      <c r="CC351" s="4"/>
      <c r="CD351" s="35">
        <v>56886</v>
      </c>
      <c r="CE351" s="37">
        <v>10808</v>
      </c>
      <c r="CF351" s="31">
        <v>67694</v>
      </c>
      <c r="CG351" s="14">
        <v>13538800</v>
      </c>
      <c r="CH351" s="4"/>
      <c r="CI351" s="39"/>
      <c r="CJ351" s="30"/>
      <c r="CK351" s="31"/>
      <c r="CL351" s="14"/>
      <c r="CM351" s="4"/>
      <c r="CN351" s="39"/>
      <c r="CO351" s="30"/>
      <c r="CP351" s="31"/>
      <c r="CQ351" s="14"/>
      <c r="CR351" s="4"/>
      <c r="CS351" s="39">
        <v>69900</v>
      </c>
      <c r="CT351" s="14">
        <v>13281</v>
      </c>
      <c r="CU351" s="39">
        <v>83181</v>
      </c>
      <c r="CV351" s="14">
        <v>16636200</v>
      </c>
      <c r="CW351" s="4"/>
      <c r="CX351" s="39"/>
      <c r="CY351" s="30"/>
      <c r="CZ351" s="31"/>
      <c r="DA351" s="14"/>
      <c r="DB351" s="286"/>
      <c r="DC351" s="14"/>
      <c r="DD351" s="14"/>
      <c r="DE351" s="14"/>
      <c r="DF351" s="14"/>
      <c r="DG351" s="4"/>
      <c r="DH351" s="39"/>
      <c r="DI351" s="30"/>
      <c r="DJ351" s="31"/>
      <c r="DK351" s="14"/>
      <c r="DL351" s="4"/>
      <c r="DM351" s="39"/>
      <c r="DN351" s="30"/>
      <c r="DO351" s="31"/>
      <c r="DP351" s="14"/>
      <c r="DQ351" s="4"/>
      <c r="DR351" s="39"/>
      <c r="DS351" s="30"/>
      <c r="DT351" s="31"/>
      <c r="DU351" s="14"/>
      <c r="DV351" s="4"/>
      <c r="DW351" s="45">
        <v>53313</v>
      </c>
      <c r="DX351" s="14">
        <v>10129.469999999999</v>
      </c>
      <c r="DY351" s="61">
        <v>63442.47</v>
      </c>
      <c r="DZ351" s="14">
        <v>12688494</v>
      </c>
      <c r="EA351" s="4"/>
      <c r="EB351" s="39"/>
      <c r="EC351" s="44"/>
      <c r="ED351" s="31"/>
      <c r="EE351" s="14"/>
      <c r="EF351" s="4"/>
      <c r="EG351" s="39"/>
      <c r="EH351" s="30"/>
      <c r="EI351" s="31"/>
      <c r="EJ351" s="14"/>
      <c r="EK351" s="4"/>
      <c r="EL351" s="39"/>
      <c r="EM351" s="30"/>
      <c r="EN351" s="31"/>
      <c r="EO351" s="14"/>
      <c r="EP351" s="4"/>
      <c r="EQ351" s="39"/>
      <c r="ER351" s="30"/>
      <c r="ES351" s="31"/>
      <c r="ET351" s="14"/>
      <c r="EU351" s="4"/>
      <c r="EV351" s="39"/>
      <c r="EW351" s="30"/>
      <c r="EX351" s="31"/>
      <c r="EY351" s="14"/>
      <c r="EZ351" s="286"/>
      <c r="FA351" s="39"/>
      <c r="FB351" s="30"/>
      <c r="FC351" s="31"/>
      <c r="FD351" s="14"/>
      <c r="FE351" s="4"/>
      <c r="FF351" s="39"/>
      <c r="FG351" s="30"/>
      <c r="FH351" s="31"/>
      <c r="FI351" s="14"/>
      <c r="FJ351" s="94"/>
      <c r="FK351" s="87">
        <f t="shared" si="393"/>
        <v>62188.273835519998</v>
      </c>
      <c r="FL351" s="87"/>
      <c r="FM351" s="87"/>
      <c r="FN351" s="87">
        <f t="shared" si="411"/>
        <v>83597.5</v>
      </c>
      <c r="FO351" s="87"/>
      <c r="FP351" s="87"/>
      <c r="FQ351" s="87"/>
      <c r="FR351" s="87">
        <f t="shared" si="405"/>
        <v>52330.25</v>
      </c>
      <c r="FS351" s="87"/>
      <c r="FT351" s="87"/>
      <c r="FU351" s="87"/>
      <c r="FV351" s="87"/>
      <c r="FW351" s="87"/>
      <c r="FX351" s="87">
        <f t="shared" ref="FX351:FX353" si="413">CA351</f>
        <v>106743</v>
      </c>
      <c r="FY351" s="87">
        <f t="shared" si="397"/>
        <v>67694</v>
      </c>
      <c r="FZ351" s="87"/>
      <c r="GA351" s="87"/>
      <c r="GB351" s="87">
        <f t="shared" si="412"/>
        <v>83181</v>
      </c>
      <c r="GC351" s="87"/>
      <c r="GD351" s="87"/>
      <c r="GE351" s="87"/>
      <c r="GF351" s="87"/>
      <c r="GG351" s="87"/>
      <c r="GH351" s="87">
        <f t="shared" si="402"/>
        <v>63442.47</v>
      </c>
      <c r="GI351" s="87"/>
      <c r="GJ351" s="87"/>
      <c r="GK351" s="87"/>
      <c r="GL351" s="87"/>
      <c r="GM351" s="87"/>
      <c r="GN351" s="87"/>
      <c r="GO351" s="87"/>
      <c r="GP351" s="95"/>
      <c r="GQ351" s="87">
        <f t="shared" si="394"/>
        <v>62188.273835519998</v>
      </c>
      <c r="GR351" s="96">
        <f t="shared" si="390"/>
        <v>52330.25</v>
      </c>
      <c r="GS351" s="20" t="str">
        <f t="shared" si="384"/>
        <v>BIOPLAST S.A.S</v>
      </c>
      <c r="GT351" s="96">
        <f t="shared" si="396"/>
        <v>49750.619068416003</v>
      </c>
      <c r="GU351" s="96">
        <f t="shared" si="399"/>
        <v>62796.299999999996</v>
      </c>
      <c r="GV351" s="96">
        <f t="shared" si="386"/>
        <v>76164.703333333324</v>
      </c>
      <c r="GW351" s="87">
        <f t="shared" si="400"/>
        <v>-9858.0238355199981</v>
      </c>
      <c r="GX351" s="88">
        <f t="shared" si="401"/>
        <v>-0.15851901375479896</v>
      </c>
      <c r="GY351" s="96">
        <f t="shared" si="387"/>
        <v>52330.25</v>
      </c>
      <c r="GZ351" s="96">
        <f t="shared" si="391"/>
        <v>10466050</v>
      </c>
    </row>
    <row r="352" spans="1:210" s="27" customFormat="1" ht="30" customHeight="1">
      <c r="A352" s="17">
        <v>336</v>
      </c>
      <c r="B352" s="18" t="s">
        <v>765</v>
      </c>
      <c r="C352" s="53" t="s">
        <v>766</v>
      </c>
      <c r="D352" s="55"/>
      <c r="E352" s="51">
        <v>25</v>
      </c>
      <c r="F352" s="19" t="s">
        <v>970</v>
      </c>
      <c r="G352" s="20" t="s">
        <v>981</v>
      </c>
      <c r="H352" s="60"/>
      <c r="I352" s="90" t="s">
        <v>1026</v>
      </c>
      <c r="J352" s="14">
        <v>49629</v>
      </c>
      <c r="K352" s="14"/>
      <c r="L352" s="14">
        <f t="shared" si="408"/>
        <v>56140.324800000002</v>
      </c>
      <c r="M352" s="14">
        <f t="shared" si="409"/>
        <v>61350.146941440005</v>
      </c>
      <c r="N352" s="14">
        <f t="shared" si="410"/>
        <v>61350.146941440005</v>
      </c>
      <c r="O352" s="14">
        <f t="shared" si="392"/>
        <v>1533753.6735360001</v>
      </c>
      <c r="P352" s="286"/>
      <c r="Q352" s="39"/>
      <c r="R352" s="30"/>
      <c r="S352" s="31"/>
      <c r="T352" s="31"/>
      <c r="U352" s="4"/>
      <c r="V352" s="39"/>
      <c r="W352" s="30"/>
      <c r="X352" s="31"/>
      <c r="Y352" s="31"/>
      <c r="Z352" s="286"/>
      <c r="AA352" s="39">
        <v>69060</v>
      </c>
      <c r="AB352" s="14">
        <v>13121.4</v>
      </c>
      <c r="AC352" s="31">
        <v>82181.399999999994</v>
      </c>
      <c r="AD352" s="31">
        <v>2054534.9999999998</v>
      </c>
      <c r="AE352" s="4"/>
      <c r="AF352" s="39"/>
      <c r="AG352" s="30"/>
      <c r="AH352" s="31"/>
      <c r="AI352" s="31"/>
      <c r="AJ352" s="4"/>
      <c r="AK352" s="39"/>
      <c r="AL352" s="39"/>
      <c r="AM352" s="31"/>
      <c r="AN352" s="31"/>
      <c r="AO352" s="4"/>
      <c r="AP352" s="39"/>
      <c r="AQ352" s="30"/>
      <c r="AR352" s="31"/>
      <c r="AS352" s="14"/>
      <c r="AT352" s="4"/>
      <c r="AU352" s="39">
        <v>42300</v>
      </c>
      <c r="AV352" s="14">
        <v>8037</v>
      </c>
      <c r="AW352" s="31">
        <v>50337</v>
      </c>
      <c r="AX352" s="14">
        <v>1258425</v>
      </c>
      <c r="AY352" s="4"/>
      <c r="AZ352" s="39"/>
      <c r="BA352" s="30"/>
      <c r="BB352" s="31"/>
      <c r="BC352" s="31"/>
      <c r="BD352" s="4"/>
      <c r="BE352" s="39"/>
      <c r="BF352" s="30"/>
      <c r="BG352" s="31"/>
      <c r="BH352" s="14"/>
      <c r="BI352" s="4"/>
      <c r="BJ352" s="39"/>
      <c r="BK352" s="30"/>
      <c r="BL352" s="31"/>
      <c r="BM352" s="14"/>
      <c r="BN352" s="4"/>
      <c r="BO352" s="39"/>
      <c r="BP352" s="30"/>
      <c r="BQ352" s="31"/>
      <c r="BR352" s="14"/>
      <c r="BS352" s="4"/>
      <c r="BT352" s="39"/>
      <c r="BU352" s="30"/>
      <c r="BV352" s="31"/>
      <c r="BW352" s="14"/>
      <c r="BX352" s="4"/>
      <c r="BY352" s="40">
        <v>58700</v>
      </c>
      <c r="BZ352" s="37">
        <v>11153</v>
      </c>
      <c r="CA352" s="41">
        <v>69853</v>
      </c>
      <c r="CB352" s="14">
        <v>1746325</v>
      </c>
      <c r="CC352" s="4"/>
      <c r="CD352" s="35">
        <v>56886</v>
      </c>
      <c r="CE352" s="37">
        <v>10808</v>
      </c>
      <c r="CF352" s="31">
        <v>67694</v>
      </c>
      <c r="CG352" s="14">
        <v>1692350</v>
      </c>
      <c r="CH352" s="4"/>
      <c r="CI352" s="39"/>
      <c r="CJ352" s="30"/>
      <c r="CK352" s="31"/>
      <c r="CL352" s="14"/>
      <c r="CM352" s="4"/>
      <c r="CN352" s="39"/>
      <c r="CO352" s="30"/>
      <c r="CP352" s="31"/>
      <c r="CQ352" s="14"/>
      <c r="CR352" s="4"/>
      <c r="CS352" s="39">
        <v>69900</v>
      </c>
      <c r="CT352" s="14">
        <v>13281</v>
      </c>
      <c r="CU352" s="39">
        <v>83181</v>
      </c>
      <c r="CV352" s="14">
        <v>2079525</v>
      </c>
      <c r="CW352" s="4"/>
      <c r="CX352" s="39"/>
      <c r="CY352" s="30"/>
      <c r="CZ352" s="31"/>
      <c r="DA352" s="14"/>
      <c r="DB352" s="286"/>
      <c r="DC352" s="14"/>
      <c r="DD352" s="14"/>
      <c r="DE352" s="14"/>
      <c r="DF352" s="14"/>
      <c r="DG352" s="4"/>
      <c r="DH352" s="39"/>
      <c r="DI352" s="30"/>
      <c r="DJ352" s="31"/>
      <c r="DK352" s="14"/>
      <c r="DL352" s="4"/>
      <c r="DM352" s="39"/>
      <c r="DN352" s="30"/>
      <c r="DO352" s="31"/>
      <c r="DP352" s="14"/>
      <c r="DQ352" s="4"/>
      <c r="DR352" s="39"/>
      <c r="DS352" s="30"/>
      <c r="DT352" s="31"/>
      <c r="DU352" s="14"/>
      <c r="DV352" s="4"/>
      <c r="DW352" s="45">
        <v>53000</v>
      </c>
      <c r="DX352" s="14">
        <v>10070</v>
      </c>
      <c r="DY352" s="61">
        <v>63070</v>
      </c>
      <c r="DZ352" s="14">
        <v>1576750</v>
      </c>
      <c r="EA352" s="4"/>
      <c r="EB352" s="39"/>
      <c r="EC352" s="44"/>
      <c r="ED352" s="31"/>
      <c r="EE352" s="14"/>
      <c r="EF352" s="4"/>
      <c r="EG352" s="39"/>
      <c r="EH352" s="30"/>
      <c r="EI352" s="31"/>
      <c r="EJ352" s="14"/>
      <c r="EK352" s="4"/>
      <c r="EL352" s="39"/>
      <c r="EM352" s="30"/>
      <c r="EN352" s="31"/>
      <c r="EO352" s="14"/>
      <c r="EP352" s="4"/>
      <c r="EQ352" s="39"/>
      <c r="ER352" s="30"/>
      <c r="ES352" s="31"/>
      <c r="ET352" s="14"/>
      <c r="EU352" s="4"/>
      <c r="EV352" s="39"/>
      <c r="EW352" s="30"/>
      <c r="EX352" s="31"/>
      <c r="EY352" s="14"/>
      <c r="EZ352" s="286"/>
      <c r="FA352" s="39"/>
      <c r="FB352" s="30"/>
      <c r="FC352" s="31"/>
      <c r="FD352" s="14"/>
      <c r="FE352" s="4"/>
      <c r="FF352" s="39"/>
      <c r="FG352" s="30"/>
      <c r="FH352" s="31"/>
      <c r="FI352" s="14"/>
      <c r="FJ352" s="94"/>
      <c r="FK352" s="87">
        <f t="shared" si="393"/>
        <v>61350.146941440005</v>
      </c>
      <c r="FL352" s="87"/>
      <c r="FM352" s="87"/>
      <c r="FN352" s="87">
        <f t="shared" si="411"/>
        <v>82181.399999999994</v>
      </c>
      <c r="FO352" s="87"/>
      <c r="FP352" s="87"/>
      <c r="FQ352" s="87"/>
      <c r="FR352" s="87">
        <f t="shared" si="405"/>
        <v>50337</v>
      </c>
      <c r="FS352" s="87"/>
      <c r="FT352" s="87"/>
      <c r="FU352" s="87"/>
      <c r="FV352" s="87"/>
      <c r="FW352" s="87"/>
      <c r="FX352" s="87">
        <f t="shared" si="413"/>
        <v>69853</v>
      </c>
      <c r="FY352" s="87">
        <f t="shared" si="397"/>
        <v>67694</v>
      </c>
      <c r="FZ352" s="87"/>
      <c r="GA352" s="87"/>
      <c r="GB352" s="87">
        <f t="shared" si="412"/>
        <v>83181</v>
      </c>
      <c r="GC352" s="87"/>
      <c r="GD352" s="87"/>
      <c r="GE352" s="87"/>
      <c r="GF352" s="87"/>
      <c r="GG352" s="87"/>
      <c r="GH352" s="87">
        <f t="shared" si="402"/>
        <v>63070</v>
      </c>
      <c r="GI352" s="87"/>
      <c r="GJ352" s="87"/>
      <c r="GK352" s="87"/>
      <c r="GL352" s="87"/>
      <c r="GM352" s="87"/>
      <c r="GN352" s="87"/>
      <c r="GO352" s="87"/>
      <c r="GP352" s="95"/>
      <c r="GQ352" s="87">
        <f t="shared" si="394"/>
        <v>61350.146941440005</v>
      </c>
      <c r="GR352" s="96">
        <f t="shared" si="390"/>
        <v>50337</v>
      </c>
      <c r="GS352" s="20" t="str">
        <f t="shared" si="384"/>
        <v>BIOPLAST S.A.S</v>
      </c>
      <c r="GT352" s="96">
        <f t="shared" si="396"/>
        <v>49080.117553152006</v>
      </c>
      <c r="GU352" s="96">
        <f t="shared" si="399"/>
        <v>60404.399999999994</v>
      </c>
      <c r="GV352" s="96">
        <f t="shared" si="386"/>
        <v>69386.066666666666</v>
      </c>
      <c r="GW352" s="87">
        <f t="shared" si="400"/>
        <v>-11013.146941440005</v>
      </c>
      <c r="GX352" s="88">
        <f t="shared" si="401"/>
        <v>-0.17951296762096242</v>
      </c>
      <c r="GY352" s="96">
        <f t="shared" si="387"/>
        <v>50337</v>
      </c>
      <c r="GZ352" s="96">
        <f t="shared" si="391"/>
        <v>1258425</v>
      </c>
    </row>
    <row r="353" spans="1:210" s="27" customFormat="1" ht="30" customHeight="1">
      <c r="A353" s="17">
        <v>337</v>
      </c>
      <c r="B353" s="18" t="s">
        <v>767</v>
      </c>
      <c r="C353" s="53" t="s">
        <v>768</v>
      </c>
      <c r="D353" s="55"/>
      <c r="E353" s="51">
        <v>30</v>
      </c>
      <c r="F353" s="19" t="s">
        <v>970</v>
      </c>
      <c r="G353" s="20" t="s">
        <v>981</v>
      </c>
      <c r="H353" s="60"/>
      <c r="I353" s="90" t="s">
        <v>1026</v>
      </c>
      <c r="J353" s="14">
        <v>49629</v>
      </c>
      <c r="K353" s="14"/>
      <c r="L353" s="14">
        <f t="shared" si="408"/>
        <v>56140.324800000002</v>
      </c>
      <c r="M353" s="14">
        <f t="shared" si="409"/>
        <v>61350.146941440005</v>
      </c>
      <c r="N353" s="14">
        <f t="shared" si="410"/>
        <v>61350.146941440005</v>
      </c>
      <c r="O353" s="14">
        <f t="shared" si="392"/>
        <v>1840504.4082432003</v>
      </c>
      <c r="P353" s="286"/>
      <c r="Q353" s="39"/>
      <c r="R353" s="30"/>
      <c r="S353" s="31"/>
      <c r="T353" s="31"/>
      <c r="U353" s="4"/>
      <c r="V353" s="39"/>
      <c r="W353" s="30"/>
      <c r="X353" s="31"/>
      <c r="Y353" s="31"/>
      <c r="Z353" s="286"/>
      <c r="AA353" s="39">
        <v>70250</v>
      </c>
      <c r="AB353" s="14">
        <v>13347.5</v>
      </c>
      <c r="AC353" s="31">
        <v>83597.5</v>
      </c>
      <c r="AD353" s="31">
        <v>2507925</v>
      </c>
      <c r="AE353" s="4"/>
      <c r="AF353" s="39"/>
      <c r="AG353" s="30"/>
      <c r="AH353" s="31"/>
      <c r="AI353" s="31"/>
      <c r="AJ353" s="4"/>
      <c r="AK353" s="39"/>
      <c r="AL353" s="39"/>
      <c r="AM353" s="31"/>
      <c r="AN353" s="31"/>
      <c r="AO353" s="4"/>
      <c r="AP353" s="39"/>
      <c r="AQ353" s="30"/>
      <c r="AR353" s="31"/>
      <c r="AS353" s="14"/>
      <c r="AT353" s="4"/>
      <c r="AU353" s="39">
        <v>43190</v>
      </c>
      <c r="AV353" s="14">
        <v>8206.1</v>
      </c>
      <c r="AW353" s="31">
        <v>51396.1</v>
      </c>
      <c r="AX353" s="14">
        <v>1541883</v>
      </c>
      <c r="AY353" s="4"/>
      <c r="AZ353" s="39"/>
      <c r="BA353" s="30"/>
      <c r="BB353" s="31"/>
      <c r="BC353" s="31"/>
      <c r="BD353" s="4"/>
      <c r="BE353" s="39"/>
      <c r="BF353" s="30"/>
      <c r="BG353" s="31"/>
      <c r="BH353" s="14"/>
      <c r="BI353" s="4"/>
      <c r="BJ353" s="39"/>
      <c r="BK353" s="30"/>
      <c r="BL353" s="31"/>
      <c r="BM353" s="14"/>
      <c r="BN353" s="4"/>
      <c r="BO353" s="39"/>
      <c r="BP353" s="30"/>
      <c r="BQ353" s="31"/>
      <c r="BR353" s="14"/>
      <c r="BS353" s="4"/>
      <c r="BT353" s="39"/>
      <c r="BU353" s="30"/>
      <c r="BV353" s="31"/>
      <c r="BW353" s="14"/>
      <c r="BX353" s="4"/>
      <c r="BY353" s="40">
        <v>94300</v>
      </c>
      <c r="BZ353" s="37">
        <v>17917</v>
      </c>
      <c r="CA353" s="41">
        <v>112217</v>
      </c>
      <c r="CB353" s="14">
        <v>3366510</v>
      </c>
      <c r="CC353" s="4"/>
      <c r="CD353" s="35">
        <v>56886</v>
      </c>
      <c r="CE353" s="37">
        <v>10808</v>
      </c>
      <c r="CF353" s="31">
        <v>67694</v>
      </c>
      <c r="CG353" s="14">
        <v>2030820</v>
      </c>
      <c r="CH353" s="4"/>
      <c r="CI353" s="39"/>
      <c r="CJ353" s="30"/>
      <c r="CK353" s="31"/>
      <c r="CL353" s="14"/>
      <c r="CM353" s="4"/>
      <c r="CN353" s="39"/>
      <c r="CO353" s="30"/>
      <c r="CP353" s="31"/>
      <c r="CQ353" s="14"/>
      <c r="CR353" s="4"/>
      <c r="CS353" s="39">
        <v>69900</v>
      </c>
      <c r="CT353" s="14">
        <v>13281</v>
      </c>
      <c r="CU353" s="39">
        <v>83181</v>
      </c>
      <c r="CV353" s="14">
        <v>2495430</v>
      </c>
      <c r="CW353" s="4"/>
      <c r="CX353" s="39"/>
      <c r="CY353" s="30"/>
      <c r="CZ353" s="31"/>
      <c r="DA353" s="14"/>
      <c r="DB353" s="286"/>
      <c r="DC353" s="43"/>
      <c r="DD353" s="43"/>
      <c r="DE353" s="14"/>
      <c r="DF353" s="14"/>
      <c r="DG353" s="4"/>
      <c r="DH353" s="39"/>
      <c r="DI353" s="30"/>
      <c r="DJ353" s="31"/>
      <c r="DK353" s="14"/>
      <c r="DL353" s="4"/>
      <c r="DM353" s="39"/>
      <c r="DN353" s="30"/>
      <c r="DO353" s="31"/>
      <c r="DP353" s="14"/>
      <c r="DQ353" s="4"/>
      <c r="DR353" s="39"/>
      <c r="DS353" s="30"/>
      <c r="DT353" s="31"/>
      <c r="DU353" s="14"/>
      <c r="DV353" s="4"/>
      <c r="DW353" s="45">
        <v>53000</v>
      </c>
      <c r="DX353" s="14">
        <v>10070</v>
      </c>
      <c r="DY353" s="61">
        <v>63070</v>
      </c>
      <c r="DZ353" s="14">
        <v>1892100</v>
      </c>
      <c r="EA353" s="4"/>
      <c r="EB353" s="39"/>
      <c r="EC353" s="44"/>
      <c r="ED353" s="31"/>
      <c r="EE353" s="14"/>
      <c r="EF353" s="4"/>
      <c r="EG353" s="39"/>
      <c r="EH353" s="30"/>
      <c r="EI353" s="31"/>
      <c r="EJ353" s="14"/>
      <c r="EK353" s="4"/>
      <c r="EL353" s="39"/>
      <c r="EM353" s="30"/>
      <c r="EN353" s="31"/>
      <c r="EO353" s="14"/>
      <c r="EP353" s="4"/>
      <c r="EQ353" s="39"/>
      <c r="ER353" s="30"/>
      <c r="ES353" s="31"/>
      <c r="ET353" s="14"/>
      <c r="EU353" s="4"/>
      <c r="EV353" s="39"/>
      <c r="EW353" s="30"/>
      <c r="EX353" s="31"/>
      <c r="EY353" s="14"/>
      <c r="EZ353" s="286"/>
      <c r="FA353" s="39"/>
      <c r="FB353" s="30"/>
      <c r="FC353" s="31"/>
      <c r="FD353" s="14"/>
      <c r="FE353" s="4"/>
      <c r="FF353" s="39"/>
      <c r="FG353" s="30"/>
      <c r="FH353" s="31"/>
      <c r="FI353" s="14"/>
      <c r="FJ353" s="94"/>
      <c r="FK353" s="87">
        <f t="shared" si="393"/>
        <v>61350.146941440005</v>
      </c>
      <c r="FL353" s="87"/>
      <c r="FM353" s="87"/>
      <c r="FN353" s="87">
        <f t="shared" si="411"/>
        <v>83597.5</v>
      </c>
      <c r="FO353" s="87"/>
      <c r="FP353" s="87"/>
      <c r="FQ353" s="87"/>
      <c r="FR353" s="87">
        <f t="shared" si="405"/>
        <v>51396.1</v>
      </c>
      <c r="FS353" s="87"/>
      <c r="FT353" s="87"/>
      <c r="FU353" s="87"/>
      <c r="FV353" s="87"/>
      <c r="FW353" s="87"/>
      <c r="FX353" s="87">
        <f t="shared" si="413"/>
        <v>112217</v>
      </c>
      <c r="FY353" s="87">
        <f t="shared" si="397"/>
        <v>67694</v>
      </c>
      <c r="FZ353" s="87"/>
      <c r="GA353" s="87"/>
      <c r="GB353" s="87">
        <f t="shared" si="412"/>
        <v>83181</v>
      </c>
      <c r="GC353" s="87"/>
      <c r="GD353" s="87"/>
      <c r="GE353" s="87"/>
      <c r="GF353" s="87"/>
      <c r="GG353" s="87"/>
      <c r="GH353" s="87">
        <f t="shared" si="402"/>
        <v>63070</v>
      </c>
      <c r="GI353" s="87"/>
      <c r="GJ353" s="87"/>
      <c r="GK353" s="87"/>
      <c r="GL353" s="87"/>
      <c r="GM353" s="87"/>
      <c r="GN353" s="87"/>
      <c r="GO353" s="87"/>
      <c r="GP353" s="95"/>
      <c r="GQ353" s="87">
        <f t="shared" si="394"/>
        <v>61350.146941440005</v>
      </c>
      <c r="GR353" s="96">
        <f t="shared" si="390"/>
        <v>51396.1</v>
      </c>
      <c r="GS353" s="20" t="str">
        <f t="shared" si="384"/>
        <v>BIOPLAST S.A.S</v>
      </c>
      <c r="GT353" s="96">
        <f t="shared" si="396"/>
        <v>49080.117553152006</v>
      </c>
      <c r="GU353" s="96">
        <f t="shared" si="399"/>
        <v>61675.319999999992</v>
      </c>
      <c r="GV353" s="96">
        <f t="shared" si="386"/>
        <v>76859.266666666663</v>
      </c>
      <c r="GW353" s="87">
        <f t="shared" si="400"/>
        <v>-9954.0469414400068</v>
      </c>
      <c r="GX353" s="88">
        <f t="shared" si="401"/>
        <v>-0.16224976528485502</v>
      </c>
      <c r="GY353" s="96">
        <f t="shared" si="387"/>
        <v>51396.1</v>
      </c>
      <c r="GZ353" s="96">
        <f t="shared" si="391"/>
        <v>1541883</v>
      </c>
    </row>
    <row r="354" spans="1:210" s="27" customFormat="1" ht="30" customHeight="1">
      <c r="A354" s="17">
        <v>338</v>
      </c>
      <c r="B354" s="18" t="s">
        <v>769</v>
      </c>
      <c r="C354" s="53" t="s">
        <v>770</v>
      </c>
      <c r="D354" s="55"/>
      <c r="E354" s="51">
        <v>10</v>
      </c>
      <c r="F354" s="19" t="s">
        <v>971</v>
      </c>
      <c r="G354" s="20" t="s">
        <v>981</v>
      </c>
      <c r="H354" s="60"/>
      <c r="I354" s="90" t="s">
        <v>1028</v>
      </c>
      <c r="J354" s="14">
        <v>552108</v>
      </c>
      <c r="K354" s="14">
        <f>(J354*5.62%)+J354</f>
        <v>583136.46959999995</v>
      </c>
      <c r="L354" s="14">
        <f>(K354*13.12%)+K354</f>
        <v>659643.97441151994</v>
      </c>
      <c r="M354" s="14">
        <f>(L354*9.28%)+L354</f>
        <v>720858.93523690896</v>
      </c>
      <c r="N354" s="14">
        <f t="shared" si="410"/>
        <v>720858.93523690896</v>
      </c>
      <c r="O354" s="14">
        <f t="shared" si="392"/>
        <v>7208589.3523690896</v>
      </c>
      <c r="P354" s="286"/>
      <c r="Q354" s="39"/>
      <c r="R354" s="14"/>
      <c r="S354" s="31"/>
      <c r="T354" s="31"/>
      <c r="U354" s="4"/>
      <c r="V354" s="39"/>
      <c r="W354" s="30"/>
      <c r="X354" s="31"/>
      <c r="Y354" s="31"/>
      <c r="Z354" s="286"/>
      <c r="AA354" s="39"/>
      <c r="AB354" s="39"/>
      <c r="AC354" s="31"/>
      <c r="AD354" s="31"/>
      <c r="AE354" s="4"/>
      <c r="AF354" s="39"/>
      <c r="AG354" s="30"/>
      <c r="AH354" s="31"/>
      <c r="AI354" s="31"/>
      <c r="AJ354" s="4"/>
      <c r="AK354" s="39"/>
      <c r="AL354" s="39"/>
      <c r="AM354" s="31"/>
      <c r="AN354" s="31"/>
      <c r="AO354" s="4"/>
      <c r="AP354" s="39"/>
      <c r="AQ354" s="30"/>
      <c r="AR354" s="31"/>
      <c r="AS354" s="14"/>
      <c r="AT354" s="4"/>
      <c r="AU354" s="39">
        <v>42950</v>
      </c>
      <c r="AV354" s="14">
        <v>8160.5</v>
      </c>
      <c r="AW354" s="31">
        <v>51110.5</v>
      </c>
      <c r="AX354" s="14">
        <v>511105</v>
      </c>
      <c r="AY354" s="4"/>
      <c r="AZ354" s="39"/>
      <c r="BA354" s="30"/>
      <c r="BB354" s="31"/>
      <c r="BC354" s="31"/>
      <c r="BD354" s="4"/>
      <c r="BE354" s="39"/>
      <c r="BF354" s="30"/>
      <c r="BG354" s="31"/>
      <c r="BH354" s="14"/>
      <c r="BI354" s="4"/>
      <c r="BJ354" s="39"/>
      <c r="BK354" s="30"/>
      <c r="BL354" s="31"/>
      <c r="BM354" s="14"/>
      <c r="BN354" s="4"/>
      <c r="BO354" s="39"/>
      <c r="BP354" s="30"/>
      <c r="BQ354" s="31"/>
      <c r="BR354" s="14"/>
      <c r="BS354" s="4"/>
      <c r="BT354" s="39"/>
      <c r="BU354" s="30"/>
      <c r="BV354" s="31"/>
      <c r="BW354" s="14"/>
      <c r="BX354" s="4"/>
      <c r="BY354" s="39"/>
      <c r="BZ354" s="30"/>
      <c r="CA354" s="31"/>
      <c r="CB354" s="14"/>
      <c r="CC354" s="4"/>
      <c r="CD354" s="35"/>
      <c r="CE354" s="33"/>
      <c r="CF354" s="31"/>
      <c r="CG354" s="14"/>
      <c r="CH354" s="4"/>
      <c r="CI354" s="39"/>
      <c r="CJ354" s="30"/>
      <c r="CK354" s="31"/>
      <c r="CL354" s="14"/>
      <c r="CM354" s="4"/>
      <c r="CN354" s="39">
        <v>88000</v>
      </c>
      <c r="CO354" s="14">
        <v>16720</v>
      </c>
      <c r="CP354" s="31">
        <v>104720</v>
      </c>
      <c r="CQ354" s="14">
        <v>1047200</v>
      </c>
      <c r="CR354" s="4"/>
      <c r="CS354" s="39"/>
      <c r="CT354" s="39"/>
      <c r="CU354" s="39"/>
      <c r="CV354" s="14"/>
      <c r="CW354" s="4"/>
      <c r="CX354" s="43">
        <v>123606</v>
      </c>
      <c r="CY354" s="14">
        <v>23485.14</v>
      </c>
      <c r="CZ354" s="31">
        <v>147091.14000000001</v>
      </c>
      <c r="DA354" s="14">
        <v>1470911.4000000001</v>
      </c>
      <c r="DB354" s="286"/>
      <c r="DC354" s="43"/>
      <c r="DD354" s="43"/>
      <c r="DE354" s="14"/>
      <c r="DF354" s="14"/>
      <c r="DG354" s="4"/>
      <c r="DH354" s="39"/>
      <c r="DI354" s="30"/>
      <c r="DJ354" s="31"/>
      <c r="DK354" s="14"/>
      <c r="DL354" s="4"/>
      <c r="DM354" s="39"/>
      <c r="DN354" s="30"/>
      <c r="DO354" s="31"/>
      <c r="DP354" s="14"/>
      <c r="DQ354" s="4"/>
      <c r="DR354" s="39"/>
      <c r="DS354" s="30"/>
      <c r="DT354" s="31"/>
      <c r="DU354" s="14"/>
      <c r="DV354" s="4"/>
      <c r="DW354" s="45">
        <v>94013</v>
      </c>
      <c r="DX354" s="14">
        <v>17862.47</v>
      </c>
      <c r="DY354" s="61">
        <v>111875.47</v>
      </c>
      <c r="DZ354" s="14">
        <v>1118754.7</v>
      </c>
      <c r="EA354" s="4"/>
      <c r="EB354" s="39"/>
      <c r="EC354" s="44"/>
      <c r="ED354" s="31"/>
      <c r="EE354" s="14"/>
      <c r="EF354" s="4"/>
      <c r="EG354" s="39"/>
      <c r="EH354" s="30"/>
      <c r="EI354" s="31"/>
      <c r="EJ354" s="14"/>
      <c r="EK354" s="4"/>
      <c r="EL354" s="39"/>
      <c r="EM354" s="30"/>
      <c r="EN354" s="31"/>
      <c r="EO354" s="14"/>
      <c r="EP354" s="4"/>
      <c r="EQ354" s="39"/>
      <c r="ER354" s="30"/>
      <c r="ES354" s="31"/>
      <c r="ET354" s="14"/>
      <c r="EU354" s="4"/>
      <c r="EV354" s="39"/>
      <c r="EW354" s="30"/>
      <c r="EX354" s="31"/>
      <c r="EY354" s="14"/>
      <c r="EZ354" s="286"/>
      <c r="FA354" s="39"/>
      <c r="FB354" s="30"/>
      <c r="FC354" s="31"/>
      <c r="FD354" s="14"/>
      <c r="FE354" s="4"/>
      <c r="FF354" s="39"/>
      <c r="FG354" s="30"/>
      <c r="FH354" s="31"/>
      <c r="FI354" s="14"/>
      <c r="FJ354" s="94"/>
      <c r="FK354" s="87">
        <f t="shared" si="393"/>
        <v>720858.93523690896</v>
      </c>
      <c r="FL354" s="87"/>
      <c r="FM354" s="87"/>
      <c r="FN354" s="87"/>
      <c r="FO354" s="87"/>
      <c r="FP354" s="87"/>
      <c r="FQ354" s="87"/>
      <c r="FR354" s="87"/>
      <c r="FS354" s="87"/>
      <c r="FT354" s="87"/>
      <c r="FU354" s="87"/>
      <c r="FV354" s="87"/>
      <c r="FW354" s="87"/>
      <c r="FX354" s="87"/>
      <c r="FY354" s="87"/>
      <c r="FZ354" s="87"/>
      <c r="GA354" s="87">
        <f t="shared" ref="GA354:GA396" si="414">CP354</f>
        <v>104720</v>
      </c>
      <c r="GB354" s="87"/>
      <c r="GC354" s="87">
        <f t="shared" ref="GC354:GC359" si="415">CZ354</f>
        <v>147091.14000000001</v>
      </c>
      <c r="GD354" s="87"/>
      <c r="GE354" s="87"/>
      <c r="GF354" s="87"/>
      <c r="GG354" s="87"/>
      <c r="GH354" s="87">
        <f t="shared" si="402"/>
        <v>111875.47</v>
      </c>
      <c r="GI354" s="87"/>
      <c r="GJ354" s="87"/>
      <c r="GK354" s="87"/>
      <c r="GL354" s="87"/>
      <c r="GM354" s="87"/>
      <c r="GN354" s="87"/>
      <c r="GO354" s="87"/>
      <c r="GP354" s="95"/>
      <c r="GQ354" s="87">
        <f t="shared" si="394"/>
        <v>720858.93523690896</v>
      </c>
      <c r="GR354" s="96">
        <f t="shared" si="390"/>
        <v>104720</v>
      </c>
      <c r="GS354" s="20" t="str">
        <f t="shared" si="384"/>
        <v>LABORATORIOS GOTHAPLAST LTDA</v>
      </c>
      <c r="GT354" s="98">
        <f>GV354*0.8</f>
        <v>96983.096000000005</v>
      </c>
      <c r="GU354" s="98">
        <f>GV354*1.2</f>
        <v>145474.644</v>
      </c>
      <c r="GV354" s="96">
        <f t="shared" si="386"/>
        <v>121228.87</v>
      </c>
      <c r="GW354" s="87">
        <f>GV354-GR354</f>
        <v>16508.869999999995</v>
      </c>
      <c r="GX354" s="88">
        <f t="shared" si="401"/>
        <v>2.290166521217412E-2</v>
      </c>
      <c r="GY354" s="96">
        <f t="shared" si="387"/>
        <v>104720</v>
      </c>
      <c r="GZ354" s="96">
        <f t="shared" si="391"/>
        <v>1047200</v>
      </c>
      <c r="HB354" s="84"/>
    </row>
    <row r="355" spans="1:210" s="27" customFormat="1" ht="30" customHeight="1">
      <c r="A355" s="17">
        <v>339</v>
      </c>
      <c r="B355" s="18" t="s">
        <v>771</v>
      </c>
      <c r="C355" s="53" t="s">
        <v>772</v>
      </c>
      <c r="D355" s="55" t="s">
        <v>961</v>
      </c>
      <c r="E355" s="51">
        <v>2</v>
      </c>
      <c r="F355" s="19" t="s">
        <v>970</v>
      </c>
      <c r="G355" s="20" t="s">
        <v>981</v>
      </c>
      <c r="H355" s="60"/>
      <c r="I355" s="90" t="s">
        <v>1051</v>
      </c>
      <c r="J355" s="14">
        <v>336532</v>
      </c>
      <c r="K355" s="14"/>
      <c r="L355" s="14"/>
      <c r="M355" s="14">
        <f>(J355*9.28%)+J355</f>
        <v>367762.16960000002</v>
      </c>
      <c r="N355" s="14">
        <f t="shared" si="410"/>
        <v>367762.16960000002</v>
      </c>
      <c r="O355" s="14">
        <f t="shared" si="392"/>
        <v>735524.33920000005</v>
      </c>
      <c r="P355" s="286"/>
      <c r="Q355" s="39">
        <v>230000</v>
      </c>
      <c r="R355" s="14">
        <v>43700</v>
      </c>
      <c r="S355" s="31">
        <v>273700</v>
      </c>
      <c r="T355" s="31">
        <v>547400</v>
      </c>
      <c r="U355" s="4"/>
      <c r="V355" s="39"/>
      <c r="W355" s="30"/>
      <c r="X355" s="31"/>
      <c r="Y355" s="31"/>
      <c r="Z355" s="286"/>
      <c r="AA355" s="39"/>
      <c r="AB355" s="39"/>
      <c r="AC355" s="31"/>
      <c r="AD355" s="31"/>
      <c r="AE355" s="4"/>
      <c r="AF355" s="39"/>
      <c r="AG355" s="30"/>
      <c r="AH355" s="31"/>
      <c r="AI355" s="31"/>
      <c r="AJ355" s="4"/>
      <c r="AK355" s="39"/>
      <c r="AL355" s="39"/>
      <c r="AM355" s="31"/>
      <c r="AN355" s="31"/>
      <c r="AO355" s="4"/>
      <c r="AP355" s="39"/>
      <c r="AQ355" s="30"/>
      <c r="AR355" s="31"/>
      <c r="AS355" s="14"/>
      <c r="AT355" s="4"/>
      <c r="AU355" s="39">
        <v>222400</v>
      </c>
      <c r="AV355" s="14">
        <v>42256</v>
      </c>
      <c r="AW355" s="31">
        <v>264656</v>
      </c>
      <c r="AX355" s="14">
        <v>529312</v>
      </c>
      <c r="AY355" s="4"/>
      <c r="AZ355" s="39"/>
      <c r="BA355" s="30"/>
      <c r="BB355" s="31"/>
      <c r="BC355" s="31"/>
      <c r="BD355" s="4"/>
      <c r="BE355" s="39"/>
      <c r="BF355" s="30"/>
      <c r="BG355" s="31"/>
      <c r="BH355" s="14"/>
      <c r="BI355" s="4"/>
      <c r="BJ355" s="39"/>
      <c r="BK355" s="30"/>
      <c r="BL355" s="31"/>
      <c r="BM355" s="14"/>
      <c r="BN355" s="4"/>
      <c r="BO355" s="39"/>
      <c r="BP355" s="30"/>
      <c r="BQ355" s="31"/>
      <c r="BR355" s="14"/>
      <c r="BS355" s="4"/>
      <c r="BT355" s="39"/>
      <c r="BU355" s="30"/>
      <c r="BV355" s="31"/>
      <c r="BW355" s="14"/>
      <c r="BX355" s="4"/>
      <c r="BY355" s="39"/>
      <c r="BZ355" s="30"/>
      <c r="CA355" s="31"/>
      <c r="CB355" s="14"/>
      <c r="CC355" s="4"/>
      <c r="CD355" s="35"/>
      <c r="CE355" s="33"/>
      <c r="CF355" s="31"/>
      <c r="CG355" s="14"/>
      <c r="CH355" s="4"/>
      <c r="CI355" s="39"/>
      <c r="CJ355" s="30"/>
      <c r="CK355" s="31"/>
      <c r="CL355" s="14"/>
      <c r="CM355" s="4"/>
      <c r="CN355" s="39">
        <v>219660</v>
      </c>
      <c r="CO355" s="14">
        <v>41735.4</v>
      </c>
      <c r="CP355" s="31">
        <v>261395.4</v>
      </c>
      <c r="CQ355" s="14">
        <v>522790.8</v>
      </c>
      <c r="CR355" s="4"/>
      <c r="CS355" s="39"/>
      <c r="CT355" s="39"/>
      <c r="CU355" s="39"/>
      <c r="CV355" s="14"/>
      <c r="CW355" s="4"/>
      <c r="CX355" s="43"/>
      <c r="CY355" s="30"/>
      <c r="CZ355" s="31"/>
      <c r="DA355" s="14"/>
      <c r="DB355" s="286"/>
      <c r="DC355" s="14"/>
      <c r="DD355" s="14"/>
      <c r="DE355" s="14"/>
      <c r="DF355" s="14"/>
      <c r="DG355" s="4"/>
      <c r="DH355" s="39"/>
      <c r="DI355" s="30"/>
      <c r="DJ355" s="31"/>
      <c r="DK355" s="14"/>
      <c r="DL355" s="4"/>
      <c r="DM355" s="39"/>
      <c r="DN355" s="30"/>
      <c r="DO355" s="31"/>
      <c r="DP355" s="14"/>
      <c r="DQ355" s="4"/>
      <c r="DR355" s="39"/>
      <c r="DS355" s="30"/>
      <c r="DT355" s="31"/>
      <c r="DU355" s="14"/>
      <c r="DV355" s="4"/>
      <c r="DW355" s="46"/>
      <c r="DX355" s="14"/>
      <c r="DY355" s="61"/>
      <c r="DZ355" s="14"/>
      <c r="EA355" s="4"/>
      <c r="EB355" s="39"/>
      <c r="EC355" s="44"/>
      <c r="ED355" s="31"/>
      <c r="EE355" s="14"/>
      <c r="EF355" s="4"/>
      <c r="EG355" s="39"/>
      <c r="EH355" s="30"/>
      <c r="EI355" s="31"/>
      <c r="EJ355" s="14"/>
      <c r="EK355" s="4"/>
      <c r="EL355" s="39"/>
      <c r="EM355" s="30"/>
      <c r="EN355" s="31"/>
      <c r="EO355" s="14"/>
      <c r="EP355" s="4"/>
      <c r="EQ355" s="39">
        <v>401704</v>
      </c>
      <c r="ER355" s="14">
        <v>76323.759999999995</v>
      </c>
      <c r="ES355" s="31">
        <v>478027.76</v>
      </c>
      <c r="ET355" s="14">
        <v>956055.52</v>
      </c>
      <c r="EU355" s="4"/>
      <c r="EV355" s="39"/>
      <c r="EW355" s="30"/>
      <c r="EX355" s="31"/>
      <c r="EY355" s="14"/>
      <c r="EZ355" s="286"/>
      <c r="FA355" s="39"/>
      <c r="FB355" s="30"/>
      <c r="FC355" s="31"/>
      <c r="FD355" s="14"/>
      <c r="FE355" s="4"/>
      <c r="FF355" s="39"/>
      <c r="FG355" s="30"/>
      <c r="FH355" s="31"/>
      <c r="FI355" s="14"/>
      <c r="FJ355" s="94"/>
      <c r="FK355" s="87">
        <f t="shared" si="393"/>
        <v>367762.16960000002</v>
      </c>
      <c r="FL355" s="87">
        <f t="shared" ref="FL355:FL400" si="416">S355</f>
        <v>273700</v>
      </c>
      <c r="FM355" s="87"/>
      <c r="FN355" s="87"/>
      <c r="FO355" s="87"/>
      <c r="FP355" s="87"/>
      <c r="FQ355" s="87"/>
      <c r="FR355" s="87">
        <f t="shared" si="405"/>
        <v>264656</v>
      </c>
      <c r="FS355" s="87"/>
      <c r="FT355" s="87"/>
      <c r="FU355" s="87"/>
      <c r="FV355" s="87"/>
      <c r="FW355" s="87"/>
      <c r="FX355" s="87"/>
      <c r="FY355" s="87"/>
      <c r="FZ355" s="87"/>
      <c r="GA355" s="87">
        <f t="shared" si="414"/>
        <v>261395.4</v>
      </c>
      <c r="GB355" s="87"/>
      <c r="GC355" s="87"/>
      <c r="GD355" s="87"/>
      <c r="GE355" s="87"/>
      <c r="GF355" s="87"/>
      <c r="GG355" s="87"/>
      <c r="GH355" s="87"/>
      <c r="GI355" s="87"/>
      <c r="GJ355" s="87"/>
      <c r="GK355" s="87"/>
      <c r="GL355" s="87"/>
      <c r="GM355" s="87"/>
      <c r="GN355" s="87"/>
      <c r="GO355" s="87"/>
      <c r="GP355" s="95"/>
      <c r="GQ355" s="87">
        <f t="shared" si="394"/>
        <v>367762.16960000002</v>
      </c>
      <c r="GR355" s="96">
        <f t="shared" si="390"/>
        <v>261395.4</v>
      </c>
      <c r="GS355" s="20" t="str">
        <f t="shared" si="384"/>
        <v>LABORATORIOS GOTHAPLAST LTDA</v>
      </c>
      <c r="GT355" s="98">
        <f t="shared" si="396"/>
        <v>294209.73568000004</v>
      </c>
      <c r="GU355" s="98">
        <f t="shared" ref="GU355:GU359" si="417">FK355*1.2</f>
        <v>441314.60352</v>
      </c>
      <c r="GV355" s="96">
        <f t="shared" si="386"/>
        <v>266583.8</v>
      </c>
      <c r="GW355" s="87">
        <f>GV355-GR355</f>
        <v>5188.3999999999942</v>
      </c>
      <c r="GX355" s="88">
        <f>GW355/GR355</f>
        <v>1.9848857324956729E-2</v>
      </c>
      <c r="GY355" s="96">
        <f t="shared" si="387"/>
        <v>261395.4</v>
      </c>
      <c r="GZ355" s="96">
        <f t="shared" si="391"/>
        <v>522790.8</v>
      </c>
      <c r="HB355" s="84"/>
    </row>
    <row r="356" spans="1:210" s="27" customFormat="1" ht="30" customHeight="1">
      <c r="A356" s="17">
        <v>340</v>
      </c>
      <c r="B356" s="18" t="s">
        <v>773</v>
      </c>
      <c r="C356" s="53" t="s">
        <v>774</v>
      </c>
      <c r="D356" s="55" t="s">
        <v>962</v>
      </c>
      <c r="E356" s="51">
        <v>10</v>
      </c>
      <c r="F356" s="19" t="s">
        <v>971</v>
      </c>
      <c r="G356" s="20" t="s">
        <v>981</v>
      </c>
      <c r="H356" s="60"/>
      <c r="I356" s="90" t="s">
        <v>1028</v>
      </c>
      <c r="J356" s="14">
        <v>402859</v>
      </c>
      <c r="K356" s="14">
        <f>(J356*5.62%)+J356</f>
        <v>425499.67580000003</v>
      </c>
      <c r="L356" s="14">
        <f>(K356*13.12%)+K356</f>
        <v>481325.23326496</v>
      </c>
      <c r="M356" s="14">
        <f>(L356*9.28%)+L356</f>
        <v>525992.21491194831</v>
      </c>
      <c r="N356" s="14">
        <f t="shared" si="410"/>
        <v>525992.21491194831</v>
      </c>
      <c r="O356" s="14">
        <f t="shared" si="392"/>
        <v>5259922.1491194833</v>
      </c>
      <c r="P356" s="286"/>
      <c r="Q356" s="39"/>
      <c r="R356" s="30"/>
      <c r="S356" s="31"/>
      <c r="T356" s="31"/>
      <c r="U356" s="4"/>
      <c r="V356" s="39"/>
      <c r="W356" s="30"/>
      <c r="X356" s="31"/>
      <c r="Y356" s="31"/>
      <c r="Z356" s="286"/>
      <c r="AA356" s="39">
        <v>471440</v>
      </c>
      <c r="AB356" s="14">
        <v>89573.6</v>
      </c>
      <c r="AC356" s="31">
        <v>561013.6</v>
      </c>
      <c r="AD356" s="31">
        <v>5610136</v>
      </c>
      <c r="AE356" s="4"/>
      <c r="AF356" s="39"/>
      <c r="AG356" s="30"/>
      <c r="AH356" s="31"/>
      <c r="AI356" s="31"/>
      <c r="AJ356" s="4"/>
      <c r="AK356" s="39"/>
      <c r="AL356" s="39"/>
      <c r="AM356" s="31"/>
      <c r="AN356" s="31"/>
      <c r="AO356" s="4"/>
      <c r="AP356" s="39"/>
      <c r="AQ356" s="30"/>
      <c r="AR356" s="31"/>
      <c r="AS356" s="14"/>
      <c r="AT356" s="4"/>
      <c r="AU356" s="39">
        <v>274800</v>
      </c>
      <c r="AV356" s="14">
        <v>52212</v>
      </c>
      <c r="AW356" s="31">
        <v>327012</v>
      </c>
      <c r="AX356" s="14">
        <v>3270120</v>
      </c>
      <c r="AY356" s="4"/>
      <c r="AZ356" s="39"/>
      <c r="BA356" s="30"/>
      <c r="BB356" s="31"/>
      <c r="BC356" s="31"/>
      <c r="BD356" s="4"/>
      <c r="BE356" s="39"/>
      <c r="BF356" s="30"/>
      <c r="BG356" s="31"/>
      <c r="BH356" s="14"/>
      <c r="BI356" s="4"/>
      <c r="BJ356" s="39"/>
      <c r="BK356" s="30"/>
      <c r="BL356" s="31"/>
      <c r="BM356" s="14"/>
      <c r="BN356" s="4"/>
      <c r="BO356" s="39"/>
      <c r="BP356" s="30"/>
      <c r="BQ356" s="31"/>
      <c r="BR356" s="14"/>
      <c r="BS356" s="4"/>
      <c r="BT356" s="39"/>
      <c r="BU356" s="30"/>
      <c r="BV356" s="31"/>
      <c r="BW356" s="14"/>
      <c r="BX356" s="4"/>
      <c r="BY356" s="39"/>
      <c r="BZ356" s="30"/>
      <c r="CA356" s="31"/>
      <c r="CB356" s="14"/>
      <c r="CC356" s="4"/>
      <c r="CD356" s="35"/>
      <c r="CE356" s="33"/>
      <c r="CF356" s="31"/>
      <c r="CG356" s="14"/>
      <c r="CH356" s="4"/>
      <c r="CI356" s="39"/>
      <c r="CJ356" s="30"/>
      <c r="CK356" s="31"/>
      <c r="CL356" s="14"/>
      <c r="CM356" s="4"/>
      <c r="CN356" s="39">
        <v>310600</v>
      </c>
      <c r="CO356" s="14">
        <v>59014</v>
      </c>
      <c r="CP356" s="31">
        <v>369614</v>
      </c>
      <c r="CQ356" s="14">
        <v>3696140</v>
      </c>
      <c r="CR356" s="4"/>
      <c r="CS356" s="39"/>
      <c r="CT356" s="39"/>
      <c r="CU356" s="39"/>
      <c r="CV356" s="14"/>
      <c r="CW356" s="4"/>
      <c r="CX356" s="43">
        <v>394720</v>
      </c>
      <c r="CY356" s="14">
        <v>74996.800000000003</v>
      </c>
      <c r="CZ356" s="31">
        <v>469716.8</v>
      </c>
      <c r="DA356" s="14">
        <v>4697168</v>
      </c>
      <c r="DB356" s="286"/>
      <c r="DC356" s="14"/>
      <c r="DD356" s="14"/>
      <c r="DE356" s="14"/>
      <c r="DF356" s="14"/>
      <c r="DG356" s="4"/>
      <c r="DH356" s="39"/>
      <c r="DI356" s="30"/>
      <c r="DJ356" s="31"/>
      <c r="DK356" s="14"/>
      <c r="DL356" s="4"/>
      <c r="DM356" s="39"/>
      <c r="DN356" s="30"/>
      <c r="DO356" s="31"/>
      <c r="DP356" s="14"/>
      <c r="DQ356" s="4"/>
      <c r="DR356" s="39"/>
      <c r="DS356" s="30"/>
      <c r="DT356" s="31"/>
      <c r="DU356" s="14"/>
      <c r="DV356" s="4"/>
      <c r="DW356" s="46"/>
      <c r="DX356" s="61"/>
      <c r="DY356" s="61"/>
      <c r="DZ356" s="14"/>
      <c r="EA356" s="4"/>
      <c r="EB356" s="39"/>
      <c r="EC356" s="44"/>
      <c r="ED356" s="31"/>
      <c r="EE356" s="14"/>
      <c r="EF356" s="4"/>
      <c r="EG356" s="39"/>
      <c r="EH356" s="30"/>
      <c r="EI356" s="31"/>
      <c r="EJ356" s="14"/>
      <c r="EK356" s="4"/>
      <c r="EL356" s="39"/>
      <c r="EM356" s="30"/>
      <c r="EN356" s="31"/>
      <c r="EO356" s="14"/>
      <c r="EP356" s="4"/>
      <c r="EQ356" s="39">
        <v>643545</v>
      </c>
      <c r="ER356" s="14">
        <v>122273.55</v>
      </c>
      <c r="ES356" s="31">
        <v>765818.55</v>
      </c>
      <c r="ET356" s="14">
        <v>7658185.5</v>
      </c>
      <c r="EU356" s="4"/>
      <c r="EV356" s="39"/>
      <c r="EW356" s="30"/>
      <c r="EX356" s="31"/>
      <c r="EY356" s="14"/>
      <c r="EZ356" s="286"/>
      <c r="FA356" s="39"/>
      <c r="FB356" s="30"/>
      <c r="FC356" s="31"/>
      <c r="FD356" s="14"/>
      <c r="FE356" s="4"/>
      <c r="FF356" s="39"/>
      <c r="FG356" s="30"/>
      <c r="FH356" s="31"/>
      <c r="FI356" s="14"/>
      <c r="FJ356" s="94"/>
      <c r="FK356" s="87">
        <f t="shared" si="393"/>
        <v>525992.21491194831</v>
      </c>
      <c r="FL356" s="87"/>
      <c r="FM356" s="87"/>
      <c r="FN356" s="87">
        <f t="shared" si="411"/>
        <v>561013.6</v>
      </c>
      <c r="FO356" s="87"/>
      <c r="FP356" s="87"/>
      <c r="FQ356" s="87"/>
      <c r="FR356" s="87">
        <f t="shared" si="405"/>
        <v>327012</v>
      </c>
      <c r="FS356" s="87"/>
      <c r="FT356" s="87"/>
      <c r="FU356" s="87"/>
      <c r="FV356" s="87"/>
      <c r="FW356" s="87"/>
      <c r="FX356" s="87"/>
      <c r="FY356" s="87"/>
      <c r="FZ356" s="87"/>
      <c r="GA356" s="87">
        <f t="shared" si="414"/>
        <v>369614</v>
      </c>
      <c r="GB356" s="87"/>
      <c r="GC356" s="87">
        <f t="shared" si="415"/>
        <v>469716.8</v>
      </c>
      <c r="GD356" s="87"/>
      <c r="GE356" s="87"/>
      <c r="GF356" s="87"/>
      <c r="GG356" s="87"/>
      <c r="GH356" s="87"/>
      <c r="GI356" s="87"/>
      <c r="GJ356" s="87"/>
      <c r="GK356" s="87"/>
      <c r="GL356" s="87">
        <f t="shared" si="403"/>
        <v>765818.55</v>
      </c>
      <c r="GM356" s="87"/>
      <c r="GN356" s="87"/>
      <c r="GO356" s="87"/>
      <c r="GP356" s="95"/>
      <c r="GQ356" s="87">
        <f t="shared" si="394"/>
        <v>525992.21491194831</v>
      </c>
      <c r="GR356" s="96">
        <f t="shared" si="390"/>
        <v>327012</v>
      </c>
      <c r="GS356" s="20" t="str">
        <f t="shared" si="384"/>
        <v>BIOPLAST S.A.S</v>
      </c>
      <c r="GT356" s="98">
        <f t="shared" si="396"/>
        <v>420793.77192955866</v>
      </c>
      <c r="GU356" s="98">
        <f t="shared" si="417"/>
        <v>631190.6578943379</v>
      </c>
      <c r="GV356" s="96">
        <f t="shared" si="386"/>
        <v>498634.99000000005</v>
      </c>
      <c r="GW356" s="87">
        <f>GV356-GQ356</f>
        <v>-27357.224911948259</v>
      </c>
      <c r="GX356" s="88">
        <f>GW356/GQ356</f>
        <v>-5.2010703079565332E-2</v>
      </c>
      <c r="GY356" s="96">
        <f t="shared" si="387"/>
        <v>327012</v>
      </c>
      <c r="GZ356" s="96">
        <f t="shared" si="391"/>
        <v>3270120</v>
      </c>
      <c r="HB356" s="84"/>
    </row>
    <row r="357" spans="1:210" s="27" customFormat="1" ht="30" customHeight="1">
      <c r="A357" s="17">
        <v>341</v>
      </c>
      <c r="B357" s="18" t="s">
        <v>775</v>
      </c>
      <c r="C357" s="53" t="s">
        <v>776</v>
      </c>
      <c r="D357" s="55"/>
      <c r="E357" s="51">
        <v>10</v>
      </c>
      <c r="F357" s="19" t="s">
        <v>971</v>
      </c>
      <c r="G357" s="20" t="s">
        <v>981</v>
      </c>
      <c r="H357" s="60"/>
      <c r="I357" s="90" t="s">
        <v>1028</v>
      </c>
      <c r="J357" s="14">
        <v>1021722</v>
      </c>
      <c r="K357" s="14">
        <f>(J357*5.62%)+J357</f>
        <v>1079142.7764000001</v>
      </c>
      <c r="L357" s="14">
        <f>(K357*13.12%)+K357</f>
        <v>1220726.30866368</v>
      </c>
      <c r="M357" s="14">
        <f>(L357*9.28%)+L357</f>
        <v>1334009.7101076695</v>
      </c>
      <c r="N357" s="14">
        <f t="shared" si="410"/>
        <v>1334009.7101076695</v>
      </c>
      <c r="O357" s="14">
        <f t="shared" si="392"/>
        <v>13340097.101076694</v>
      </c>
      <c r="P357" s="286"/>
      <c r="Q357" s="39"/>
      <c r="R357" s="30"/>
      <c r="S357" s="31"/>
      <c r="T357" s="31"/>
      <c r="U357" s="4"/>
      <c r="V357" s="39"/>
      <c r="W357" s="30"/>
      <c r="X357" s="31"/>
      <c r="Y357" s="31"/>
      <c r="Z357" s="286"/>
      <c r="AA357" s="39">
        <v>827320</v>
      </c>
      <c r="AB357" s="14">
        <v>157190.79999999999</v>
      </c>
      <c r="AC357" s="31">
        <v>984510.8</v>
      </c>
      <c r="AD357" s="31">
        <v>9845108</v>
      </c>
      <c r="AE357" s="4"/>
      <c r="AF357" s="39"/>
      <c r="AG357" s="30"/>
      <c r="AH357" s="31"/>
      <c r="AI357" s="31"/>
      <c r="AJ357" s="4"/>
      <c r="AK357" s="39"/>
      <c r="AL357" s="39"/>
      <c r="AM357" s="31"/>
      <c r="AN357" s="31"/>
      <c r="AO357" s="4"/>
      <c r="AP357" s="39"/>
      <c r="AQ357" s="30"/>
      <c r="AR357" s="31"/>
      <c r="AS357" s="14"/>
      <c r="AT357" s="4"/>
      <c r="AU357" s="39">
        <v>475500</v>
      </c>
      <c r="AV357" s="14">
        <v>90345</v>
      </c>
      <c r="AW357" s="31">
        <v>565845</v>
      </c>
      <c r="AX357" s="14">
        <v>5658450</v>
      </c>
      <c r="AY357" s="4"/>
      <c r="AZ357" s="39"/>
      <c r="BA357" s="30"/>
      <c r="BB357" s="31"/>
      <c r="BC357" s="31"/>
      <c r="BD357" s="4"/>
      <c r="BE357" s="39"/>
      <c r="BF357" s="30"/>
      <c r="BG357" s="31"/>
      <c r="BH357" s="14"/>
      <c r="BI357" s="4"/>
      <c r="BJ357" s="39"/>
      <c r="BK357" s="30"/>
      <c r="BL357" s="31"/>
      <c r="BM357" s="14"/>
      <c r="BN357" s="4"/>
      <c r="BO357" s="39"/>
      <c r="BP357" s="30"/>
      <c r="BQ357" s="31"/>
      <c r="BR357" s="14"/>
      <c r="BS357" s="4"/>
      <c r="BT357" s="39"/>
      <c r="BU357" s="30"/>
      <c r="BV357" s="31"/>
      <c r="BW357" s="14"/>
      <c r="BX357" s="4"/>
      <c r="BY357" s="39"/>
      <c r="BZ357" s="30"/>
      <c r="CA357" s="31"/>
      <c r="CB357" s="14"/>
      <c r="CC357" s="4"/>
      <c r="CD357" s="35"/>
      <c r="CE357" s="33"/>
      <c r="CF357" s="31"/>
      <c r="CG357" s="14"/>
      <c r="CH357" s="4"/>
      <c r="CI357" s="39"/>
      <c r="CJ357" s="30"/>
      <c r="CK357" s="31"/>
      <c r="CL357" s="14"/>
      <c r="CM357" s="4"/>
      <c r="CN357" s="39">
        <v>498800</v>
      </c>
      <c r="CO357" s="14">
        <v>94772</v>
      </c>
      <c r="CP357" s="31">
        <v>593572</v>
      </c>
      <c r="CQ357" s="14">
        <v>5935720</v>
      </c>
      <c r="CR357" s="4"/>
      <c r="CS357" s="39"/>
      <c r="CT357" s="39"/>
      <c r="CU357" s="39"/>
      <c r="CV357" s="14"/>
      <c r="CW357" s="4"/>
      <c r="CX357" s="43">
        <v>690420</v>
      </c>
      <c r="CY357" s="14">
        <v>131179.79999999999</v>
      </c>
      <c r="CZ357" s="31">
        <v>821599.8</v>
      </c>
      <c r="DA357" s="14">
        <v>8215998</v>
      </c>
      <c r="DB357" s="286"/>
      <c r="DC357" s="14"/>
      <c r="DD357" s="14"/>
      <c r="DE357" s="14"/>
      <c r="DF357" s="14"/>
      <c r="DG357" s="4"/>
      <c r="DH357" s="39"/>
      <c r="DI357" s="30"/>
      <c r="DJ357" s="31"/>
      <c r="DK357" s="14"/>
      <c r="DL357" s="4"/>
      <c r="DM357" s="39"/>
      <c r="DN357" s="30"/>
      <c r="DO357" s="31"/>
      <c r="DP357" s="14"/>
      <c r="DQ357" s="4"/>
      <c r="DR357" s="39"/>
      <c r="DS357" s="30"/>
      <c r="DT357" s="31"/>
      <c r="DU357" s="14"/>
      <c r="DV357" s="4"/>
      <c r="DW357" s="45">
        <v>609500</v>
      </c>
      <c r="DX357" s="14">
        <v>115805</v>
      </c>
      <c r="DY357" s="61">
        <v>725305</v>
      </c>
      <c r="DZ357" s="14">
        <v>7253050</v>
      </c>
      <c r="EA357" s="4"/>
      <c r="EB357" s="39"/>
      <c r="EC357" s="44"/>
      <c r="ED357" s="31"/>
      <c r="EE357" s="14"/>
      <c r="EF357" s="4"/>
      <c r="EG357" s="39"/>
      <c r="EH357" s="30"/>
      <c r="EI357" s="31"/>
      <c r="EJ357" s="14"/>
      <c r="EK357" s="4"/>
      <c r="EL357" s="39"/>
      <c r="EM357" s="30"/>
      <c r="EN357" s="31"/>
      <c r="EO357" s="14"/>
      <c r="EP357" s="4"/>
      <c r="EQ357" s="39">
        <v>1185030</v>
      </c>
      <c r="ER357" s="14">
        <v>225155.7</v>
      </c>
      <c r="ES357" s="31">
        <v>1410185.7</v>
      </c>
      <c r="ET357" s="14">
        <v>14101857</v>
      </c>
      <c r="EU357" s="4"/>
      <c r="EV357" s="39"/>
      <c r="EW357" s="30"/>
      <c r="EX357" s="31"/>
      <c r="EY357" s="14"/>
      <c r="EZ357" s="286"/>
      <c r="FA357" s="39"/>
      <c r="FB357" s="30"/>
      <c r="FC357" s="31"/>
      <c r="FD357" s="14"/>
      <c r="FE357" s="4"/>
      <c r="FF357" s="39"/>
      <c r="FG357" s="30"/>
      <c r="FH357" s="31"/>
      <c r="FI357" s="14"/>
      <c r="FJ357" s="94"/>
      <c r="FK357" s="87">
        <f t="shared" si="393"/>
        <v>1334009.7101076695</v>
      </c>
      <c r="FL357" s="87"/>
      <c r="FM357" s="87"/>
      <c r="FN357" s="87">
        <f t="shared" si="411"/>
        <v>984510.8</v>
      </c>
      <c r="FO357" s="87"/>
      <c r="FP357" s="87"/>
      <c r="FQ357" s="87"/>
      <c r="FR357" s="87">
        <f t="shared" si="405"/>
        <v>565845</v>
      </c>
      <c r="FS357" s="87"/>
      <c r="FT357" s="87"/>
      <c r="FU357" s="87"/>
      <c r="FV357" s="87"/>
      <c r="FW357" s="87"/>
      <c r="FX357" s="87"/>
      <c r="FY357" s="87"/>
      <c r="FZ357" s="87"/>
      <c r="GA357" s="87">
        <f t="shared" si="414"/>
        <v>593572</v>
      </c>
      <c r="GB357" s="87"/>
      <c r="GC357" s="87">
        <f t="shared" si="415"/>
        <v>821599.8</v>
      </c>
      <c r="GD357" s="87"/>
      <c r="GE357" s="87"/>
      <c r="GF357" s="87"/>
      <c r="GG357" s="87"/>
      <c r="GH357" s="87">
        <f t="shared" si="402"/>
        <v>725305</v>
      </c>
      <c r="GI357" s="87"/>
      <c r="GJ357" s="87"/>
      <c r="GK357" s="87"/>
      <c r="GL357" s="87"/>
      <c r="GM357" s="87"/>
      <c r="GN357" s="87"/>
      <c r="GO357" s="87"/>
      <c r="GP357" s="95"/>
      <c r="GQ357" s="87">
        <f t="shared" si="394"/>
        <v>1334009.7101076695</v>
      </c>
      <c r="GR357" s="96">
        <f t="shared" si="390"/>
        <v>565845</v>
      </c>
      <c r="GS357" s="20" t="str">
        <f t="shared" si="384"/>
        <v>BIOPLAST S.A.S</v>
      </c>
      <c r="GT357" s="98">
        <f t="shared" si="396"/>
        <v>1067207.7680861356</v>
      </c>
      <c r="GU357" s="98">
        <f t="shared" si="417"/>
        <v>1600811.6521292033</v>
      </c>
      <c r="GV357" s="96">
        <f t="shared" si="386"/>
        <v>738166.5199999999</v>
      </c>
      <c r="GW357" s="87">
        <f>GV357-GR357</f>
        <v>172321.5199999999</v>
      </c>
      <c r="GX357" s="88">
        <f>GW357/GQ357</f>
        <v>0.12917561146244702</v>
      </c>
      <c r="GY357" s="96">
        <f>GV357</f>
        <v>738166.5199999999</v>
      </c>
      <c r="GZ357" s="96">
        <f t="shared" si="391"/>
        <v>7381665.1999999993</v>
      </c>
      <c r="HB357" s="84" t="s">
        <v>1080</v>
      </c>
    </row>
    <row r="358" spans="1:210" s="27" customFormat="1" ht="30" customHeight="1">
      <c r="A358" s="17">
        <v>342</v>
      </c>
      <c r="B358" s="18" t="s">
        <v>777</v>
      </c>
      <c r="C358" s="53" t="s">
        <v>778</v>
      </c>
      <c r="D358" s="55"/>
      <c r="E358" s="51">
        <v>10</v>
      </c>
      <c r="F358" s="19" t="s">
        <v>971</v>
      </c>
      <c r="G358" s="20" t="s">
        <v>981</v>
      </c>
      <c r="H358" s="60"/>
      <c r="I358" s="90" t="s">
        <v>1028</v>
      </c>
      <c r="J358" s="14">
        <v>1397005</v>
      </c>
      <c r="K358" s="14">
        <f>(J358*5.62%)+J358</f>
        <v>1475516.6810000001</v>
      </c>
      <c r="L358" s="14">
        <f>(K358*13.12%)+K358</f>
        <v>1669104.4695472</v>
      </c>
      <c r="M358" s="14">
        <f>(L358*9.28%)+L358</f>
        <v>1823997.3643211802</v>
      </c>
      <c r="N358" s="14">
        <f t="shared" si="410"/>
        <v>1823997.3643211802</v>
      </c>
      <c r="O358" s="14">
        <f t="shared" si="392"/>
        <v>18239973.643211801</v>
      </c>
      <c r="P358" s="286"/>
      <c r="Q358" s="39"/>
      <c r="R358" s="30"/>
      <c r="S358" s="31"/>
      <c r="T358" s="31"/>
      <c r="U358" s="4"/>
      <c r="V358" s="39"/>
      <c r="W358" s="30"/>
      <c r="X358" s="31"/>
      <c r="Y358" s="31"/>
      <c r="Z358" s="286"/>
      <c r="AA358" s="39">
        <v>1088100</v>
      </c>
      <c r="AB358" s="14">
        <v>206739</v>
      </c>
      <c r="AC358" s="31">
        <v>1294839</v>
      </c>
      <c r="AD358" s="31">
        <v>12948390</v>
      </c>
      <c r="AE358" s="4"/>
      <c r="AF358" s="39"/>
      <c r="AG358" s="30"/>
      <c r="AH358" s="31"/>
      <c r="AI358" s="31"/>
      <c r="AJ358" s="4"/>
      <c r="AK358" s="39"/>
      <c r="AL358" s="39"/>
      <c r="AM358" s="31"/>
      <c r="AN358" s="31"/>
      <c r="AO358" s="4"/>
      <c r="AP358" s="39"/>
      <c r="AQ358" s="30"/>
      <c r="AR358" s="31"/>
      <c r="AS358" s="14"/>
      <c r="AT358" s="4"/>
      <c r="AU358" s="39">
        <v>648900</v>
      </c>
      <c r="AV358" s="14">
        <v>123291</v>
      </c>
      <c r="AW358" s="31">
        <v>772191</v>
      </c>
      <c r="AX358" s="14">
        <v>7721910</v>
      </c>
      <c r="AY358" s="4"/>
      <c r="AZ358" s="39"/>
      <c r="BA358" s="30"/>
      <c r="BB358" s="31"/>
      <c r="BC358" s="31"/>
      <c r="BD358" s="4"/>
      <c r="BE358" s="39"/>
      <c r="BF358" s="30"/>
      <c r="BG358" s="31"/>
      <c r="BH358" s="14"/>
      <c r="BI358" s="4"/>
      <c r="BJ358" s="39"/>
      <c r="BK358" s="30"/>
      <c r="BL358" s="31"/>
      <c r="BM358" s="14"/>
      <c r="BN358" s="4"/>
      <c r="BO358" s="39"/>
      <c r="BP358" s="30"/>
      <c r="BQ358" s="31"/>
      <c r="BR358" s="14"/>
      <c r="BS358" s="4"/>
      <c r="BT358" s="39"/>
      <c r="BU358" s="30"/>
      <c r="BV358" s="31"/>
      <c r="BW358" s="14"/>
      <c r="BX358" s="4"/>
      <c r="BY358" s="39"/>
      <c r="BZ358" s="30"/>
      <c r="CA358" s="31"/>
      <c r="CB358" s="14"/>
      <c r="CC358" s="4"/>
      <c r="CD358" s="35"/>
      <c r="CE358" s="33"/>
      <c r="CF358" s="31"/>
      <c r="CG358" s="14"/>
      <c r="CH358" s="4"/>
      <c r="CI358" s="39"/>
      <c r="CJ358" s="30"/>
      <c r="CK358" s="31"/>
      <c r="CL358" s="14"/>
      <c r="CM358" s="4"/>
      <c r="CN358" s="39">
        <v>956800</v>
      </c>
      <c r="CO358" s="14">
        <v>181792</v>
      </c>
      <c r="CP358" s="31">
        <v>1138592</v>
      </c>
      <c r="CQ358" s="14">
        <v>11385920</v>
      </c>
      <c r="CR358" s="4"/>
      <c r="CS358" s="39"/>
      <c r="CT358" s="39"/>
      <c r="CU358" s="39"/>
      <c r="CV358" s="14"/>
      <c r="CW358" s="4"/>
      <c r="CX358" s="43"/>
      <c r="CY358" s="30"/>
      <c r="CZ358" s="31"/>
      <c r="DA358" s="14"/>
      <c r="DB358" s="286"/>
      <c r="DC358" s="14"/>
      <c r="DD358" s="14"/>
      <c r="DE358" s="14"/>
      <c r="DF358" s="14"/>
      <c r="DG358" s="4"/>
      <c r="DH358" s="39"/>
      <c r="DI358" s="30"/>
      <c r="DJ358" s="31"/>
      <c r="DK358" s="14"/>
      <c r="DL358" s="4"/>
      <c r="DM358" s="39"/>
      <c r="DN358" s="30"/>
      <c r="DO358" s="31"/>
      <c r="DP358" s="14"/>
      <c r="DQ358" s="4"/>
      <c r="DR358" s="39"/>
      <c r="DS358" s="30"/>
      <c r="DT358" s="31"/>
      <c r="DU358" s="14"/>
      <c r="DV358" s="4"/>
      <c r="DW358" s="45">
        <v>827125</v>
      </c>
      <c r="DX358" s="14">
        <v>157153.75</v>
      </c>
      <c r="DY358" s="61">
        <v>984278.75</v>
      </c>
      <c r="DZ358" s="14">
        <v>9842787.5</v>
      </c>
      <c r="EA358" s="4"/>
      <c r="EB358" s="39"/>
      <c r="EC358" s="44"/>
      <c r="ED358" s="31"/>
      <c r="EE358" s="14"/>
      <c r="EF358" s="4"/>
      <c r="EG358" s="39"/>
      <c r="EH358" s="30"/>
      <c r="EI358" s="31"/>
      <c r="EJ358" s="14"/>
      <c r="EK358" s="4"/>
      <c r="EL358" s="39"/>
      <c r="EM358" s="30"/>
      <c r="EN358" s="31"/>
      <c r="EO358" s="14"/>
      <c r="EP358" s="4"/>
      <c r="EQ358" s="39">
        <v>1493100</v>
      </c>
      <c r="ER358" s="14">
        <v>283689</v>
      </c>
      <c r="ES358" s="31">
        <v>1776789</v>
      </c>
      <c r="ET358" s="14">
        <v>17767890</v>
      </c>
      <c r="EU358" s="4"/>
      <c r="EV358" s="39"/>
      <c r="EW358" s="30"/>
      <c r="EX358" s="31"/>
      <c r="EY358" s="14"/>
      <c r="EZ358" s="286"/>
      <c r="FA358" s="39"/>
      <c r="FB358" s="30"/>
      <c r="FC358" s="31"/>
      <c r="FD358" s="14"/>
      <c r="FE358" s="4"/>
      <c r="FF358" s="39"/>
      <c r="FG358" s="30"/>
      <c r="FH358" s="31"/>
      <c r="FI358" s="14"/>
      <c r="FJ358" s="94"/>
      <c r="FK358" s="87">
        <f t="shared" si="393"/>
        <v>1823997.3643211802</v>
      </c>
      <c r="FL358" s="87"/>
      <c r="FM358" s="87"/>
      <c r="FN358" s="87">
        <f t="shared" si="411"/>
        <v>1294839</v>
      </c>
      <c r="FO358" s="87"/>
      <c r="FP358" s="87"/>
      <c r="FQ358" s="87"/>
      <c r="FR358" s="87"/>
      <c r="FS358" s="87"/>
      <c r="FT358" s="87"/>
      <c r="FU358" s="87"/>
      <c r="FV358" s="87"/>
      <c r="FW358" s="87"/>
      <c r="FX358" s="87"/>
      <c r="FY358" s="87"/>
      <c r="FZ358" s="87"/>
      <c r="GA358" s="87">
        <f t="shared" si="414"/>
        <v>1138592</v>
      </c>
      <c r="GB358" s="87"/>
      <c r="GC358" s="87"/>
      <c r="GD358" s="87"/>
      <c r="GE358" s="87"/>
      <c r="GF358" s="87"/>
      <c r="GG358" s="87"/>
      <c r="GH358" s="87">
        <f t="shared" si="402"/>
        <v>984278.75</v>
      </c>
      <c r="GI358" s="87"/>
      <c r="GJ358" s="87"/>
      <c r="GK358" s="87"/>
      <c r="GL358" s="87">
        <f t="shared" si="403"/>
        <v>1776789</v>
      </c>
      <c r="GM358" s="87"/>
      <c r="GN358" s="87"/>
      <c r="GO358" s="87"/>
      <c r="GP358" s="95"/>
      <c r="GQ358" s="87">
        <f t="shared" si="394"/>
        <v>1823997.3643211802</v>
      </c>
      <c r="GR358" s="96">
        <f t="shared" si="390"/>
        <v>984278.75</v>
      </c>
      <c r="GS358" s="20" t="str">
        <f t="shared" si="384"/>
        <v>RAFAEL ANTONIO SALAMANCA</v>
      </c>
      <c r="GT358" s="98">
        <f t="shared" si="396"/>
        <v>1459197.8914569442</v>
      </c>
      <c r="GU358" s="98">
        <f t="shared" si="417"/>
        <v>2188796.8371854159</v>
      </c>
      <c r="GV358" s="96">
        <f t="shared" si="386"/>
        <v>1298624.6875</v>
      </c>
      <c r="GW358" s="87">
        <f>GV358-GR358</f>
        <v>314345.9375</v>
      </c>
      <c r="GX358" s="88">
        <f>GW358/GQ358</f>
        <v>0.17233903055391045</v>
      </c>
      <c r="GY358" s="96">
        <f t="shared" si="387"/>
        <v>984278.75</v>
      </c>
      <c r="GZ358" s="96">
        <f t="shared" si="391"/>
        <v>9842787.5</v>
      </c>
      <c r="HB358" s="84"/>
    </row>
    <row r="359" spans="1:210" s="27" customFormat="1" ht="30" customHeight="1">
      <c r="A359" s="17">
        <v>343</v>
      </c>
      <c r="B359" s="18" t="s">
        <v>779</v>
      </c>
      <c r="C359" s="53" t="s">
        <v>780</v>
      </c>
      <c r="D359" s="55"/>
      <c r="E359" s="51">
        <v>10</v>
      </c>
      <c r="F359" s="19" t="s">
        <v>971</v>
      </c>
      <c r="G359" s="20" t="s">
        <v>981</v>
      </c>
      <c r="H359" s="60"/>
      <c r="I359" s="90" t="s">
        <v>1028</v>
      </c>
      <c r="J359" s="14">
        <v>281934</v>
      </c>
      <c r="K359" s="14">
        <f>(J359*5.62%)+J359</f>
        <v>297778.69079999998</v>
      </c>
      <c r="L359" s="14">
        <f>(K359*13.12%)+K359</f>
        <v>336847.25503295998</v>
      </c>
      <c r="M359" s="14">
        <f>(L359*9.28%)+L359</f>
        <v>368106.68030001863</v>
      </c>
      <c r="N359" s="14">
        <f t="shared" si="410"/>
        <v>368106.68030001863</v>
      </c>
      <c r="O359" s="14">
        <f t="shared" si="392"/>
        <v>3681066.8030001866</v>
      </c>
      <c r="P359" s="286"/>
      <c r="Q359" s="39"/>
      <c r="R359" s="30"/>
      <c r="S359" s="31"/>
      <c r="T359" s="31"/>
      <c r="U359" s="4"/>
      <c r="V359" s="39"/>
      <c r="W359" s="30"/>
      <c r="X359" s="31"/>
      <c r="Y359" s="31"/>
      <c r="Z359" s="286"/>
      <c r="AA359" s="39">
        <v>184140</v>
      </c>
      <c r="AB359" s="14">
        <v>34986.6</v>
      </c>
      <c r="AC359" s="31">
        <v>219126.6</v>
      </c>
      <c r="AD359" s="31">
        <v>2191266</v>
      </c>
      <c r="AE359" s="4"/>
      <c r="AF359" s="39"/>
      <c r="AG359" s="30"/>
      <c r="AH359" s="31"/>
      <c r="AI359" s="31"/>
      <c r="AJ359" s="4"/>
      <c r="AK359" s="39"/>
      <c r="AL359" s="39"/>
      <c r="AM359" s="31"/>
      <c r="AN359" s="31"/>
      <c r="AO359" s="4"/>
      <c r="AP359" s="39"/>
      <c r="AQ359" s="30"/>
      <c r="AR359" s="31"/>
      <c r="AS359" s="14"/>
      <c r="AT359" s="4"/>
      <c r="AU359" s="39">
        <v>98750</v>
      </c>
      <c r="AV359" s="14">
        <v>18762.5</v>
      </c>
      <c r="AW359" s="31">
        <v>117512.5</v>
      </c>
      <c r="AX359" s="14">
        <v>1175125</v>
      </c>
      <c r="AY359" s="4"/>
      <c r="AZ359" s="39"/>
      <c r="BA359" s="30"/>
      <c r="BB359" s="31"/>
      <c r="BC359" s="31"/>
      <c r="BD359" s="4"/>
      <c r="BE359" s="39"/>
      <c r="BF359" s="30"/>
      <c r="BG359" s="31"/>
      <c r="BH359" s="14"/>
      <c r="BI359" s="4"/>
      <c r="BJ359" s="39"/>
      <c r="BK359" s="30"/>
      <c r="BL359" s="31"/>
      <c r="BM359" s="14"/>
      <c r="BN359" s="4"/>
      <c r="BO359" s="39"/>
      <c r="BP359" s="30"/>
      <c r="BQ359" s="31"/>
      <c r="BR359" s="14"/>
      <c r="BS359" s="4"/>
      <c r="BT359" s="39"/>
      <c r="BU359" s="30"/>
      <c r="BV359" s="31"/>
      <c r="BW359" s="14"/>
      <c r="BX359" s="4"/>
      <c r="BY359" s="39"/>
      <c r="BZ359" s="30"/>
      <c r="CA359" s="31"/>
      <c r="CB359" s="14"/>
      <c r="CC359" s="4"/>
      <c r="CD359" s="35"/>
      <c r="CE359" s="33"/>
      <c r="CF359" s="31"/>
      <c r="CG359" s="14"/>
      <c r="CH359" s="4"/>
      <c r="CI359" s="39"/>
      <c r="CJ359" s="30"/>
      <c r="CK359" s="31"/>
      <c r="CL359" s="14"/>
      <c r="CM359" s="4"/>
      <c r="CN359" s="39">
        <v>140000</v>
      </c>
      <c r="CO359" s="14">
        <v>26600</v>
      </c>
      <c r="CP359" s="31">
        <v>166600</v>
      </c>
      <c r="CQ359" s="14">
        <v>1666000</v>
      </c>
      <c r="CR359" s="4"/>
      <c r="CS359" s="39"/>
      <c r="CT359" s="39"/>
      <c r="CU359" s="39"/>
      <c r="CV359" s="14"/>
      <c r="CW359" s="4"/>
      <c r="CX359" s="43">
        <v>147311</v>
      </c>
      <c r="CY359" s="14">
        <v>27989.09</v>
      </c>
      <c r="CZ359" s="31">
        <v>175300.09</v>
      </c>
      <c r="DA359" s="14">
        <v>1753000.9</v>
      </c>
      <c r="DB359" s="286"/>
      <c r="DC359" s="14"/>
      <c r="DD359" s="14"/>
      <c r="DE359" s="14"/>
      <c r="DF359" s="14"/>
      <c r="DG359" s="4"/>
      <c r="DH359" s="39"/>
      <c r="DI359" s="30"/>
      <c r="DJ359" s="31"/>
      <c r="DK359" s="14"/>
      <c r="DL359" s="4"/>
      <c r="DM359" s="39"/>
      <c r="DN359" s="30"/>
      <c r="DO359" s="31"/>
      <c r="DP359" s="14"/>
      <c r="DQ359" s="4"/>
      <c r="DR359" s="39"/>
      <c r="DS359" s="30"/>
      <c r="DT359" s="31"/>
      <c r="DU359" s="14"/>
      <c r="DV359" s="4"/>
      <c r="DW359" s="45">
        <v>135500</v>
      </c>
      <c r="DX359" s="14">
        <v>25745</v>
      </c>
      <c r="DY359" s="61">
        <v>161245</v>
      </c>
      <c r="DZ359" s="14">
        <v>1612450</v>
      </c>
      <c r="EA359" s="4"/>
      <c r="EB359" s="39"/>
      <c r="EC359" s="44"/>
      <c r="ED359" s="31"/>
      <c r="EE359" s="14"/>
      <c r="EF359" s="4"/>
      <c r="EG359" s="39"/>
      <c r="EH359" s="30"/>
      <c r="EI359" s="31"/>
      <c r="EJ359" s="14"/>
      <c r="EK359" s="4"/>
      <c r="EL359" s="39"/>
      <c r="EM359" s="30"/>
      <c r="EN359" s="31"/>
      <c r="EO359" s="14"/>
      <c r="EP359" s="4"/>
      <c r="EQ359" s="39">
        <v>242865</v>
      </c>
      <c r="ER359" s="14">
        <v>46144.35</v>
      </c>
      <c r="ES359" s="31">
        <v>289009.34999999998</v>
      </c>
      <c r="ET359" s="14">
        <v>2890093.5</v>
      </c>
      <c r="EU359" s="4"/>
      <c r="EV359" s="39"/>
      <c r="EW359" s="30"/>
      <c r="EX359" s="31"/>
      <c r="EY359" s="14"/>
      <c r="EZ359" s="286"/>
      <c r="FA359" s="39"/>
      <c r="FB359" s="30"/>
      <c r="FC359" s="31"/>
      <c r="FD359" s="14"/>
      <c r="FE359" s="4"/>
      <c r="FF359" s="39"/>
      <c r="FG359" s="30"/>
      <c r="FH359" s="31"/>
      <c r="FI359" s="14"/>
      <c r="FJ359" s="94"/>
      <c r="FK359" s="87">
        <f t="shared" si="393"/>
        <v>368106.68030001863</v>
      </c>
      <c r="FL359" s="87"/>
      <c r="FM359" s="87"/>
      <c r="FN359" s="87">
        <f t="shared" si="411"/>
        <v>219126.6</v>
      </c>
      <c r="FO359" s="87"/>
      <c r="FP359" s="87"/>
      <c r="FQ359" s="87"/>
      <c r="FR359" s="87"/>
      <c r="FS359" s="87"/>
      <c r="FT359" s="87"/>
      <c r="FU359" s="87"/>
      <c r="FV359" s="87"/>
      <c r="FW359" s="87"/>
      <c r="FX359" s="87"/>
      <c r="FY359" s="87"/>
      <c r="FZ359" s="87"/>
      <c r="GA359" s="87">
        <f t="shared" si="414"/>
        <v>166600</v>
      </c>
      <c r="GB359" s="87"/>
      <c r="GC359" s="87">
        <f t="shared" si="415"/>
        <v>175300.09</v>
      </c>
      <c r="GD359" s="87"/>
      <c r="GE359" s="87"/>
      <c r="GF359" s="87"/>
      <c r="GG359" s="87"/>
      <c r="GH359" s="87">
        <f t="shared" si="402"/>
        <v>161245</v>
      </c>
      <c r="GI359" s="87"/>
      <c r="GJ359" s="87"/>
      <c r="GK359" s="87"/>
      <c r="GL359" s="87"/>
      <c r="GM359" s="87"/>
      <c r="GN359" s="87"/>
      <c r="GO359" s="87"/>
      <c r="GP359" s="95"/>
      <c r="GQ359" s="87">
        <f t="shared" si="394"/>
        <v>368106.68030001863</v>
      </c>
      <c r="GR359" s="96">
        <f t="shared" si="390"/>
        <v>161245</v>
      </c>
      <c r="GS359" s="20" t="str">
        <f t="shared" si="384"/>
        <v>RAFAEL ANTONIO SALAMANCA</v>
      </c>
      <c r="GT359" s="98">
        <f t="shared" si="396"/>
        <v>294485.34424001491</v>
      </c>
      <c r="GU359" s="98">
        <f t="shared" si="417"/>
        <v>441728.01636002236</v>
      </c>
      <c r="GV359" s="96">
        <f t="shared" si="386"/>
        <v>180567.92249999999</v>
      </c>
      <c r="GW359" s="87">
        <f>GV359-GR359</f>
        <v>19322.922499999986</v>
      </c>
      <c r="GX359" s="88">
        <f>GW359/GR359</f>
        <v>0.1198357933579335</v>
      </c>
      <c r="GY359" s="96">
        <f t="shared" si="387"/>
        <v>161245</v>
      </c>
      <c r="GZ359" s="96">
        <f t="shared" si="391"/>
        <v>1612450</v>
      </c>
      <c r="HB359" s="84" t="s">
        <v>1080</v>
      </c>
    </row>
    <row r="360" spans="1:210" s="27" customFormat="1" ht="30" customHeight="1">
      <c r="A360" s="17">
        <v>344</v>
      </c>
      <c r="B360" s="18" t="s">
        <v>781</v>
      </c>
      <c r="C360" s="53" t="s">
        <v>782</v>
      </c>
      <c r="D360" s="55"/>
      <c r="E360" s="51">
        <v>4500</v>
      </c>
      <c r="F360" s="19" t="s">
        <v>970</v>
      </c>
      <c r="G360" s="20" t="s">
        <v>981</v>
      </c>
      <c r="H360" s="60"/>
      <c r="I360" s="90" t="s">
        <v>1039</v>
      </c>
      <c r="J360" s="14">
        <v>2377.62</v>
      </c>
      <c r="K360" s="14"/>
      <c r="L360" s="14">
        <f>(J360*13.12%)+J360</f>
        <v>2689.563744</v>
      </c>
      <c r="M360" s="14">
        <f>(L360*9.28%)+L360</f>
        <v>2939.1552594432001</v>
      </c>
      <c r="N360" s="14">
        <f t="shared" si="410"/>
        <v>2939.1552594432001</v>
      </c>
      <c r="O360" s="14">
        <f t="shared" si="392"/>
        <v>13226198.667494399</v>
      </c>
      <c r="P360" s="286"/>
      <c r="Q360" s="39">
        <v>2650</v>
      </c>
      <c r="R360" s="30">
        <v>503.5</v>
      </c>
      <c r="S360" s="31">
        <v>3153.5</v>
      </c>
      <c r="T360" s="31">
        <v>14190750</v>
      </c>
      <c r="U360" s="4"/>
      <c r="V360" s="39"/>
      <c r="W360" s="30"/>
      <c r="X360" s="31"/>
      <c r="Y360" s="31"/>
      <c r="Z360" s="286"/>
      <c r="AA360" s="39"/>
      <c r="AB360" s="39"/>
      <c r="AC360" s="31"/>
      <c r="AD360" s="31"/>
      <c r="AE360" s="4"/>
      <c r="AF360" s="39"/>
      <c r="AG360" s="30"/>
      <c r="AH360" s="31"/>
      <c r="AI360" s="31"/>
      <c r="AJ360" s="4"/>
      <c r="AK360" s="39"/>
      <c r="AL360" s="39"/>
      <c r="AM360" s="31"/>
      <c r="AN360" s="31"/>
      <c r="AO360" s="4"/>
      <c r="AP360" s="39"/>
      <c r="AQ360" s="30"/>
      <c r="AR360" s="31"/>
      <c r="AS360" s="14"/>
      <c r="AT360" s="4"/>
      <c r="AU360" s="39">
        <v>1985</v>
      </c>
      <c r="AV360" s="14">
        <v>377.15</v>
      </c>
      <c r="AW360" s="31">
        <v>2362.15</v>
      </c>
      <c r="AX360" s="14">
        <v>10629675</v>
      </c>
      <c r="AY360" s="4"/>
      <c r="AZ360" s="39"/>
      <c r="BA360" s="30"/>
      <c r="BB360" s="31"/>
      <c r="BC360" s="31"/>
      <c r="BD360" s="4"/>
      <c r="BE360" s="39"/>
      <c r="BF360" s="30"/>
      <c r="BG360" s="31"/>
      <c r="BH360" s="14"/>
      <c r="BI360" s="4"/>
      <c r="BJ360" s="39"/>
      <c r="BK360" s="30"/>
      <c r="BL360" s="31"/>
      <c r="BM360" s="14"/>
      <c r="BN360" s="4"/>
      <c r="BO360" s="39"/>
      <c r="BP360" s="30"/>
      <c r="BQ360" s="31"/>
      <c r="BR360" s="14"/>
      <c r="BS360" s="4"/>
      <c r="BT360" s="39"/>
      <c r="BU360" s="30"/>
      <c r="BV360" s="31"/>
      <c r="BW360" s="14"/>
      <c r="BX360" s="4"/>
      <c r="BY360" s="39"/>
      <c r="BZ360" s="30"/>
      <c r="CA360" s="31"/>
      <c r="CB360" s="14"/>
      <c r="CC360" s="4"/>
      <c r="CD360" s="35"/>
      <c r="CE360" s="33"/>
      <c r="CF360" s="31"/>
      <c r="CG360" s="14"/>
      <c r="CH360" s="4"/>
      <c r="CI360" s="39"/>
      <c r="CJ360" s="30"/>
      <c r="CK360" s="31"/>
      <c r="CL360" s="14"/>
      <c r="CM360" s="4"/>
      <c r="CN360" s="39"/>
      <c r="CO360" s="30"/>
      <c r="CP360" s="31"/>
      <c r="CQ360" s="14"/>
      <c r="CR360" s="4"/>
      <c r="CS360" s="39"/>
      <c r="CT360" s="39"/>
      <c r="CU360" s="39"/>
      <c r="CV360" s="14"/>
      <c r="CW360" s="4"/>
      <c r="CX360" s="39"/>
      <c r="CY360" s="30"/>
      <c r="CZ360" s="31"/>
      <c r="DA360" s="14"/>
      <c r="DB360" s="286"/>
      <c r="DC360" s="43">
        <v>2356.25</v>
      </c>
      <c r="DD360" s="43">
        <v>447.6875</v>
      </c>
      <c r="DE360" s="14">
        <v>2803.9375</v>
      </c>
      <c r="DF360" s="14">
        <v>12617718.75</v>
      </c>
      <c r="DG360" s="4"/>
      <c r="DH360" s="39"/>
      <c r="DI360" s="30"/>
      <c r="DJ360" s="31"/>
      <c r="DK360" s="14"/>
      <c r="DL360" s="4"/>
      <c r="DM360" s="39"/>
      <c r="DN360" s="30"/>
      <c r="DO360" s="31"/>
      <c r="DP360" s="14"/>
      <c r="DQ360" s="4"/>
      <c r="DR360" s="39"/>
      <c r="DS360" s="30"/>
      <c r="DT360" s="31"/>
      <c r="DU360" s="14"/>
      <c r="DV360" s="4"/>
      <c r="DW360" s="46"/>
      <c r="DX360" s="14"/>
      <c r="DY360" s="61"/>
      <c r="DZ360" s="14"/>
      <c r="EA360" s="4"/>
      <c r="EB360" s="39"/>
      <c r="EC360" s="44"/>
      <c r="ED360" s="31"/>
      <c r="EE360" s="14"/>
      <c r="EF360" s="4"/>
      <c r="EG360" s="39"/>
      <c r="EH360" s="30"/>
      <c r="EI360" s="31"/>
      <c r="EJ360" s="14"/>
      <c r="EK360" s="4"/>
      <c r="EL360" s="39"/>
      <c r="EM360" s="30"/>
      <c r="EN360" s="31"/>
      <c r="EO360" s="14"/>
      <c r="EP360" s="4"/>
      <c r="EQ360" s="39"/>
      <c r="ER360" s="30"/>
      <c r="ES360" s="31"/>
      <c r="ET360" s="14"/>
      <c r="EU360" s="4"/>
      <c r="EV360" s="39"/>
      <c r="EW360" s="30"/>
      <c r="EX360" s="31"/>
      <c r="EY360" s="14"/>
      <c r="EZ360" s="286"/>
      <c r="FA360" s="39"/>
      <c r="FB360" s="30"/>
      <c r="FC360" s="31"/>
      <c r="FD360" s="14"/>
      <c r="FE360" s="4"/>
      <c r="FF360" s="39"/>
      <c r="FG360" s="30"/>
      <c r="FH360" s="31"/>
      <c r="FI360" s="14"/>
      <c r="FJ360" s="94"/>
      <c r="FK360" s="87">
        <f t="shared" si="393"/>
        <v>2939.1552594432001</v>
      </c>
      <c r="FL360" s="87">
        <f t="shared" si="416"/>
        <v>3153.5</v>
      </c>
      <c r="FM360" s="87"/>
      <c r="FN360" s="87"/>
      <c r="FO360" s="87"/>
      <c r="FP360" s="87"/>
      <c r="FQ360" s="87"/>
      <c r="FR360" s="87">
        <f t="shared" si="405"/>
        <v>2362.15</v>
      </c>
      <c r="FS360" s="87"/>
      <c r="FT360" s="87"/>
      <c r="FU360" s="87"/>
      <c r="FV360" s="87"/>
      <c r="FW360" s="87"/>
      <c r="FX360" s="87"/>
      <c r="FY360" s="87"/>
      <c r="FZ360" s="87"/>
      <c r="GA360" s="87"/>
      <c r="GB360" s="87"/>
      <c r="GC360" s="87"/>
      <c r="GD360" s="87">
        <f t="shared" si="398"/>
        <v>2803.9375</v>
      </c>
      <c r="GE360" s="87"/>
      <c r="GF360" s="87"/>
      <c r="GG360" s="87"/>
      <c r="GH360" s="87"/>
      <c r="GI360" s="87"/>
      <c r="GJ360" s="87"/>
      <c r="GK360" s="87"/>
      <c r="GL360" s="87"/>
      <c r="GM360" s="87"/>
      <c r="GN360" s="87"/>
      <c r="GO360" s="87"/>
      <c r="GP360" s="95"/>
      <c r="GQ360" s="87">
        <f t="shared" si="394"/>
        <v>2939.1552594432001</v>
      </c>
      <c r="GR360" s="96">
        <f t="shared" si="390"/>
        <v>2362.15</v>
      </c>
      <c r="GS360" s="20" t="str">
        <f t="shared" si="384"/>
        <v>BIOPLAST S.A.S</v>
      </c>
      <c r="GT360" s="96">
        <f t="shared" si="396"/>
        <v>2351.32420755456</v>
      </c>
      <c r="GU360" s="96">
        <f t="shared" si="399"/>
        <v>2834.58</v>
      </c>
      <c r="GV360" s="96">
        <f t="shared" si="386"/>
        <v>2773.1958333333332</v>
      </c>
      <c r="GW360" s="87">
        <f>GR360-GQ360</f>
        <v>-577.00525944319998</v>
      </c>
      <c r="GX360" s="88">
        <f>GW360/GQ360</f>
        <v>-0.19631669936092763</v>
      </c>
      <c r="GY360" s="96">
        <f t="shared" si="387"/>
        <v>2362.15</v>
      </c>
      <c r="GZ360" s="96">
        <f t="shared" si="391"/>
        <v>10629675</v>
      </c>
    </row>
    <row r="361" spans="1:210" s="27" customFormat="1" ht="30" customHeight="1">
      <c r="A361" s="17">
        <v>345</v>
      </c>
      <c r="B361" s="18" t="s">
        <v>783</v>
      </c>
      <c r="C361" s="53" t="s">
        <v>784</v>
      </c>
      <c r="D361" s="55"/>
      <c r="E361" s="51">
        <v>36</v>
      </c>
      <c r="F361" s="19" t="s">
        <v>970</v>
      </c>
      <c r="G361" s="20" t="s">
        <v>981</v>
      </c>
      <c r="H361" s="60"/>
      <c r="I361" s="90" t="s">
        <v>1027</v>
      </c>
      <c r="J361" s="14">
        <v>2998</v>
      </c>
      <c r="K361" s="14"/>
      <c r="L361" s="14"/>
      <c r="M361" s="14"/>
      <c r="N361" s="14">
        <f>J361</f>
        <v>2998</v>
      </c>
      <c r="O361" s="14">
        <f t="shared" si="392"/>
        <v>107928</v>
      </c>
      <c r="P361" s="286"/>
      <c r="Q361" s="39"/>
      <c r="R361" s="30"/>
      <c r="S361" s="31"/>
      <c r="T361" s="31"/>
      <c r="U361" s="4"/>
      <c r="V361" s="39"/>
      <c r="W361" s="30"/>
      <c r="X361" s="31"/>
      <c r="Y361" s="31"/>
      <c r="Z361" s="286"/>
      <c r="AA361" s="39">
        <v>8740</v>
      </c>
      <c r="AB361" s="39">
        <v>0</v>
      </c>
      <c r="AC361" s="31">
        <v>8740</v>
      </c>
      <c r="AD361" s="31">
        <v>314640</v>
      </c>
      <c r="AE361" s="4"/>
      <c r="AF361" s="39"/>
      <c r="AG361" s="30"/>
      <c r="AH361" s="31"/>
      <c r="AI361" s="31"/>
      <c r="AJ361" s="4"/>
      <c r="AK361" s="39"/>
      <c r="AL361" s="39"/>
      <c r="AM361" s="31"/>
      <c r="AN361" s="31"/>
      <c r="AO361" s="4"/>
      <c r="AP361" s="39"/>
      <c r="AQ361" s="30"/>
      <c r="AR361" s="31"/>
      <c r="AS361" s="14"/>
      <c r="AT361" s="4"/>
      <c r="AU361" s="39"/>
      <c r="AV361" s="30"/>
      <c r="AW361" s="31"/>
      <c r="AX361" s="14"/>
      <c r="AY361" s="4"/>
      <c r="AZ361" s="39"/>
      <c r="BA361" s="30"/>
      <c r="BB361" s="31"/>
      <c r="BC361" s="31"/>
      <c r="BD361" s="4"/>
      <c r="BE361" s="39"/>
      <c r="BF361" s="30"/>
      <c r="BG361" s="31"/>
      <c r="BH361" s="14"/>
      <c r="BI361" s="4"/>
      <c r="BJ361" s="39"/>
      <c r="BK361" s="30"/>
      <c r="BL361" s="31"/>
      <c r="BM361" s="14"/>
      <c r="BN361" s="4"/>
      <c r="BO361" s="39"/>
      <c r="BP361" s="30"/>
      <c r="BQ361" s="31"/>
      <c r="BR361" s="14"/>
      <c r="BS361" s="4"/>
      <c r="BT361" s="39"/>
      <c r="BU361" s="30"/>
      <c r="BV361" s="31"/>
      <c r="BW361" s="14"/>
      <c r="BX361" s="4"/>
      <c r="BY361" s="39"/>
      <c r="BZ361" s="30"/>
      <c r="CA361" s="31"/>
      <c r="CB361" s="14"/>
      <c r="CC361" s="4"/>
      <c r="CD361" s="35"/>
      <c r="CE361" s="33"/>
      <c r="CF361" s="31"/>
      <c r="CG361" s="14"/>
      <c r="CH361" s="4"/>
      <c r="CI361" s="39">
        <v>6240</v>
      </c>
      <c r="CJ361" s="34">
        <v>0</v>
      </c>
      <c r="CK361" s="31">
        <v>6240</v>
      </c>
      <c r="CL361" s="14">
        <v>224640</v>
      </c>
      <c r="CM361" s="4"/>
      <c r="CN361" s="39"/>
      <c r="CO361" s="30"/>
      <c r="CP361" s="31"/>
      <c r="CQ361" s="14"/>
      <c r="CR361" s="4"/>
      <c r="CS361" s="39"/>
      <c r="CT361" s="39"/>
      <c r="CU361" s="39"/>
      <c r="CV361" s="14"/>
      <c r="CW361" s="4"/>
      <c r="CX361" s="39"/>
      <c r="CY361" s="30"/>
      <c r="CZ361" s="31"/>
      <c r="DA361" s="14"/>
      <c r="DB361" s="286"/>
      <c r="DC361" s="14"/>
      <c r="DD361" s="14"/>
      <c r="DE361" s="14"/>
      <c r="DF361" s="14"/>
      <c r="DG361" s="4"/>
      <c r="DH361" s="39"/>
      <c r="DI361" s="30"/>
      <c r="DJ361" s="31"/>
      <c r="DK361" s="14"/>
      <c r="DL361" s="4"/>
      <c r="DM361" s="39"/>
      <c r="DN361" s="30"/>
      <c r="DO361" s="31"/>
      <c r="DP361" s="14"/>
      <c r="DQ361" s="4"/>
      <c r="DR361" s="39"/>
      <c r="DS361" s="30"/>
      <c r="DT361" s="31"/>
      <c r="DU361" s="14"/>
      <c r="DV361" s="4"/>
      <c r="DW361" s="45">
        <v>9044</v>
      </c>
      <c r="DX361" s="61">
        <v>0</v>
      </c>
      <c r="DY361" s="61">
        <v>9044</v>
      </c>
      <c r="DZ361" s="14">
        <v>325584</v>
      </c>
      <c r="EA361" s="4"/>
      <c r="EB361" s="39"/>
      <c r="EC361" s="44"/>
      <c r="ED361" s="31"/>
      <c r="EE361" s="14"/>
      <c r="EF361" s="4"/>
      <c r="EG361" s="39"/>
      <c r="EH361" s="30"/>
      <c r="EI361" s="31"/>
      <c r="EJ361" s="14"/>
      <c r="EK361" s="4"/>
      <c r="EL361" s="39"/>
      <c r="EM361" s="30"/>
      <c r="EN361" s="31"/>
      <c r="EO361" s="14"/>
      <c r="EP361" s="4"/>
      <c r="EQ361" s="39"/>
      <c r="ER361" s="30"/>
      <c r="ES361" s="31"/>
      <c r="ET361" s="14"/>
      <c r="EU361" s="4"/>
      <c r="EV361" s="39"/>
      <c r="EW361" s="30"/>
      <c r="EX361" s="31"/>
      <c r="EY361" s="14"/>
      <c r="EZ361" s="286"/>
      <c r="FA361" s="39"/>
      <c r="FB361" s="30"/>
      <c r="FC361" s="31"/>
      <c r="FD361" s="14"/>
      <c r="FE361" s="4"/>
      <c r="FF361" s="39"/>
      <c r="FG361" s="30"/>
      <c r="FH361" s="31"/>
      <c r="FI361" s="14"/>
      <c r="FJ361" s="94"/>
      <c r="FK361" s="87">
        <f t="shared" si="393"/>
        <v>2998</v>
      </c>
      <c r="FL361" s="87"/>
      <c r="FM361" s="87"/>
      <c r="FN361" s="87">
        <f t="shared" si="411"/>
        <v>8740</v>
      </c>
      <c r="FO361" s="87"/>
      <c r="FP361" s="87"/>
      <c r="FQ361" s="87"/>
      <c r="FR361" s="87"/>
      <c r="FS361" s="87"/>
      <c r="FT361" s="87"/>
      <c r="FU361" s="87"/>
      <c r="FV361" s="87"/>
      <c r="FW361" s="87"/>
      <c r="FX361" s="87"/>
      <c r="FY361" s="87"/>
      <c r="FZ361" s="87">
        <f t="shared" si="395"/>
        <v>6240</v>
      </c>
      <c r="GA361" s="87"/>
      <c r="GB361" s="87"/>
      <c r="GC361" s="87"/>
      <c r="GD361" s="87"/>
      <c r="GE361" s="87"/>
      <c r="GF361" s="87"/>
      <c r="GG361" s="87"/>
      <c r="GH361" s="87"/>
      <c r="GI361" s="87"/>
      <c r="GJ361" s="87"/>
      <c r="GK361" s="87"/>
      <c r="GL361" s="87"/>
      <c r="GM361" s="87"/>
      <c r="GN361" s="87"/>
      <c r="GO361" s="87"/>
      <c r="GP361" s="95"/>
      <c r="GQ361" s="87">
        <f t="shared" si="394"/>
        <v>2998</v>
      </c>
      <c r="GR361" s="96">
        <f t="shared" si="390"/>
        <v>6240</v>
      </c>
      <c r="GS361" s="20" t="str">
        <f t="shared" si="384"/>
        <v>JOHNSON &amp; JOHNSON MEDTECH COLOMBIA S.A.S</v>
      </c>
      <c r="GT361" s="98">
        <f>GV361*0.8</f>
        <v>5992</v>
      </c>
      <c r="GU361" s="98">
        <f>GV361*1.2</f>
        <v>8988</v>
      </c>
      <c r="GV361" s="96">
        <f t="shared" si="386"/>
        <v>7490</v>
      </c>
      <c r="GW361" s="87">
        <f>GV361-GR361</f>
        <v>1250</v>
      </c>
      <c r="GX361" s="88">
        <f>GW361/GR361</f>
        <v>0.20032051282051283</v>
      </c>
      <c r="GY361" s="96">
        <f t="shared" si="387"/>
        <v>6240</v>
      </c>
      <c r="GZ361" s="96">
        <f t="shared" si="391"/>
        <v>224640</v>
      </c>
      <c r="HB361" s="84" t="s">
        <v>1085</v>
      </c>
    </row>
    <row r="362" spans="1:210" s="27" customFormat="1" ht="30" customHeight="1">
      <c r="A362" s="17">
        <v>346</v>
      </c>
      <c r="B362" s="18" t="s">
        <v>785</v>
      </c>
      <c r="C362" s="53" t="s">
        <v>786</v>
      </c>
      <c r="D362" s="55"/>
      <c r="E362" s="51">
        <v>72</v>
      </c>
      <c r="F362" s="19" t="s">
        <v>970</v>
      </c>
      <c r="G362" s="20" t="s">
        <v>981</v>
      </c>
      <c r="H362" s="60"/>
      <c r="I362" s="90" t="s">
        <v>1025</v>
      </c>
      <c r="J362" s="14">
        <v>2998</v>
      </c>
      <c r="K362" s="14"/>
      <c r="L362" s="14">
        <f t="shared" ref="L362:L363" si="418">(J362*13.12%)+J362</f>
        <v>3391.3375999999998</v>
      </c>
      <c r="M362" s="14">
        <f t="shared" ref="M362:M363" si="419">(L362*9.28%)+L362</f>
        <v>3706.05372928</v>
      </c>
      <c r="N362" s="14">
        <f t="shared" ref="N362:N363" si="420">M362</f>
        <v>3706.05372928</v>
      </c>
      <c r="O362" s="14">
        <f t="shared" si="392"/>
        <v>266835.86850816</v>
      </c>
      <c r="P362" s="286"/>
      <c r="Q362" s="39"/>
      <c r="R362" s="30"/>
      <c r="S362" s="31"/>
      <c r="T362" s="31"/>
      <c r="U362" s="4"/>
      <c r="V362" s="39"/>
      <c r="W362" s="30"/>
      <c r="X362" s="31"/>
      <c r="Y362" s="31"/>
      <c r="Z362" s="286"/>
      <c r="AA362" s="39">
        <v>8740</v>
      </c>
      <c r="AB362" s="39">
        <v>0</v>
      </c>
      <c r="AC362" s="31">
        <v>8740</v>
      </c>
      <c r="AD362" s="31">
        <v>629280</v>
      </c>
      <c r="AE362" s="4"/>
      <c r="AF362" s="39"/>
      <c r="AG362" s="30"/>
      <c r="AH362" s="31"/>
      <c r="AI362" s="31"/>
      <c r="AJ362" s="4"/>
      <c r="AK362" s="39"/>
      <c r="AL362" s="39"/>
      <c r="AM362" s="31"/>
      <c r="AN362" s="31"/>
      <c r="AO362" s="4"/>
      <c r="AP362" s="39"/>
      <c r="AQ362" s="30"/>
      <c r="AR362" s="31"/>
      <c r="AS362" s="14"/>
      <c r="AT362" s="4"/>
      <c r="AU362" s="39"/>
      <c r="AV362" s="30"/>
      <c r="AW362" s="31"/>
      <c r="AX362" s="14"/>
      <c r="AY362" s="4"/>
      <c r="AZ362" s="39"/>
      <c r="BA362" s="30"/>
      <c r="BB362" s="31"/>
      <c r="BC362" s="31"/>
      <c r="BD362" s="4"/>
      <c r="BE362" s="39"/>
      <c r="BF362" s="30"/>
      <c r="BG362" s="31"/>
      <c r="BH362" s="14"/>
      <c r="BI362" s="4"/>
      <c r="BJ362" s="39"/>
      <c r="BK362" s="30"/>
      <c r="BL362" s="31"/>
      <c r="BM362" s="14"/>
      <c r="BN362" s="4"/>
      <c r="BO362" s="39"/>
      <c r="BP362" s="30"/>
      <c r="BQ362" s="31"/>
      <c r="BR362" s="14"/>
      <c r="BS362" s="4"/>
      <c r="BT362" s="39"/>
      <c r="BU362" s="30"/>
      <c r="BV362" s="31"/>
      <c r="BW362" s="14"/>
      <c r="BX362" s="4"/>
      <c r="BY362" s="39"/>
      <c r="BZ362" s="30"/>
      <c r="CA362" s="31"/>
      <c r="CB362" s="14"/>
      <c r="CC362" s="4"/>
      <c r="CD362" s="35">
        <v>5954</v>
      </c>
      <c r="CE362" s="37">
        <v>1131</v>
      </c>
      <c r="CF362" s="31">
        <v>7085</v>
      </c>
      <c r="CG362" s="14">
        <v>510120</v>
      </c>
      <c r="CH362" s="4"/>
      <c r="CI362" s="39">
        <v>7500</v>
      </c>
      <c r="CJ362" s="34">
        <v>0</v>
      </c>
      <c r="CK362" s="31">
        <v>7500</v>
      </c>
      <c r="CL362" s="14">
        <v>540000</v>
      </c>
      <c r="CM362" s="4"/>
      <c r="CN362" s="39"/>
      <c r="CO362" s="30"/>
      <c r="CP362" s="31"/>
      <c r="CQ362" s="14"/>
      <c r="CR362" s="4"/>
      <c r="CS362" s="39"/>
      <c r="CT362" s="39"/>
      <c r="CU362" s="39"/>
      <c r="CV362" s="14"/>
      <c r="CW362" s="4"/>
      <c r="CX362" s="39"/>
      <c r="CY362" s="30"/>
      <c r="CZ362" s="31"/>
      <c r="DA362" s="14"/>
      <c r="DB362" s="286"/>
      <c r="DC362" s="14"/>
      <c r="DD362" s="14"/>
      <c r="DE362" s="14"/>
      <c r="DF362" s="14"/>
      <c r="DG362" s="4"/>
      <c r="DH362" s="39"/>
      <c r="DI362" s="30"/>
      <c r="DJ362" s="31"/>
      <c r="DK362" s="14"/>
      <c r="DL362" s="4"/>
      <c r="DM362" s="39"/>
      <c r="DN362" s="30"/>
      <c r="DO362" s="31"/>
      <c r="DP362" s="14"/>
      <c r="DQ362" s="4"/>
      <c r="DR362" s="39"/>
      <c r="DS362" s="30"/>
      <c r="DT362" s="31"/>
      <c r="DU362" s="14"/>
      <c r="DV362" s="4"/>
      <c r="DW362" s="46"/>
      <c r="DX362" s="61"/>
      <c r="DY362" s="61"/>
      <c r="DZ362" s="14"/>
      <c r="EA362" s="4"/>
      <c r="EB362" s="39"/>
      <c r="EC362" s="44"/>
      <c r="ED362" s="31"/>
      <c r="EE362" s="14"/>
      <c r="EF362" s="4"/>
      <c r="EG362" s="39"/>
      <c r="EH362" s="30"/>
      <c r="EI362" s="31"/>
      <c r="EJ362" s="14"/>
      <c r="EK362" s="4"/>
      <c r="EL362" s="39"/>
      <c r="EM362" s="30"/>
      <c r="EN362" s="31"/>
      <c r="EO362" s="14"/>
      <c r="EP362" s="4"/>
      <c r="EQ362" s="39"/>
      <c r="ER362" s="30"/>
      <c r="ES362" s="31"/>
      <c r="ET362" s="14"/>
      <c r="EU362" s="4"/>
      <c r="EV362" s="39"/>
      <c r="EW362" s="30"/>
      <c r="EX362" s="31"/>
      <c r="EY362" s="14"/>
      <c r="EZ362" s="286"/>
      <c r="FA362" s="39"/>
      <c r="FB362" s="30"/>
      <c r="FC362" s="31"/>
      <c r="FD362" s="14"/>
      <c r="FE362" s="4"/>
      <c r="FF362" s="39"/>
      <c r="FG362" s="30"/>
      <c r="FH362" s="31"/>
      <c r="FI362" s="14"/>
      <c r="FJ362" s="94"/>
      <c r="FK362" s="87">
        <f t="shared" si="393"/>
        <v>3706.05372928</v>
      </c>
      <c r="FL362" s="87"/>
      <c r="FM362" s="87"/>
      <c r="FN362" s="87">
        <f t="shared" si="411"/>
        <v>8740</v>
      </c>
      <c r="FO362" s="87"/>
      <c r="FP362" s="87"/>
      <c r="FQ362" s="87"/>
      <c r="FR362" s="87"/>
      <c r="FS362" s="87"/>
      <c r="FT362" s="87"/>
      <c r="FU362" s="87"/>
      <c r="FV362" s="87"/>
      <c r="FW362" s="87"/>
      <c r="FX362" s="87"/>
      <c r="FY362" s="87">
        <f t="shared" si="397"/>
        <v>7085</v>
      </c>
      <c r="FZ362" s="87">
        <f t="shared" si="395"/>
        <v>7500</v>
      </c>
      <c r="GA362" s="87"/>
      <c r="GB362" s="87"/>
      <c r="GC362" s="87"/>
      <c r="GD362" s="87"/>
      <c r="GE362" s="87"/>
      <c r="GF362" s="87"/>
      <c r="GG362" s="87"/>
      <c r="GH362" s="87"/>
      <c r="GI362" s="87"/>
      <c r="GJ362" s="87"/>
      <c r="GK362" s="87"/>
      <c r="GL362" s="87"/>
      <c r="GM362" s="87"/>
      <c r="GN362" s="87"/>
      <c r="GO362" s="87"/>
      <c r="GP362" s="95"/>
      <c r="GQ362" s="87">
        <f t="shared" si="394"/>
        <v>3706.05372928</v>
      </c>
      <c r="GR362" s="96">
        <f t="shared" si="390"/>
        <v>7085</v>
      </c>
      <c r="GS362" s="20" t="str">
        <f t="shared" si="384"/>
        <v>IMCOLMEDICA S.A</v>
      </c>
      <c r="GT362" s="96">
        <f t="shared" si="396"/>
        <v>2964.8429834240001</v>
      </c>
      <c r="GU362" s="96">
        <f t="shared" si="399"/>
        <v>8502</v>
      </c>
      <c r="GV362" s="96">
        <f t="shared" si="386"/>
        <v>7775</v>
      </c>
      <c r="GW362" s="87">
        <f>GV362-GR362</f>
        <v>690</v>
      </c>
      <c r="GX362" s="88">
        <f>GW362/GR362</f>
        <v>9.7388849682427669E-2</v>
      </c>
      <c r="GY362" s="96">
        <f t="shared" si="387"/>
        <v>7085</v>
      </c>
      <c r="GZ362" s="96">
        <f t="shared" si="391"/>
        <v>510120</v>
      </c>
    </row>
    <row r="363" spans="1:210" s="27" customFormat="1" ht="30" customHeight="1">
      <c r="A363" s="17">
        <v>347</v>
      </c>
      <c r="B363" s="18" t="s">
        <v>787</v>
      </c>
      <c r="C363" s="53" t="s">
        <v>788</v>
      </c>
      <c r="D363" s="55"/>
      <c r="E363" s="51">
        <v>180</v>
      </c>
      <c r="F363" s="19" t="s">
        <v>970</v>
      </c>
      <c r="G363" s="20" t="s">
        <v>981</v>
      </c>
      <c r="H363" s="60"/>
      <c r="I363" s="90" t="s">
        <v>1025</v>
      </c>
      <c r="J363" s="14">
        <v>5398</v>
      </c>
      <c r="K363" s="14"/>
      <c r="L363" s="14">
        <f t="shared" si="418"/>
        <v>6106.2175999999999</v>
      </c>
      <c r="M363" s="14">
        <f t="shared" si="419"/>
        <v>6672.8745932800002</v>
      </c>
      <c r="N363" s="14">
        <f t="shared" si="420"/>
        <v>6672.8745932800002</v>
      </c>
      <c r="O363" s="14">
        <f t="shared" si="392"/>
        <v>1201117.4267903999</v>
      </c>
      <c r="P363" s="286"/>
      <c r="Q363" s="39"/>
      <c r="R363" s="30"/>
      <c r="S363" s="31"/>
      <c r="T363" s="31"/>
      <c r="U363" s="4"/>
      <c r="V363" s="39"/>
      <c r="W363" s="30"/>
      <c r="X363" s="31"/>
      <c r="Y363" s="31"/>
      <c r="Z363" s="286"/>
      <c r="AA363" s="39">
        <v>11150</v>
      </c>
      <c r="AB363" s="39">
        <v>0</v>
      </c>
      <c r="AC363" s="31">
        <v>11150</v>
      </c>
      <c r="AD363" s="31">
        <v>2007000</v>
      </c>
      <c r="AE363" s="4"/>
      <c r="AF363" s="39"/>
      <c r="AG363" s="30"/>
      <c r="AH363" s="31"/>
      <c r="AI363" s="31"/>
      <c r="AJ363" s="4"/>
      <c r="AK363" s="39"/>
      <c r="AL363" s="39"/>
      <c r="AM363" s="31"/>
      <c r="AN363" s="31"/>
      <c r="AO363" s="4"/>
      <c r="AP363" s="39"/>
      <c r="AQ363" s="30"/>
      <c r="AR363" s="31"/>
      <c r="AS363" s="14"/>
      <c r="AT363" s="4"/>
      <c r="AU363" s="39"/>
      <c r="AV363" s="30"/>
      <c r="AW363" s="31"/>
      <c r="AX363" s="14"/>
      <c r="AY363" s="4"/>
      <c r="AZ363" s="39"/>
      <c r="BA363" s="30"/>
      <c r="BB363" s="31"/>
      <c r="BC363" s="31"/>
      <c r="BD363" s="4"/>
      <c r="BE363" s="39"/>
      <c r="BF363" s="30"/>
      <c r="BG363" s="31"/>
      <c r="BH363" s="14"/>
      <c r="BI363" s="4"/>
      <c r="BJ363" s="39"/>
      <c r="BK363" s="30"/>
      <c r="BL363" s="31"/>
      <c r="BM363" s="14"/>
      <c r="BN363" s="4"/>
      <c r="BO363" s="39"/>
      <c r="BP363" s="30"/>
      <c r="BQ363" s="31"/>
      <c r="BR363" s="14"/>
      <c r="BS363" s="4"/>
      <c r="BT363" s="39"/>
      <c r="BU363" s="30"/>
      <c r="BV363" s="31"/>
      <c r="BW363" s="14"/>
      <c r="BX363" s="4"/>
      <c r="BY363" s="39"/>
      <c r="BZ363" s="30"/>
      <c r="CA363" s="31"/>
      <c r="CB363" s="14"/>
      <c r="CC363" s="4"/>
      <c r="CD363" s="35">
        <v>7958</v>
      </c>
      <c r="CE363" s="33"/>
      <c r="CF363" s="31">
        <v>7958</v>
      </c>
      <c r="CG363" s="14">
        <v>1432440</v>
      </c>
      <c r="CH363" s="4"/>
      <c r="CI363" s="39">
        <v>7344</v>
      </c>
      <c r="CJ363" s="34">
        <v>0</v>
      </c>
      <c r="CK363" s="31">
        <v>7344</v>
      </c>
      <c r="CL363" s="14">
        <v>1321920</v>
      </c>
      <c r="CM363" s="4"/>
      <c r="CN363" s="39"/>
      <c r="CO363" s="30"/>
      <c r="CP363" s="31"/>
      <c r="CQ363" s="14"/>
      <c r="CR363" s="4"/>
      <c r="CS363" s="39"/>
      <c r="CT363" s="39"/>
      <c r="CU363" s="39"/>
      <c r="CV363" s="14"/>
      <c r="CW363" s="4"/>
      <c r="CX363" s="39"/>
      <c r="CY363" s="30"/>
      <c r="CZ363" s="31"/>
      <c r="DA363" s="14"/>
      <c r="DB363" s="286"/>
      <c r="DC363" s="14"/>
      <c r="DD363" s="14"/>
      <c r="DE363" s="14"/>
      <c r="DF363" s="14"/>
      <c r="DG363" s="4"/>
      <c r="DH363" s="39"/>
      <c r="DI363" s="30"/>
      <c r="DJ363" s="31"/>
      <c r="DK363" s="14"/>
      <c r="DL363" s="4"/>
      <c r="DM363" s="39"/>
      <c r="DN363" s="30"/>
      <c r="DO363" s="31"/>
      <c r="DP363" s="14"/>
      <c r="DQ363" s="4"/>
      <c r="DR363" s="39"/>
      <c r="DS363" s="30"/>
      <c r="DT363" s="31"/>
      <c r="DU363" s="14"/>
      <c r="DV363" s="4"/>
      <c r="DW363" s="45">
        <v>12654</v>
      </c>
      <c r="DX363" s="61">
        <v>0</v>
      </c>
      <c r="DY363" s="61">
        <v>12654</v>
      </c>
      <c r="DZ363" s="14">
        <v>2277720</v>
      </c>
      <c r="EA363" s="4"/>
      <c r="EB363" s="39"/>
      <c r="EC363" s="44"/>
      <c r="ED363" s="31"/>
      <c r="EE363" s="14"/>
      <c r="EF363" s="4"/>
      <c r="EG363" s="39"/>
      <c r="EH363" s="30"/>
      <c r="EI363" s="31"/>
      <c r="EJ363" s="14"/>
      <c r="EK363" s="4"/>
      <c r="EL363" s="39"/>
      <c r="EM363" s="30"/>
      <c r="EN363" s="31"/>
      <c r="EO363" s="14"/>
      <c r="EP363" s="4"/>
      <c r="EQ363" s="39"/>
      <c r="ER363" s="30"/>
      <c r="ES363" s="31"/>
      <c r="ET363" s="14"/>
      <c r="EU363" s="4"/>
      <c r="EV363" s="39"/>
      <c r="EW363" s="30"/>
      <c r="EX363" s="31"/>
      <c r="EY363" s="14"/>
      <c r="EZ363" s="286"/>
      <c r="FA363" s="39"/>
      <c r="FB363" s="30"/>
      <c r="FC363" s="31"/>
      <c r="FD363" s="14"/>
      <c r="FE363" s="4"/>
      <c r="FF363" s="39"/>
      <c r="FG363" s="30"/>
      <c r="FH363" s="31"/>
      <c r="FI363" s="14"/>
      <c r="FJ363" s="94"/>
      <c r="FK363" s="87">
        <f t="shared" si="393"/>
        <v>6672.8745932800002</v>
      </c>
      <c r="FL363" s="87"/>
      <c r="FM363" s="87"/>
      <c r="FN363" s="87">
        <f t="shared" si="411"/>
        <v>11150</v>
      </c>
      <c r="FO363" s="87"/>
      <c r="FP363" s="87"/>
      <c r="FQ363" s="87"/>
      <c r="FR363" s="87"/>
      <c r="FS363" s="87"/>
      <c r="FT363" s="87"/>
      <c r="FU363" s="87"/>
      <c r="FV363" s="87"/>
      <c r="FW363" s="87"/>
      <c r="FX363" s="87"/>
      <c r="FY363" s="87">
        <f t="shared" si="397"/>
        <v>7958</v>
      </c>
      <c r="FZ363" s="87">
        <f t="shared" si="395"/>
        <v>7344</v>
      </c>
      <c r="GA363" s="87"/>
      <c r="GB363" s="87"/>
      <c r="GC363" s="87"/>
      <c r="GD363" s="87"/>
      <c r="GE363" s="87"/>
      <c r="GF363" s="87"/>
      <c r="GG363" s="87"/>
      <c r="GH363" s="87">
        <f t="shared" si="402"/>
        <v>12654</v>
      </c>
      <c r="GI363" s="87"/>
      <c r="GJ363" s="87"/>
      <c r="GK363" s="87"/>
      <c r="GL363" s="87"/>
      <c r="GM363" s="87"/>
      <c r="GN363" s="87"/>
      <c r="GO363" s="87"/>
      <c r="GP363" s="95"/>
      <c r="GQ363" s="87">
        <f t="shared" si="394"/>
        <v>6672.8745932800002</v>
      </c>
      <c r="GR363" s="96">
        <f t="shared" si="390"/>
        <v>7344</v>
      </c>
      <c r="GS363" s="20" t="str">
        <f t="shared" si="384"/>
        <v>JOHNSON &amp; JOHNSON MEDTECH COLOMBIA S.A.S</v>
      </c>
      <c r="GT363" s="96">
        <f t="shared" si="396"/>
        <v>5338.2996746240005</v>
      </c>
      <c r="GU363" s="96">
        <f t="shared" si="399"/>
        <v>8812.7999999999993</v>
      </c>
      <c r="GV363" s="96">
        <f t="shared" si="386"/>
        <v>9776.5</v>
      </c>
      <c r="GW363" s="87">
        <f>GR363-GQ363</f>
        <v>671.12540671999977</v>
      </c>
      <c r="GX363" s="88">
        <f>GW363/GQ363</f>
        <v>0.10057515652937113</v>
      </c>
      <c r="GY363" s="96">
        <f t="shared" si="387"/>
        <v>7344</v>
      </c>
      <c r="GZ363" s="96">
        <f t="shared" si="391"/>
        <v>1321920</v>
      </c>
    </row>
    <row r="364" spans="1:210" s="27" customFormat="1" ht="30" customHeight="1">
      <c r="A364" s="17">
        <v>348</v>
      </c>
      <c r="B364" s="18" t="s">
        <v>789</v>
      </c>
      <c r="C364" s="53" t="s">
        <v>790</v>
      </c>
      <c r="D364" s="55"/>
      <c r="E364" s="51">
        <v>108</v>
      </c>
      <c r="F364" s="19" t="s">
        <v>970</v>
      </c>
      <c r="G364" s="20" t="s">
        <v>981</v>
      </c>
      <c r="H364" s="60"/>
      <c r="I364" s="90" t="s">
        <v>1027</v>
      </c>
      <c r="J364" s="14">
        <v>2954</v>
      </c>
      <c r="K364" s="14"/>
      <c r="L364" s="14"/>
      <c r="M364" s="14"/>
      <c r="N364" s="14">
        <f>J364</f>
        <v>2954</v>
      </c>
      <c r="O364" s="14">
        <f t="shared" si="392"/>
        <v>319032</v>
      </c>
      <c r="P364" s="286"/>
      <c r="Q364" s="39"/>
      <c r="R364" s="30"/>
      <c r="S364" s="31"/>
      <c r="T364" s="31"/>
      <c r="U364" s="4"/>
      <c r="V364" s="39"/>
      <c r="W364" s="30"/>
      <c r="X364" s="31"/>
      <c r="Y364" s="31"/>
      <c r="Z364" s="286"/>
      <c r="AA364" s="39">
        <v>8740</v>
      </c>
      <c r="AB364" s="39">
        <v>0</v>
      </c>
      <c r="AC364" s="31">
        <v>8740</v>
      </c>
      <c r="AD364" s="31">
        <v>943920</v>
      </c>
      <c r="AE364" s="4"/>
      <c r="AF364" s="39"/>
      <c r="AG364" s="30"/>
      <c r="AH364" s="31"/>
      <c r="AI364" s="31"/>
      <c r="AJ364" s="4"/>
      <c r="AK364" s="39"/>
      <c r="AL364" s="39"/>
      <c r="AM364" s="31"/>
      <c r="AN364" s="31"/>
      <c r="AO364" s="4"/>
      <c r="AP364" s="39"/>
      <c r="AQ364" s="30"/>
      <c r="AR364" s="31"/>
      <c r="AS364" s="14"/>
      <c r="AT364" s="4"/>
      <c r="AU364" s="39"/>
      <c r="AV364" s="30"/>
      <c r="AW364" s="31"/>
      <c r="AX364" s="14"/>
      <c r="AY364" s="4"/>
      <c r="AZ364" s="39"/>
      <c r="BA364" s="30"/>
      <c r="BB364" s="31"/>
      <c r="BC364" s="31"/>
      <c r="BD364" s="4"/>
      <c r="BE364" s="39"/>
      <c r="BF364" s="30"/>
      <c r="BG364" s="31"/>
      <c r="BH364" s="14"/>
      <c r="BI364" s="4"/>
      <c r="BJ364" s="39"/>
      <c r="BK364" s="30"/>
      <c r="BL364" s="31"/>
      <c r="BM364" s="14"/>
      <c r="BN364" s="4"/>
      <c r="BO364" s="39"/>
      <c r="BP364" s="30"/>
      <c r="BQ364" s="31"/>
      <c r="BR364" s="14"/>
      <c r="BS364" s="4"/>
      <c r="BT364" s="39"/>
      <c r="BU364" s="30"/>
      <c r="BV364" s="31"/>
      <c r="BW364" s="14"/>
      <c r="BX364" s="4"/>
      <c r="BY364" s="39"/>
      <c r="BZ364" s="30"/>
      <c r="CA364" s="31"/>
      <c r="CB364" s="14"/>
      <c r="CC364" s="4"/>
      <c r="CD364" s="35">
        <v>5777</v>
      </c>
      <c r="CE364" s="33"/>
      <c r="CF364" s="31">
        <v>5777</v>
      </c>
      <c r="CG364" s="14">
        <v>623916</v>
      </c>
      <c r="CH364" s="4"/>
      <c r="CI364" s="39">
        <v>6240</v>
      </c>
      <c r="CJ364" s="34">
        <v>0</v>
      </c>
      <c r="CK364" s="31">
        <v>6240</v>
      </c>
      <c r="CL364" s="14">
        <v>673920</v>
      </c>
      <c r="CM364" s="4"/>
      <c r="CN364" s="39"/>
      <c r="CO364" s="30"/>
      <c r="CP364" s="31"/>
      <c r="CQ364" s="14"/>
      <c r="CR364" s="4"/>
      <c r="CS364" s="39"/>
      <c r="CT364" s="39"/>
      <c r="CU364" s="39"/>
      <c r="CV364" s="14"/>
      <c r="CW364" s="4"/>
      <c r="CX364" s="39"/>
      <c r="CY364" s="30"/>
      <c r="CZ364" s="31"/>
      <c r="DA364" s="14"/>
      <c r="DB364" s="286"/>
      <c r="DC364" s="43"/>
      <c r="DD364" s="43"/>
      <c r="DE364" s="14"/>
      <c r="DF364" s="14"/>
      <c r="DG364" s="4"/>
      <c r="DH364" s="39"/>
      <c r="DI364" s="30"/>
      <c r="DJ364" s="31"/>
      <c r="DK364" s="14"/>
      <c r="DL364" s="4"/>
      <c r="DM364" s="39"/>
      <c r="DN364" s="30"/>
      <c r="DO364" s="31"/>
      <c r="DP364" s="14"/>
      <c r="DQ364" s="4"/>
      <c r="DR364" s="39"/>
      <c r="DS364" s="30"/>
      <c r="DT364" s="31"/>
      <c r="DU364" s="14"/>
      <c r="DV364" s="4"/>
      <c r="DW364" s="45">
        <v>9044</v>
      </c>
      <c r="DX364" s="61">
        <v>0</v>
      </c>
      <c r="DY364" s="61">
        <v>9044</v>
      </c>
      <c r="DZ364" s="14">
        <v>976752</v>
      </c>
      <c r="EA364" s="4"/>
      <c r="EB364" s="39"/>
      <c r="EC364" s="44"/>
      <c r="ED364" s="31"/>
      <c r="EE364" s="14"/>
      <c r="EF364" s="4"/>
      <c r="EG364" s="39"/>
      <c r="EH364" s="30"/>
      <c r="EI364" s="31"/>
      <c r="EJ364" s="14"/>
      <c r="EK364" s="4"/>
      <c r="EL364" s="39"/>
      <c r="EM364" s="30"/>
      <c r="EN364" s="31"/>
      <c r="EO364" s="14"/>
      <c r="EP364" s="4"/>
      <c r="EQ364" s="39"/>
      <c r="ER364" s="30"/>
      <c r="ES364" s="31"/>
      <c r="ET364" s="14"/>
      <c r="EU364" s="4"/>
      <c r="EV364" s="39"/>
      <c r="EW364" s="30"/>
      <c r="EX364" s="31"/>
      <c r="EY364" s="14"/>
      <c r="EZ364" s="286"/>
      <c r="FA364" s="39"/>
      <c r="FB364" s="30"/>
      <c r="FC364" s="31"/>
      <c r="FD364" s="14"/>
      <c r="FE364" s="4"/>
      <c r="FF364" s="39"/>
      <c r="FG364" s="30"/>
      <c r="FH364" s="31"/>
      <c r="FI364" s="14"/>
      <c r="FJ364" s="94"/>
      <c r="FK364" s="87">
        <f t="shared" si="393"/>
        <v>2954</v>
      </c>
      <c r="FL364" s="87"/>
      <c r="FM364" s="87"/>
      <c r="FN364" s="87"/>
      <c r="FO364" s="87"/>
      <c r="FP364" s="87"/>
      <c r="FQ364" s="87"/>
      <c r="FR364" s="87"/>
      <c r="FS364" s="87"/>
      <c r="FT364" s="87"/>
      <c r="FU364" s="87"/>
      <c r="FV364" s="87"/>
      <c r="FW364" s="87"/>
      <c r="FX364" s="87"/>
      <c r="FY364" s="87">
        <f t="shared" si="397"/>
        <v>5777</v>
      </c>
      <c r="FZ364" s="87">
        <f t="shared" si="395"/>
        <v>6240</v>
      </c>
      <c r="GA364" s="87"/>
      <c r="GB364" s="87"/>
      <c r="GC364" s="87"/>
      <c r="GD364" s="87"/>
      <c r="GE364" s="87"/>
      <c r="GF364" s="87"/>
      <c r="GG364" s="87"/>
      <c r="GH364" s="87"/>
      <c r="GI364" s="87"/>
      <c r="GJ364" s="87"/>
      <c r="GK364" s="87"/>
      <c r="GL364" s="87"/>
      <c r="GM364" s="87"/>
      <c r="GN364" s="87"/>
      <c r="GO364" s="87"/>
      <c r="GP364" s="95"/>
      <c r="GQ364" s="87">
        <f t="shared" si="394"/>
        <v>2954</v>
      </c>
      <c r="GR364" s="96">
        <f t="shared" si="390"/>
        <v>5777</v>
      </c>
      <c r="GS364" s="20" t="str">
        <f t="shared" si="384"/>
        <v>IMCOLMEDICA S.A</v>
      </c>
      <c r="GT364" s="98">
        <f>GV364*0.8</f>
        <v>4806.8</v>
      </c>
      <c r="GU364" s="98">
        <f>GV364*1.2</f>
        <v>7210.2</v>
      </c>
      <c r="GV364" s="96">
        <f t="shared" si="386"/>
        <v>6008.5</v>
      </c>
      <c r="GW364" s="87">
        <f>GV364-GR364</f>
        <v>231.5</v>
      </c>
      <c r="GX364" s="88">
        <f>GW364/GR364</f>
        <v>4.0072702094512726E-2</v>
      </c>
      <c r="GY364" s="96">
        <f t="shared" si="387"/>
        <v>5777</v>
      </c>
      <c r="GZ364" s="96">
        <f t="shared" si="391"/>
        <v>623916</v>
      </c>
      <c r="HB364" s="84" t="s">
        <v>1085</v>
      </c>
    </row>
    <row r="365" spans="1:210" s="27" customFormat="1" ht="30" customHeight="1">
      <c r="A365" s="17">
        <v>349</v>
      </c>
      <c r="B365" s="18" t="s">
        <v>791</v>
      </c>
      <c r="C365" s="53" t="s">
        <v>792</v>
      </c>
      <c r="D365" s="55"/>
      <c r="E365" s="51">
        <v>60</v>
      </c>
      <c r="F365" s="19" t="s">
        <v>970</v>
      </c>
      <c r="G365" s="20" t="s">
        <v>981</v>
      </c>
      <c r="H365" s="60"/>
      <c r="I365" s="90" t="s">
        <v>1025</v>
      </c>
      <c r="J365" s="14">
        <v>3064</v>
      </c>
      <c r="K365" s="14"/>
      <c r="L365" s="14">
        <f>(J365*13.12%)+J365</f>
        <v>3465.9967999999999</v>
      </c>
      <c r="M365" s="14">
        <f>(L365*9.28%)+L365</f>
        <v>3787.6413030399999</v>
      </c>
      <c r="N365" s="14">
        <f>M365</f>
        <v>3787.6413030399999</v>
      </c>
      <c r="O365" s="14">
        <f t="shared" si="392"/>
        <v>227258.47818239999</v>
      </c>
      <c r="P365" s="286"/>
      <c r="Q365" s="39"/>
      <c r="R365" s="30"/>
      <c r="S365" s="31"/>
      <c r="T365" s="31"/>
      <c r="U365" s="4"/>
      <c r="V365" s="39"/>
      <c r="W365" s="30"/>
      <c r="X365" s="31"/>
      <c r="Y365" s="31"/>
      <c r="Z365" s="286"/>
      <c r="AA365" s="39">
        <v>8740</v>
      </c>
      <c r="AB365" s="39">
        <v>0</v>
      </c>
      <c r="AC365" s="31">
        <v>8740</v>
      </c>
      <c r="AD365" s="31">
        <v>524400</v>
      </c>
      <c r="AE365" s="4"/>
      <c r="AF365" s="39"/>
      <c r="AG365" s="30"/>
      <c r="AH365" s="31"/>
      <c r="AI365" s="31"/>
      <c r="AJ365" s="4"/>
      <c r="AK365" s="39"/>
      <c r="AL365" s="39"/>
      <c r="AM365" s="31"/>
      <c r="AN365" s="31"/>
      <c r="AO365" s="4"/>
      <c r="AP365" s="39"/>
      <c r="AQ365" s="30"/>
      <c r="AR365" s="31"/>
      <c r="AS365" s="14"/>
      <c r="AT365" s="4"/>
      <c r="AU365" s="39"/>
      <c r="AV365" s="30"/>
      <c r="AW365" s="31"/>
      <c r="AX365" s="14"/>
      <c r="AY365" s="4"/>
      <c r="AZ365" s="39"/>
      <c r="BA365" s="30"/>
      <c r="BB365" s="31"/>
      <c r="BC365" s="31"/>
      <c r="BD365" s="4"/>
      <c r="BE365" s="39"/>
      <c r="BF365" s="30"/>
      <c r="BG365" s="31"/>
      <c r="BH365" s="14"/>
      <c r="BI365" s="4"/>
      <c r="BJ365" s="39"/>
      <c r="BK365" s="30"/>
      <c r="BL365" s="31"/>
      <c r="BM365" s="14"/>
      <c r="BN365" s="4"/>
      <c r="BO365" s="39"/>
      <c r="BP365" s="30"/>
      <c r="BQ365" s="31"/>
      <c r="BR365" s="14"/>
      <c r="BS365" s="4"/>
      <c r="BT365" s="39"/>
      <c r="BU365" s="30"/>
      <c r="BV365" s="31"/>
      <c r="BW365" s="14"/>
      <c r="BX365" s="4"/>
      <c r="BY365" s="39"/>
      <c r="BZ365" s="30"/>
      <c r="CA365" s="31"/>
      <c r="CB365" s="14"/>
      <c r="CC365" s="4"/>
      <c r="CD365" s="35">
        <v>5954</v>
      </c>
      <c r="CE365" s="37">
        <v>1131</v>
      </c>
      <c r="CF365" s="31">
        <v>7085</v>
      </c>
      <c r="CG365" s="14">
        <v>425100</v>
      </c>
      <c r="CH365" s="4"/>
      <c r="CI365" s="39">
        <v>7500</v>
      </c>
      <c r="CJ365" s="34">
        <v>0</v>
      </c>
      <c r="CK365" s="31">
        <v>7500</v>
      </c>
      <c r="CL365" s="14">
        <v>450000</v>
      </c>
      <c r="CM365" s="4"/>
      <c r="CN365" s="39"/>
      <c r="CO365" s="30"/>
      <c r="CP365" s="31"/>
      <c r="CQ365" s="14"/>
      <c r="CR365" s="4"/>
      <c r="CS365" s="39"/>
      <c r="CT365" s="39"/>
      <c r="CU365" s="39"/>
      <c r="CV365" s="14"/>
      <c r="CW365" s="4"/>
      <c r="CX365" s="39"/>
      <c r="CY365" s="30"/>
      <c r="CZ365" s="31"/>
      <c r="DA365" s="14"/>
      <c r="DB365" s="286"/>
      <c r="DC365" s="43"/>
      <c r="DD365" s="43"/>
      <c r="DE365" s="14"/>
      <c r="DF365" s="14"/>
      <c r="DG365" s="4"/>
      <c r="DH365" s="39"/>
      <c r="DI365" s="30"/>
      <c r="DJ365" s="31"/>
      <c r="DK365" s="14"/>
      <c r="DL365" s="4"/>
      <c r="DM365" s="39"/>
      <c r="DN365" s="30"/>
      <c r="DO365" s="31"/>
      <c r="DP365" s="14"/>
      <c r="DQ365" s="4"/>
      <c r="DR365" s="39"/>
      <c r="DS365" s="30"/>
      <c r="DT365" s="31"/>
      <c r="DU365" s="14"/>
      <c r="DV365" s="4"/>
      <c r="DW365" s="45">
        <v>8351</v>
      </c>
      <c r="DX365" s="61">
        <v>0</v>
      </c>
      <c r="DY365" s="61">
        <v>8351</v>
      </c>
      <c r="DZ365" s="14">
        <v>501060</v>
      </c>
      <c r="EA365" s="4"/>
      <c r="EB365" s="39"/>
      <c r="EC365" s="44"/>
      <c r="ED365" s="31"/>
      <c r="EE365" s="14"/>
      <c r="EF365" s="4"/>
      <c r="EG365" s="39"/>
      <c r="EH365" s="30"/>
      <c r="EI365" s="31"/>
      <c r="EJ365" s="14"/>
      <c r="EK365" s="4"/>
      <c r="EL365" s="39"/>
      <c r="EM365" s="30"/>
      <c r="EN365" s="31"/>
      <c r="EO365" s="14"/>
      <c r="EP365" s="4"/>
      <c r="EQ365" s="39"/>
      <c r="ER365" s="30"/>
      <c r="ES365" s="31"/>
      <c r="ET365" s="14"/>
      <c r="EU365" s="4"/>
      <c r="EV365" s="39"/>
      <c r="EW365" s="30"/>
      <c r="EX365" s="31"/>
      <c r="EY365" s="14"/>
      <c r="EZ365" s="286"/>
      <c r="FA365" s="39"/>
      <c r="FB365" s="30"/>
      <c r="FC365" s="31"/>
      <c r="FD365" s="14"/>
      <c r="FE365" s="4"/>
      <c r="FF365" s="39"/>
      <c r="FG365" s="30"/>
      <c r="FH365" s="31"/>
      <c r="FI365" s="14"/>
      <c r="FJ365" s="94"/>
      <c r="FK365" s="87">
        <f t="shared" si="393"/>
        <v>3787.6413030399999</v>
      </c>
      <c r="FL365" s="87"/>
      <c r="FM365" s="87"/>
      <c r="FN365" s="87">
        <f t="shared" si="411"/>
        <v>8740</v>
      </c>
      <c r="FO365" s="87"/>
      <c r="FP365" s="87"/>
      <c r="FQ365" s="87"/>
      <c r="FR365" s="87"/>
      <c r="FS365" s="87"/>
      <c r="FT365" s="87"/>
      <c r="FU365" s="87"/>
      <c r="FV365" s="87"/>
      <c r="FW365" s="87"/>
      <c r="FX365" s="87"/>
      <c r="FY365" s="87">
        <f t="shared" si="397"/>
        <v>7085</v>
      </c>
      <c r="FZ365" s="87">
        <f t="shared" si="395"/>
        <v>7500</v>
      </c>
      <c r="GA365" s="87"/>
      <c r="GB365" s="87"/>
      <c r="GC365" s="87"/>
      <c r="GD365" s="87"/>
      <c r="GE365" s="87"/>
      <c r="GF365" s="87"/>
      <c r="GG365" s="87"/>
      <c r="GH365" s="87">
        <f t="shared" si="402"/>
        <v>8351</v>
      </c>
      <c r="GI365" s="87"/>
      <c r="GJ365" s="87"/>
      <c r="GK365" s="87"/>
      <c r="GL365" s="87"/>
      <c r="GM365" s="87"/>
      <c r="GN365" s="87"/>
      <c r="GO365" s="87"/>
      <c r="GP365" s="95"/>
      <c r="GQ365" s="87">
        <f t="shared" si="394"/>
        <v>3787.6413030399999</v>
      </c>
      <c r="GR365" s="96">
        <f t="shared" si="390"/>
        <v>7085</v>
      </c>
      <c r="GS365" s="20" t="str">
        <f t="shared" si="384"/>
        <v>IMCOLMEDICA S.A</v>
      </c>
      <c r="GT365" s="96">
        <f t="shared" si="396"/>
        <v>3030.1130424319999</v>
      </c>
      <c r="GU365" s="96">
        <f t="shared" si="399"/>
        <v>8502</v>
      </c>
      <c r="GV365" s="96">
        <f t="shared" si="386"/>
        <v>7919</v>
      </c>
      <c r="GW365" s="87">
        <f>GV365-GR365</f>
        <v>834</v>
      </c>
      <c r="GX365" s="88">
        <f>GW365/GR365</f>
        <v>0.1177134791813691</v>
      </c>
      <c r="GY365" s="96">
        <f t="shared" si="387"/>
        <v>7085</v>
      </c>
      <c r="GZ365" s="96">
        <f t="shared" si="391"/>
        <v>425100</v>
      </c>
    </row>
    <row r="366" spans="1:210" s="27" customFormat="1" ht="30" customHeight="1">
      <c r="A366" s="17">
        <v>350</v>
      </c>
      <c r="B366" s="18" t="s">
        <v>793</v>
      </c>
      <c r="C366" s="53" t="s">
        <v>794</v>
      </c>
      <c r="D366" s="55"/>
      <c r="E366" s="51">
        <v>36</v>
      </c>
      <c r="F366" s="19" t="s">
        <v>970</v>
      </c>
      <c r="G366" s="20" t="s">
        <v>981</v>
      </c>
      <c r="H366" s="60"/>
      <c r="I366" s="90" t="s">
        <v>1027</v>
      </c>
      <c r="J366" s="14">
        <v>3064</v>
      </c>
      <c r="K366" s="14"/>
      <c r="L366" s="14"/>
      <c r="M366" s="14"/>
      <c r="N366" s="14">
        <f>J366</f>
        <v>3064</v>
      </c>
      <c r="O366" s="14">
        <f t="shared" si="392"/>
        <v>110304</v>
      </c>
      <c r="P366" s="286"/>
      <c r="Q366" s="39"/>
      <c r="R366" s="30"/>
      <c r="S366" s="31"/>
      <c r="T366" s="31"/>
      <c r="U366" s="4"/>
      <c r="V366" s="39"/>
      <c r="W366" s="30"/>
      <c r="X366" s="31"/>
      <c r="Y366" s="31"/>
      <c r="Z366" s="286"/>
      <c r="AA366" s="39">
        <v>8740</v>
      </c>
      <c r="AB366" s="39">
        <v>0</v>
      </c>
      <c r="AC366" s="31">
        <v>8740</v>
      </c>
      <c r="AD366" s="31">
        <v>314640</v>
      </c>
      <c r="AE366" s="4"/>
      <c r="AF366" s="39"/>
      <c r="AG366" s="30"/>
      <c r="AH366" s="31"/>
      <c r="AI366" s="31"/>
      <c r="AJ366" s="4"/>
      <c r="AK366" s="39"/>
      <c r="AL366" s="39"/>
      <c r="AM366" s="31"/>
      <c r="AN366" s="31"/>
      <c r="AO366" s="4"/>
      <c r="AP366" s="39"/>
      <c r="AQ366" s="30"/>
      <c r="AR366" s="31"/>
      <c r="AS366" s="14"/>
      <c r="AT366" s="4"/>
      <c r="AU366" s="39"/>
      <c r="AV366" s="30"/>
      <c r="AW366" s="31"/>
      <c r="AX366" s="14"/>
      <c r="AY366" s="4"/>
      <c r="AZ366" s="39"/>
      <c r="BA366" s="30"/>
      <c r="BB366" s="31"/>
      <c r="BC366" s="31"/>
      <c r="BD366" s="4"/>
      <c r="BE366" s="39"/>
      <c r="BF366" s="30"/>
      <c r="BG366" s="31"/>
      <c r="BH366" s="14"/>
      <c r="BI366" s="4"/>
      <c r="BJ366" s="39"/>
      <c r="BK366" s="30"/>
      <c r="BL366" s="31"/>
      <c r="BM366" s="14"/>
      <c r="BN366" s="4"/>
      <c r="BO366" s="39"/>
      <c r="BP366" s="30"/>
      <c r="BQ366" s="31"/>
      <c r="BR366" s="14"/>
      <c r="BS366" s="4"/>
      <c r="BT366" s="39"/>
      <c r="BU366" s="30"/>
      <c r="BV366" s="31"/>
      <c r="BW366" s="14"/>
      <c r="BX366" s="4"/>
      <c r="BY366" s="39"/>
      <c r="BZ366" s="30"/>
      <c r="CA366" s="31"/>
      <c r="CB366" s="14"/>
      <c r="CC366" s="4"/>
      <c r="CD366" s="35">
        <v>5954</v>
      </c>
      <c r="CE366" s="33"/>
      <c r="CF366" s="31">
        <v>5954</v>
      </c>
      <c r="CG366" s="14">
        <v>214344</v>
      </c>
      <c r="CH366" s="4"/>
      <c r="CI366" s="39">
        <v>7500</v>
      </c>
      <c r="CJ366" s="34">
        <v>0</v>
      </c>
      <c r="CK366" s="31">
        <v>7500</v>
      </c>
      <c r="CL366" s="14">
        <v>270000</v>
      </c>
      <c r="CM366" s="4"/>
      <c r="CN366" s="39"/>
      <c r="CO366" s="30"/>
      <c r="CP366" s="31"/>
      <c r="CQ366" s="14"/>
      <c r="CR366" s="4"/>
      <c r="CS366" s="39"/>
      <c r="CT366" s="39"/>
      <c r="CU366" s="39"/>
      <c r="CV366" s="14"/>
      <c r="CW366" s="4"/>
      <c r="CX366" s="39"/>
      <c r="CY366" s="30"/>
      <c r="CZ366" s="31"/>
      <c r="DA366" s="14"/>
      <c r="DB366" s="286"/>
      <c r="DC366" s="43"/>
      <c r="DD366" s="43"/>
      <c r="DE366" s="14"/>
      <c r="DF366" s="14"/>
      <c r="DG366" s="4"/>
      <c r="DH366" s="39"/>
      <c r="DI366" s="30"/>
      <c r="DJ366" s="31"/>
      <c r="DK366" s="14"/>
      <c r="DL366" s="4"/>
      <c r="DM366" s="39"/>
      <c r="DN366" s="30"/>
      <c r="DO366" s="31"/>
      <c r="DP366" s="14"/>
      <c r="DQ366" s="4"/>
      <c r="DR366" s="39"/>
      <c r="DS366" s="30"/>
      <c r="DT366" s="31"/>
      <c r="DU366" s="14"/>
      <c r="DV366" s="4"/>
      <c r="DW366" s="45">
        <v>8351</v>
      </c>
      <c r="DX366" s="61">
        <v>0</v>
      </c>
      <c r="DY366" s="61">
        <v>8351</v>
      </c>
      <c r="DZ366" s="14">
        <v>300636</v>
      </c>
      <c r="EA366" s="4"/>
      <c r="EB366" s="39"/>
      <c r="EC366" s="44"/>
      <c r="ED366" s="31"/>
      <c r="EE366" s="14"/>
      <c r="EF366" s="4"/>
      <c r="EG366" s="39"/>
      <c r="EH366" s="30"/>
      <c r="EI366" s="31"/>
      <c r="EJ366" s="14"/>
      <c r="EK366" s="4"/>
      <c r="EL366" s="39"/>
      <c r="EM366" s="30"/>
      <c r="EN366" s="31"/>
      <c r="EO366" s="14"/>
      <c r="EP366" s="4"/>
      <c r="EQ366" s="39"/>
      <c r="ER366" s="30"/>
      <c r="ES366" s="31"/>
      <c r="ET366" s="14"/>
      <c r="EU366" s="4"/>
      <c r="EV366" s="39"/>
      <c r="EW366" s="30"/>
      <c r="EX366" s="31"/>
      <c r="EY366" s="14"/>
      <c r="EZ366" s="286"/>
      <c r="FA366" s="39"/>
      <c r="FB366" s="30"/>
      <c r="FC366" s="31"/>
      <c r="FD366" s="14"/>
      <c r="FE366" s="4"/>
      <c r="FF366" s="39"/>
      <c r="FG366" s="30"/>
      <c r="FH366" s="31"/>
      <c r="FI366" s="14"/>
      <c r="FJ366" s="94"/>
      <c r="FK366" s="87">
        <f t="shared" si="393"/>
        <v>3064</v>
      </c>
      <c r="FL366" s="87"/>
      <c r="FM366" s="87"/>
      <c r="FN366" s="87"/>
      <c r="FO366" s="87"/>
      <c r="FP366" s="87"/>
      <c r="FQ366" s="87"/>
      <c r="FR366" s="87"/>
      <c r="FS366" s="87"/>
      <c r="FT366" s="87"/>
      <c r="FU366" s="87"/>
      <c r="FV366" s="87"/>
      <c r="FW366" s="87"/>
      <c r="FX366" s="87"/>
      <c r="FY366" s="87">
        <f t="shared" si="397"/>
        <v>5954</v>
      </c>
      <c r="FZ366" s="87">
        <f t="shared" si="395"/>
        <v>7500</v>
      </c>
      <c r="GA366" s="87"/>
      <c r="GB366" s="87"/>
      <c r="GC366" s="87"/>
      <c r="GD366" s="87"/>
      <c r="GE366" s="87"/>
      <c r="GF366" s="87"/>
      <c r="GG366" s="87"/>
      <c r="GH366" s="87"/>
      <c r="GI366" s="87"/>
      <c r="GJ366" s="87"/>
      <c r="GK366" s="87"/>
      <c r="GL366" s="87"/>
      <c r="GM366" s="87"/>
      <c r="GN366" s="87"/>
      <c r="GO366" s="87"/>
      <c r="GP366" s="95"/>
      <c r="GQ366" s="87">
        <f t="shared" si="394"/>
        <v>3064</v>
      </c>
      <c r="GR366" s="96">
        <f t="shared" si="390"/>
        <v>5954</v>
      </c>
      <c r="GS366" s="20" t="str">
        <f t="shared" si="384"/>
        <v>IMCOLMEDICA S.A</v>
      </c>
      <c r="GT366" s="98">
        <f>GV366*0.8</f>
        <v>5381.6</v>
      </c>
      <c r="GU366" s="98">
        <f>GV366*1.2</f>
        <v>8072.4</v>
      </c>
      <c r="GV366" s="96">
        <f t="shared" si="386"/>
        <v>6727</v>
      </c>
      <c r="GW366" s="87">
        <f>GV366-GR366</f>
        <v>773</v>
      </c>
      <c r="GX366" s="88">
        <f>GW366/GR366</f>
        <v>0.12982868659724556</v>
      </c>
      <c r="GY366" s="96">
        <f t="shared" si="387"/>
        <v>5954</v>
      </c>
      <c r="GZ366" s="96">
        <f t="shared" si="391"/>
        <v>214344</v>
      </c>
      <c r="HB366" s="84" t="s">
        <v>1085</v>
      </c>
    </row>
    <row r="367" spans="1:210" s="27" customFormat="1" ht="30" customHeight="1">
      <c r="A367" s="17">
        <v>351</v>
      </c>
      <c r="B367" s="18" t="s">
        <v>795</v>
      </c>
      <c r="C367" s="53" t="s">
        <v>796</v>
      </c>
      <c r="D367" s="55" t="s">
        <v>963</v>
      </c>
      <c r="E367" s="51">
        <v>1</v>
      </c>
      <c r="F367" s="19" t="s">
        <v>970</v>
      </c>
      <c r="G367" s="20" t="s">
        <v>981</v>
      </c>
      <c r="H367" s="60"/>
      <c r="I367" s="90" t="s">
        <v>1034</v>
      </c>
      <c r="J367" s="14">
        <v>1420000</v>
      </c>
      <c r="K367" s="14"/>
      <c r="L367" s="14">
        <f t="shared" ref="L367:L371" si="421">(J367*13.12%)+J367</f>
        <v>1606304</v>
      </c>
      <c r="M367" s="14">
        <f t="shared" ref="M367:M371" si="422">(L367*9.28%)+L367</f>
        <v>1755369.0112000001</v>
      </c>
      <c r="N367" s="14">
        <f t="shared" ref="N367:N371" si="423">M367</f>
        <v>1755369.0112000001</v>
      </c>
      <c r="O367" s="14">
        <f t="shared" si="392"/>
        <v>1755369.0112000001</v>
      </c>
      <c r="P367" s="286"/>
      <c r="Q367" s="39"/>
      <c r="R367" s="30"/>
      <c r="S367" s="31"/>
      <c r="T367" s="31"/>
      <c r="U367" s="4"/>
      <c r="V367" s="39"/>
      <c r="W367" s="30"/>
      <c r="X367" s="31"/>
      <c r="Y367" s="31"/>
      <c r="Z367" s="286"/>
      <c r="AA367" s="39"/>
      <c r="AB367" s="39"/>
      <c r="AC367" s="31"/>
      <c r="AD367" s="31"/>
      <c r="AE367" s="4"/>
      <c r="AF367" s="39"/>
      <c r="AG367" s="30"/>
      <c r="AH367" s="31"/>
      <c r="AI367" s="31"/>
      <c r="AJ367" s="4"/>
      <c r="AK367" s="39"/>
      <c r="AL367" s="39"/>
      <c r="AM367" s="31"/>
      <c r="AN367" s="31"/>
      <c r="AO367" s="4"/>
      <c r="AP367" s="39"/>
      <c r="AQ367" s="30"/>
      <c r="AR367" s="31"/>
      <c r="AS367" s="14"/>
      <c r="AT367" s="4"/>
      <c r="AU367" s="39"/>
      <c r="AV367" s="30"/>
      <c r="AW367" s="31"/>
      <c r="AX367" s="14"/>
      <c r="AY367" s="4"/>
      <c r="AZ367" s="39"/>
      <c r="BA367" s="30"/>
      <c r="BB367" s="31"/>
      <c r="BC367" s="31"/>
      <c r="BD367" s="4"/>
      <c r="BE367" s="39"/>
      <c r="BF367" s="30"/>
      <c r="BG367" s="31"/>
      <c r="BH367" s="14"/>
      <c r="BI367" s="4"/>
      <c r="BJ367" s="39"/>
      <c r="BK367" s="30"/>
      <c r="BL367" s="31"/>
      <c r="BM367" s="14"/>
      <c r="BN367" s="4"/>
      <c r="BO367" s="39"/>
      <c r="BP367" s="30"/>
      <c r="BQ367" s="31"/>
      <c r="BR367" s="14"/>
      <c r="BS367" s="4"/>
      <c r="BT367" s="39"/>
      <c r="BU367" s="30"/>
      <c r="BV367" s="31"/>
      <c r="BW367" s="14"/>
      <c r="BX367" s="4"/>
      <c r="BY367" s="39"/>
      <c r="BZ367" s="30"/>
      <c r="CA367" s="31"/>
      <c r="CB367" s="14"/>
      <c r="CC367" s="4"/>
      <c r="CD367" s="35"/>
      <c r="CE367" s="33"/>
      <c r="CF367" s="31"/>
      <c r="CG367" s="14"/>
      <c r="CH367" s="4"/>
      <c r="CI367" s="39"/>
      <c r="CJ367" s="30"/>
      <c r="CK367" s="31"/>
      <c r="CL367" s="14"/>
      <c r="CM367" s="4"/>
      <c r="CN367" s="39"/>
      <c r="CO367" s="30"/>
      <c r="CP367" s="31"/>
      <c r="CQ367" s="14"/>
      <c r="CR367" s="4"/>
      <c r="CS367" s="39"/>
      <c r="CT367" s="39"/>
      <c r="CU367" s="39"/>
      <c r="CV367" s="14"/>
      <c r="CW367" s="4"/>
      <c r="CX367" s="39"/>
      <c r="CY367" s="30"/>
      <c r="CZ367" s="31"/>
      <c r="DA367" s="14"/>
      <c r="DB367" s="286"/>
      <c r="DC367" s="43"/>
      <c r="DD367" s="43"/>
      <c r="DE367" s="14"/>
      <c r="DF367" s="14"/>
      <c r="DG367" s="4"/>
      <c r="DH367" s="39"/>
      <c r="DI367" s="30"/>
      <c r="DJ367" s="31"/>
      <c r="DK367" s="14"/>
      <c r="DL367" s="4"/>
      <c r="DM367" s="39"/>
      <c r="DN367" s="30"/>
      <c r="DO367" s="31"/>
      <c r="DP367" s="14"/>
      <c r="DQ367" s="4"/>
      <c r="DR367" s="39"/>
      <c r="DS367" s="30"/>
      <c r="DT367" s="31"/>
      <c r="DU367" s="14"/>
      <c r="DV367" s="4"/>
      <c r="DW367" s="46"/>
      <c r="DX367" s="61"/>
      <c r="DY367" s="61"/>
      <c r="DZ367" s="14"/>
      <c r="EA367" s="4"/>
      <c r="EB367" s="39"/>
      <c r="EC367" s="44"/>
      <c r="ED367" s="31"/>
      <c r="EE367" s="14"/>
      <c r="EF367" s="4"/>
      <c r="EG367" s="39"/>
      <c r="EH367" s="30"/>
      <c r="EI367" s="31"/>
      <c r="EJ367" s="14"/>
      <c r="EK367" s="4"/>
      <c r="EL367" s="39"/>
      <c r="EM367" s="30"/>
      <c r="EN367" s="31"/>
      <c r="EO367" s="14"/>
      <c r="EP367" s="4"/>
      <c r="EQ367" s="39"/>
      <c r="ER367" s="30"/>
      <c r="ES367" s="31"/>
      <c r="ET367" s="14"/>
      <c r="EU367" s="4"/>
      <c r="EV367" s="39"/>
      <c r="EW367" s="30"/>
      <c r="EX367" s="31"/>
      <c r="EY367" s="14"/>
      <c r="EZ367" s="286"/>
      <c r="FA367" s="39"/>
      <c r="FB367" s="30"/>
      <c r="FC367" s="31"/>
      <c r="FD367" s="14"/>
      <c r="FE367" s="4"/>
      <c r="FF367" s="39"/>
      <c r="FG367" s="30"/>
      <c r="FH367" s="31"/>
      <c r="FI367" s="14"/>
      <c r="FJ367" s="94"/>
      <c r="FK367" s="87">
        <f t="shared" si="393"/>
        <v>1755369.0112000001</v>
      </c>
      <c r="FL367" s="87"/>
      <c r="FM367" s="87"/>
      <c r="FN367" s="87"/>
      <c r="FO367" s="87"/>
      <c r="FP367" s="87"/>
      <c r="FQ367" s="87"/>
      <c r="FR367" s="87"/>
      <c r="FS367" s="87"/>
      <c r="FT367" s="87"/>
      <c r="FU367" s="87"/>
      <c r="FV367" s="87"/>
      <c r="FW367" s="87"/>
      <c r="FX367" s="87"/>
      <c r="FY367" s="87"/>
      <c r="FZ367" s="87"/>
      <c r="GA367" s="87"/>
      <c r="GB367" s="87"/>
      <c r="GC367" s="87"/>
      <c r="GD367" s="87"/>
      <c r="GE367" s="87"/>
      <c r="GF367" s="87"/>
      <c r="GG367" s="87"/>
      <c r="GH367" s="87"/>
      <c r="GI367" s="87"/>
      <c r="GJ367" s="87"/>
      <c r="GK367" s="87"/>
      <c r="GL367" s="87"/>
      <c r="GM367" s="87"/>
      <c r="GN367" s="87"/>
      <c r="GO367" s="87"/>
      <c r="GP367" s="95"/>
      <c r="GQ367" s="87">
        <f t="shared" si="394"/>
        <v>1755369.0112000001</v>
      </c>
      <c r="GR367" s="96">
        <f t="shared" si="390"/>
        <v>0</v>
      </c>
      <c r="GS367" s="20" t="s">
        <v>1021</v>
      </c>
      <c r="GT367" s="96">
        <f t="shared" si="396"/>
        <v>1404295.2089600002</v>
      </c>
      <c r="GU367" s="96">
        <f t="shared" si="399"/>
        <v>0</v>
      </c>
      <c r="GV367" s="96">
        <v>0</v>
      </c>
      <c r="GW367" s="87">
        <v>0</v>
      </c>
      <c r="GX367" s="88">
        <f>GW367/GQ367</f>
        <v>0</v>
      </c>
      <c r="GY367" s="96">
        <f>GQ367</f>
        <v>1755369.0112000001</v>
      </c>
      <c r="GZ367" s="96">
        <f t="shared" si="391"/>
        <v>1755369.0112000001</v>
      </c>
    </row>
    <row r="368" spans="1:210" s="27" customFormat="1" ht="30" customHeight="1">
      <c r="A368" s="17">
        <v>352</v>
      </c>
      <c r="B368" s="18" t="s">
        <v>797</v>
      </c>
      <c r="C368" s="53" t="s">
        <v>798</v>
      </c>
      <c r="D368" s="55" t="s">
        <v>964</v>
      </c>
      <c r="E368" s="51">
        <v>1</v>
      </c>
      <c r="F368" s="19" t="s">
        <v>970</v>
      </c>
      <c r="G368" s="20" t="s">
        <v>981</v>
      </c>
      <c r="H368" s="60"/>
      <c r="I368" s="90" t="s">
        <v>1035</v>
      </c>
      <c r="J368" s="14">
        <v>618800</v>
      </c>
      <c r="K368" s="14"/>
      <c r="L368" s="14">
        <f t="shared" si="421"/>
        <v>699986.55999999994</v>
      </c>
      <c r="M368" s="14">
        <f t="shared" si="422"/>
        <v>764945.31276799995</v>
      </c>
      <c r="N368" s="14">
        <f t="shared" si="423"/>
        <v>764945.31276799995</v>
      </c>
      <c r="O368" s="14">
        <f t="shared" si="392"/>
        <v>764945.31276799995</v>
      </c>
      <c r="P368" s="286"/>
      <c r="Q368" s="39"/>
      <c r="R368" s="30"/>
      <c r="S368" s="31"/>
      <c r="T368" s="31"/>
      <c r="U368" s="4"/>
      <c r="V368" s="39"/>
      <c r="W368" s="30"/>
      <c r="X368" s="31"/>
      <c r="Y368" s="31"/>
      <c r="Z368" s="286"/>
      <c r="AA368" s="39"/>
      <c r="AB368" s="39"/>
      <c r="AC368" s="31"/>
      <c r="AD368" s="31"/>
      <c r="AE368" s="4"/>
      <c r="AF368" s="39"/>
      <c r="AG368" s="30"/>
      <c r="AH368" s="31"/>
      <c r="AI368" s="31"/>
      <c r="AJ368" s="4"/>
      <c r="AK368" s="39"/>
      <c r="AL368" s="39"/>
      <c r="AM368" s="31"/>
      <c r="AN368" s="31"/>
      <c r="AO368" s="4"/>
      <c r="AP368" s="39"/>
      <c r="AQ368" s="30"/>
      <c r="AR368" s="31"/>
      <c r="AS368" s="14"/>
      <c r="AT368" s="4"/>
      <c r="AU368" s="39"/>
      <c r="AV368" s="30"/>
      <c r="AW368" s="31"/>
      <c r="AX368" s="14"/>
      <c r="AY368" s="4"/>
      <c r="AZ368" s="39"/>
      <c r="BA368" s="30"/>
      <c r="BB368" s="31"/>
      <c r="BC368" s="31"/>
      <c r="BD368" s="4"/>
      <c r="BE368" s="39"/>
      <c r="BF368" s="30"/>
      <c r="BG368" s="31"/>
      <c r="BH368" s="14"/>
      <c r="BI368" s="4"/>
      <c r="BJ368" s="39"/>
      <c r="BK368" s="30"/>
      <c r="BL368" s="31"/>
      <c r="BM368" s="14"/>
      <c r="BN368" s="4"/>
      <c r="BO368" s="39"/>
      <c r="BP368" s="30"/>
      <c r="BQ368" s="31"/>
      <c r="BR368" s="14"/>
      <c r="BS368" s="4"/>
      <c r="BT368" s="39"/>
      <c r="BU368" s="30"/>
      <c r="BV368" s="31"/>
      <c r="BW368" s="14"/>
      <c r="BX368" s="4"/>
      <c r="BY368" s="39"/>
      <c r="BZ368" s="30"/>
      <c r="CA368" s="31"/>
      <c r="CB368" s="14"/>
      <c r="CC368" s="4"/>
      <c r="CD368" s="35"/>
      <c r="CE368" s="33"/>
      <c r="CF368" s="31"/>
      <c r="CG368" s="14"/>
      <c r="CH368" s="4"/>
      <c r="CI368" s="39"/>
      <c r="CJ368" s="30"/>
      <c r="CK368" s="31"/>
      <c r="CL368" s="14"/>
      <c r="CM368" s="4"/>
      <c r="CN368" s="39">
        <v>481950</v>
      </c>
      <c r="CO368" s="14">
        <v>91570.5</v>
      </c>
      <c r="CP368" s="31">
        <v>573520.5</v>
      </c>
      <c r="CQ368" s="14">
        <v>573520.5</v>
      </c>
      <c r="CR368" s="4"/>
      <c r="CS368" s="39"/>
      <c r="CT368" s="39"/>
      <c r="CU368" s="39"/>
      <c r="CV368" s="14"/>
      <c r="CW368" s="4"/>
      <c r="CX368" s="39"/>
      <c r="CY368" s="30"/>
      <c r="CZ368" s="31"/>
      <c r="DA368" s="14"/>
      <c r="DB368" s="286"/>
      <c r="DC368" s="43"/>
      <c r="DD368" s="43"/>
      <c r="DE368" s="14"/>
      <c r="DF368" s="14"/>
      <c r="DG368" s="4"/>
      <c r="DH368" s="39"/>
      <c r="DI368" s="30"/>
      <c r="DJ368" s="31"/>
      <c r="DK368" s="14"/>
      <c r="DL368" s="4"/>
      <c r="DM368" s="39"/>
      <c r="DN368" s="30"/>
      <c r="DO368" s="31"/>
      <c r="DP368" s="14"/>
      <c r="DQ368" s="4"/>
      <c r="DR368" s="39"/>
      <c r="DS368" s="30"/>
      <c r="DT368" s="31"/>
      <c r="DU368" s="14"/>
      <c r="DV368" s="4"/>
      <c r="DW368" s="46"/>
      <c r="DX368" s="61"/>
      <c r="DY368" s="61"/>
      <c r="DZ368" s="14"/>
      <c r="EA368" s="4"/>
      <c r="EB368" s="39"/>
      <c r="EC368" s="44"/>
      <c r="ED368" s="31"/>
      <c r="EE368" s="14"/>
      <c r="EF368" s="4"/>
      <c r="EG368" s="39"/>
      <c r="EH368" s="30"/>
      <c r="EI368" s="31"/>
      <c r="EJ368" s="14"/>
      <c r="EK368" s="4"/>
      <c r="EL368" s="39"/>
      <c r="EM368" s="30"/>
      <c r="EN368" s="31"/>
      <c r="EO368" s="14"/>
      <c r="EP368" s="4"/>
      <c r="EQ368" s="39"/>
      <c r="ER368" s="30"/>
      <c r="ES368" s="31"/>
      <c r="ET368" s="14"/>
      <c r="EU368" s="4"/>
      <c r="EV368" s="39"/>
      <c r="EW368" s="30"/>
      <c r="EX368" s="31"/>
      <c r="EY368" s="14"/>
      <c r="EZ368" s="286"/>
      <c r="FA368" s="39"/>
      <c r="FB368" s="30"/>
      <c r="FC368" s="31"/>
      <c r="FD368" s="14"/>
      <c r="FE368" s="4"/>
      <c r="FF368" s="39"/>
      <c r="FG368" s="30"/>
      <c r="FH368" s="31"/>
      <c r="FI368" s="14"/>
      <c r="FJ368" s="94"/>
      <c r="FK368" s="87">
        <f t="shared" si="393"/>
        <v>764945.31276799995</v>
      </c>
      <c r="FL368" s="87"/>
      <c r="FM368" s="87"/>
      <c r="FN368" s="87"/>
      <c r="FO368" s="87"/>
      <c r="FP368" s="87"/>
      <c r="FQ368" s="87"/>
      <c r="FR368" s="87"/>
      <c r="FS368" s="87"/>
      <c r="FT368" s="87"/>
      <c r="FU368" s="87"/>
      <c r="FV368" s="87"/>
      <c r="FW368" s="87"/>
      <c r="FX368" s="87"/>
      <c r="FY368" s="87"/>
      <c r="FZ368" s="87"/>
      <c r="GA368" s="87">
        <f t="shared" si="414"/>
        <v>573520.5</v>
      </c>
      <c r="GB368" s="87"/>
      <c r="GC368" s="87"/>
      <c r="GD368" s="87"/>
      <c r="GE368" s="87"/>
      <c r="GF368" s="87"/>
      <c r="GG368" s="87"/>
      <c r="GH368" s="87"/>
      <c r="GI368" s="87"/>
      <c r="GJ368" s="87"/>
      <c r="GK368" s="87"/>
      <c r="GL368" s="87"/>
      <c r="GM368" s="87"/>
      <c r="GN368" s="87"/>
      <c r="GO368" s="87"/>
      <c r="GP368" s="95"/>
      <c r="GQ368" s="87">
        <f t="shared" si="394"/>
        <v>764945.31276799995</v>
      </c>
      <c r="GR368" s="96">
        <f t="shared" si="390"/>
        <v>573520.5</v>
      </c>
      <c r="GS368" s="20" t="str">
        <f>INDEX($FL$15:$GO$15,1,MATCH(GR368,FL368:GO368,0))</f>
        <v>LABORATORIOS GOTHAPLAST LTDA</v>
      </c>
      <c r="GT368" s="96">
        <f t="shared" si="396"/>
        <v>611956.2502144</v>
      </c>
      <c r="GU368" s="96">
        <f t="shared" si="399"/>
        <v>688224.6</v>
      </c>
      <c r="GV368" s="96">
        <f>AVERAGE(FL368:GO368)</f>
        <v>573520.5</v>
      </c>
      <c r="GW368" s="87">
        <f>GV368-GR368</f>
        <v>0</v>
      </c>
      <c r="GX368" s="88">
        <f>GW368/GR368</f>
        <v>0</v>
      </c>
      <c r="GY368" s="96">
        <f>GR368</f>
        <v>573520.5</v>
      </c>
      <c r="GZ368" s="96">
        <f t="shared" si="391"/>
        <v>573520.5</v>
      </c>
    </row>
    <row r="369" spans="1:210" s="27" customFormat="1" ht="30" customHeight="1">
      <c r="A369" s="17">
        <v>353</v>
      </c>
      <c r="B369" s="18" t="s">
        <v>799</v>
      </c>
      <c r="C369" s="53" t="s">
        <v>800</v>
      </c>
      <c r="D369" s="55"/>
      <c r="E369" s="51">
        <v>78</v>
      </c>
      <c r="F369" s="19" t="s">
        <v>970</v>
      </c>
      <c r="G369" s="20" t="s">
        <v>981</v>
      </c>
      <c r="H369" s="60"/>
      <c r="I369" s="90" t="s">
        <v>1046</v>
      </c>
      <c r="J369" s="14">
        <v>164696</v>
      </c>
      <c r="K369" s="14"/>
      <c r="L369" s="14">
        <f t="shared" si="421"/>
        <v>186304.1152</v>
      </c>
      <c r="M369" s="14">
        <f t="shared" si="422"/>
        <v>203593.13709055999</v>
      </c>
      <c r="N369" s="14">
        <f t="shared" si="423"/>
        <v>203593.13709055999</v>
      </c>
      <c r="O369" s="14">
        <f t="shared" si="392"/>
        <v>15880264.69306368</v>
      </c>
      <c r="P369" s="286"/>
      <c r="Q369" s="39"/>
      <c r="R369" s="30"/>
      <c r="S369" s="31"/>
      <c r="T369" s="31"/>
      <c r="U369" s="4"/>
      <c r="V369" s="39"/>
      <c r="W369" s="30"/>
      <c r="X369" s="31"/>
      <c r="Y369" s="31"/>
      <c r="Z369" s="286"/>
      <c r="AA369" s="39"/>
      <c r="AB369" s="39"/>
      <c r="AC369" s="31"/>
      <c r="AD369" s="31"/>
      <c r="AE369" s="4"/>
      <c r="AF369" s="39"/>
      <c r="AG369" s="30"/>
      <c r="AH369" s="31"/>
      <c r="AI369" s="31"/>
      <c r="AJ369" s="4"/>
      <c r="AK369" s="39"/>
      <c r="AL369" s="39"/>
      <c r="AM369" s="31"/>
      <c r="AN369" s="31"/>
      <c r="AO369" s="4"/>
      <c r="AP369" s="39"/>
      <c r="AQ369" s="30"/>
      <c r="AR369" s="31"/>
      <c r="AS369" s="14"/>
      <c r="AT369" s="4"/>
      <c r="AU369" s="39"/>
      <c r="AV369" s="30"/>
      <c r="AW369" s="31"/>
      <c r="AX369" s="14"/>
      <c r="AY369" s="4"/>
      <c r="AZ369" s="39"/>
      <c r="BA369" s="30"/>
      <c r="BB369" s="31"/>
      <c r="BC369" s="31"/>
      <c r="BD369" s="4"/>
      <c r="BE369" s="39"/>
      <c r="BF369" s="30"/>
      <c r="BG369" s="31"/>
      <c r="BH369" s="14"/>
      <c r="BI369" s="4"/>
      <c r="BJ369" s="39"/>
      <c r="BK369" s="30"/>
      <c r="BL369" s="31"/>
      <c r="BM369" s="14"/>
      <c r="BN369" s="4"/>
      <c r="BO369" s="39"/>
      <c r="BP369" s="30"/>
      <c r="BQ369" s="31"/>
      <c r="BR369" s="14"/>
      <c r="BS369" s="4"/>
      <c r="BT369" s="39"/>
      <c r="BU369" s="30"/>
      <c r="BV369" s="31"/>
      <c r="BW369" s="14"/>
      <c r="BX369" s="4"/>
      <c r="BY369" s="39"/>
      <c r="BZ369" s="30"/>
      <c r="CA369" s="31"/>
      <c r="CB369" s="14"/>
      <c r="CC369" s="4"/>
      <c r="CD369" s="35"/>
      <c r="CE369" s="33"/>
      <c r="CF369" s="31"/>
      <c r="CG369" s="14"/>
      <c r="CH369" s="4"/>
      <c r="CI369" s="39"/>
      <c r="CJ369" s="30"/>
      <c r="CK369" s="31"/>
      <c r="CL369" s="14"/>
      <c r="CM369" s="4"/>
      <c r="CN369" s="39"/>
      <c r="CO369" s="30"/>
      <c r="CP369" s="31"/>
      <c r="CQ369" s="14"/>
      <c r="CR369" s="4"/>
      <c r="CS369" s="39">
        <v>162000</v>
      </c>
      <c r="CT369" s="14">
        <v>30780</v>
      </c>
      <c r="CU369" s="39">
        <v>192780</v>
      </c>
      <c r="CV369" s="14">
        <v>15036840</v>
      </c>
      <c r="CW369" s="4"/>
      <c r="CX369" s="39"/>
      <c r="CY369" s="30"/>
      <c r="CZ369" s="31"/>
      <c r="DA369" s="14"/>
      <c r="DB369" s="286"/>
      <c r="DC369" s="43">
        <v>35425</v>
      </c>
      <c r="DD369" s="43">
        <v>6730.75</v>
      </c>
      <c r="DE369" s="14">
        <v>42155.75</v>
      </c>
      <c r="DF369" s="14">
        <v>3288148.5</v>
      </c>
      <c r="DG369" s="4"/>
      <c r="DH369" s="39"/>
      <c r="DI369" s="30"/>
      <c r="DJ369" s="31"/>
      <c r="DK369" s="14"/>
      <c r="DL369" s="4"/>
      <c r="DM369" s="39"/>
      <c r="DN369" s="30"/>
      <c r="DO369" s="31"/>
      <c r="DP369" s="14"/>
      <c r="DQ369" s="4"/>
      <c r="DR369" s="39"/>
      <c r="DS369" s="30"/>
      <c r="DT369" s="31"/>
      <c r="DU369" s="14"/>
      <c r="DV369" s="4"/>
      <c r="DW369" s="45">
        <v>210863</v>
      </c>
      <c r="DX369" s="14">
        <v>40063.97</v>
      </c>
      <c r="DY369" s="61">
        <v>250926.97</v>
      </c>
      <c r="DZ369" s="14">
        <v>19572303.66</v>
      </c>
      <c r="EA369" s="4"/>
      <c r="EB369" s="39"/>
      <c r="EC369" s="44"/>
      <c r="ED369" s="31"/>
      <c r="EE369" s="14"/>
      <c r="EF369" s="4"/>
      <c r="EG369" s="39"/>
      <c r="EH369" s="30"/>
      <c r="EI369" s="31"/>
      <c r="EJ369" s="14"/>
      <c r="EK369" s="4"/>
      <c r="EL369" s="39"/>
      <c r="EM369" s="30"/>
      <c r="EN369" s="31"/>
      <c r="EO369" s="14"/>
      <c r="EP369" s="4"/>
      <c r="EQ369" s="39"/>
      <c r="ER369" s="30"/>
      <c r="ES369" s="31"/>
      <c r="ET369" s="14"/>
      <c r="EU369" s="4"/>
      <c r="EV369" s="39"/>
      <c r="EW369" s="30"/>
      <c r="EX369" s="31"/>
      <c r="EY369" s="14"/>
      <c r="EZ369" s="286"/>
      <c r="FA369" s="39">
        <v>183333.33333333334</v>
      </c>
      <c r="FB369" s="14">
        <v>34833.333333333336</v>
      </c>
      <c r="FC369" s="31">
        <v>218166.66666666669</v>
      </c>
      <c r="FD369" s="14">
        <v>17017000</v>
      </c>
      <c r="FE369" s="4"/>
      <c r="FF369" s="39"/>
      <c r="FG369" s="30"/>
      <c r="FH369" s="31"/>
      <c r="FI369" s="14"/>
      <c r="FJ369" s="94"/>
      <c r="FK369" s="87">
        <f t="shared" si="393"/>
        <v>203593.13709055999</v>
      </c>
      <c r="FL369" s="87"/>
      <c r="FM369" s="87"/>
      <c r="FN369" s="87"/>
      <c r="FO369" s="87"/>
      <c r="FP369" s="87"/>
      <c r="FQ369" s="87"/>
      <c r="FR369" s="87"/>
      <c r="FS369" s="87"/>
      <c r="FT369" s="87"/>
      <c r="FU369" s="87"/>
      <c r="FV369" s="87"/>
      <c r="FW369" s="87"/>
      <c r="FX369" s="87"/>
      <c r="FY369" s="87"/>
      <c r="FZ369" s="87"/>
      <c r="GA369" s="87"/>
      <c r="GB369" s="87">
        <f t="shared" si="412"/>
        <v>192780</v>
      </c>
      <c r="GC369" s="87"/>
      <c r="GD369" s="87"/>
      <c r="GE369" s="87"/>
      <c r="GF369" s="87"/>
      <c r="GG369" s="87"/>
      <c r="GH369" s="87">
        <f t="shared" si="402"/>
        <v>250926.97</v>
      </c>
      <c r="GI369" s="87"/>
      <c r="GJ369" s="87"/>
      <c r="GK369" s="87"/>
      <c r="GL369" s="87"/>
      <c r="GM369" s="87"/>
      <c r="GN369" s="87">
        <f t="shared" ref="GN369" si="424">FC369</f>
        <v>218166.66666666669</v>
      </c>
      <c r="GO369" s="87"/>
      <c r="GP369" s="95"/>
      <c r="GQ369" s="87">
        <f t="shared" si="394"/>
        <v>203593.13709055999</v>
      </c>
      <c r="GR369" s="96">
        <f t="shared" si="390"/>
        <v>192780</v>
      </c>
      <c r="GS369" s="20" t="str">
        <f>INDEX($FL$15:$GO$15,1,MATCH(GR369,FL369:GO369,0))</f>
        <v>LM INSTRUMENTS S.A.</v>
      </c>
      <c r="GT369" s="98">
        <f t="shared" si="396"/>
        <v>162874.50967244801</v>
      </c>
      <c r="GU369" s="98">
        <f>FK369*1.2</f>
        <v>244311.76450867197</v>
      </c>
      <c r="GV369" s="96">
        <f>AVERAGE(FL369:GO369)</f>
        <v>220624.54555555558</v>
      </c>
      <c r="GW369" s="87">
        <f>GR369-GQ369</f>
        <v>-10813.137090559991</v>
      </c>
      <c r="GX369" s="88">
        <f>GW369/GQ369</f>
        <v>-5.3111500933109616E-2</v>
      </c>
      <c r="GY369" s="96">
        <f>GR369</f>
        <v>192780</v>
      </c>
      <c r="GZ369" s="96">
        <f t="shared" si="391"/>
        <v>15036840</v>
      </c>
      <c r="HB369" s="84"/>
    </row>
    <row r="370" spans="1:210" s="27" customFormat="1" ht="30" customHeight="1">
      <c r="A370" s="17">
        <v>354</v>
      </c>
      <c r="B370" s="18" t="s">
        <v>801</v>
      </c>
      <c r="C370" s="53" t="s">
        <v>802</v>
      </c>
      <c r="D370" s="55"/>
      <c r="E370" s="51">
        <v>1</v>
      </c>
      <c r="F370" s="19" t="s">
        <v>970</v>
      </c>
      <c r="G370" s="20" t="s">
        <v>981</v>
      </c>
      <c r="H370" s="60"/>
      <c r="I370" s="90" t="s">
        <v>1039</v>
      </c>
      <c r="J370" s="14">
        <v>895082</v>
      </c>
      <c r="K370" s="14"/>
      <c r="L370" s="14">
        <f t="shared" si="421"/>
        <v>1012516.7583999999</v>
      </c>
      <c r="M370" s="14">
        <f t="shared" si="422"/>
        <v>1106478.31357952</v>
      </c>
      <c r="N370" s="14">
        <f t="shared" si="423"/>
        <v>1106478.31357952</v>
      </c>
      <c r="O370" s="14">
        <f t="shared" si="392"/>
        <v>1106478.31357952</v>
      </c>
      <c r="P370" s="286"/>
      <c r="Q370" s="39"/>
      <c r="R370" s="30"/>
      <c r="S370" s="31"/>
      <c r="T370" s="31"/>
      <c r="U370" s="4"/>
      <c r="V370" s="39"/>
      <c r="W370" s="30"/>
      <c r="X370" s="31"/>
      <c r="Y370" s="31"/>
      <c r="Z370" s="286"/>
      <c r="AA370" s="39"/>
      <c r="AB370" s="39"/>
      <c r="AC370" s="31"/>
      <c r="AD370" s="31"/>
      <c r="AE370" s="4"/>
      <c r="AF370" s="39"/>
      <c r="AG370" s="30"/>
      <c r="AH370" s="31"/>
      <c r="AI370" s="31"/>
      <c r="AJ370" s="4"/>
      <c r="AK370" s="39"/>
      <c r="AL370" s="39"/>
      <c r="AM370" s="31"/>
      <c r="AN370" s="31"/>
      <c r="AO370" s="4"/>
      <c r="AP370" s="39"/>
      <c r="AQ370" s="30"/>
      <c r="AR370" s="31"/>
      <c r="AS370" s="14"/>
      <c r="AT370" s="4"/>
      <c r="AU370" s="39"/>
      <c r="AV370" s="30"/>
      <c r="AW370" s="31"/>
      <c r="AX370" s="14"/>
      <c r="AY370" s="4"/>
      <c r="AZ370" s="39"/>
      <c r="BA370" s="30"/>
      <c r="BB370" s="31"/>
      <c r="BC370" s="31"/>
      <c r="BD370" s="4"/>
      <c r="BE370" s="39"/>
      <c r="BF370" s="30"/>
      <c r="BG370" s="31"/>
      <c r="BH370" s="14"/>
      <c r="BI370" s="4"/>
      <c r="BJ370" s="39"/>
      <c r="BK370" s="30"/>
      <c r="BL370" s="31"/>
      <c r="BM370" s="14"/>
      <c r="BN370" s="4"/>
      <c r="BO370" s="39"/>
      <c r="BP370" s="30"/>
      <c r="BQ370" s="31"/>
      <c r="BR370" s="14"/>
      <c r="BS370" s="4"/>
      <c r="BT370" s="39"/>
      <c r="BU370" s="30"/>
      <c r="BV370" s="31"/>
      <c r="BW370" s="14"/>
      <c r="BX370" s="4"/>
      <c r="BY370" s="39"/>
      <c r="BZ370" s="30"/>
      <c r="CA370" s="31"/>
      <c r="CB370" s="14"/>
      <c r="CC370" s="4"/>
      <c r="CD370" s="35"/>
      <c r="CE370" s="33"/>
      <c r="CF370" s="31"/>
      <c r="CG370" s="14"/>
      <c r="CH370" s="4"/>
      <c r="CI370" s="39"/>
      <c r="CJ370" s="30"/>
      <c r="CK370" s="31"/>
      <c r="CL370" s="14"/>
      <c r="CM370" s="4"/>
      <c r="CN370" s="39"/>
      <c r="CO370" s="30"/>
      <c r="CP370" s="31"/>
      <c r="CQ370" s="14"/>
      <c r="CR370" s="4"/>
      <c r="CS370" s="39"/>
      <c r="CT370" s="39"/>
      <c r="CU370" s="39"/>
      <c r="CV370" s="14"/>
      <c r="CW370" s="4"/>
      <c r="CX370" s="39"/>
      <c r="CY370" s="30"/>
      <c r="CZ370" s="31"/>
      <c r="DA370" s="14"/>
      <c r="DB370" s="286"/>
      <c r="DC370" s="43"/>
      <c r="DD370" s="43"/>
      <c r="DE370" s="14"/>
      <c r="DF370" s="14"/>
      <c r="DG370" s="4"/>
      <c r="DH370" s="39"/>
      <c r="DI370" s="30"/>
      <c r="DJ370" s="31"/>
      <c r="DK370" s="14"/>
      <c r="DL370" s="4"/>
      <c r="DM370" s="39"/>
      <c r="DN370" s="30"/>
      <c r="DO370" s="31"/>
      <c r="DP370" s="14"/>
      <c r="DQ370" s="4"/>
      <c r="DR370" s="39"/>
      <c r="DS370" s="30"/>
      <c r="DT370" s="31"/>
      <c r="DU370" s="14"/>
      <c r="DV370" s="4"/>
      <c r="DW370" s="45">
        <v>905125</v>
      </c>
      <c r="DX370" s="14">
        <v>171973.75</v>
      </c>
      <c r="DY370" s="61">
        <v>1077098.75</v>
      </c>
      <c r="DZ370" s="14">
        <v>1077098.75</v>
      </c>
      <c r="EA370" s="4"/>
      <c r="EB370" s="39"/>
      <c r="EC370" s="44"/>
      <c r="ED370" s="31"/>
      <c r="EE370" s="14"/>
      <c r="EF370" s="4"/>
      <c r="EG370" s="39"/>
      <c r="EH370" s="30"/>
      <c r="EI370" s="31"/>
      <c r="EJ370" s="14"/>
      <c r="EK370" s="4"/>
      <c r="EL370" s="39"/>
      <c r="EM370" s="30"/>
      <c r="EN370" s="31"/>
      <c r="EO370" s="14"/>
      <c r="EP370" s="4"/>
      <c r="EQ370" s="39"/>
      <c r="ER370" s="30"/>
      <c r="ES370" s="31"/>
      <c r="ET370" s="14"/>
      <c r="EU370" s="4"/>
      <c r="EV370" s="39"/>
      <c r="EW370" s="30"/>
      <c r="EX370" s="31"/>
      <c r="EY370" s="14"/>
      <c r="EZ370" s="286"/>
      <c r="FA370" s="39"/>
      <c r="FB370" s="30"/>
      <c r="FC370" s="31"/>
      <c r="FD370" s="14"/>
      <c r="FE370" s="4"/>
      <c r="FF370" s="39"/>
      <c r="FG370" s="30"/>
      <c r="FH370" s="31"/>
      <c r="FI370" s="14"/>
      <c r="FJ370" s="94"/>
      <c r="FK370" s="87">
        <f t="shared" si="393"/>
        <v>1106478.31357952</v>
      </c>
      <c r="FL370" s="87"/>
      <c r="FM370" s="87"/>
      <c r="FN370" s="87"/>
      <c r="FO370" s="87"/>
      <c r="FP370" s="87"/>
      <c r="FQ370" s="87"/>
      <c r="FR370" s="87"/>
      <c r="FS370" s="87"/>
      <c r="FT370" s="87"/>
      <c r="FU370" s="87"/>
      <c r="FV370" s="87"/>
      <c r="FW370" s="87"/>
      <c r="FX370" s="87"/>
      <c r="FY370" s="87"/>
      <c r="FZ370" s="87"/>
      <c r="GA370" s="87"/>
      <c r="GB370" s="87"/>
      <c r="GC370" s="87"/>
      <c r="GD370" s="87"/>
      <c r="GE370" s="87"/>
      <c r="GF370" s="87"/>
      <c r="GG370" s="87"/>
      <c r="GH370" s="87">
        <f t="shared" si="402"/>
        <v>1077098.75</v>
      </c>
      <c r="GI370" s="87"/>
      <c r="GJ370" s="87"/>
      <c r="GK370" s="87"/>
      <c r="GL370" s="87"/>
      <c r="GM370" s="87"/>
      <c r="GN370" s="87"/>
      <c r="GO370" s="87"/>
      <c r="GP370" s="95"/>
      <c r="GQ370" s="87">
        <f t="shared" si="394"/>
        <v>1106478.31357952</v>
      </c>
      <c r="GR370" s="96">
        <f t="shared" si="390"/>
        <v>1077098.75</v>
      </c>
      <c r="GS370" s="20" t="str">
        <f>INDEX($FL$15:$GO$15,1,MATCH(GR370,FL370:GO370,0))</f>
        <v>RAFAEL ANTONIO SALAMANCA</v>
      </c>
      <c r="GT370" s="96">
        <f t="shared" si="396"/>
        <v>885182.65086361603</v>
      </c>
      <c r="GU370" s="96">
        <f t="shared" si="399"/>
        <v>1292518.5</v>
      </c>
      <c r="GV370" s="96">
        <f>AVERAGE(FL370:GO370)</f>
        <v>1077098.75</v>
      </c>
      <c r="GW370" s="87">
        <f>GR370-GQ370</f>
        <v>-29379.563579519978</v>
      </c>
      <c r="GX370" s="88">
        <f>GW370/GQ370</f>
        <v>-2.6552317581783801E-2</v>
      </c>
      <c r="GY370" s="96">
        <f>GR370</f>
        <v>1077098.75</v>
      </c>
      <c r="GZ370" s="96">
        <f t="shared" si="391"/>
        <v>1077098.75</v>
      </c>
    </row>
    <row r="371" spans="1:210" s="27" customFormat="1" ht="30" customHeight="1">
      <c r="A371" s="17">
        <v>355</v>
      </c>
      <c r="B371" s="18" t="s">
        <v>803</v>
      </c>
      <c r="C371" s="53" t="s">
        <v>804</v>
      </c>
      <c r="D371" s="55" t="s">
        <v>965</v>
      </c>
      <c r="E371" s="51">
        <v>2</v>
      </c>
      <c r="F371" s="19" t="s">
        <v>973</v>
      </c>
      <c r="G371" s="20" t="s">
        <v>981</v>
      </c>
      <c r="H371" s="60"/>
      <c r="I371" s="90" t="s">
        <v>1050</v>
      </c>
      <c r="J371" s="14">
        <v>148000</v>
      </c>
      <c r="K371" s="14"/>
      <c r="L371" s="14">
        <f t="shared" si="421"/>
        <v>167417.60000000001</v>
      </c>
      <c r="M371" s="14">
        <f t="shared" si="422"/>
        <v>182953.95328000002</v>
      </c>
      <c r="N371" s="14">
        <f t="shared" si="423"/>
        <v>182953.95328000002</v>
      </c>
      <c r="O371" s="14">
        <f t="shared" si="392"/>
        <v>365907.90656000003</v>
      </c>
      <c r="P371" s="286"/>
      <c r="Q371" s="39"/>
      <c r="R371" s="30"/>
      <c r="S371" s="31"/>
      <c r="T371" s="31"/>
      <c r="U371" s="4"/>
      <c r="V371" s="39"/>
      <c r="W371" s="30"/>
      <c r="X371" s="31"/>
      <c r="Y371" s="31"/>
      <c r="Z371" s="286"/>
      <c r="AA371" s="39"/>
      <c r="AB371" s="39"/>
      <c r="AC371" s="31"/>
      <c r="AD371" s="31"/>
      <c r="AE371" s="4"/>
      <c r="AF371" s="39"/>
      <c r="AG371" s="30"/>
      <c r="AH371" s="31"/>
      <c r="AI371" s="31"/>
      <c r="AJ371" s="4"/>
      <c r="AK371" s="39"/>
      <c r="AL371" s="39"/>
      <c r="AM371" s="31"/>
      <c r="AN371" s="31"/>
      <c r="AO371" s="4"/>
      <c r="AP371" s="39"/>
      <c r="AQ371" s="30"/>
      <c r="AR371" s="31"/>
      <c r="AS371" s="14"/>
      <c r="AT371" s="4"/>
      <c r="AU371" s="39"/>
      <c r="AV371" s="30"/>
      <c r="AW371" s="31"/>
      <c r="AX371" s="14"/>
      <c r="AY371" s="4"/>
      <c r="AZ371" s="39"/>
      <c r="BA371" s="30"/>
      <c r="BB371" s="31"/>
      <c r="BC371" s="31"/>
      <c r="BD371" s="4"/>
      <c r="BE371" s="39"/>
      <c r="BF371" s="30"/>
      <c r="BG371" s="31"/>
      <c r="BH371" s="14"/>
      <c r="BI371" s="4"/>
      <c r="BJ371" s="39"/>
      <c r="BK371" s="30"/>
      <c r="BL371" s="31"/>
      <c r="BM371" s="14"/>
      <c r="BN371" s="4"/>
      <c r="BO371" s="39"/>
      <c r="BP371" s="30"/>
      <c r="BQ371" s="31"/>
      <c r="BR371" s="14"/>
      <c r="BS371" s="4"/>
      <c r="BT371" s="39"/>
      <c r="BU371" s="30"/>
      <c r="BV371" s="31"/>
      <c r="BW371" s="14"/>
      <c r="BX371" s="4"/>
      <c r="BY371" s="39"/>
      <c r="BZ371" s="30"/>
      <c r="CA371" s="31"/>
      <c r="CB371" s="14"/>
      <c r="CC371" s="4"/>
      <c r="CD371" s="35"/>
      <c r="CE371" s="33"/>
      <c r="CF371" s="31"/>
      <c r="CG371" s="14"/>
      <c r="CH371" s="4"/>
      <c r="CI371" s="39"/>
      <c r="CJ371" s="30"/>
      <c r="CK371" s="31"/>
      <c r="CL371" s="14"/>
      <c r="CM371" s="4"/>
      <c r="CN371" s="39"/>
      <c r="CO371" s="30"/>
      <c r="CP371" s="31"/>
      <c r="CQ371" s="14"/>
      <c r="CR371" s="4"/>
      <c r="CS371" s="39">
        <v>148000</v>
      </c>
      <c r="CT371" s="39">
        <v>0</v>
      </c>
      <c r="CU371" s="39">
        <v>148000</v>
      </c>
      <c r="CV371" s="14">
        <v>296000</v>
      </c>
      <c r="CW371" s="4"/>
      <c r="CX371" s="39"/>
      <c r="CY371" s="30"/>
      <c r="CZ371" s="31"/>
      <c r="DA371" s="14"/>
      <c r="DB371" s="286"/>
      <c r="DC371" s="43"/>
      <c r="DD371" s="43"/>
      <c r="DE371" s="14"/>
      <c r="DF371" s="14"/>
      <c r="DG371" s="4"/>
      <c r="DH371" s="39"/>
      <c r="DI371" s="30"/>
      <c r="DJ371" s="31"/>
      <c r="DK371" s="14"/>
      <c r="DL371" s="4"/>
      <c r="DM371" s="39"/>
      <c r="DN371" s="30"/>
      <c r="DO371" s="31"/>
      <c r="DP371" s="14"/>
      <c r="DQ371" s="4"/>
      <c r="DR371" s="39"/>
      <c r="DS371" s="30"/>
      <c r="DT371" s="31"/>
      <c r="DU371" s="14"/>
      <c r="DV371" s="4"/>
      <c r="DW371" s="45">
        <v>159300</v>
      </c>
      <c r="DX371" s="14">
        <v>30267</v>
      </c>
      <c r="DY371" s="61">
        <v>189567</v>
      </c>
      <c r="DZ371" s="14">
        <v>379134</v>
      </c>
      <c r="EA371" s="4"/>
      <c r="EB371" s="39"/>
      <c r="EC371" s="44"/>
      <c r="ED371" s="31"/>
      <c r="EE371" s="14"/>
      <c r="EF371" s="4"/>
      <c r="EG371" s="39"/>
      <c r="EH371" s="30"/>
      <c r="EI371" s="31"/>
      <c r="EJ371" s="14"/>
      <c r="EK371" s="4"/>
      <c r="EL371" s="39"/>
      <c r="EM371" s="30"/>
      <c r="EN371" s="31"/>
      <c r="EO371" s="14"/>
      <c r="EP371" s="4"/>
      <c r="EQ371" s="39"/>
      <c r="ER371" s="30"/>
      <c r="ES371" s="31"/>
      <c r="ET371" s="14"/>
      <c r="EU371" s="4"/>
      <c r="EV371" s="39"/>
      <c r="EW371" s="30"/>
      <c r="EX371" s="31"/>
      <c r="EY371" s="14"/>
      <c r="EZ371" s="286"/>
      <c r="FA371" s="39"/>
      <c r="FB371" s="30"/>
      <c r="FC371" s="31"/>
      <c r="FD371" s="14"/>
      <c r="FE371" s="4"/>
      <c r="FF371" s="39"/>
      <c r="FG371" s="30"/>
      <c r="FH371" s="31"/>
      <c r="FI371" s="14"/>
      <c r="FJ371" s="94"/>
      <c r="FK371" s="87">
        <f t="shared" si="393"/>
        <v>182953.95328000002</v>
      </c>
      <c r="FL371" s="87"/>
      <c r="FM371" s="87"/>
      <c r="FN371" s="87"/>
      <c r="FO371" s="87"/>
      <c r="FP371" s="87"/>
      <c r="FQ371" s="87"/>
      <c r="FR371" s="87"/>
      <c r="FS371" s="87"/>
      <c r="FT371" s="87"/>
      <c r="FU371" s="87"/>
      <c r="FV371" s="87"/>
      <c r="FW371" s="87"/>
      <c r="FX371" s="87"/>
      <c r="FY371" s="87"/>
      <c r="FZ371" s="87"/>
      <c r="GA371" s="87"/>
      <c r="GB371" s="87">
        <f t="shared" si="412"/>
        <v>148000</v>
      </c>
      <c r="GC371" s="87"/>
      <c r="GD371" s="87"/>
      <c r="GE371" s="87"/>
      <c r="GF371" s="87"/>
      <c r="GG371" s="87"/>
      <c r="GH371" s="87">
        <f t="shared" si="402"/>
        <v>189567</v>
      </c>
      <c r="GI371" s="87"/>
      <c r="GJ371" s="87"/>
      <c r="GK371" s="87"/>
      <c r="GL371" s="87"/>
      <c r="GM371" s="87"/>
      <c r="GN371" s="87"/>
      <c r="GO371" s="87"/>
      <c r="GP371" s="95"/>
      <c r="GQ371" s="87">
        <f t="shared" si="394"/>
        <v>182953.95328000002</v>
      </c>
      <c r="GR371" s="96">
        <f t="shared" si="390"/>
        <v>148000</v>
      </c>
      <c r="GS371" s="20" t="str">
        <f>INDEX($FL$15:$GO$15,1,MATCH(GR371,FL371:GO371,0))</f>
        <v>LM INSTRUMENTS S.A.</v>
      </c>
      <c r="GT371" s="96">
        <f t="shared" si="396"/>
        <v>146363.16262400002</v>
      </c>
      <c r="GU371" s="96">
        <f t="shared" si="399"/>
        <v>177600</v>
      </c>
      <c r="GV371" s="96">
        <f>AVERAGE(FL371:GO371)</f>
        <v>168783.5</v>
      </c>
      <c r="GW371" s="87">
        <f>GR371-GQ371</f>
        <v>-34953.953280000016</v>
      </c>
      <c r="GX371" s="88">
        <f>GW371/GQ371</f>
        <v>-0.19105328227865673</v>
      </c>
      <c r="GY371" s="96">
        <f>GR371</f>
        <v>148000</v>
      </c>
      <c r="GZ371" s="96">
        <f t="shared" si="391"/>
        <v>296000</v>
      </c>
    </row>
    <row r="372" spans="1:210" s="27" customFormat="1" ht="30" customHeight="1">
      <c r="A372" s="17">
        <v>356</v>
      </c>
      <c r="B372" s="18" t="s">
        <v>805</v>
      </c>
      <c r="C372" s="53" t="s">
        <v>806</v>
      </c>
      <c r="D372" s="55"/>
      <c r="E372" s="51">
        <v>33</v>
      </c>
      <c r="F372" s="19" t="s">
        <v>970</v>
      </c>
      <c r="G372" s="20" t="s">
        <v>981</v>
      </c>
      <c r="H372" s="60"/>
      <c r="I372" s="90" t="s">
        <v>1027</v>
      </c>
      <c r="J372" s="14">
        <v>121142</v>
      </c>
      <c r="K372" s="14"/>
      <c r="L372" s="14"/>
      <c r="M372" s="14"/>
      <c r="N372" s="14">
        <f t="shared" ref="N372:N375" si="425">J372</f>
        <v>121142</v>
      </c>
      <c r="O372" s="14">
        <f t="shared" si="392"/>
        <v>3997686</v>
      </c>
      <c r="P372" s="286"/>
      <c r="Q372" s="39"/>
      <c r="R372" s="30"/>
      <c r="S372" s="31"/>
      <c r="T372" s="31"/>
      <c r="U372" s="4"/>
      <c r="V372" s="39"/>
      <c r="W372" s="30"/>
      <c r="X372" s="31"/>
      <c r="Y372" s="31"/>
      <c r="Z372" s="286"/>
      <c r="AA372" s="39"/>
      <c r="AB372" s="39"/>
      <c r="AC372" s="31"/>
      <c r="AD372" s="31"/>
      <c r="AE372" s="4"/>
      <c r="AF372" s="39"/>
      <c r="AG372" s="30"/>
      <c r="AH372" s="31"/>
      <c r="AI372" s="31"/>
      <c r="AJ372" s="4"/>
      <c r="AK372" s="39"/>
      <c r="AL372" s="39"/>
      <c r="AM372" s="31"/>
      <c r="AN372" s="31"/>
      <c r="AO372" s="4"/>
      <c r="AP372" s="39"/>
      <c r="AQ372" s="30"/>
      <c r="AR372" s="31"/>
      <c r="AS372" s="14"/>
      <c r="AT372" s="4"/>
      <c r="AU372" s="39"/>
      <c r="AV372" s="30"/>
      <c r="AW372" s="31"/>
      <c r="AX372" s="14"/>
      <c r="AY372" s="4"/>
      <c r="AZ372" s="39"/>
      <c r="BA372" s="30"/>
      <c r="BB372" s="31"/>
      <c r="BC372" s="31"/>
      <c r="BD372" s="4"/>
      <c r="BE372" s="39"/>
      <c r="BF372" s="30"/>
      <c r="BG372" s="31"/>
      <c r="BH372" s="14"/>
      <c r="BI372" s="4"/>
      <c r="BJ372" s="39"/>
      <c r="BK372" s="30"/>
      <c r="BL372" s="31"/>
      <c r="BM372" s="14"/>
      <c r="BN372" s="4"/>
      <c r="BO372" s="39"/>
      <c r="BP372" s="30"/>
      <c r="BQ372" s="31"/>
      <c r="BR372" s="14"/>
      <c r="BS372" s="4"/>
      <c r="BT372" s="39"/>
      <c r="BU372" s="30"/>
      <c r="BV372" s="31"/>
      <c r="BW372" s="14"/>
      <c r="BX372" s="4"/>
      <c r="BY372" s="39"/>
      <c r="BZ372" s="30"/>
      <c r="CA372" s="31"/>
      <c r="CB372" s="14"/>
      <c r="CC372" s="4"/>
      <c r="CD372" s="35"/>
      <c r="CE372" s="33"/>
      <c r="CF372" s="31"/>
      <c r="CG372" s="14"/>
      <c r="CH372" s="4"/>
      <c r="CI372" s="39"/>
      <c r="CJ372" s="30"/>
      <c r="CK372" s="31"/>
      <c r="CL372" s="14"/>
      <c r="CM372" s="4"/>
      <c r="CN372" s="39">
        <v>481950</v>
      </c>
      <c r="CO372" s="14">
        <v>91570.5</v>
      </c>
      <c r="CP372" s="31">
        <v>573520.5</v>
      </c>
      <c r="CQ372" s="14">
        <v>18926176.5</v>
      </c>
      <c r="CR372" s="4"/>
      <c r="CS372" s="39"/>
      <c r="CT372" s="39"/>
      <c r="CU372" s="39"/>
      <c r="CV372" s="14"/>
      <c r="CW372" s="4"/>
      <c r="CX372" s="39"/>
      <c r="CY372" s="30"/>
      <c r="CZ372" s="31"/>
      <c r="DA372" s="14"/>
      <c r="DB372" s="286"/>
      <c r="DC372" s="43"/>
      <c r="DD372" s="43"/>
      <c r="DE372" s="14"/>
      <c r="DF372" s="14"/>
      <c r="DG372" s="4"/>
      <c r="DH372" s="39"/>
      <c r="DI372" s="30"/>
      <c r="DJ372" s="31"/>
      <c r="DK372" s="14"/>
      <c r="DL372" s="4"/>
      <c r="DM372" s="39"/>
      <c r="DN372" s="30"/>
      <c r="DO372" s="31"/>
      <c r="DP372" s="14"/>
      <c r="DQ372" s="4"/>
      <c r="DR372" s="39"/>
      <c r="DS372" s="30"/>
      <c r="DT372" s="31"/>
      <c r="DU372" s="14"/>
      <c r="DV372" s="4"/>
      <c r="DW372" s="46"/>
      <c r="DX372" s="61"/>
      <c r="DY372" s="61"/>
      <c r="DZ372" s="14"/>
      <c r="EA372" s="4"/>
      <c r="EB372" s="39"/>
      <c r="EC372" s="44"/>
      <c r="ED372" s="31"/>
      <c r="EE372" s="14"/>
      <c r="EF372" s="4"/>
      <c r="EG372" s="39"/>
      <c r="EH372" s="30"/>
      <c r="EI372" s="31"/>
      <c r="EJ372" s="14"/>
      <c r="EK372" s="4"/>
      <c r="EL372" s="39"/>
      <c r="EM372" s="30"/>
      <c r="EN372" s="31"/>
      <c r="EO372" s="14"/>
      <c r="EP372" s="4"/>
      <c r="EQ372" s="39"/>
      <c r="ER372" s="30"/>
      <c r="ES372" s="31"/>
      <c r="ET372" s="14"/>
      <c r="EU372" s="4"/>
      <c r="EV372" s="39"/>
      <c r="EW372" s="30"/>
      <c r="EX372" s="31"/>
      <c r="EY372" s="14"/>
      <c r="EZ372" s="286"/>
      <c r="FA372" s="39"/>
      <c r="FB372" s="30"/>
      <c r="FC372" s="31"/>
      <c r="FD372" s="14"/>
      <c r="FE372" s="4"/>
      <c r="FF372" s="39"/>
      <c r="FG372" s="30"/>
      <c r="FH372" s="31"/>
      <c r="FI372" s="14"/>
      <c r="FJ372" s="94"/>
      <c r="FK372" s="87">
        <f t="shared" si="393"/>
        <v>121142</v>
      </c>
      <c r="FL372" s="87"/>
      <c r="FM372" s="87"/>
      <c r="FN372" s="87"/>
      <c r="FO372" s="87"/>
      <c r="FP372" s="87"/>
      <c r="FQ372" s="87"/>
      <c r="FR372" s="87"/>
      <c r="FS372" s="87"/>
      <c r="FT372" s="87"/>
      <c r="FU372" s="87"/>
      <c r="FV372" s="87"/>
      <c r="FW372" s="87"/>
      <c r="FX372" s="87"/>
      <c r="FY372" s="87"/>
      <c r="FZ372" s="87"/>
      <c r="GA372" s="87">
        <f t="shared" si="414"/>
        <v>573520.5</v>
      </c>
      <c r="GB372" s="87"/>
      <c r="GC372" s="87"/>
      <c r="GD372" s="87"/>
      <c r="GE372" s="87"/>
      <c r="GF372" s="87"/>
      <c r="GG372" s="87"/>
      <c r="GH372" s="87"/>
      <c r="GI372" s="87"/>
      <c r="GJ372" s="87"/>
      <c r="GK372" s="87"/>
      <c r="GL372" s="87"/>
      <c r="GM372" s="87"/>
      <c r="GN372" s="87"/>
      <c r="GO372" s="87"/>
      <c r="GP372" s="95"/>
      <c r="GQ372" s="87">
        <f t="shared" si="394"/>
        <v>121142</v>
      </c>
      <c r="GR372" s="96">
        <f t="shared" si="390"/>
        <v>573520.5</v>
      </c>
      <c r="GS372" s="20" t="str">
        <f>INDEX($FL$15:$GO$15,1,MATCH(GR372,FL372:GO372,0))</f>
        <v>LABORATORIOS GOTHAPLAST LTDA</v>
      </c>
      <c r="GT372" s="96">
        <f t="shared" si="396"/>
        <v>96913.600000000006</v>
      </c>
      <c r="GU372" s="96">
        <f t="shared" si="399"/>
        <v>688224.6</v>
      </c>
      <c r="GV372" s="96">
        <f>AVERAGE(FL372:GO372)</f>
        <v>573520.5</v>
      </c>
      <c r="GW372" s="87">
        <f>GV372-GR372</f>
        <v>0</v>
      </c>
      <c r="GX372" s="88">
        <f>GW372/GR372</f>
        <v>0</v>
      </c>
      <c r="GY372" s="96">
        <f>GR372</f>
        <v>573520.5</v>
      </c>
      <c r="GZ372" s="96">
        <f t="shared" si="391"/>
        <v>18926176.5</v>
      </c>
    </row>
    <row r="373" spans="1:210" s="27" customFormat="1" ht="30" customHeight="1">
      <c r="A373" s="17">
        <v>357</v>
      </c>
      <c r="B373" s="18" t="s">
        <v>807</v>
      </c>
      <c r="C373" s="53" t="s">
        <v>808</v>
      </c>
      <c r="D373" s="55"/>
      <c r="E373" s="51">
        <v>12</v>
      </c>
      <c r="F373" s="19" t="s">
        <v>973</v>
      </c>
      <c r="G373" s="20" t="s">
        <v>981</v>
      </c>
      <c r="H373" s="60"/>
      <c r="I373" s="90" t="s">
        <v>1027</v>
      </c>
      <c r="J373" s="14">
        <v>236111</v>
      </c>
      <c r="K373" s="14"/>
      <c r="L373" s="14"/>
      <c r="M373" s="14"/>
      <c r="N373" s="14">
        <f t="shared" si="425"/>
        <v>236111</v>
      </c>
      <c r="O373" s="14">
        <f t="shared" si="392"/>
        <v>2833332</v>
      </c>
      <c r="P373" s="286"/>
      <c r="Q373" s="39"/>
      <c r="R373" s="30"/>
      <c r="S373" s="31"/>
      <c r="T373" s="31"/>
      <c r="U373" s="4"/>
      <c r="V373" s="39"/>
      <c r="W373" s="30"/>
      <c r="X373" s="31"/>
      <c r="Y373" s="31"/>
      <c r="Z373" s="286"/>
      <c r="AA373" s="39"/>
      <c r="AB373" s="39"/>
      <c r="AC373" s="31"/>
      <c r="AD373" s="31"/>
      <c r="AE373" s="4"/>
      <c r="AF373" s="39"/>
      <c r="AG373" s="30"/>
      <c r="AH373" s="31"/>
      <c r="AI373" s="31"/>
      <c r="AJ373" s="4"/>
      <c r="AK373" s="39"/>
      <c r="AL373" s="39"/>
      <c r="AM373" s="31"/>
      <c r="AN373" s="31"/>
      <c r="AO373" s="4"/>
      <c r="AP373" s="39"/>
      <c r="AQ373" s="30"/>
      <c r="AR373" s="31"/>
      <c r="AS373" s="14"/>
      <c r="AT373" s="4"/>
      <c r="AU373" s="39"/>
      <c r="AV373" s="30"/>
      <c r="AW373" s="31"/>
      <c r="AX373" s="14"/>
      <c r="AY373" s="4"/>
      <c r="AZ373" s="39"/>
      <c r="BA373" s="30"/>
      <c r="BB373" s="31"/>
      <c r="BC373" s="31"/>
      <c r="BD373" s="4"/>
      <c r="BE373" s="39"/>
      <c r="BF373" s="30"/>
      <c r="BG373" s="31"/>
      <c r="BH373" s="14"/>
      <c r="BI373" s="4"/>
      <c r="BJ373" s="39"/>
      <c r="BK373" s="30"/>
      <c r="BL373" s="31"/>
      <c r="BM373" s="14"/>
      <c r="BN373" s="4"/>
      <c r="BO373" s="39"/>
      <c r="BP373" s="30"/>
      <c r="BQ373" s="31"/>
      <c r="BR373" s="14"/>
      <c r="BS373" s="4"/>
      <c r="BT373" s="39"/>
      <c r="BU373" s="30"/>
      <c r="BV373" s="31"/>
      <c r="BW373" s="14"/>
      <c r="BX373" s="4"/>
      <c r="BY373" s="39"/>
      <c r="BZ373" s="30"/>
      <c r="CA373" s="31"/>
      <c r="CB373" s="14"/>
      <c r="CC373" s="4"/>
      <c r="CD373" s="35"/>
      <c r="CE373" s="33"/>
      <c r="CF373" s="31"/>
      <c r="CG373" s="14"/>
      <c r="CH373" s="4"/>
      <c r="CI373" s="39"/>
      <c r="CJ373" s="30"/>
      <c r="CK373" s="31"/>
      <c r="CL373" s="14"/>
      <c r="CM373" s="4"/>
      <c r="CN373" s="39"/>
      <c r="CO373" s="30"/>
      <c r="CP373" s="31"/>
      <c r="CQ373" s="14"/>
      <c r="CR373" s="4"/>
      <c r="CS373" s="39"/>
      <c r="CT373" s="39"/>
      <c r="CU373" s="39"/>
      <c r="CV373" s="14"/>
      <c r="CW373" s="4"/>
      <c r="CX373" s="39"/>
      <c r="CY373" s="30"/>
      <c r="CZ373" s="31"/>
      <c r="DA373" s="14"/>
      <c r="DB373" s="286"/>
      <c r="DC373" s="14"/>
      <c r="DD373" s="14"/>
      <c r="DE373" s="14"/>
      <c r="DF373" s="14"/>
      <c r="DG373" s="4"/>
      <c r="DH373" s="39"/>
      <c r="DI373" s="30"/>
      <c r="DJ373" s="31"/>
      <c r="DK373" s="14"/>
      <c r="DL373" s="4"/>
      <c r="DM373" s="39"/>
      <c r="DN373" s="30"/>
      <c r="DO373" s="31"/>
      <c r="DP373" s="14"/>
      <c r="DQ373" s="4"/>
      <c r="DR373" s="39"/>
      <c r="DS373" s="30"/>
      <c r="DT373" s="31"/>
      <c r="DU373" s="14"/>
      <c r="DV373" s="4"/>
      <c r="DW373" s="46"/>
      <c r="DX373" s="61"/>
      <c r="DY373" s="61"/>
      <c r="DZ373" s="14"/>
      <c r="EA373" s="4"/>
      <c r="EB373" s="39"/>
      <c r="EC373" s="44"/>
      <c r="ED373" s="31"/>
      <c r="EE373" s="14"/>
      <c r="EF373" s="4"/>
      <c r="EG373" s="39"/>
      <c r="EH373" s="30"/>
      <c r="EI373" s="31"/>
      <c r="EJ373" s="14"/>
      <c r="EK373" s="4"/>
      <c r="EL373" s="39"/>
      <c r="EM373" s="30"/>
      <c r="EN373" s="31"/>
      <c r="EO373" s="14"/>
      <c r="EP373" s="4"/>
      <c r="EQ373" s="39"/>
      <c r="ER373" s="30"/>
      <c r="ES373" s="31"/>
      <c r="ET373" s="14"/>
      <c r="EU373" s="4"/>
      <c r="EV373" s="39"/>
      <c r="EW373" s="30"/>
      <c r="EX373" s="31"/>
      <c r="EY373" s="14"/>
      <c r="EZ373" s="286"/>
      <c r="FA373" s="39"/>
      <c r="FB373" s="30"/>
      <c r="FC373" s="31"/>
      <c r="FD373" s="14"/>
      <c r="FE373" s="4"/>
      <c r="FF373" s="39"/>
      <c r="FG373" s="30"/>
      <c r="FH373" s="31"/>
      <c r="FI373" s="14"/>
      <c r="FJ373" s="94"/>
      <c r="FK373" s="87">
        <f t="shared" si="393"/>
        <v>236111</v>
      </c>
      <c r="FL373" s="87"/>
      <c r="FM373" s="87"/>
      <c r="FN373" s="87"/>
      <c r="FO373" s="87"/>
      <c r="FP373" s="87"/>
      <c r="FQ373" s="87"/>
      <c r="FR373" s="87"/>
      <c r="FS373" s="87"/>
      <c r="FT373" s="87"/>
      <c r="FU373" s="87"/>
      <c r="FV373" s="87"/>
      <c r="FW373" s="87"/>
      <c r="FX373" s="87"/>
      <c r="FY373" s="87"/>
      <c r="FZ373" s="87"/>
      <c r="GA373" s="87"/>
      <c r="GB373" s="87"/>
      <c r="GC373" s="87"/>
      <c r="GD373" s="87"/>
      <c r="GE373" s="87"/>
      <c r="GF373" s="87"/>
      <c r="GG373" s="87"/>
      <c r="GH373" s="87"/>
      <c r="GI373" s="87"/>
      <c r="GJ373" s="87"/>
      <c r="GK373" s="87"/>
      <c r="GL373" s="87"/>
      <c r="GM373" s="87"/>
      <c r="GN373" s="87"/>
      <c r="GO373" s="87"/>
      <c r="GP373" s="95"/>
      <c r="GQ373" s="87">
        <f t="shared" si="394"/>
        <v>236111</v>
      </c>
      <c r="GR373" s="96">
        <f t="shared" si="390"/>
        <v>0</v>
      </c>
      <c r="GS373" s="20" t="s">
        <v>1021</v>
      </c>
      <c r="GT373" s="96">
        <f t="shared" si="396"/>
        <v>188888.80000000002</v>
      </c>
      <c r="GU373" s="96">
        <f t="shared" si="399"/>
        <v>0</v>
      </c>
      <c r="GV373" s="96">
        <v>0</v>
      </c>
      <c r="GW373" s="87">
        <v>0</v>
      </c>
      <c r="GX373" s="88">
        <f>GW373/GQ373</f>
        <v>0</v>
      </c>
      <c r="GY373" s="96">
        <f>GQ373</f>
        <v>236111</v>
      </c>
      <c r="GZ373" s="96">
        <f t="shared" si="391"/>
        <v>2833332</v>
      </c>
    </row>
    <row r="374" spans="1:210" s="27" customFormat="1" ht="30" customHeight="1">
      <c r="A374" s="17">
        <v>358</v>
      </c>
      <c r="B374" s="18" t="s">
        <v>809</v>
      </c>
      <c r="C374" s="53" t="s">
        <v>810</v>
      </c>
      <c r="D374" s="55"/>
      <c r="E374" s="51">
        <v>12</v>
      </c>
      <c r="F374" s="19" t="s">
        <v>970</v>
      </c>
      <c r="G374" s="20" t="s">
        <v>981</v>
      </c>
      <c r="H374" s="60"/>
      <c r="I374" s="90" t="s">
        <v>1027</v>
      </c>
      <c r="J374" s="14">
        <v>188889</v>
      </c>
      <c r="K374" s="14"/>
      <c r="L374" s="14"/>
      <c r="M374" s="14"/>
      <c r="N374" s="14">
        <f t="shared" si="425"/>
        <v>188889</v>
      </c>
      <c r="O374" s="14">
        <f t="shared" si="392"/>
        <v>2266668</v>
      </c>
      <c r="P374" s="286"/>
      <c r="Q374" s="39"/>
      <c r="R374" s="30"/>
      <c r="S374" s="31"/>
      <c r="T374" s="31"/>
      <c r="U374" s="4"/>
      <c r="V374" s="39"/>
      <c r="W374" s="30"/>
      <c r="X374" s="31"/>
      <c r="Y374" s="31"/>
      <c r="Z374" s="286"/>
      <c r="AA374" s="39"/>
      <c r="AB374" s="39"/>
      <c r="AC374" s="31"/>
      <c r="AD374" s="31"/>
      <c r="AE374" s="4"/>
      <c r="AF374" s="39"/>
      <c r="AG374" s="30"/>
      <c r="AH374" s="31"/>
      <c r="AI374" s="31"/>
      <c r="AJ374" s="4"/>
      <c r="AK374" s="39"/>
      <c r="AL374" s="39"/>
      <c r="AM374" s="31"/>
      <c r="AN374" s="31"/>
      <c r="AO374" s="4"/>
      <c r="AP374" s="39"/>
      <c r="AQ374" s="30"/>
      <c r="AR374" s="31"/>
      <c r="AS374" s="14"/>
      <c r="AT374" s="4"/>
      <c r="AU374" s="39"/>
      <c r="AV374" s="30"/>
      <c r="AW374" s="31"/>
      <c r="AX374" s="14"/>
      <c r="AY374" s="4"/>
      <c r="AZ374" s="39"/>
      <c r="BA374" s="30"/>
      <c r="BB374" s="31"/>
      <c r="BC374" s="31"/>
      <c r="BD374" s="4"/>
      <c r="BE374" s="39"/>
      <c r="BF374" s="30"/>
      <c r="BG374" s="31"/>
      <c r="BH374" s="14"/>
      <c r="BI374" s="4"/>
      <c r="BJ374" s="39"/>
      <c r="BK374" s="30"/>
      <c r="BL374" s="31"/>
      <c r="BM374" s="14"/>
      <c r="BN374" s="4"/>
      <c r="BO374" s="39"/>
      <c r="BP374" s="30"/>
      <c r="BQ374" s="31"/>
      <c r="BR374" s="14"/>
      <c r="BS374" s="4"/>
      <c r="BT374" s="39"/>
      <c r="BU374" s="30"/>
      <c r="BV374" s="31"/>
      <c r="BW374" s="14"/>
      <c r="BX374" s="4"/>
      <c r="BY374" s="39"/>
      <c r="BZ374" s="30"/>
      <c r="CA374" s="31"/>
      <c r="CB374" s="14"/>
      <c r="CC374" s="4"/>
      <c r="CD374" s="35"/>
      <c r="CE374" s="33"/>
      <c r="CF374" s="31"/>
      <c r="CG374" s="14"/>
      <c r="CH374" s="4"/>
      <c r="CI374" s="39"/>
      <c r="CJ374" s="30"/>
      <c r="CK374" s="31"/>
      <c r="CL374" s="14"/>
      <c r="CM374" s="4"/>
      <c r="CN374" s="39"/>
      <c r="CO374" s="30"/>
      <c r="CP374" s="31"/>
      <c r="CQ374" s="14"/>
      <c r="CR374" s="4"/>
      <c r="CS374" s="39"/>
      <c r="CT374" s="39"/>
      <c r="CU374" s="39"/>
      <c r="CV374" s="14"/>
      <c r="CW374" s="4"/>
      <c r="CX374" s="39"/>
      <c r="CY374" s="30"/>
      <c r="CZ374" s="31"/>
      <c r="DA374" s="14"/>
      <c r="DB374" s="286"/>
      <c r="DC374" s="14"/>
      <c r="DD374" s="14"/>
      <c r="DE374" s="14"/>
      <c r="DF374" s="14"/>
      <c r="DG374" s="4"/>
      <c r="DH374" s="39"/>
      <c r="DI374" s="30"/>
      <c r="DJ374" s="31"/>
      <c r="DK374" s="14"/>
      <c r="DL374" s="4"/>
      <c r="DM374" s="39"/>
      <c r="DN374" s="30"/>
      <c r="DO374" s="31"/>
      <c r="DP374" s="14"/>
      <c r="DQ374" s="4"/>
      <c r="DR374" s="39"/>
      <c r="DS374" s="30"/>
      <c r="DT374" s="31"/>
      <c r="DU374" s="14"/>
      <c r="DV374" s="4"/>
      <c r="DW374" s="46"/>
      <c r="DX374" s="61"/>
      <c r="DY374" s="61"/>
      <c r="DZ374" s="14"/>
      <c r="EA374" s="4"/>
      <c r="EB374" s="39"/>
      <c r="EC374" s="44"/>
      <c r="ED374" s="31"/>
      <c r="EE374" s="14"/>
      <c r="EF374" s="4"/>
      <c r="EG374" s="39"/>
      <c r="EH374" s="30"/>
      <c r="EI374" s="31"/>
      <c r="EJ374" s="14"/>
      <c r="EK374" s="4"/>
      <c r="EL374" s="39"/>
      <c r="EM374" s="30"/>
      <c r="EN374" s="31"/>
      <c r="EO374" s="14"/>
      <c r="EP374" s="4"/>
      <c r="EQ374" s="39"/>
      <c r="ER374" s="30"/>
      <c r="ES374" s="31"/>
      <c r="ET374" s="14"/>
      <c r="EU374" s="4"/>
      <c r="EV374" s="39"/>
      <c r="EW374" s="30"/>
      <c r="EX374" s="31"/>
      <c r="EY374" s="14"/>
      <c r="EZ374" s="286"/>
      <c r="FA374" s="39"/>
      <c r="FB374" s="30"/>
      <c r="FC374" s="31"/>
      <c r="FD374" s="14"/>
      <c r="FE374" s="4"/>
      <c r="FF374" s="39"/>
      <c r="FG374" s="30"/>
      <c r="FH374" s="31"/>
      <c r="FI374" s="14"/>
      <c r="FJ374" s="94"/>
      <c r="FK374" s="87">
        <f t="shared" si="393"/>
        <v>188889</v>
      </c>
      <c r="FL374" s="87"/>
      <c r="FM374" s="87"/>
      <c r="FN374" s="87"/>
      <c r="FO374" s="87"/>
      <c r="FP374" s="87"/>
      <c r="FQ374" s="87"/>
      <c r="FR374" s="87"/>
      <c r="FS374" s="87"/>
      <c r="FT374" s="87"/>
      <c r="FU374" s="87"/>
      <c r="FV374" s="87"/>
      <c r="FW374" s="87"/>
      <c r="FX374" s="87"/>
      <c r="FY374" s="87"/>
      <c r="FZ374" s="87"/>
      <c r="GA374" s="87"/>
      <c r="GB374" s="87"/>
      <c r="GC374" s="87"/>
      <c r="GD374" s="87"/>
      <c r="GE374" s="87"/>
      <c r="GF374" s="87"/>
      <c r="GG374" s="87"/>
      <c r="GH374" s="87"/>
      <c r="GI374" s="87"/>
      <c r="GJ374" s="87"/>
      <c r="GK374" s="87"/>
      <c r="GL374" s="87"/>
      <c r="GM374" s="87"/>
      <c r="GN374" s="87"/>
      <c r="GO374" s="87"/>
      <c r="GP374" s="95"/>
      <c r="GQ374" s="87">
        <f t="shared" si="394"/>
        <v>188889</v>
      </c>
      <c r="GR374" s="96">
        <f t="shared" si="390"/>
        <v>0</v>
      </c>
      <c r="GS374" s="20" t="s">
        <v>1021</v>
      </c>
      <c r="GT374" s="96">
        <f t="shared" si="396"/>
        <v>151111.20000000001</v>
      </c>
      <c r="GU374" s="96">
        <f t="shared" si="399"/>
        <v>0</v>
      </c>
      <c r="GV374" s="96">
        <v>0</v>
      </c>
      <c r="GW374" s="87">
        <v>0</v>
      </c>
      <c r="GX374" s="88">
        <f>GW374/GQ374</f>
        <v>0</v>
      </c>
      <c r="GY374" s="96">
        <f>GQ374</f>
        <v>188889</v>
      </c>
      <c r="GZ374" s="96">
        <f t="shared" si="391"/>
        <v>2266668</v>
      </c>
    </row>
    <row r="375" spans="1:210" s="27" customFormat="1" ht="30" customHeight="1">
      <c r="A375" s="17">
        <v>359</v>
      </c>
      <c r="B375" s="18" t="s">
        <v>811</v>
      </c>
      <c r="C375" s="53" t="s">
        <v>812</v>
      </c>
      <c r="D375" s="55"/>
      <c r="E375" s="51">
        <v>12</v>
      </c>
      <c r="F375" s="19" t="s">
        <v>970</v>
      </c>
      <c r="G375" s="20" t="s">
        <v>981</v>
      </c>
      <c r="H375" s="60"/>
      <c r="I375" s="90" t="s">
        <v>1027</v>
      </c>
      <c r="J375" s="14">
        <v>354167</v>
      </c>
      <c r="K375" s="14"/>
      <c r="L375" s="14"/>
      <c r="M375" s="14"/>
      <c r="N375" s="14">
        <f t="shared" si="425"/>
        <v>354167</v>
      </c>
      <c r="O375" s="14">
        <f t="shared" si="392"/>
        <v>4250004</v>
      </c>
      <c r="P375" s="286"/>
      <c r="Q375" s="39"/>
      <c r="R375" s="30"/>
      <c r="S375" s="31"/>
      <c r="T375" s="31"/>
      <c r="U375" s="4"/>
      <c r="V375" s="39"/>
      <c r="W375" s="30"/>
      <c r="X375" s="31"/>
      <c r="Y375" s="31"/>
      <c r="Z375" s="286"/>
      <c r="AA375" s="39"/>
      <c r="AB375" s="39"/>
      <c r="AC375" s="31"/>
      <c r="AD375" s="31"/>
      <c r="AE375" s="4"/>
      <c r="AF375" s="39"/>
      <c r="AG375" s="30"/>
      <c r="AH375" s="31"/>
      <c r="AI375" s="31"/>
      <c r="AJ375" s="4"/>
      <c r="AK375" s="39"/>
      <c r="AL375" s="39"/>
      <c r="AM375" s="31"/>
      <c r="AN375" s="31"/>
      <c r="AO375" s="4"/>
      <c r="AP375" s="39"/>
      <c r="AQ375" s="30"/>
      <c r="AR375" s="31"/>
      <c r="AS375" s="14"/>
      <c r="AT375" s="4"/>
      <c r="AU375" s="39"/>
      <c r="AV375" s="30"/>
      <c r="AW375" s="31"/>
      <c r="AX375" s="14"/>
      <c r="AY375" s="4"/>
      <c r="AZ375" s="39"/>
      <c r="BA375" s="30"/>
      <c r="BB375" s="31"/>
      <c r="BC375" s="31"/>
      <c r="BD375" s="4"/>
      <c r="BE375" s="39"/>
      <c r="BF375" s="30"/>
      <c r="BG375" s="31"/>
      <c r="BH375" s="14"/>
      <c r="BI375" s="4"/>
      <c r="BJ375" s="39"/>
      <c r="BK375" s="30"/>
      <c r="BL375" s="31"/>
      <c r="BM375" s="14"/>
      <c r="BN375" s="4"/>
      <c r="BO375" s="39"/>
      <c r="BP375" s="30"/>
      <c r="BQ375" s="31"/>
      <c r="BR375" s="14"/>
      <c r="BS375" s="4"/>
      <c r="BT375" s="39"/>
      <c r="BU375" s="30"/>
      <c r="BV375" s="31"/>
      <c r="BW375" s="14"/>
      <c r="BX375" s="4"/>
      <c r="BY375" s="39"/>
      <c r="BZ375" s="30"/>
      <c r="CA375" s="31"/>
      <c r="CB375" s="14"/>
      <c r="CC375" s="4"/>
      <c r="CD375" s="35"/>
      <c r="CE375" s="33"/>
      <c r="CF375" s="31"/>
      <c r="CG375" s="14"/>
      <c r="CH375" s="4"/>
      <c r="CI375" s="39"/>
      <c r="CJ375" s="30"/>
      <c r="CK375" s="31"/>
      <c r="CL375" s="14"/>
      <c r="CM375" s="4"/>
      <c r="CN375" s="39"/>
      <c r="CO375" s="30"/>
      <c r="CP375" s="31"/>
      <c r="CQ375" s="14"/>
      <c r="CR375" s="4"/>
      <c r="CS375" s="39"/>
      <c r="CT375" s="39"/>
      <c r="CU375" s="39"/>
      <c r="CV375" s="14"/>
      <c r="CW375" s="4"/>
      <c r="CX375" s="39"/>
      <c r="CY375" s="30"/>
      <c r="CZ375" s="31"/>
      <c r="DA375" s="14"/>
      <c r="DB375" s="286"/>
      <c r="DC375" s="14"/>
      <c r="DD375" s="14"/>
      <c r="DE375" s="14"/>
      <c r="DF375" s="14"/>
      <c r="DG375" s="4"/>
      <c r="DH375" s="39"/>
      <c r="DI375" s="30"/>
      <c r="DJ375" s="31"/>
      <c r="DK375" s="14"/>
      <c r="DL375" s="4"/>
      <c r="DM375" s="39"/>
      <c r="DN375" s="30"/>
      <c r="DO375" s="31"/>
      <c r="DP375" s="14"/>
      <c r="DQ375" s="4"/>
      <c r="DR375" s="39"/>
      <c r="DS375" s="30"/>
      <c r="DT375" s="31"/>
      <c r="DU375" s="14"/>
      <c r="DV375" s="4"/>
      <c r="DW375" s="46"/>
      <c r="DX375" s="61"/>
      <c r="DY375" s="61"/>
      <c r="DZ375" s="14"/>
      <c r="EA375" s="4"/>
      <c r="EB375" s="39"/>
      <c r="EC375" s="44"/>
      <c r="ED375" s="31"/>
      <c r="EE375" s="14"/>
      <c r="EF375" s="4"/>
      <c r="EG375" s="39"/>
      <c r="EH375" s="30"/>
      <c r="EI375" s="31"/>
      <c r="EJ375" s="14"/>
      <c r="EK375" s="4"/>
      <c r="EL375" s="39"/>
      <c r="EM375" s="30"/>
      <c r="EN375" s="31"/>
      <c r="EO375" s="14"/>
      <c r="EP375" s="4"/>
      <c r="EQ375" s="39"/>
      <c r="ER375" s="30"/>
      <c r="ES375" s="31"/>
      <c r="ET375" s="14"/>
      <c r="EU375" s="4"/>
      <c r="EV375" s="39"/>
      <c r="EW375" s="30"/>
      <c r="EX375" s="31"/>
      <c r="EY375" s="14"/>
      <c r="EZ375" s="286"/>
      <c r="FA375" s="39"/>
      <c r="FB375" s="30"/>
      <c r="FC375" s="31"/>
      <c r="FD375" s="14"/>
      <c r="FE375" s="4"/>
      <c r="FF375" s="39"/>
      <c r="FG375" s="30"/>
      <c r="FH375" s="31"/>
      <c r="FI375" s="14"/>
      <c r="FJ375" s="94"/>
      <c r="FK375" s="87">
        <f t="shared" si="393"/>
        <v>354167</v>
      </c>
      <c r="FL375" s="87"/>
      <c r="FM375" s="87"/>
      <c r="FN375" s="87"/>
      <c r="FO375" s="87"/>
      <c r="FP375" s="87"/>
      <c r="FQ375" s="87"/>
      <c r="FR375" s="87"/>
      <c r="FS375" s="87"/>
      <c r="FT375" s="87"/>
      <c r="FU375" s="87"/>
      <c r="FV375" s="87"/>
      <c r="FW375" s="87"/>
      <c r="FX375" s="87"/>
      <c r="FY375" s="87"/>
      <c r="FZ375" s="87"/>
      <c r="GA375" s="87"/>
      <c r="GB375" s="87"/>
      <c r="GC375" s="87"/>
      <c r="GD375" s="87"/>
      <c r="GE375" s="87"/>
      <c r="GF375" s="87"/>
      <c r="GG375" s="87"/>
      <c r="GH375" s="87"/>
      <c r="GI375" s="87"/>
      <c r="GJ375" s="87"/>
      <c r="GK375" s="87"/>
      <c r="GL375" s="87"/>
      <c r="GM375" s="87"/>
      <c r="GN375" s="87"/>
      <c r="GO375" s="87"/>
      <c r="GP375" s="95"/>
      <c r="GQ375" s="87">
        <f t="shared" si="394"/>
        <v>354167</v>
      </c>
      <c r="GR375" s="96">
        <f t="shared" si="390"/>
        <v>0</v>
      </c>
      <c r="GS375" s="20" t="s">
        <v>1021</v>
      </c>
      <c r="GT375" s="96">
        <f t="shared" si="396"/>
        <v>283333.60000000003</v>
      </c>
      <c r="GU375" s="96">
        <f t="shared" si="399"/>
        <v>0</v>
      </c>
      <c r="GV375" s="96">
        <v>0</v>
      </c>
      <c r="GW375" s="87">
        <v>0</v>
      </c>
      <c r="GX375" s="88">
        <f>GW375/GQ375</f>
        <v>0</v>
      </c>
      <c r="GY375" s="96">
        <f>GQ375</f>
        <v>354167</v>
      </c>
      <c r="GZ375" s="96">
        <f t="shared" si="391"/>
        <v>4250004</v>
      </c>
    </row>
    <row r="376" spans="1:210" s="27" customFormat="1" ht="30" customHeight="1">
      <c r="A376" s="17">
        <v>360</v>
      </c>
      <c r="B376" s="18" t="s">
        <v>813</v>
      </c>
      <c r="C376" s="53" t="s">
        <v>814</v>
      </c>
      <c r="D376" s="55"/>
      <c r="E376" s="51">
        <v>665</v>
      </c>
      <c r="F376" s="19" t="s">
        <v>970</v>
      </c>
      <c r="G376" s="20" t="s">
        <v>981</v>
      </c>
      <c r="H376" s="60"/>
      <c r="I376" s="90" t="s">
        <v>1024</v>
      </c>
      <c r="J376" s="14">
        <v>580</v>
      </c>
      <c r="K376" s="14"/>
      <c r="L376" s="14"/>
      <c r="M376" s="14">
        <f>(J376*9.28%)+J376</f>
        <v>633.82399999999996</v>
      </c>
      <c r="N376" s="14">
        <f>M376</f>
        <v>633.82399999999996</v>
      </c>
      <c r="O376" s="14">
        <f t="shared" si="392"/>
        <v>421492.95999999996</v>
      </c>
      <c r="P376" s="286"/>
      <c r="Q376" s="39"/>
      <c r="R376" s="30"/>
      <c r="S376" s="31"/>
      <c r="T376" s="31"/>
      <c r="U376" s="4"/>
      <c r="V376" s="39"/>
      <c r="W376" s="30"/>
      <c r="X376" s="31"/>
      <c r="Y376" s="31"/>
      <c r="Z376" s="286"/>
      <c r="AA376" s="39"/>
      <c r="AB376" s="39"/>
      <c r="AC376" s="31"/>
      <c r="AD376" s="31"/>
      <c r="AE376" s="4"/>
      <c r="AF376" s="39"/>
      <c r="AG376" s="30"/>
      <c r="AH376" s="31"/>
      <c r="AI376" s="31"/>
      <c r="AJ376" s="4"/>
      <c r="AK376" s="39"/>
      <c r="AL376" s="39"/>
      <c r="AM376" s="31"/>
      <c r="AN376" s="31"/>
      <c r="AO376" s="4"/>
      <c r="AP376" s="39"/>
      <c r="AQ376" s="30"/>
      <c r="AR376" s="31"/>
      <c r="AS376" s="14"/>
      <c r="AT376" s="4"/>
      <c r="AU376" s="39"/>
      <c r="AV376" s="30"/>
      <c r="AW376" s="31"/>
      <c r="AX376" s="14"/>
      <c r="AY376" s="4"/>
      <c r="AZ376" s="39"/>
      <c r="BA376" s="30"/>
      <c r="BB376" s="31"/>
      <c r="BC376" s="31"/>
      <c r="BD376" s="4"/>
      <c r="BE376" s="39"/>
      <c r="BF376" s="30"/>
      <c r="BG376" s="31"/>
      <c r="BH376" s="14"/>
      <c r="BI376" s="4"/>
      <c r="BJ376" s="39"/>
      <c r="BK376" s="30"/>
      <c r="BL376" s="31"/>
      <c r="BM376" s="14"/>
      <c r="BN376" s="4"/>
      <c r="BO376" s="39"/>
      <c r="BP376" s="30"/>
      <c r="BQ376" s="31"/>
      <c r="BR376" s="14"/>
      <c r="BS376" s="4"/>
      <c r="BT376" s="39"/>
      <c r="BU376" s="30"/>
      <c r="BV376" s="31"/>
      <c r="BW376" s="14"/>
      <c r="BX376" s="4"/>
      <c r="BY376" s="39"/>
      <c r="BZ376" s="30"/>
      <c r="CA376" s="31"/>
      <c r="CB376" s="14"/>
      <c r="CC376" s="4"/>
      <c r="CD376" s="35">
        <v>1084</v>
      </c>
      <c r="CE376" s="33"/>
      <c r="CF376" s="31">
        <v>1084</v>
      </c>
      <c r="CG376" s="14">
        <v>720860</v>
      </c>
      <c r="CH376" s="4"/>
      <c r="CI376" s="39"/>
      <c r="CJ376" s="30"/>
      <c r="CK376" s="31"/>
      <c r="CL376" s="14"/>
      <c r="CM376" s="4"/>
      <c r="CN376" s="39"/>
      <c r="CO376" s="30"/>
      <c r="CP376" s="31"/>
      <c r="CQ376" s="14"/>
      <c r="CR376" s="4"/>
      <c r="CS376" s="39"/>
      <c r="CT376" s="39"/>
      <c r="CU376" s="39"/>
      <c r="CV376" s="14"/>
      <c r="CW376" s="4"/>
      <c r="CX376" s="39"/>
      <c r="CY376" s="30"/>
      <c r="CZ376" s="31"/>
      <c r="DA376" s="14"/>
      <c r="DB376" s="286"/>
      <c r="DC376" s="14">
        <v>1050</v>
      </c>
      <c r="DD376" s="14">
        <v>0</v>
      </c>
      <c r="DE376" s="14">
        <v>1050</v>
      </c>
      <c r="DF376" s="14">
        <v>698250</v>
      </c>
      <c r="DG376" s="4"/>
      <c r="DH376" s="39"/>
      <c r="DI376" s="30"/>
      <c r="DJ376" s="31"/>
      <c r="DK376" s="14"/>
      <c r="DL376" s="4"/>
      <c r="DM376" s="39"/>
      <c r="DN376" s="30"/>
      <c r="DO376" s="31"/>
      <c r="DP376" s="14"/>
      <c r="DQ376" s="4"/>
      <c r="DR376" s="39"/>
      <c r="DS376" s="30"/>
      <c r="DT376" s="31"/>
      <c r="DU376" s="14"/>
      <c r="DV376" s="4"/>
      <c r="DW376" s="45">
        <v>1184</v>
      </c>
      <c r="DX376" s="61">
        <v>0</v>
      </c>
      <c r="DY376" s="61">
        <v>1184</v>
      </c>
      <c r="DZ376" s="14">
        <v>787360</v>
      </c>
      <c r="EA376" s="4"/>
      <c r="EB376" s="39"/>
      <c r="EC376" s="44"/>
      <c r="ED376" s="31"/>
      <c r="EE376" s="14"/>
      <c r="EF376" s="4"/>
      <c r="EG376" s="39"/>
      <c r="EH376" s="30"/>
      <c r="EI376" s="31"/>
      <c r="EJ376" s="14"/>
      <c r="EK376" s="4"/>
      <c r="EL376" s="39"/>
      <c r="EM376" s="30"/>
      <c r="EN376" s="31"/>
      <c r="EO376" s="14"/>
      <c r="EP376" s="4"/>
      <c r="EQ376" s="39"/>
      <c r="ER376" s="30"/>
      <c r="ES376" s="31"/>
      <c r="ET376" s="14"/>
      <c r="EU376" s="4"/>
      <c r="EV376" s="39"/>
      <c r="EW376" s="30"/>
      <c r="EX376" s="31"/>
      <c r="EY376" s="14"/>
      <c r="EZ376" s="286"/>
      <c r="FA376" s="39"/>
      <c r="FB376" s="30"/>
      <c r="FC376" s="31"/>
      <c r="FD376" s="14"/>
      <c r="FE376" s="4"/>
      <c r="FF376" s="39"/>
      <c r="FG376" s="30"/>
      <c r="FH376" s="31"/>
      <c r="FI376" s="14"/>
      <c r="FJ376" s="94"/>
      <c r="FK376" s="87">
        <f t="shared" si="393"/>
        <v>633.82399999999996</v>
      </c>
      <c r="FL376" s="87"/>
      <c r="FM376" s="87"/>
      <c r="FN376" s="87"/>
      <c r="FO376" s="87"/>
      <c r="FP376" s="87"/>
      <c r="FQ376" s="87"/>
      <c r="FR376" s="87"/>
      <c r="FS376" s="87"/>
      <c r="FT376" s="87"/>
      <c r="FU376" s="87"/>
      <c r="FV376" s="87"/>
      <c r="FW376" s="87"/>
      <c r="FX376" s="87"/>
      <c r="FY376" s="87">
        <f t="shared" si="397"/>
        <v>1084</v>
      </c>
      <c r="FZ376" s="87"/>
      <c r="GA376" s="87"/>
      <c r="GB376" s="87"/>
      <c r="GC376" s="87"/>
      <c r="GD376" s="87">
        <f t="shared" si="398"/>
        <v>1050</v>
      </c>
      <c r="GE376" s="87"/>
      <c r="GF376" s="87"/>
      <c r="GG376" s="87"/>
      <c r="GH376" s="87">
        <f t="shared" si="402"/>
        <v>1184</v>
      </c>
      <c r="GI376" s="87"/>
      <c r="GJ376" s="87"/>
      <c r="GK376" s="87"/>
      <c r="GL376" s="87"/>
      <c r="GM376" s="87"/>
      <c r="GN376" s="87"/>
      <c r="GO376" s="87"/>
      <c r="GP376" s="95"/>
      <c r="GQ376" s="87">
        <f t="shared" si="394"/>
        <v>633.82399999999996</v>
      </c>
      <c r="GR376" s="96">
        <f t="shared" si="390"/>
        <v>1050</v>
      </c>
      <c r="GS376" s="20" t="str">
        <f t="shared" ref="GS376:GS407" si="426">INDEX($FL$15:$GO$15,1,MATCH(GR376,FL376:GO376,0))</f>
        <v>MEDICOX LTDA</v>
      </c>
      <c r="GT376" s="96">
        <f t="shared" si="396"/>
        <v>507.05919999999998</v>
      </c>
      <c r="GU376" s="96">
        <f t="shared" si="399"/>
        <v>1260</v>
      </c>
      <c r="GV376" s="96">
        <f t="shared" ref="GV376:GV407" si="427">AVERAGE(FL376:GO376)</f>
        <v>1106</v>
      </c>
      <c r="GW376" s="87">
        <f t="shared" ref="GW376:GW382" si="428">GV376-GR376</f>
        <v>56</v>
      </c>
      <c r="GX376" s="88">
        <f t="shared" ref="GX376:GX382" si="429">GW376/GR376</f>
        <v>5.3333333333333337E-2</v>
      </c>
      <c r="GY376" s="96">
        <f t="shared" ref="GY376:GY407" si="430">GR376</f>
        <v>1050</v>
      </c>
      <c r="GZ376" s="96">
        <f t="shared" si="391"/>
        <v>698250</v>
      </c>
    </row>
    <row r="377" spans="1:210" s="27" customFormat="1" ht="30" customHeight="1">
      <c r="A377" s="17">
        <v>361</v>
      </c>
      <c r="B377" s="18" t="s">
        <v>815</v>
      </c>
      <c r="C377" s="53" t="s">
        <v>816</v>
      </c>
      <c r="D377" s="55"/>
      <c r="E377" s="51">
        <v>650</v>
      </c>
      <c r="F377" s="19" t="s">
        <v>970</v>
      </c>
      <c r="G377" s="20" t="s">
        <v>981</v>
      </c>
      <c r="H377" s="60"/>
      <c r="I377" s="90" t="s">
        <v>1024</v>
      </c>
      <c r="J377" s="14">
        <v>580</v>
      </c>
      <c r="K377" s="14"/>
      <c r="L377" s="14"/>
      <c r="M377" s="14">
        <f>(J377*9.28%)+J377</f>
        <v>633.82399999999996</v>
      </c>
      <c r="N377" s="14">
        <f>M377</f>
        <v>633.82399999999996</v>
      </c>
      <c r="O377" s="14">
        <f t="shared" si="392"/>
        <v>411985.6</v>
      </c>
      <c r="P377" s="286"/>
      <c r="Q377" s="39"/>
      <c r="R377" s="30"/>
      <c r="S377" s="31"/>
      <c r="T377" s="31"/>
      <c r="U377" s="4"/>
      <c r="V377" s="39"/>
      <c r="W377" s="30"/>
      <c r="X377" s="31"/>
      <c r="Y377" s="31"/>
      <c r="Z377" s="286"/>
      <c r="AA377" s="39"/>
      <c r="AB377" s="39"/>
      <c r="AC377" s="31"/>
      <c r="AD377" s="31"/>
      <c r="AE377" s="4"/>
      <c r="AF377" s="39"/>
      <c r="AG377" s="30"/>
      <c r="AH377" s="31"/>
      <c r="AI377" s="31"/>
      <c r="AJ377" s="4"/>
      <c r="AK377" s="39"/>
      <c r="AL377" s="39"/>
      <c r="AM377" s="31"/>
      <c r="AN377" s="31"/>
      <c r="AO377" s="4"/>
      <c r="AP377" s="39"/>
      <c r="AQ377" s="30"/>
      <c r="AR377" s="31"/>
      <c r="AS377" s="14"/>
      <c r="AT377" s="4"/>
      <c r="AU377" s="39"/>
      <c r="AV377" s="30"/>
      <c r="AW377" s="31"/>
      <c r="AX377" s="14"/>
      <c r="AY377" s="4"/>
      <c r="AZ377" s="39"/>
      <c r="BA377" s="30"/>
      <c r="BB377" s="31"/>
      <c r="BC377" s="31"/>
      <c r="BD377" s="4"/>
      <c r="BE377" s="39"/>
      <c r="BF377" s="30"/>
      <c r="BG377" s="31"/>
      <c r="BH377" s="14"/>
      <c r="BI377" s="4"/>
      <c r="BJ377" s="39"/>
      <c r="BK377" s="30"/>
      <c r="BL377" s="31"/>
      <c r="BM377" s="14"/>
      <c r="BN377" s="4"/>
      <c r="BO377" s="39"/>
      <c r="BP377" s="30"/>
      <c r="BQ377" s="31"/>
      <c r="BR377" s="14"/>
      <c r="BS377" s="4"/>
      <c r="BT377" s="39"/>
      <c r="BU377" s="30"/>
      <c r="BV377" s="31"/>
      <c r="BW377" s="14"/>
      <c r="BX377" s="4"/>
      <c r="BY377" s="39"/>
      <c r="BZ377" s="30"/>
      <c r="CA377" s="31"/>
      <c r="CB377" s="14"/>
      <c r="CC377" s="4"/>
      <c r="CD377" s="35">
        <v>1084</v>
      </c>
      <c r="CE377" s="33"/>
      <c r="CF377" s="31">
        <v>1084</v>
      </c>
      <c r="CG377" s="14">
        <v>704600</v>
      </c>
      <c r="CH377" s="4"/>
      <c r="CI377" s="39"/>
      <c r="CJ377" s="30"/>
      <c r="CK377" s="31"/>
      <c r="CL377" s="14"/>
      <c r="CM377" s="4"/>
      <c r="CN377" s="39"/>
      <c r="CO377" s="30"/>
      <c r="CP377" s="31"/>
      <c r="CQ377" s="14"/>
      <c r="CR377" s="4"/>
      <c r="CS377" s="39"/>
      <c r="CT377" s="39"/>
      <c r="CU377" s="39"/>
      <c r="CV377" s="14"/>
      <c r="CW377" s="4"/>
      <c r="CX377" s="39"/>
      <c r="CY377" s="30"/>
      <c r="CZ377" s="31"/>
      <c r="DA377" s="14"/>
      <c r="DB377" s="286"/>
      <c r="DC377" s="14">
        <v>1050</v>
      </c>
      <c r="DD377" s="14">
        <v>0</v>
      </c>
      <c r="DE377" s="14">
        <v>1050</v>
      </c>
      <c r="DF377" s="14">
        <v>682500</v>
      </c>
      <c r="DG377" s="4"/>
      <c r="DH377" s="39"/>
      <c r="DI377" s="30"/>
      <c r="DJ377" s="31"/>
      <c r="DK377" s="14"/>
      <c r="DL377" s="4"/>
      <c r="DM377" s="39"/>
      <c r="DN377" s="30"/>
      <c r="DO377" s="31"/>
      <c r="DP377" s="14"/>
      <c r="DQ377" s="4"/>
      <c r="DR377" s="39"/>
      <c r="DS377" s="30"/>
      <c r="DT377" s="31"/>
      <c r="DU377" s="14"/>
      <c r="DV377" s="4"/>
      <c r="DW377" s="45">
        <v>1184</v>
      </c>
      <c r="DX377" s="61">
        <v>0</v>
      </c>
      <c r="DY377" s="61">
        <v>1184</v>
      </c>
      <c r="DZ377" s="14">
        <v>769600</v>
      </c>
      <c r="EA377" s="4"/>
      <c r="EB377" s="39"/>
      <c r="EC377" s="44"/>
      <c r="ED377" s="31"/>
      <c r="EE377" s="14"/>
      <c r="EF377" s="4"/>
      <c r="EG377" s="39"/>
      <c r="EH377" s="30"/>
      <c r="EI377" s="31"/>
      <c r="EJ377" s="14"/>
      <c r="EK377" s="4"/>
      <c r="EL377" s="39"/>
      <c r="EM377" s="30"/>
      <c r="EN377" s="31"/>
      <c r="EO377" s="14"/>
      <c r="EP377" s="4"/>
      <c r="EQ377" s="39"/>
      <c r="ER377" s="30"/>
      <c r="ES377" s="31"/>
      <c r="ET377" s="14"/>
      <c r="EU377" s="4"/>
      <c r="EV377" s="39"/>
      <c r="EW377" s="30"/>
      <c r="EX377" s="31"/>
      <c r="EY377" s="14"/>
      <c r="EZ377" s="286"/>
      <c r="FA377" s="39"/>
      <c r="FB377" s="30"/>
      <c r="FC377" s="31"/>
      <c r="FD377" s="14"/>
      <c r="FE377" s="4"/>
      <c r="FF377" s="39"/>
      <c r="FG377" s="30"/>
      <c r="FH377" s="31"/>
      <c r="FI377" s="14"/>
      <c r="FJ377" s="94"/>
      <c r="FK377" s="87">
        <f t="shared" si="393"/>
        <v>633.82399999999996</v>
      </c>
      <c r="FL377" s="87"/>
      <c r="FM377" s="87"/>
      <c r="FN377" s="87"/>
      <c r="FO377" s="87"/>
      <c r="FP377" s="87"/>
      <c r="FQ377" s="87"/>
      <c r="FR377" s="87"/>
      <c r="FS377" s="87"/>
      <c r="FT377" s="87"/>
      <c r="FU377" s="87"/>
      <c r="FV377" s="87"/>
      <c r="FW377" s="87"/>
      <c r="FX377" s="87"/>
      <c r="FY377" s="87">
        <f t="shared" si="397"/>
        <v>1084</v>
      </c>
      <c r="FZ377" s="87"/>
      <c r="GA377" s="87"/>
      <c r="GB377" s="87"/>
      <c r="GC377" s="87"/>
      <c r="GD377" s="87">
        <f t="shared" si="398"/>
        <v>1050</v>
      </c>
      <c r="GE377" s="87"/>
      <c r="GF377" s="87"/>
      <c r="GG377" s="87"/>
      <c r="GH377" s="87">
        <f t="shared" si="402"/>
        <v>1184</v>
      </c>
      <c r="GI377" s="87"/>
      <c r="GJ377" s="87"/>
      <c r="GK377" s="87"/>
      <c r="GL377" s="87"/>
      <c r="GM377" s="87"/>
      <c r="GN377" s="87"/>
      <c r="GO377" s="87"/>
      <c r="GP377" s="95"/>
      <c r="GQ377" s="87">
        <f t="shared" si="394"/>
        <v>633.82399999999996</v>
      </c>
      <c r="GR377" s="96">
        <f t="shared" si="390"/>
        <v>1050</v>
      </c>
      <c r="GS377" s="20" t="str">
        <f t="shared" si="426"/>
        <v>MEDICOX LTDA</v>
      </c>
      <c r="GT377" s="96">
        <f t="shared" si="396"/>
        <v>507.05919999999998</v>
      </c>
      <c r="GU377" s="96">
        <f t="shared" si="399"/>
        <v>1260</v>
      </c>
      <c r="GV377" s="96">
        <f t="shared" si="427"/>
        <v>1106</v>
      </c>
      <c r="GW377" s="87">
        <f t="shared" si="428"/>
        <v>56</v>
      </c>
      <c r="GX377" s="88">
        <f t="shared" si="429"/>
        <v>5.3333333333333337E-2</v>
      </c>
      <c r="GY377" s="96">
        <f t="shared" si="430"/>
        <v>1050</v>
      </c>
      <c r="GZ377" s="96">
        <f t="shared" si="391"/>
        <v>682500</v>
      </c>
    </row>
    <row r="378" spans="1:210" s="27" customFormat="1" ht="30" customHeight="1">
      <c r="A378" s="17">
        <v>362</v>
      </c>
      <c r="B378" s="18" t="s">
        <v>817</v>
      </c>
      <c r="C378" s="53" t="s">
        <v>818</v>
      </c>
      <c r="D378" s="55"/>
      <c r="E378" s="51">
        <v>230</v>
      </c>
      <c r="F378" s="19" t="s">
        <v>970</v>
      </c>
      <c r="G378" s="20" t="s">
        <v>981</v>
      </c>
      <c r="H378" s="60"/>
      <c r="I378" s="90" t="s">
        <v>1024</v>
      </c>
      <c r="J378" s="14">
        <v>580</v>
      </c>
      <c r="K378" s="14"/>
      <c r="L378" s="14"/>
      <c r="M378" s="14">
        <f>(J378*9.28%)+J378</f>
        <v>633.82399999999996</v>
      </c>
      <c r="N378" s="14">
        <f>M378</f>
        <v>633.82399999999996</v>
      </c>
      <c r="O378" s="14">
        <f t="shared" si="392"/>
        <v>145779.51999999999</v>
      </c>
      <c r="P378" s="286"/>
      <c r="Q378" s="39"/>
      <c r="R378" s="30"/>
      <c r="S378" s="31"/>
      <c r="T378" s="31"/>
      <c r="U378" s="4"/>
      <c r="V378" s="39"/>
      <c r="W378" s="30"/>
      <c r="X378" s="31"/>
      <c r="Y378" s="31"/>
      <c r="Z378" s="286"/>
      <c r="AA378" s="39"/>
      <c r="AB378" s="39"/>
      <c r="AC378" s="31"/>
      <c r="AD378" s="31"/>
      <c r="AE378" s="4"/>
      <c r="AF378" s="39"/>
      <c r="AG378" s="30"/>
      <c r="AH378" s="31"/>
      <c r="AI378" s="31"/>
      <c r="AJ378" s="4"/>
      <c r="AK378" s="39"/>
      <c r="AL378" s="39"/>
      <c r="AM378" s="31"/>
      <c r="AN378" s="31"/>
      <c r="AO378" s="4"/>
      <c r="AP378" s="39"/>
      <c r="AQ378" s="30"/>
      <c r="AR378" s="31"/>
      <c r="AS378" s="14"/>
      <c r="AT378" s="4"/>
      <c r="AU378" s="39"/>
      <c r="AV378" s="30"/>
      <c r="AW378" s="31"/>
      <c r="AX378" s="14"/>
      <c r="AY378" s="4"/>
      <c r="AZ378" s="39"/>
      <c r="BA378" s="30"/>
      <c r="BB378" s="31"/>
      <c r="BC378" s="31"/>
      <c r="BD378" s="4"/>
      <c r="BE378" s="39"/>
      <c r="BF378" s="30"/>
      <c r="BG378" s="31"/>
      <c r="BH378" s="14"/>
      <c r="BI378" s="4"/>
      <c r="BJ378" s="39"/>
      <c r="BK378" s="30"/>
      <c r="BL378" s="31"/>
      <c r="BM378" s="14"/>
      <c r="BN378" s="4"/>
      <c r="BO378" s="39"/>
      <c r="BP378" s="30"/>
      <c r="BQ378" s="31"/>
      <c r="BR378" s="14"/>
      <c r="BS378" s="4"/>
      <c r="BT378" s="39"/>
      <c r="BU378" s="30"/>
      <c r="BV378" s="31"/>
      <c r="BW378" s="14"/>
      <c r="BX378" s="4"/>
      <c r="BY378" s="39"/>
      <c r="BZ378" s="30"/>
      <c r="CA378" s="31"/>
      <c r="CB378" s="14"/>
      <c r="CC378" s="4"/>
      <c r="CD378" s="35">
        <v>1084</v>
      </c>
      <c r="CE378" s="33"/>
      <c r="CF378" s="31">
        <v>1084</v>
      </c>
      <c r="CG378" s="14">
        <v>249320</v>
      </c>
      <c r="CH378" s="4"/>
      <c r="CI378" s="39"/>
      <c r="CJ378" s="30"/>
      <c r="CK378" s="31"/>
      <c r="CL378" s="14"/>
      <c r="CM378" s="4"/>
      <c r="CN378" s="39"/>
      <c r="CO378" s="30"/>
      <c r="CP378" s="31"/>
      <c r="CQ378" s="14"/>
      <c r="CR378" s="4"/>
      <c r="CS378" s="39"/>
      <c r="CT378" s="39"/>
      <c r="CU378" s="39"/>
      <c r="CV378" s="14"/>
      <c r="CW378" s="4"/>
      <c r="CX378" s="39"/>
      <c r="CY378" s="30"/>
      <c r="CZ378" s="31"/>
      <c r="DA378" s="14"/>
      <c r="DB378" s="286"/>
      <c r="DC378" s="43">
        <v>1050</v>
      </c>
      <c r="DD378" s="43">
        <v>0</v>
      </c>
      <c r="DE378" s="14">
        <v>1050</v>
      </c>
      <c r="DF378" s="14">
        <v>241500</v>
      </c>
      <c r="DG378" s="4"/>
      <c r="DH378" s="39"/>
      <c r="DI378" s="30"/>
      <c r="DJ378" s="31"/>
      <c r="DK378" s="14"/>
      <c r="DL378" s="4"/>
      <c r="DM378" s="39"/>
      <c r="DN378" s="30"/>
      <c r="DO378" s="31"/>
      <c r="DP378" s="14"/>
      <c r="DQ378" s="4"/>
      <c r="DR378" s="39"/>
      <c r="DS378" s="30"/>
      <c r="DT378" s="31"/>
      <c r="DU378" s="14"/>
      <c r="DV378" s="4"/>
      <c r="DW378" s="45">
        <v>1184</v>
      </c>
      <c r="DX378" s="61">
        <v>0</v>
      </c>
      <c r="DY378" s="61">
        <v>1184</v>
      </c>
      <c r="DZ378" s="14">
        <v>272320</v>
      </c>
      <c r="EA378" s="4"/>
      <c r="EB378" s="39"/>
      <c r="EC378" s="44"/>
      <c r="ED378" s="31"/>
      <c r="EE378" s="14"/>
      <c r="EF378" s="4"/>
      <c r="EG378" s="39"/>
      <c r="EH378" s="30"/>
      <c r="EI378" s="31"/>
      <c r="EJ378" s="14"/>
      <c r="EK378" s="4"/>
      <c r="EL378" s="39"/>
      <c r="EM378" s="30"/>
      <c r="EN378" s="31"/>
      <c r="EO378" s="14"/>
      <c r="EP378" s="4"/>
      <c r="EQ378" s="39"/>
      <c r="ER378" s="30"/>
      <c r="ES378" s="31"/>
      <c r="ET378" s="14"/>
      <c r="EU378" s="4"/>
      <c r="EV378" s="39"/>
      <c r="EW378" s="30"/>
      <c r="EX378" s="31"/>
      <c r="EY378" s="14"/>
      <c r="EZ378" s="286"/>
      <c r="FA378" s="39"/>
      <c r="FB378" s="30"/>
      <c r="FC378" s="31"/>
      <c r="FD378" s="14"/>
      <c r="FE378" s="4"/>
      <c r="FF378" s="39"/>
      <c r="FG378" s="30"/>
      <c r="FH378" s="31"/>
      <c r="FI378" s="14"/>
      <c r="FJ378" s="94"/>
      <c r="FK378" s="87">
        <f t="shared" si="393"/>
        <v>633.82399999999996</v>
      </c>
      <c r="FL378" s="87"/>
      <c r="FM378" s="87"/>
      <c r="FN378" s="87"/>
      <c r="FO378" s="87"/>
      <c r="FP378" s="87"/>
      <c r="FQ378" s="87"/>
      <c r="FR378" s="87"/>
      <c r="FS378" s="87"/>
      <c r="FT378" s="87"/>
      <c r="FU378" s="87"/>
      <c r="FV378" s="87"/>
      <c r="FW378" s="87"/>
      <c r="FX378" s="87"/>
      <c r="FY378" s="87">
        <f t="shared" si="397"/>
        <v>1084</v>
      </c>
      <c r="FZ378" s="87"/>
      <c r="GA378" s="87"/>
      <c r="GB378" s="87"/>
      <c r="GC378" s="87"/>
      <c r="GD378" s="87">
        <f t="shared" si="398"/>
        <v>1050</v>
      </c>
      <c r="GE378" s="87"/>
      <c r="GF378" s="87"/>
      <c r="GG378" s="87"/>
      <c r="GH378" s="87">
        <f t="shared" si="402"/>
        <v>1184</v>
      </c>
      <c r="GI378" s="87"/>
      <c r="GJ378" s="87"/>
      <c r="GK378" s="87"/>
      <c r="GL378" s="87"/>
      <c r="GM378" s="87"/>
      <c r="GN378" s="87"/>
      <c r="GO378" s="87"/>
      <c r="GP378" s="95"/>
      <c r="GQ378" s="87">
        <f t="shared" si="394"/>
        <v>633.82399999999996</v>
      </c>
      <c r="GR378" s="96">
        <f t="shared" si="390"/>
        <v>1050</v>
      </c>
      <c r="GS378" s="20" t="str">
        <f t="shared" si="426"/>
        <v>MEDICOX LTDA</v>
      </c>
      <c r="GT378" s="96">
        <f t="shared" si="396"/>
        <v>507.05919999999998</v>
      </c>
      <c r="GU378" s="96">
        <f t="shared" si="399"/>
        <v>1260</v>
      </c>
      <c r="GV378" s="96">
        <f t="shared" si="427"/>
        <v>1106</v>
      </c>
      <c r="GW378" s="87">
        <f t="shared" si="428"/>
        <v>56</v>
      </c>
      <c r="GX378" s="88">
        <f t="shared" si="429"/>
        <v>5.3333333333333337E-2</v>
      </c>
      <c r="GY378" s="96">
        <f t="shared" si="430"/>
        <v>1050</v>
      </c>
      <c r="GZ378" s="96">
        <f t="shared" si="391"/>
        <v>241500</v>
      </c>
    </row>
    <row r="379" spans="1:210" s="27" customFormat="1" ht="30" customHeight="1">
      <c r="A379" s="17">
        <v>363</v>
      </c>
      <c r="B379" s="18" t="s">
        <v>819</v>
      </c>
      <c r="C379" s="53" t="s">
        <v>820</v>
      </c>
      <c r="D379" s="55"/>
      <c r="E379" s="51">
        <v>378</v>
      </c>
      <c r="F379" s="19" t="s">
        <v>970</v>
      </c>
      <c r="G379" s="20" t="s">
        <v>981</v>
      </c>
      <c r="H379" s="60"/>
      <c r="I379" s="90" t="s">
        <v>1032</v>
      </c>
      <c r="J379" s="14">
        <v>580</v>
      </c>
      <c r="K379" s="14"/>
      <c r="L379" s="14">
        <f>(J379*13.12%)+J379</f>
        <v>656.096</v>
      </c>
      <c r="M379" s="14">
        <f>(L379*9.28%)+L379</f>
        <v>716.98170879999998</v>
      </c>
      <c r="N379" s="14">
        <f>M379</f>
        <v>716.98170879999998</v>
      </c>
      <c r="O379" s="14">
        <f t="shared" si="392"/>
        <v>271019.08592639997</v>
      </c>
      <c r="P379" s="286"/>
      <c r="Q379" s="39"/>
      <c r="R379" s="30"/>
      <c r="S379" s="31"/>
      <c r="T379" s="31"/>
      <c r="U379" s="4"/>
      <c r="V379" s="39"/>
      <c r="W379" s="30"/>
      <c r="X379" s="31"/>
      <c r="Y379" s="31"/>
      <c r="Z379" s="286"/>
      <c r="AA379" s="39"/>
      <c r="AB379" s="39"/>
      <c r="AC379" s="31"/>
      <c r="AD379" s="31"/>
      <c r="AE379" s="4"/>
      <c r="AF379" s="39"/>
      <c r="AG379" s="30"/>
      <c r="AH379" s="31"/>
      <c r="AI379" s="31"/>
      <c r="AJ379" s="4"/>
      <c r="AK379" s="39"/>
      <c r="AL379" s="39"/>
      <c r="AM379" s="31"/>
      <c r="AN379" s="31"/>
      <c r="AO379" s="4"/>
      <c r="AP379" s="39"/>
      <c r="AQ379" s="30"/>
      <c r="AR379" s="31"/>
      <c r="AS379" s="14"/>
      <c r="AT379" s="4"/>
      <c r="AU379" s="39"/>
      <c r="AV379" s="30"/>
      <c r="AW379" s="31"/>
      <c r="AX379" s="14"/>
      <c r="AY379" s="4"/>
      <c r="AZ379" s="39"/>
      <c r="BA379" s="30"/>
      <c r="BB379" s="31"/>
      <c r="BC379" s="31"/>
      <c r="BD379" s="4"/>
      <c r="BE379" s="39"/>
      <c r="BF379" s="30"/>
      <c r="BG379" s="31"/>
      <c r="BH379" s="14"/>
      <c r="BI379" s="4"/>
      <c r="BJ379" s="39"/>
      <c r="BK379" s="30"/>
      <c r="BL379" s="31"/>
      <c r="BM379" s="14"/>
      <c r="BN379" s="4"/>
      <c r="BO379" s="39"/>
      <c r="BP379" s="30"/>
      <c r="BQ379" s="31"/>
      <c r="BR379" s="14"/>
      <c r="BS379" s="4"/>
      <c r="BT379" s="39"/>
      <c r="BU379" s="30"/>
      <c r="BV379" s="31"/>
      <c r="BW379" s="14"/>
      <c r="BX379" s="4"/>
      <c r="BY379" s="39"/>
      <c r="BZ379" s="30"/>
      <c r="CA379" s="31"/>
      <c r="CB379" s="14"/>
      <c r="CC379" s="4"/>
      <c r="CD379" s="35">
        <v>1084</v>
      </c>
      <c r="CE379" s="33"/>
      <c r="CF379" s="31">
        <v>1084</v>
      </c>
      <c r="CG379" s="14">
        <v>409752</v>
      </c>
      <c r="CH379" s="4"/>
      <c r="CI379" s="39"/>
      <c r="CJ379" s="30"/>
      <c r="CK379" s="31"/>
      <c r="CL379" s="14"/>
      <c r="CM379" s="4"/>
      <c r="CN379" s="39"/>
      <c r="CO379" s="30"/>
      <c r="CP379" s="31"/>
      <c r="CQ379" s="14"/>
      <c r="CR379" s="4"/>
      <c r="CS379" s="39"/>
      <c r="CT379" s="39"/>
      <c r="CU379" s="39"/>
      <c r="CV379" s="14"/>
      <c r="CW379" s="4"/>
      <c r="CX379" s="39"/>
      <c r="CY379" s="30"/>
      <c r="CZ379" s="31"/>
      <c r="DA379" s="14"/>
      <c r="DB379" s="286"/>
      <c r="DC379" s="43">
        <v>1050</v>
      </c>
      <c r="DD379" s="43">
        <v>0</v>
      </c>
      <c r="DE379" s="14">
        <v>1050</v>
      </c>
      <c r="DF379" s="14">
        <v>396900</v>
      </c>
      <c r="DG379" s="4"/>
      <c r="DH379" s="39"/>
      <c r="DI379" s="30"/>
      <c r="DJ379" s="31"/>
      <c r="DK379" s="14"/>
      <c r="DL379" s="4"/>
      <c r="DM379" s="39"/>
      <c r="DN379" s="30"/>
      <c r="DO379" s="31"/>
      <c r="DP379" s="14"/>
      <c r="DQ379" s="4"/>
      <c r="DR379" s="39"/>
      <c r="DS379" s="30"/>
      <c r="DT379" s="31"/>
      <c r="DU379" s="14"/>
      <c r="DV379" s="4"/>
      <c r="DW379" s="45">
        <v>1184</v>
      </c>
      <c r="DX379" s="61">
        <v>0</v>
      </c>
      <c r="DY379" s="61">
        <v>1184</v>
      </c>
      <c r="DZ379" s="14">
        <v>447552</v>
      </c>
      <c r="EA379" s="4"/>
      <c r="EB379" s="39"/>
      <c r="EC379" s="44"/>
      <c r="ED379" s="31"/>
      <c r="EE379" s="14"/>
      <c r="EF379" s="4"/>
      <c r="EG379" s="39"/>
      <c r="EH379" s="30"/>
      <c r="EI379" s="31"/>
      <c r="EJ379" s="14"/>
      <c r="EK379" s="4"/>
      <c r="EL379" s="39"/>
      <c r="EM379" s="30"/>
      <c r="EN379" s="31"/>
      <c r="EO379" s="14"/>
      <c r="EP379" s="4"/>
      <c r="EQ379" s="39"/>
      <c r="ER379" s="30"/>
      <c r="ES379" s="31"/>
      <c r="ET379" s="14"/>
      <c r="EU379" s="4"/>
      <c r="EV379" s="39"/>
      <c r="EW379" s="30"/>
      <c r="EX379" s="31"/>
      <c r="EY379" s="14"/>
      <c r="EZ379" s="286"/>
      <c r="FA379" s="39"/>
      <c r="FB379" s="30"/>
      <c r="FC379" s="31"/>
      <c r="FD379" s="14"/>
      <c r="FE379" s="4"/>
      <c r="FF379" s="39"/>
      <c r="FG379" s="30"/>
      <c r="FH379" s="31"/>
      <c r="FI379" s="14"/>
      <c r="FJ379" s="94"/>
      <c r="FK379" s="87">
        <f t="shared" si="393"/>
        <v>716.98170879999998</v>
      </c>
      <c r="FL379" s="87"/>
      <c r="FM379" s="87"/>
      <c r="FN379" s="87"/>
      <c r="FO379" s="87"/>
      <c r="FP379" s="87"/>
      <c r="FQ379" s="87"/>
      <c r="FR379" s="87"/>
      <c r="FS379" s="87"/>
      <c r="FT379" s="87"/>
      <c r="FU379" s="87"/>
      <c r="FV379" s="87"/>
      <c r="FW379" s="87"/>
      <c r="FX379" s="87"/>
      <c r="FY379" s="87">
        <f t="shared" si="397"/>
        <v>1084</v>
      </c>
      <c r="FZ379" s="87"/>
      <c r="GA379" s="87"/>
      <c r="GB379" s="87"/>
      <c r="GC379" s="87"/>
      <c r="GD379" s="87">
        <f t="shared" si="398"/>
        <v>1050</v>
      </c>
      <c r="GE379" s="87"/>
      <c r="GF379" s="87"/>
      <c r="GG379" s="87"/>
      <c r="GH379" s="87">
        <f t="shared" si="402"/>
        <v>1184</v>
      </c>
      <c r="GI379" s="87"/>
      <c r="GJ379" s="87"/>
      <c r="GK379" s="87"/>
      <c r="GL379" s="87"/>
      <c r="GM379" s="87"/>
      <c r="GN379" s="87"/>
      <c r="GO379" s="87"/>
      <c r="GP379" s="95"/>
      <c r="GQ379" s="87">
        <f t="shared" si="394"/>
        <v>716.98170879999998</v>
      </c>
      <c r="GR379" s="96">
        <f t="shared" si="390"/>
        <v>1050</v>
      </c>
      <c r="GS379" s="20" t="str">
        <f t="shared" si="426"/>
        <v>MEDICOX LTDA</v>
      </c>
      <c r="GT379" s="96">
        <f t="shared" si="396"/>
        <v>573.58536704000005</v>
      </c>
      <c r="GU379" s="96">
        <f t="shared" si="399"/>
        <v>1260</v>
      </c>
      <c r="GV379" s="96">
        <f t="shared" si="427"/>
        <v>1106</v>
      </c>
      <c r="GW379" s="87">
        <f t="shared" si="428"/>
        <v>56</v>
      </c>
      <c r="GX379" s="88">
        <f t="shared" si="429"/>
        <v>5.3333333333333337E-2</v>
      </c>
      <c r="GY379" s="96">
        <f t="shared" si="430"/>
        <v>1050</v>
      </c>
      <c r="GZ379" s="96">
        <f t="shared" si="391"/>
        <v>396900</v>
      </c>
    </row>
    <row r="380" spans="1:210" s="27" customFormat="1" ht="30" customHeight="1">
      <c r="A380" s="17">
        <v>364</v>
      </c>
      <c r="B380" s="18" t="s">
        <v>821</v>
      </c>
      <c r="C380" s="53" t="s">
        <v>822</v>
      </c>
      <c r="D380" s="55"/>
      <c r="E380" s="51">
        <v>2200</v>
      </c>
      <c r="F380" s="19" t="s">
        <v>970</v>
      </c>
      <c r="G380" s="20" t="s">
        <v>981</v>
      </c>
      <c r="H380" s="60"/>
      <c r="I380" s="90" t="s">
        <v>1024</v>
      </c>
      <c r="J380" s="14">
        <v>580</v>
      </c>
      <c r="K380" s="14"/>
      <c r="L380" s="14"/>
      <c r="M380" s="14">
        <f t="shared" ref="M380:M382" si="431">(J380*9.28%)+J380</f>
        <v>633.82399999999996</v>
      </c>
      <c r="N380" s="14">
        <f t="shared" ref="N380:N382" si="432">M380</f>
        <v>633.82399999999996</v>
      </c>
      <c r="O380" s="14">
        <f t="shared" si="392"/>
        <v>1394412.7999999998</v>
      </c>
      <c r="P380" s="286"/>
      <c r="Q380" s="39"/>
      <c r="R380" s="30"/>
      <c r="S380" s="31"/>
      <c r="T380" s="31"/>
      <c r="U380" s="4"/>
      <c r="V380" s="39"/>
      <c r="W380" s="30"/>
      <c r="X380" s="31"/>
      <c r="Y380" s="31"/>
      <c r="Z380" s="286"/>
      <c r="AA380" s="39"/>
      <c r="AB380" s="39"/>
      <c r="AC380" s="31"/>
      <c r="AD380" s="31"/>
      <c r="AE380" s="4"/>
      <c r="AF380" s="39"/>
      <c r="AG380" s="30"/>
      <c r="AH380" s="31"/>
      <c r="AI380" s="31"/>
      <c r="AJ380" s="4"/>
      <c r="AK380" s="39"/>
      <c r="AL380" s="39"/>
      <c r="AM380" s="31"/>
      <c r="AN380" s="31"/>
      <c r="AO380" s="4"/>
      <c r="AP380" s="39"/>
      <c r="AQ380" s="30"/>
      <c r="AR380" s="31"/>
      <c r="AS380" s="14"/>
      <c r="AT380" s="4"/>
      <c r="AU380" s="39"/>
      <c r="AV380" s="30"/>
      <c r="AW380" s="31"/>
      <c r="AX380" s="14"/>
      <c r="AY380" s="4"/>
      <c r="AZ380" s="39"/>
      <c r="BA380" s="30"/>
      <c r="BB380" s="31"/>
      <c r="BC380" s="31"/>
      <c r="BD380" s="4"/>
      <c r="BE380" s="39"/>
      <c r="BF380" s="30"/>
      <c r="BG380" s="31"/>
      <c r="BH380" s="14"/>
      <c r="BI380" s="4"/>
      <c r="BJ380" s="39"/>
      <c r="BK380" s="30"/>
      <c r="BL380" s="31"/>
      <c r="BM380" s="14"/>
      <c r="BN380" s="4"/>
      <c r="BO380" s="39"/>
      <c r="BP380" s="30"/>
      <c r="BQ380" s="31"/>
      <c r="BR380" s="14"/>
      <c r="BS380" s="4"/>
      <c r="BT380" s="39"/>
      <c r="BU380" s="30"/>
      <c r="BV380" s="31"/>
      <c r="BW380" s="14"/>
      <c r="BX380" s="4"/>
      <c r="BY380" s="39"/>
      <c r="BZ380" s="30"/>
      <c r="CA380" s="31"/>
      <c r="CB380" s="14"/>
      <c r="CC380" s="4"/>
      <c r="CD380" s="35">
        <v>1084</v>
      </c>
      <c r="CE380" s="33"/>
      <c r="CF380" s="31">
        <v>1084</v>
      </c>
      <c r="CG380" s="14">
        <v>2384800</v>
      </c>
      <c r="CH380" s="4"/>
      <c r="CI380" s="39"/>
      <c r="CJ380" s="30"/>
      <c r="CK380" s="31"/>
      <c r="CL380" s="14"/>
      <c r="CM380" s="4"/>
      <c r="CN380" s="39"/>
      <c r="CO380" s="30"/>
      <c r="CP380" s="31"/>
      <c r="CQ380" s="14"/>
      <c r="CR380" s="4"/>
      <c r="CS380" s="39"/>
      <c r="CT380" s="39"/>
      <c r="CU380" s="39"/>
      <c r="CV380" s="14"/>
      <c r="CW380" s="4"/>
      <c r="CX380" s="39"/>
      <c r="CY380" s="30"/>
      <c r="CZ380" s="31"/>
      <c r="DA380" s="14"/>
      <c r="DB380" s="286"/>
      <c r="DC380" s="14">
        <v>1050</v>
      </c>
      <c r="DD380" s="14">
        <v>0</v>
      </c>
      <c r="DE380" s="14">
        <v>1050</v>
      </c>
      <c r="DF380" s="14">
        <v>2310000</v>
      </c>
      <c r="DG380" s="4"/>
      <c r="DH380" s="39"/>
      <c r="DI380" s="30"/>
      <c r="DJ380" s="31"/>
      <c r="DK380" s="14"/>
      <c r="DL380" s="4"/>
      <c r="DM380" s="39"/>
      <c r="DN380" s="30"/>
      <c r="DO380" s="31"/>
      <c r="DP380" s="14"/>
      <c r="DQ380" s="4"/>
      <c r="DR380" s="39"/>
      <c r="DS380" s="30"/>
      <c r="DT380" s="31"/>
      <c r="DU380" s="14"/>
      <c r="DV380" s="4"/>
      <c r="DW380" s="45">
        <v>1184</v>
      </c>
      <c r="DX380" s="61">
        <v>0</v>
      </c>
      <c r="DY380" s="61">
        <v>1184</v>
      </c>
      <c r="DZ380" s="14">
        <v>2604800</v>
      </c>
      <c r="EA380" s="4"/>
      <c r="EB380" s="39"/>
      <c r="EC380" s="44"/>
      <c r="ED380" s="31"/>
      <c r="EE380" s="14"/>
      <c r="EF380" s="4"/>
      <c r="EG380" s="39"/>
      <c r="EH380" s="30"/>
      <c r="EI380" s="31"/>
      <c r="EJ380" s="14"/>
      <c r="EK380" s="4"/>
      <c r="EL380" s="39"/>
      <c r="EM380" s="30"/>
      <c r="EN380" s="31"/>
      <c r="EO380" s="14"/>
      <c r="EP380" s="4"/>
      <c r="EQ380" s="39"/>
      <c r="ER380" s="30"/>
      <c r="ES380" s="31"/>
      <c r="ET380" s="14"/>
      <c r="EU380" s="4"/>
      <c r="EV380" s="39"/>
      <c r="EW380" s="30"/>
      <c r="EX380" s="31"/>
      <c r="EY380" s="14"/>
      <c r="EZ380" s="286"/>
      <c r="FA380" s="39"/>
      <c r="FB380" s="30"/>
      <c r="FC380" s="31"/>
      <c r="FD380" s="14"/>
      <c r="FE380" s="4"/>
      <c r="FF380" s="39"/>
      <c r="FG380" s="30"/>
      <c r="FH380" s="31"/>
      <c r="FI380" s="14"/>
      <c r="FJ380" s="94"/>
      <c r="FK380" s="87">
        <f t="shared" si="393"/>
        <v>633.82399999999996</v>
      </c>
      <c r="FL380" s="87"/>
      <c r="FM380" s="87"/>
      <c r="FN380" s="87"/>
      <c r="FO380" s="87"/>
      <c r="FP380" s="87"/>
      <c r="FQ380" s="87"/>
      <c r="FR380" s="87"/>
      <c r="FS380" s="87"/>
      <c r="FT380" s="87"/>
      <c r="FU380" s="87"/>
      <c r="FV380" s="87"/>
      <c r="FW380" s="87"/>
      <c r="FX380" s="87"/>
      <c r="FY380" s="87">
        <f t="shared" si="397"/>
        <v>1084</v>
      </c>
      <c r="FZ380" s="87"/>
      <c r="GA380" s="87"/>
      <c r="GB380" s="87"/>
      <c r="GC380" s="87"/>
      <c r="GD380" s="87">
        <f t="shared" si="398"/>
        <v>1050</v>
      </c>
      <c r="GE380" s="87"/>
      <c r="GF380" s="87"/>
      <c r="GG380" s="87"/>
      <c r="GH380" s="87">
        <f t="shared" si="402"/>
        <v>1184</v>
      </c>
      <c r="GI380" s="87"/>
      <c r="GJ380" s="87"/>
      <c r="GK380" s="87"/>
      <c r="GL380" s="87"/>
      <c r="GM380" s="87"/>
      <c r="GN380" s="87"/>
      <c r="GO380" s="87"/>
      <c r="GP380" s="95"/>
      <c r="GQ380" s="87">
        <f t="shared" si="394"/>
        <v>633.82399999999996</v>
      </c>
      <c r="GR380" s="96">
        <f t="shared" si="390"/>
        <v>1050</v>
      </c>
      <c r="GS380" s="20" t="str">
        <f t="shared" si="426"/>
        <v>MEDICOX LTDA</v>
      </c>
      <c r="GT380" s="96">
        <f t="shared" si="396"/>
        <v>507.05919999999998</v>
      </c>
      <c r="GU380" s="96">
        <f t="shared" si="399"/>
        <v>1260</v>
      </c>
      <c r="GV380" s="96">
        <f t="shared" si="427"/>
        <v>1106</v>
      </c>
      <c r="GW380" s="87">
        <f t="shared" si="428"/>
        <v>56</v>
      </c>
      <c r="GX380" s="88">
        <f t="shared" si="429"/>
        <v>5.3333333333333337E-2</v>
      </c>
      <c r="GY380" s="96">
        <f t="shared" si="430"/>
        <v>1050</v>
      </c>
      <c r="GZ380" s="96">
        <f t="shared" si="391"/>
        <v>2310000</v>
      </c>
    </row>
    <row r="381" spans="1:210" s="27" customFormat="1" ht="30" customHeight="1">
      <c r="A381" s="17">
        <v>365</v>
      </c>
      <c r="B381" s="18" t="s">
        <v>823</v>
      </c>
      <c r="C381" s="53" t="s">
        <v>824</v>
      </c>
      <c r="D381" s="55"/>
      <c r="E381" s="51">
        <v>300</v>
      </c>
      <c r="F381" s="19" t="s">
        <v>970</v>
      </c>
      <c r="G381" s="20" t="s">
        <v>981</v>
      </c>
      <c r="H381" s="60"/>
      <c r="I381" s="90" t="s">
        <v>1024</v>
      </c>
      <c r="J381" s="14">
        <v>630</v>
      </c>
      <c r="K381" s="14"/>
      <c r="L381" s="14"/>
      <c r="M381" s="14">
        <f t="shared" si="431"/>
        <v>688.46399999999994</v>
      </c>
      <c r="N381" s="14">
        <f t="shared" si="432"/>
        <v>688.46399999999994</v>
      </c>
      <c r="O381" s="14">
        <f t="shared" si="392"/>
        <v>206539.19999999998</v>
      </c>
      <c r="P381" s="286"/>
      <c r="Q381" s="39"/>
      <c r="R381" s="30"/>
      <c r="S381" s="31"/>
      <c r="T381" s="31"/>
      <c r="U381" s="4"/>
      <c r="V381" s="39"/>
      <c r="W381" s="30"/>
      <c r="X381" s="31"/>
      <c r="Y381" s="31"/>
      <c r="Z381" s="286"/>
      <c r="AA381" s="39"/>
      <c r="AB381" s="39"/>
      <c r="AC381" s="31"/>
      <c r="AD381" s="31"/>
      <c r="AE381" s="4"/>
      <c r="AF381" s="39"/>
      <c r="AG381" s="30"/>
      <c r="AH381" s="31"/>
      <c r="AI381" s="31"/>
      <c r="AJ381" s="4"/>
      <c r="AK381" s="39"/>
      <c r="AL381" s="39"/>
      <c r="AM381" s="31"/>
      <c r="AN381" s="31"/>
      <c r="AO381" s="4"/>
      <c r="AP381" s="39"/>
      <c r="AQ381" s="30"/>
      <c r="AR381" s="31"/>
      <c r="AS381" s="14"/>
      <c r="AT381" s="4"/>
      <c r="AU381" s="39"/>
      <c r="AV381" s="30"/>
      <c r="AW381" s="31"/>
      <c r="AX381" s="14"/>
      <c r="AY381" s="4"/>
      <c r="AZ381" s="39"/>
      <c r="BA381" s="30"/>
      <c r="BB381" s="31"/>
      <c r="BC381" s="31"/>
      <c r="BD381" s="4"/>
      <c r="BE381" s="39"/>
      <c r="BF381" s="30"/>
      <c r="BG381" s="31"/>
      <c r="BH381" s="14"/>
      <c r="BI381" s="4"/>
      <c r="BJ381" s="39"/>
      <c r="BK381" s="30"/>
      <c r="BL381" s="31"/>
      <c r="BM381" s="14"/>
      <c r="BN381" s="4"/>
      <c r="BO381" s="39"/>
      <c r="BP381" s="30"/>
      <c r="BQ381" s="31"/>
      <c r="BR381" s="14"/>
      <c r="BS381" s="4"/>
      <c r="BT381" s="39"/>
      <c r="BU381" s="30"/>
      <c r="BV381" s="31"/>
      <c r="BW381" s="14"/>
      <c r="BX381" s="4"/>
      <c r="BY381" s="39"/>
      <c r="BZ381" s="30"/>
      <c r="CA381" s="31"/>
      <c r="CB381" s="14"/>
      <c r="CC381" s="4"/>
      <c r="CD381" s="35">
        <v>1152</v>
      </c>
      <c r="CE381" s="33"/>
      <c r="CF381" s="31">
        <v>1152</v>
      </c>
      <c r="CG381" s="14">
        <v>345600</v>
      </c>
      <c r="CH381" s="4"/>
      <c r="CI381" s="39"/>
      <c r="CJ381" s="30"/>
      <c r="CK381" s="31"/>
      <c r="CL381" s="14"/>
      <c r="CM381" s="4"/>
      <c r="CN381" s="39"/>
      <c r="CO381" s="30"/>
      <c r="CP381" s="31"/>
      <c r="CQ381" s="14"/>
      <c r="CR381" s="4"/>
      <c r="CS381" s="39"/>
      <c r="CT381" s="39"/>
      <c r="CU381" s="39"/>
      <c r="CV381" s="14"/>
      <c r="CW381" s="4"/>
      <c r="CX381" s="39"/>
      <c r="CY381" s="30"/>
      <c r="CZ381" s="31"/>
      <c r="DA381" s="14"/>
      <c r="DB381" s="286"/>
      <c r="DC381" s="14">
        <v>1116.25</v>
      </c>
      <c r="DD381" s="14">
        <v>0</v>
      </c>
      <c r="DE381" s="14">
        <v>1116.25</v>
      </c>
      <c r="DF381" s="14">
        <v>334875</v>
      </c>
      <c r="DG381" s="4"/>
      <c r="DH381" s="39"/>
      <c r="DI381" s="30"/>
      <c r="DJ381" s="31"/>
      <c r="DK381" s="14"/>
      <c r="DL381" s="4"/>
      <c r="DM381" s="39"/>
      <c r="DN381" s="30"/>
      <c r="DO381" s="31"/>
      <c r="DP381" s="14"/>
      <c r="DQ381" s="4"/>
      <c r="DR381" s="39"/>
      <c r="DS381" s="30"/>
      <c r="DT381" s="31"/>
      <c r="DU381" s="14"/>
      <c r="DV381" s="4"/>
      <c r="DW381" s="45">
        <v>1184</v>
      </c>
      <c r="DX381" s="61">
        <v>0</v>
      </c>
      <c r="DY381" s="61">
        <v>1184</v>
      </c>
      <c r="DZ381" s="14">
        <v>355200</v>
      </c>
      <c r="EA381" s="4"/>
      <c r="EB381" s="39"/>
      <c r="EC381" s="44"/>
      <c r="ED381" s="31"/>
      <c r="EE381" s="14"/>
      <c r="EF381" s="4"/>
      <c r="EG381" s="39"/>
      <c r="EH381" s="30"/>
      <c r="EI381" s="31"/>
      <c r="EJ381" s="14"/>
      <c r="EK381" s="4"/>
      <c r="EL381" s="39"/>
      <c r="EM381" s="30"/>
      <c r="EN381" s="31"/>
      <c r="EO381" s="14"/>
      <c r="EP381" s="4"/>
      <c r="EQ381" s="39"/>
      <c r="ER381" s="30"/>
      <c r="ES381" s="31"/>
      <c r="ET381" s="14"/>
      <c r="EU381" s="4"/>
      <c r="EV381" s="39"/>
      <c r="EW381" s="30"/>
      <c r="EX381" s="31"/>
      <c r="EY381" s="14"/>
      <c r="EZ381" s="286"/>
      <c r="FA381" s="39"/>
      <c r="FB381" s="30"/>
      <c r="FC381" s="31"/>
      <c r="FD381" s="14"/>
      <c r="FE381" s="4"/>
      <c r="FF381" s="39"/>
      <c r="FG381" s="30"/>
      <c r="FH381" s="31"/>
      <c r="FI381" s="14"/>
      <c r="FJ381" s="94"/>
      <c r="FK381" s="87">
        <f t="shared" si="393"/>
        <v>688.46399999999994</v>
      </c>
      <c r="FL381" s="87"/>
      <c r="FM381" s="87"/>
      <c r="FN381" s="87"/>
      <c r="FO381" s="87"/>
      <c r="FP381" s="87"/>
      <c r="FQ381" s="87"/>
      <c r="FR381" s="87"/>
      <c r="FS381" s="87"/>
      <c r="FT381" s="87"/>
      <c r="FU381" s="87"/>
      <c r="FV381" s="87"/>
      <c r="FW381" s="87"/>
      <c r="FX381" s="87"/>
      <c r="FY381" s="87">
        <f t="shared" si="397"/>
        <v>1152</v>
      </c>
      <c r="FZ381" s="87"/>
      <c r="GA381" s="87"/>
      <c r="GB381" s="87"/>
      <c r="GC381" s="87"/>
      <c r="GD381" s="87">
        <f t="shared" si="398"/>
        <v>1116.25</v>
      </c>
      <c r="GE381" s="87"/>
      <c r="GF381" s="87"/>
      <c r="GG381" s="87"/>
      <c r="GH381" s="87">
        <f t="shared" si="402"/>
        <v>1184</v>
      </c>
      <c r="GI381" s="87"/>
      <c r="GJ381" s="87"/>
      <c r="GK381" s="87"/>
      <c r="GL381" s="87"/>
      <c r="GM381" s="87"/>
      <c r="GN381" s="87"/>
      <c r="GO381" s="87"/>
      <c r="GP381" s="95"/>
      <c r="GQ381" s="87">
        <f t="shared" si="394"/>
        <v>688.46399999999994</v>
      </c>
      <c r="GR381" s="96">
        <f t="shared" si="390"/>
        <v>1116.25</v>
      </c>
      <c r="GS381" s="20" t="str">
        <f t="shared" si="426"/>
        <v>MEDICOX LTDA</v>
      </c>
      <c r="GT381" s="96">
        <f t="shared" si="396"/>
        <v>550.77120000000002</v>
      </c>
      <c r="GU381" s="96">
        <f t="shared" si="399"/>
        <v>1339.5</v>
      </c>
      <c r="GV381" s="96">
        <f t="shared" si="427"/>
        <v>1150.75</v>
      </c>
      <c r="GW381" s="87">
        <f t="shared" si="428"/>
        <v>34.5</v>
      </c>
      <c r="GX381" s="88">
        <f t="shared" si="429"/>
        <v>3.0907054871220606E-2</v>
      </c>
      <c r="GY381" s="96">
        <f t="shared" si="430"/>
        <v>1116.25</v>
      </c>
      <c r="GZ381" s="96">
        <f t="shared" si="391"/>
        <v>334875</v>
      </c>
    </row>
    <row r="382" spans="1:210" s="27" customFormat="1" ht="30" customHeight="1">
      <c r="A382" s="17">
        <v>366</v>
      </c>
      <c r="B382" s="18" t="s">
        <v>825</v>
      </c>
      <c r="C382" s="53" t="s">
        <v>826</v>
      </c>
      <c r="D382" s="55"/>
      <c r="E382" s="51">
        <v>29</v>
      </c>
      <c r="F382" s="19" t="s">
        <v>970</v>
      </c>
      <c r="G382" s="20" t="s">
        <v>981</v>
      </c>
      <c r="H382" s="60"/>
      <c r="I382" s="90" t="s">
        <v>1024</v>
      </c>
      <c r="J382" s="14">
        <v>730</v>
      </c>
      <c r="K382" s="14"/>
      <c r="L382" s="14"/>
      <c r="M382" s="14">
        <f t="shared" si="431"/>
        <v>797.74400000000003</v>
      </c>
      <c r="N382" s="14">
        <f t="shared" si="432"/>
        <v>797.74400000000003</v>
      </c>
      <c r="O382" s="14">
        <f t="shared" si="392"/>
        <v>23134.576000000001</v>
      </c>
      <c r="P382" s="286"/>
      <c r="Q382" s="39"/>
      <c r="R382" s="30"/>
      <c r="S382" s="31"/>
      <c r="T382" s="31"/>
      <c r="U382" s="4"/>
      <c r="V382" s="39"/>
      <c r="W382" s="30"/>
      <c r="X382" s="31"/>
      <c r="Y382" s="31"/>
      <c r="Z382" s="286"/>
      <c r="AA382" s="39"/>
      <c r="AB382" s="39"/>
      <c r="AC382" s="31"/>
      <c r="AD382" s="31"/>
      <c r="AE382" s="4"/>
      <c r="AF382" s="39"/>
      <c r="AG382" s="30"/>
      <c r="AH382" s="31"/>
      <c r="AI382" s="31"/>
      <c r="AJ382" s="4"/>
      <c r="AK382" s="39"/>
      <c r="AL382" s="39"/>
      <c r="AM382" s="31"/>
      <c r="AN382" s="31"/>
      <c r="AO382" s="4"/>
      <c r="AP382" s="39"/>
      <c r="AQ382" s="30"/>
      <c r="AR382" s="31"/>
      <c r="AS382" s="14"/>
      <c r="AT382" s="4"/>
      <c r="AU382" s="39"/>
      <c r="AV382" s="30"/>
      <c r="AW382" s="31"/>
      <c r="AX382" s="14"/>
      <c r="AY382" s="4"/>
      <c r="AZ382" s="39"/>
      <c r="BA382" s="30"/>
      <c r="BB382" s="31"/>
      <c r="BC382" s="31"/>
      <c r="BD382" s="4"/>
      <c r="BE382" s="39"/>
      <c r="BF382" s="30"/>
      <c r="BG382" s="31"/>
      <c r="BH382" s="14"/>
      <c r="BI382" s="4"/>
      <c r="BJ382" s="39"/>
      <c r="BK382" s="30"/>
      <c r="BL382" s="31"/>
      <c r="BM382" s="14"/>
      <c r="BN382" s="4"/>
      <c r="BO382" s="39"/>
      <c r="BP382" s="30"/>
      <c r="BQ382" s="31"/>
      <c r="BR382" s="14"/>
      <c r="BS382" s="4"/>
      <c r="BT382" s="39"/>
      <c r="BU382" s="30"/>
      <c r="BV382" s="31"/>
      <c r="BW382" s="14"/>
      <c r="BX382" s="4"/>
      <c r="BY382" s="39"/>
      <c r="BZ382" s="30"/>
      <c r="CA382" s="31"/>
      <c r="CB382" s="14"/>
      <c r="CC382" s="4"/>
      <c r="CD382" s="35">
        <v>1152</v>
      </c>
      <c r="CE382" s="33"/>
      <c r="CF382" s="31">
        <v>1152</v>
      </c>
      <c r="CG382" s="14">
        <v>33408</v>
      </c>
      <c r="CH382" s="4"/>
      <c r="CI382" s="39"/>
      <c r="CJ382" s="30"/>
      <c r="CK382" s="31"/>
      <c r="CL382" s="14"/>
      <c r="CM382" s="4"/>
      <c r="CN382" s="39"/>
      <c r="CO382" s="30"/>
      <c r="CP382" s="31"/>
      <c r="CQ382" s="14"/>
      <c r="CR382" s="4"/>
      <c r="CS382" s="39"/>
      <c r="CT382" s="39"/>
      <c r="CU382" s="39"/>
      <c r="CV382" s="14"/>
      <c r="CW382" s="4"/>
      <c r="CX382" s="39"/>
      <c r="CY382" s="30"/>
      <c r="CZ382" s="31"/>
      <c r="DA382" s="14"/>
      <c r="DB382" s="286"/>
      <c r="DC382" s="14">
        <v>1116.25</v>
      </c>
      <c r="DD382" s="14">
        <v>0</v>
      </c>
      <c r="DE382" s="14">
        <v>1116.25</v>
      </c>
      <c r="DF382" s="14">
        <v>32371.25</v>
      </c>
      <c r="DG382" s="4"/>
      <c r="DH382" s="39"/>
      <c r="DI382" s="30"/>
      <c r="DJ382" s="31"/>
      <c r="DK382" s="14"/>
      <c r="DL382" s="4"/>
      <c r="DM382" s="39"/>
      <c r="DN382" s="30"/>
      <c r="DO382" s="31"/>
      <c r="DP382" s="14"/>
      <c r="DQ382" s="4"/>
      <c r="DR382" s="39"/>
      <c r="DS382" s="30"/>
      <c r="DT382" s="31"/>
      <c r="DU382" s="14"/>
      <c r="DV382" s="4"/>
      <c r="DW382" s="45">
        <v>1184</v>
      </c>
      <c r="DX382" s="61">
        <v>0</v>
      </c>
      <c r="DY382" s="61">
        <v>1184</v>
      </c>
      <c r="DZ382" s="14">
        <v>34336</v>
      </c>
      <c r="EA382" s="4"/>
      <c r="EB382" s="39"/>
      <c r="EC382" s="44"/>
      <c r="ED382" s="31"/>
      <c r="EE382" s="14"/>
      <c r="EF382" s="4"/>
      <c r="EG382" s="39"/>
      <c r="EH382" s="30"/>
      <c r="EI382" s="31"/>
      <c r="EJ382" s="14"/>
      <c r="EK382" s="4"/>
      <c r="EL382" s="39"/>
      <c r="EM382" s="30"/>
      <c r="EN382" s="31"/>
      <c r="EO382" s="14"/>
      <c r="EP382" s="4"/>
      <c r="EQ382" s="39"/>
      <c r="ER382" s="30"/>
      <c r="ES382" s="31"/>
      <c r="ET382" s="14"/>
      <c r="EU382" s="4"/>
      <c r="EV382" s="39"/>
      <c r="EW382" s="30"/>
      <c r="EX382" s="31"/>
      <c r="EY382" s="14"/>
      <c r="EZ382" s="286"/>
      <c r="FA382" s="39"/>
      <c r="FB382" s="30"/>
      <c r="FC382" s="31"/>
      <c r="FD382" s="14"/>
      <c r="FE382" s="4"/>
      <c r="FF382" s="39"/>
      <c r="FG382" s="30"/>
      <c r="FH382" s="31"/>
      <c r="FI382" s="14"/>
      <c r="FJ382" s="94"/>
      <c r="FK382" s="87">
        <f t="shared" si="393"/>
        <v>797.74400000000003</v>
      </c>
      <c r="FL382" s="87"/>
      <c r="FM382" s="87"/>
      <c r="FN382" s="87"/>
      <c r="FO382" s="87"/>
      <c r="FP382" s="87"/>
      <c r="FQ382" s="87"/>
      <c r="FR382" s="87"/>
      <c r="FS382" s="87"/>
      <c r="FT382" s="87"/>
      <c r="FU382" s="87"/>
      <c r="FV382" s="87"/>
      <c r="FW382" s="87"/>
      <c r="FX382" s="87"/>
      <c r="FY382" s="87">
        <f t="shared" si="397"/>
        <v>1152</v>
      </c>
      <c r="FZ382" s="87"/>
      <c r="GA382" s="87"/>
      <c r="GB382" s="87"/>
      <c r="GC382" s="87"/>
      <c r="GD382" s="87">
        <f t="shared" si="398"/>
        <v>1116.25</v>
      </c>
      <c r="GE382" s="87"/>
      <c r="GF382" s="87"/>
      <c r="GG382" s="87"/>
      <c r="GH382" s="87">
        <f t="shared" si="402"/>
        <v>1184</v>
      </c>
      <c r="GI382" s="87"/>
      <c r="GJ382" s="87"/>
      <c r="GK382" s="87"/>
      <c r="GL382" s="87"/>
      <c r="GM382" s="87"/>
      <c r="GN382" s="87"/>
      <c r="GO382" s="87"/>
      <c r="GP382" s="95"/>
      <c r="GQ382" s="87">
        <f t="shared" si="394"/>
        <v>797.74400000000003</v>
      </c>
      <c r="GR382" s="96">
        <f t="shared" si="390"/>
        <v>1116.25</v>
      </c>
      <c r="GS382" s="20" t="str">
        <f t="shared" si="426"/>
        <v>MEDICOX LTDA</v>
      </c>
      <c r="GT382" s="96">
        <f t="shared" si="396"/>
        <v>638.19520000000011</v>
      </c>
      <c r="GU382" s="96">
        <f t="shared" si="399"/>
        <v>1339.5</v>
      </c>
      <c r="GV382" s="96">
        <f t="shared" si="427"/>
        <v>1150.75</v>
      </c>
      <c r="GW382" s="87">
        <f t="shared" si="428"/>
        <v>34.5</v>
      </c>
      <c r="GX382" s="88">
        <f t="shared" si="429"/>
        <v>3.0907054871220606E-2</v>
      </c>
      <c r="GY382" s="96">
        <f t="shared" si="430"/>
        <v>1116.25</v>
      </c>
      <c r="GZ382" s="96">
        <f t="shared" si="391"/>
        <v>32371.25</v>
      </c>
    </row>
    <row r="383" spans="1:210" s="27" customFormat="1" ht="30" customHeight="1">
      <c r="A383" s="17">
        <v>367</v>
      </c>
      <c r="B383" s="18" t="s">
        <v>827</v>
      </c>
      <c r="C383" s="53" t="s">
        <v>828</v>
      </c>
      <c r="D383" s="55"/>
      <c r="E383" s="51">
        <v>2</v>
      </c>
      <c r="F383" s="19" t="s">
        <v>970</v>
      </c>
      <c r="G383" s="20" t="s">
        <v>981</v>
      </c>
      <c r="H383" s="60"/>
      <c r="I383" s="90" t="s">
        <v>1025</v>
      </c>
      <c r="J383" s="14">
        <v>46500</v>
      </c>
      <c r="K383" s="14"/>
      <c r="L383" s="14">
        <f>(J383*13.12%)+J383</f>
        <v>52600.800000000003</v>
      </c>
      <c r="M383" s="14">
        <f>(L383*9.28%)+L383</f>
        <v>57482.154240000003</v>
      </c>
      <c r="N383" s="14">
        <f>M383</f>
        <v>57482.154240000003</v>
      </c>
      <c r="O383" s="14">
        <f t="shared" si="392"/>
        <v>114964.30848000001</v>
      </c>
      <c r="P383" s="286"/>
      <c r="Q383" s="39"/>
      <c r="R383" s="30"/>
      <c r="S383" s="31"/>
      <c r="T383" s="31"/>
      <c r="U383" s="4"/>
      <c r="V383" s="39"/>
      <c r="W383" s="30"/>
      <c r="X383" s="31"/>
      <c r="Y383" s="31"/>
      <c r="Z383" s="286"/>
      <c r="AA383" s="39"/>
      <c r="AB383" s="39"/>
      <c r="AC383" s="31"/>
      <c r="AD383" s="31"/>
      <c r="AE383" s="4"/>
      <c r="AF383" s="39"/>
      <c r="AG383" s="30"/>
      <c r="AH383" s="31"/>
      <c r="AI383" s="31"/>
      <c r="AJ383" s="4"/>
      <c r="AK383" s="39"/>
      <c r="AL383" s="39"/>
      <c r="AM383" s="31"/>
      <c r="AN383" s="31"/>
      <c r="AO383" s="4"/>
      <c r="AP383" s="39"/>
      <c r="AQ383" s="30"/>
      <c r="AR383" s="31"/>
      <c r="AS383" s="14"/>
      <c r="AT383" s="4"/>
      <c r="AU383" s="39"/>
      <c r="AV383" s="30"/>
      <c r="AW383" s="31"/>
      <c r="AX383" s="14"/>
      <c r="AY383" s="4"/>
      <c r="AZ383" s="39"/>
      <c r="BA383" s="30"/>
      <c r="BB383" s="31"/>
      <c r="BC383" s="31"/>
      <c r="BD383" s="4"/>
      <c r="BE383" s="39"/>
      <c r="BF383" s="30"/>
      <c r="BG383" s="31"/>
      <c r="BH383" s="14"/>
      <c r="BI383" s="4"/>
      <c r="BJ383" s="39"/>
      <c r="BK383" s="30"/>
      <c r="BL383" s="31"/>
      <c r="BM383" s="14"/>
      <c r="BN383" s="4"/>
      <c r="BO383" s="39"/>
      <c r="BP383" s="30"/>
      <c r="BQ383" s="31"/>
      <c r="BR383" s="14"/>
      <c r="BS383" s="4"/>
      <c r="BT383" s="39"/>
      <c r="BU383" s="30"/>
      <c r="BV383" s="31"/>
      <c r="BW383" s="14"/>
      <c r="BX383" s="4"/>
      <c r="BY383" s="39"/>
      <c r="BZ383" s="30"/>
      <c r="CA383" s="31"/>
      <c r="CB383" s="14"/>
      <c r="CC383" s="4"/>
      <c r="CD383" s="35"/>
      <c r="CE383" s="33"/>
      <c r="CF383" s="31"/>
      <c r="CG383" s="14"/>
      <c r="CH383" s="4"/>
      <c r="CI383" s="39"/>
      <c r="CJ383" s="30"/>
      <c r="CK383" s="31"/>
      <c r="CL383" s="14"/>
      <c r="CM383" s="4"/>
      <c r="CN383" s="39"/>
      <c r="CO383" s="30"/>
      <c r="CP383" s="31"/>
      <c r="CQ383" s="14"/>
      <c r="CR383" s="4"/>
      <c r="CS383" s="39">
        <v>52000</v>
      </c>
      <c r="CT383" s="39">
        <v>0</v>
      </c>
      <c r="CU383" s="39">
        <v>52000</v>
      </c>
      <c r="CV383" s="14">
        <v>104000</v>
      </c>
      <c r="CW383" s="4"/>
      <c r="CX383" s="39"/>
      <c r="CY383" s="30"/>
      <c r="CZ383" s="31"/>
      <c r="DA383" s="14"/>
      <c r="DB383" s="286"/>
      <c r="DC383" s="14">
        <v>54000</v>
      </c>
      <c r="DD383" s="14">
        <v>0</v>
      </c>
      <c r="DE383" s="14">
        <v>54000</v>
      </c>
      <c r="DF383" s="14">
        <v>108000</v>
      </c>
      <c r="DG383" s="4"/>
      <c r="DH383" s="39"/>
      <c r="DI383" s="30"/>
      <c r="DJ383" s="31"/>
      <c r="DK383" s="14"/>
      <c r="DL383" s="4"/>
      <c r="DM383" s="39">
        <v>234740</v>
      </c>
      <c r="DN383" s="30">
        <v>0</v>
      </c>
      <c r="DO383" s="31">
        <v>234740</v>
      </c>
      <c r="DP383" s="14">
        <v>469480</v>
      </c>
      <c r="DQ383" s="4"/>
      <c r="DR383" s="39"/>
      <c r="DS383" s="30"/>
      <c r="DT383" s="31"/>
      <c r="DU383" s="14"/>
      <c r="DV383" s="4"/>
      <c r="DW383" s="45">
        <v>73625</v>
      </c>
      <c r="DX383" s="61">
        <v>0</v>
      </c>
      <c r="DY383" s="61">
        <v>73625</v>
      </c>
      <c r="DZ383" s="14">
        <v>147250</v>
      </c>
      <c r="EA383" s="4"/>
      <c r="EB383" s="39"/>
      <c r="EC383" s="44"/>
      <c r="ED383" s="31"/>
      <c r="EE383" s="14"/>
      <c r="EF383" s="4"/>
      <c r="EG383" s="39"/>
      <c r="EH383" s="30"/>
      <c r="EI383" s="31"/>
      <c r="EJ383" s="14"/>
      <c r="EK383" s="4"/>
      <c r="EL383" s="39"/>
      <c r="EM383" s="30"/>
      <c r="EN383" s="31"/>
      <c r="EO383" s="14"/>
      <c r="EP383" s="4"/>
      <c r="EQ383" s="39"/>
      <c r="ER383" s="30"/>
      <c r="ES383" s="31"/>
      <c r="ET383" s="14"/>
      <c r="EU383" s="4"/>
      <c r="EV383" s="39"/>
      <c r="EW383" s="30"/>
      <c r="EX383" s="31"/>
      <c r="EY383" s="14"/>
      <c r="EZ383" s="286"/>
      <c r="FA383" s="39"/>
      <c r="FB383" s="30"/>
      <c r="FC383" s="31"/>
      <c r="FD383" s="14"/>
      <c r="FE383" s="4"/>
      <c r="FF383" s="39"/>
      <c r="FG383" s="30"/>
      <c r="FH383" s="31"/>
      <c r="FI383" s="14"/>
      <c r="FJ383" s="94"/>
      <c r="FK383" s="87">
        <f t="shared" si="393"/>
        <v>57482.154240000003</v>
      </c>
      <c r="FL383" s="87"/>
      <c r="FM383" s="87"/>
      <c r="FN383" s="87"/>
      <c r="FO383" s="87"/>
      <c r="FP383" s="87"/>
      <c r="FQ383" s="87"/>
      <c r="FR383" s="87"/>
      <c r="FS383" s="87"/>
      <c r="FT383" s="87"/>
      <c r="FU383" s="87"/>
      <c r="FV383" s="87"/>
      <c r="FW383" s="87"/>
      <c r="FX383" s="87"/>
      <c r="FY383" s="87"/>
      <c r="FZ383" s="87"/>
      <c r="GA383" s="87"/>
      <c r="GB383" s="87">
        <f t="shared" si="412"/>
        <v>52000</v>
      </c>
      <c r="GC383" s="87"/>
      <c r="GD383" s="87">
        <f t="shared" si="398"/>
        <v>54000</v>
      </c>
      <c r="GE383" s="87"/>
      <c r="GF383" s="87">
        <f t="shared" ref="GF383:GF389" si="433">DO383</f>
        <v>234740</v>
      </c>
      <c r="GG383" s="87"/>
      <c r="GH383" s="87">
        <f t="shared" si="402"/>
        <v>73625</v>
      </c>
      <c r="GI383" s="87"/>
      <c r="GJ383" s="87"/>
      <c r="GK383" s="87"/>
      <c r="GL383" s="87"/>
      <c r="GM383" s="87"/>
      <c r="GN383" s="87"/>
      <c r="GO383" s="87"/>
      <c r="GP383" s="95"/>
      <c r="GQ383" s="87">
        <f t="shared" si="394"/>
        <v>57482.154240000003</v>
      </c>
      <c r="GR383" s="96">
        <f t="shared" si="390"/>
        <v>52000</v>
      </c>
      <c r="GS383" s="20" t="str">
        <f t="shared" si="426"/>
        <v>LM INSTRUMENTS S.A.</v>
      </c>
      <c r="GT383" s="96">
        <f t="shared" si="396"/>
        <v>45985.723392000007</v>
      </c>
      <c r="GU383" s="96">
        <f t="shared" si="399"/>
        <v>62400</v>
      </c>
      <c r="GV383" s="96">
        <f t="shared" si="427"/>
        <v>103591.25</v>
      </c>
      <c r="GW383" s="87">
        <f t="shared" ref="GW383:GW391" si="434">GR383-GQ383</f>
        <v>-5482.1542400000035</v>
      </c>
      <c r="GX383" s="88">
        <f t="shared" ref="GX383:GX391" si="435">GW383/GQ383</f>
        <v>-9.5371412440648354E-2</v>
      </c>
      <c r="GY383" s="96">
        <f t="shared" si="430"/>
        <v>52000</v>
      </c>
      <c r="GZ383" s="96">
        <f t="shared" si="391"/>
        <v>104000</v>
      </c>
    </row>
    <row r="384" spans="1:210" s="27" customFormat="1" ht="30" customHeight="1">
      <c r="A384" s="17">
        <v>368</v>
      </c>
      <c r="B384" s="18" t="s">
        <v>829</v>
      </c>
      <c r="C384" s="53" t="s">
        <v>830</v>
      </c>
      <c r="D384" s="55"/>
      <c r="E384" s="51">
        <v>3</v>
      </c>
      <c r="F384" s="19" t="s">
        <v>970</v>
      </c>
      <c r="G384" s="20" t="s">
        <v>981</v>
      </c>
      <c r="H384" s="60"/>
      <c r="I384" s="90" t="s">
        <v>1024</v>
      </c>
      <c r="J384" s="14">
        <v>46500</v>
      </c>
      <c r="K384" s="14"/>
      <c r="L384" s="14"/>
      <c r="M384" s="14">
        <f t="shared" ref="M384:M386" si="436">(J384*9.28%)+J384</f>
        <v>50815.199999999997</v>
      </c>
      <c r="N384" s="14">
        <f t="shared" ref="N384:N386" si="437">M384</f>
        <v>50815.199999999997</v>
      </c>
      <c r="O384" s="14">
        <f t="shared" si="392"/>
        <v>152445.59999999998</v>
      </c>
      <c r="P384" s="286"/>
      <c r="Q384" s="39"/>
      <c r="R384" s="30"/>
      <c r="S384" s="31"/>
      <c r="T384" s="31"/>
      <c r="U384" s="4"/>
      <c r="V384" s="39"/>
      <c r="W384" s="30"/>
      <c r="X384" s="31"/>
      <c r="Y384" s="31"/>
      <c r="Z384" s="286"/>
      <c r="AA384" s="39"/>
      <c r="AB384" s="39"/>
      <c r="AC384" s="31"/>
      <c r="AD384" s="31"/>
      <c r="AE384" s="4"/>
      <c r="AF384" s="39"/>
      <c r="AG384" s="30"/>
      <c r="AH384" s="31"/>
      <c r="AI384" s="31"/>
      <c r="AJ384" s="4"/>
      <c r="AK384" s="39"/>
      <c r="AL384" s="39"/>
      <c r="AM384" s="31"/>
      <c r="AN384" s="31"/>
      <c r="AO384" s="4"/>
      <c r="AP384" s="39"/>
      <c r="AQ384" s="30"/>
      <c r="AR384" s="31"/>
      <c r="AS384" s="14"/>
      <c r="AT384" s="4"/>
      <c r="AU384" s="39"/>
      <c r="AV384" s="30"/>
      <c r="AW384" s="31"/>
      <c r="AX384" s="14"/>
      <c r="AY384" s="4"/>
      <c r="AZ384" s="39"/>
      <c r="BA384" s="30"/>
      <c r="BB384" s="31"/>
      <c r="BC384" s="31"/>
      <c r="BD384" s="4"/>
      <c r="BE384" s="39"/>
      <c r="BF384" s="30"/>
      <c r="BG384" s="31"/>
      <c r="BH384" s="14"/>
      <c r="BI384" s="4"/>
      <c r="BJ384" s="39"/>
      <c r="BK384" s="30"/>
      <c r="BL384" s="31"/>
      <c r="BM384" s="14"/>
      <c r="BN384" s="4"/>
      <c r="BO384" s="39"/>
      <c r="BP384" s="30"/>
      <c r="BQ384" s="31"/>
      <c r="BR384" s="14"/>
      <c r="BS384" s="4"/>
      <c r="BT384" s="39"/>
      <c r="BU384" s="30"/>
      <c r="BV384" s="31"/>
      <c r="BW384" s="14"/>
      <c r="BX384" s="4"/>
      <c r="BY384" s="39"/>
      <c r="BZ384" s="30"/>
      <c r="CA384" s="31"/>
      <c r="CB384" s="14"/>
      <c r="CC384" s="4"/>
      <c r="CD384" s="35"/>
      <c r="CE384" s="33"/>
      <c r="CF384" s="31"/>
      <c r="CG384" s="14"/>
      <c r="CH384" s="4"/>
      <c r="CI384" s="39"/>
      <c r="CJ384" s="30"/>
      <c r="CK384" s="31"/>
      <c r="CL384" s="14"/>
      <c r="CM384" s="4"/>
      <c r="CN384" s="39"/>
      <c r="CO384" s="30"/>
      <c r="CP384" s="31"/>
      <c r="CQ384" s="14"/>
      <c r="CR384" s="4"/>
      <c r="CS384" s="39">
        <v>52000</v>
      </c>
      <c r="CT384" s="39">
        <v>0</v>
      </c>
      <c r="CU384" s="39">
        <v>52000</v>
      </c>
      <c r="CV384" s="14">
        <v>156000</v>
      </c>
      <c r="CW384" s="4"/>
      <c r="CX384" s="39"/>
      <c r="CY384" s="30"/>
      <c r="CZ384" s="31"/>
      <c r="DA384" s="14"/>
      <c r="DB384" s="286"/>
      <c r="DC384" s="14"/>
      <c r="DD384" s="14"/>
      <c r="DE384" s="14"/>
      <c r="DF384" s="14"/>
      <c r="DG384" s="4"/>
      <c r="DH384" s="39"/>
      <c r="DI384" s="30"/>
      <c r="DJ384" s="31"/>
      <c r="DK384" s="14"/>
      <c r="DL384" s="4"/>
      <c r="DM384" s="39">
        <v>234740</v>
      </c>
      <c r="DN384" s="30">
        <v>0</v>
      </c>
      <c r="DO384" s="31">
        <v>234740</v>
      </c>
      <c r="DP384" s="14">
        <v>704220</v>
      </c>
      <c r="DQ384" s="4"/>
      <c r="DR384" s="39"/>
      <c r="DS384" s="30"/>
      <c r="DT384" s="31"/>
      <c r="DU384" s="14"/>
      <c r="DV384" s="4"/>
      <c r="DW384" s="45">
        <v>85113</v>
      </c>
      <c r="DX384" s="61">
        <v>0</v>
      </c>
      <c r="DY384" s="61">
        <v>85113</v>
      </c>
      <c r="DZ384" s="14">
        <v>255339</v>
      </c>
      <c r="EA384" s="4"/>
      <c r="EB384" s="39"/>
      <c r="EC384" s="44"/>
      <c r="ED384" s="31"/>
      <c r="EE384" s="14"/>
      <c r="EF384" s="4"/>
      <c r="EG384" s="39"/>
      <c r="EH384" s="30"/>
      <c r="EI384" s="31"/>
      <c r="EJ384" s="14"/>
      <c r="EK384" s="4"/>
      <c r="EL384" s="39"/>
      <c r="EM384" s="30"/>
      <c r="EN384" s="31"/>
      <c r="EO384" s="14"/>
      <c r="EP384" s="4"/>
      <c r="EQ384" s="39"/>
      <c r="ER384" s="30"/>
      <c r="ES384" s="31"/>
      <c r="ET384" s="14"/>
      <c r="EU384" s="4"/>
      <c r="EV384" s="39"/>
      <c r="EW384" s="30"/>
      <c r="EX384" s="31"/>
      <c r="EY384" s="14"/>
      <c r="EZ384" s="286"/>
      <c r="FA384" s="39"/>
      <c r="FB384" s="30"/>
      <c r="FC384" s="31"/>
      <c r="FD384" s="14"/>
      <c r="FE384" s="4"/>
      <c r="FF384" s="39"/>
      <c r="FG384" s="30"/>
      <c r="FH384" s="31"/>
      <c r="FI384" s="14"/>
      <c r="FJ384" s="94"/>
      <c r="FK384" s="87">
        <f t="shared" si="393"/>
        <v>50815.199999999997</v>
      </c>
      <c r="FL384" s="87"/>
      <c r="FM384" s="87"/>
      <c r="FN384" s="87"/>
      <c r="FO384" s="87"/>
      <c r="FP384" s="87"/>
      <c r="FQ384" s="87"/>
      <c r="FR384" s="87"/>
      <c r="FS384" s="87"/>
      <c r="FT384" s="87"/>
      <c r="FU384" s="87"/>
      <c r="FV384" s="87"/>
      <c r="FW384" s="87"/>
      <c r="FX384" s="87"/>
      <c r="FY384" s="87"/>
      <c r="FZ384" s="87"/>
      <c r="GA384" s="87"/>
      <c r="GB384" s="87">
        <f t="shared" si="412"/>
        <v>52000</v>
      </c>
      <c r="GC384" s="87"/>
      <c r="GD384" s="87"/>
      <c r="GE384" s="87"/>
      <c r="GF384" s="87">
        <f t="shared" si="433"/>
        <v>234740</v>
      </c>
      <c r="GG384" s="87"/>
      <c r="GH384" s="87">
        <f t="shared" si="402"/>
        <v>85113</v>
      </c>
      <c r="GI384" s="87"/>
      <c r="GJ384" s="87"/>
      <c r="GK384" s="87"/>
      <c r="GL384" s="87"/>
      <c r="GM384" s="87"/>
      <c r="GN384" s="87"/>
      <c r="GO384" s="87"/>
      <c r="GP384" s="95"/>
      <c r="GQ384" s="87">
        <f t="shared" si="394"/>
        <v>50815.199999999997</v>
      </c>
      <c r="GR384" s="96">
        <f t="shared" si="390"/>
        <v>52000</v>
      </c>
      <c r="GS384" s="20" t="str">
        <f t="shared" si="426"/>
        <v>LM INSTRUMENTS S.A.</v>
      </c>
      <c r="GT384" s="96">
        <f t="shared" si="396"/>
        <v>40652.160000000003</v>
      </c>
      <c r="GU384" s="96">
        <f t="shared" si="399"/>
        <v>62400</v>
      </c>
      <c r="GV384" s="96">
        <f t="shared" si="427"/>
        <v>123951</v>
      </c>
      <c r="GW384" s="87">
        <f t="shared" si="434"/>
        <v>1184.8000000000029</v>
      </c>
      <c r="GX384" s="88">
        <f t="shared" si="435"/>
        <v>2.3315858247138711E-2</v>
      </c>
      <c r="GY384" s="96">
        <f t="shared" si="430"/>
        <v>52000</v>
      </c>
      <c r="GZ384" s="96">
        <f t="shared" si="391"/>
        <v>156000</v>
      </c>
    </row>
    <row r="385" spans="1:210" s="27" customFormat="1" ht="30" customHeight="1">
      <c r="A385" s="17">
        <v>369</v>
      </c>
      <c r="B385" s="18" t="s">
        <v>831</v>
      </c>
      <c r="C385" s="53" t="s">
        <v>832</v>
      </c>
      <c r="D385" s="55"/>
      <c r="E385" s="51">
        <v>250</v>
      </c>
      <c r="F385" s="19" t="s">
        <v>970</v>
      </c>
      <c r="G385" s="20" t="s">
        <v>981</v>
      </c>
      <c r="H385" s="60"/>
      <c r="I385" s="90" t="s">
        <v>1024</v>
      </c>
      <c r="J385" s="14">
        <v>46500</v>
      </c>
      <c r="K385" s="14"/>
      <c r="L385" s="14"/>
      <c r="M385" s="14">
        <f t="shared" si="436"/>
        <v>50815.199999999997</v>
      </c>
      <c r="N385" s="14">
        <f t="shared" si="437"/>
        <v>50815.199999999997</v>
      </c>
      <c r="O385" s="14">
        <f t="shared" si="392"/>
        <v>12703800</v>
      </c>
      <c r="P385" s="286"/>
      <c r="Q385" s="39"/>
      <c r="R385" s="30"/>
      <c r="S385" s="31"/>
      <c r="T385" s="31"/>
      <c r="U385" s="4"/>
      <c r="V385" s="39"/>
      <c r="W385" s="30"/>
      <c r="X385" s="31"/>
      <c r="Y385" s="31"/>
      <c r="Z385" s="286"/>
      <c r="AA385" s="39"/>
      <c r="AB385" s="39"/>
      <c r="AC385" s="31"/>
      <c r="AD385" s="31"/>
      <c r="AE385" s="4"/>
      <c r="AF385" s="39"/>
      <c r="AG385" s="30"/>
      <c r="AH385" s="31"/>
      <c r="AI385" s="31"/>
      <c r="AJ385" s="4"/>
      <c r="AK385" s="39"/>
      <c r="AL385" s="39"/>
      <c r="AM385" s="31"/>
      <c r="AN385" s="31"/>
      <c r="AO385" s="4"/>
      <c r="AP385" s="39"/>
      <c r="AQ385" s="30"/>
      <c r="AR385" s="31"/>
      <c r="AS385" s="14"/>
      <c r="AT385" s="4"/>
      <c r="AU385" s="39"/>
      <c r="AV385" s="30"/>
      <c r="AW385" s="31"/>
      <c r="AX385" s="14"/>
      <c r="AY385" s="4"/>
      <c r="AZ385" s="39"/>
      <c r="BA385" s="30"/>
      <c r="BB385" s="31"/>
      <c r="BC385" s="31"/>
      <c r="BD385" s="4"/>
      <c r="BE385" s="39"/>
      <c r="BF385" s="30"/>
      <c r="BG385" s="31"/>
      <c r="BH385" s="14"/>
      <c r="BI385" s="4"/>
      <c r="BJ385" s="39"/>
      <c r="BK385" s="30"/>
      <c r="BL385" s="31"/>
      <c r="BM385" s="14"/>
      <c r="BN385" s="4"/>
      <c r="BO385" s="39"/>
      <c r="BP385" s="30"/>
      <c r="BQ385" s="31"/>
      <c r="BR385" s="14"/>
      <c r="BS385" s="4"/>
      <c r="BT385" s="39"/>
      <c r="BU385" s="30"/>
      <c r="BV385" s="31"/>
      <c r="BW385" s="14"/>
      <c r="BX385" s="4"/>
      <c r="BY385" s="39"/>
      <c r="BZ385" s="30"/>
      <c r="CA385" s="31"/>
      <c r="CB385" s="14"/>
      <c r="CC385" s="4"/>
      <c r="CD385" s="35"/>
      <c r="CE385" s="33"/>
      <c r="CF385" s="31"/>
      <c r="CG385" s="14"/>
      <c r="CH385" s="4"/>
      <c r="CI385" s="39"/>
      <c r="CJ385" s="30"/>
      <c r="CK385" s="31"/>
      <c r="CL385" s="14"/>
      <c r="CM385" s="4"/>
      <c r="CN385" s="39"/>
      <c r="CO385" s="30"/>
      <c r="CP385" s="31"/>
      <c r="CQ385" s="14"/>
      <c r="CR385" s="4"/>
      <c r="CS385" s="39">
        <v>52000</v>
      </c>
      <c r="CT385" s="39">
        <v>0</v>
      </c>
      <c r="CU385" s="39">
        <v>52000</v>
      </c>
      <c r="CV385" s="14">
        <v>13000000</v>
      </c>
      <c r="CW385" s="4"/>
      <c r="CX385" s="39"/>
      <c r="CY385" s="30"/>
      <c r="CZ385" s="31"/>
      <c r="DA385" s="14"/>
      <c r="DB385" s="286"/>
      <c r="DC385" s="43">
        <v>54000</v>
      </c>
      <c r="DD385" s="43">
        <v>0</v>
      </c>
      <c r="DE385" s="14">
        <v>54000</v>
      </c>
      <c r="DF385" s="14">
        <v>13500000</v>
      </c>
      <c r="DG385" s="4"/>
      <c r="DH385" s="39"/>
      <c r="DI385" s="30"/>
      <c r="DJ385" s="31"/>
      <c r="DK385" s="14"/>
      <c r="DL385" s="4"/>
      <c r="DM385" s="39">
        <v>191950</v>
      </c>
      <c r="DN385" s="30">
        <v>0</v>
      </c>
      <c r="DO385" s="31">
        <v>191950</v>
      </c>
      <c r="DP385" s="14">
        <v>47987500</v>
      </c>
      <c r="DQ385" s="4"/>
      <c r="DR385" s="39"/>
      <c r="DS385" s="30"/>
      <c r="DT385" s="31"/>
      <c r="DU385" s="14"/>
      <c r="DV385" s="4"/>
      <c r="DW385" s="45">
        <v>85113</v>
      </c>
      <c r="DX385" s="61">
        <v>0</v>
      </c>
      <c r="DY385" s="61">
        <v>85113</v>
      </c>
      <c r="DZ385" s="14">
        <v>21278250</v>
      </c>
      <c r="EA385" s="4"/>
      <c r="EB385" s="39"/>
      <c r="EC385" s="44"/>
      <c r="ED385" s="31"/>
      <c r="EE385" s="14"/>
      <c r="EF385" s="4"/>
      <c r="EG385" s="39"/>
      <c r="EH385" s="30"/>
      <c r="EI385" s="31"/>
      <c r="EJ385" s="14"/>
      <c r="EK385" s="4"/>
      <c r="EL385" s="39"/>
      <c r="EM385" s="30"/>
      <c r="EN385" s="31"/>
      <c r="EO385" s="14"/>
      <c r="EP385" s="4"/>
      <c r="EQ385" s="39"/>
      <c r="ER385" s="30"/>
      <c r="ES385" s="31"/>
      <c r="ET385" s="14"/>
      <c r="EU385" s="4"/>
      <c r="EV385" s="39"/>
      <c r="EW385" s="30"/>
      <c r="EX385" s="31"/>
      <c r="EY385" s="14"/>
      <c r="EZ385" s="286"/>
      <c r="FA385" s="39"/>
      <c r="FB385" s="30"/>
      <c r="FC385" s="31"/>
      <c r="FD385" s="14"/>
      <c r="FE385" s="4"/>
      <c r="FF385" s="39"/>
      <c r="FG385" s="30"/>
      <c r="FH385" s="31"/>
      <c r="FI385" s="14"/>
      <c r="FJ385" s="94"/>
      <c r="FK385" s="87">
        <f t="shared" si="393"/>
        <v>50815.199999999997</v>
      </c>
      <c r="FL385" s="87"/>
      <c r="FM385" s="87"/>
      <c r="FN385" s="87"/>
      <c r="FO385" s="87"/>
      <c r="FP385" s="87"/>
      <c r="FQ385" s="87"/>
      <c r="FR385" s="87"/>
      <c r="FS385" s="87"/>
      <c r="FT385" s="87"/>
      <c r="FU385" s="87"/>
      <c r="FV385" s="87"/>
      <c r="FW385" s="87"/>
      <c r="FX385" s="87"/>
      <c r="FY385" s="87"/>
      <c r="FZ385" s="87"/>
      <c r="GA385" s="87"/>
      <c r="GB385" s="87">
        <f t="shared" si="412"/>
        <v>52000</v>
      </c>
      <c r="GC385" s="87"/>
      <c r="GD385" s="87">
        <f t="shared" si="398"/>
        <v>54000</v>
      </c>
      <c r="GE385" s="87"/>
      <c r="GF385" s="87">
        <f t="shared" si="433"/>
        <v>191950</v>
      </c>
      <c r="GG385" s="87"/>
      <c r="GH385" s="87">
        <f t="shared" si="402"/>
        <v>85113</v>
      </c>
      <c r="GI385" s="87"/>
      <c r="GJ385" s="87"/>
      <c r="GK385" s="87"/>
      <c r="GL385" s="87"/>
      <c r="GM385" s="87"/>
      <c r="GN385" s="87"/>
      <c r="GO385" s="87"/>
      <c r="GP385" s="95"/>
      <c r="GQ385" s="87">
        <f t="shared" si="394"/>
        <v>50815.199999999997</v>
      </c>
      <c r="GR385" s="96">
        <f t="shared" si="390"/>
        <v>52000</v>
      </c>
      <c r="GS385" s="20" t="str">
        <f t="shared" si="426"/>
        <v>LM INSTRUMENTS S.A.</v>
      </c>
      <c r="GT385" s="96">
        <f t="shared" si="396"/>
        <v>40652.160000000003</v>
      </c>
      <c r="GU385" s="96">
        <f t="shared" si="399"/>
        <v>62400</v>
      </c>
      <c r="GV385" s="96">
        <f t="shared" si="427"/>
        <v>95765.75</v>
      </c>
      <c r="GW385" s="87">
        <f t="shared" si="434"/>
        <v>1184.8000000000029</v>
      </c>
      <c r="GX385" s="88">
        <f t="shared" si="435"/>
        <v>2.3315858247138711E-2</v>
      </c>
      <c r="GY385" s="96">
        <f t="shared" si="430"/>
        <v>52000</v>
      </c>
      <c r="GZ385" s="96">
        <f t="shared" si="391"/>
        <v>13000000</v>
      </c>
    </row>
    <row r="386" spans="1:210" s="27" customFormat="1" ht="30" customHeight="1">
      <c r="A386" s="17">
        <v>370</v>
      </c>
      <c r="B386" s="18" t="s">
        <v>833</v>
      </c>
      <c r="C386" s="53" t="s">
        <v>834</v>
      </c>
      <c r="D386" s="55"/>
      <c r="E386" s="51">
        <v>35</v>
      </c>
      <c r="F386" s="19" t="s">
        <v>970</v>
      </c>
      <c r="G386" s="20" t="s">
        <v>981</v>
      </c>
      <c r="H386" s="60"/>
      <c r="I386" s="90" t="s">
        <v>1024</v>
      </c>
      <c r="J386" s="14">
        <v>46500</v>
      </c>
      <c r="K386" s="14"/>
      <c r="L386" s="14"/>
      <c r="M386" s="14">
        <f t="shared" si="436"/>
        <v>50815.199999999997</v>
      </c>
      <c r="N386" s="14">
        <f t="shared" si="437"/>
        <v>50815.199999999997</v>
      </c>
      <c r="O386" s="14">
        <f t="shared" si="392"/>
        <v>1778532</v>
      </c>
      <c r="P386" s="286"/>
      <c r="Q386" s="39"/>
      <c r="R386" s="30"/>
      <c r="S386" s="31"/>
      <c r="T386" s="31"/>
      <c r="U386" s="4"/>
      <c r="V386" s="39"/>
      <c r="W386" s="30"/>
      <c r="X386" s="31"/>
      <c r="Y386" s="31"/>
      <c r="Z386" s="286"/>
      <c r="AA386" s="39"/>
      <c r="AB386" s="39"/>
      <c r="AC386" s="31"/>
      <c r="AD386" s="31"/>
      <c r="AE386" s="4"/>
      <c r="AF386" s="39"/>
      <c r="AG386" s="30"/>
      <c r="AH386" s="31"/>
      <c r="AI386" s="31"/>
      <c r="AJ386" s="4"/>
      <c r="AK386" s="39"/>
      <c r="AL386" s="39"/>
      <c r="AM386" s="31"/>
      <c r="AN386" s="31"/>
      <c r="AO386" s="4"/>
      <c r="AP386" s="39"/>
      <c r="AQ386" s="30"/>
      <c r="AR386" s="31"/>
      <c r="AS386" s="14"/>
      <c r="AT386" s="4"/>
      <c r="AU386" s="39"/>
      <c r="AV386" s="30"/>
      <c r="AW386" s="31"/>
      <c r="AX386" s="14"/>
      <c r="AY386" s="4"/>
      <c r="AZ386" s="39"/>
      <c r="BA386" s="30"/>
      <c r="BB386" s="31"/>
      <c r="BC386" s="31"/>
      <c r="BD386" s="4"/>
      <c r="BE386" s="39"/>
      <c r="BF386" s="30"/>
      <c r="BG386" s="31"/>
      <c r="BH386" s="14"/>
      <c r="BI386" s="4"/>
      <c r="BJ386" s="39"/>
      <c r="BK386" s="30"/>
      <c r="BL386" s="31"/>
      <c r="BM386" s="14"/>
      <c r="BN386" s="4"/>
      <c r="BO386" s="39"/>
      <c r="BP386" s="30"/>
      <c r="BQ386" s="31"/>
      <c r="BR386" s="14"/>
      <c r="BS386" s="4"/>
      <c r="BT386" s="39"/>
      <c r="BU386" s="30"/>
      <c r="BV386" s="31"/>
      <c r="BW386" s="14"/>
      <c r="BX386" s="4"/>
      <c r="BY386" s="39"/>
      <c r="BZ386" s="30"/>
      <c r="CA386" s="31"/>
      <c r="CB386" s="14"/>
      <c r="CC386" s="4"/>
      <c r="CD386" s="35"/>
      <c r="CE386" s="33"/>
      <c r="CF386" s="31"/>
      <c r="CG386" s="14"/>
      <c r="CH386" s="4"/>
      <c r="CI386" s="39"/>
      <c r="CJ386" s="30"/>
      <c r="CK386" s="31"/>
      <c r="CL386" s="14"/>
      <c r="CM386" s="4"/>
      <c r="CN386" s="39"/>
      <c r="CO386" s="30"/>
      <c r="CP386" s="31"/>
      <c r="CQ386" s="14"/>
      <c r="CR386" s="4"/>
      <c r="CS386" s="39">
        <v>52000</v>
      </c>
      <c r="CT386" s="39">
        <v>0</v>
      </c>
      <c r="CU386" s="39">
        <v>52000</v>
      </c>
      <c r="CV386" s="14">
        <v>1820000</v>
      </c>
      <c r="CW386" s="4"/>
      <c r="CX386" s="39"/>
      <c r="CY386" s="30"/>
      <c r="CZ386" s="31"/>
      <c r="DA386" s="14"/>
      <c r="DB386" s="286"/>
      <c r="DC386" s="14"/>
      <c r="DD386" s="14"/>
      <c r="DE386" s="14"/>
      <c r="DF386" s="14"/>
      <c r="DG386" s="4"/>
      <c r="DH386" s="39"/>
      <c r="DI386" s="30"/>
      <c r="DJ386" s="31"/>
      <c r="DK386" s="14"/>
      <c r="DL386" s="4"/>
      <c r="DM386" s="39">
        <v>191950</v>
      </c>
      <c r="DN386" s="30">
        <v>0</v>
      </c>
      <c r="DO386" s="31">
        <v>191950</v>
      </c>
      <c r="DP386" s="14">
        <v>6718250</v>
      </c>
      <c r="DQ386" s="4"/>
      <c r="DR386" s="39"/>
      <c r="DS386" s="30"/>
      <c r="DT386" s="31"/>
      <c r="DU386" s="14"/>
      <c r="DV386" s="4"/>
      <c r="DW386" s="45">
        <v>56250</v>
      </c>
      <c r="DX386" s="61">
        <v>0</v>
      </c>
      <c r="DY386" s="61">
        <v>56250</v>
      </c>
      <c r="DZ386" s="14">
        <v>1968750</v>
      </c>
      <c r="EA386" s="4"/>
      <c r="EB386" s="39"/>
      <c r="EC386" s="44"/>
      <c r="ED386" s="31"/>
      <c r="EE386" s="14"/>
      <c r="EF386" s="4"/>
      <c r="EG386" s="39"/>
      <c r="EH386" s="30"/>
      <c r="EI386" s="31"/>
      <c r="EJ386" s="14"/>
      <c r="EK386" s="4"/>
      <c r="EL386" s="39"/>
      <c r="EM386" s="30"/>
      <c r="EN386" s="31"/>
      <c r="EO386" s="14"/>
      <c r="EP386" s="4"/>
      <c r="EQ386" s="39"/>
      <c r="ER386" s="30"/>
      <c r="ES386" s="31"/>
      <c r="ET386" s="14"/>
      <c r="EU386" s="4"/>
      <c r="EV386" s="39"/>
      <c r="EW386" s="30"/>
      <c r="EX386" s="31"/>
      <c r="EY386" s="14"/>
      <c r="EZ386" s="286"/>
      <c r="FA386" s="39"/>
      <c r="FB386" s="30"/>
      <c r="FC386" s="31"/>
      <c r="FD386" s="14"/>
      <c r="FE386" s="4"/>
      <c r="FF386" s="39"/>
      <c r="FG386" s="30"/>
      <c r="FH386" s="31"/>
      <c r="FI386" s="14"/>
      <c r="FJ386" s="94"/>
      <c r="FK386" s="87">
        <f t="shared" si="393"/>
        <v>50815.199999999997</v>
      </c>
      <c r="FL386" s="87"/>
      <c r="FM386" s="87"/>
      <c r="FN386" s="87"/>
      <c r="FO386" s="87"/>
      <c r="FP386" s="87"/>
      <c r="FQ386" s="87"/>
      <c r="FR386" s="87"/>
      <c r="FS386" s="87"/>
      <c r="FT386" s="87"/>
      <c r="FU386" s="87"/>
      <c r="FV386" s="87"/>
      <c r="FW386" s="87"/>
      <c r="FX386" s="87"/>
      <c r="FY386" s="87"/>
      <c r="FZ386" s="87"/>
      <c r="GA386" s="87"/>
      <c r="GB386" s="87">
        <f t="shared" si="412"/>
        <v>52000</v>
      </c>
      <c r="GC386" s="87"/>
      <c r="GD386" s="87"/>
      <c r="GE386" s="87"/>
      <c r="GF386" s="87">
        <f t="shared" si="433"/>
        <v>191950</v>
      </c>
      <c r="GG386" s="87"/>
      <c r="GH386" s="87">
        <f t="shared" si="402"/>
        <v>56250</v>
      </c>
      <c r="GI386" s="87"/>
      <c r="GJ386" s="87"/>
      <c r="GK386" s="87"/>
      <c r="GL386" s="87"/>
      <c r="GM386" s="87"/>
      <c r="GN386" s="87"/>
      <c r="GO386" s="87"/>
      <c r="GP386" s="95"/>
      <c r="GQ386" s="87">
        <f t="shared" si="394"/>
        <v>50815.199999999997</v>
      </c>
      <c r="GR386" s="96">
        <f t="shared" si="390"/>
        <v>52000</v>
      </c>
      <c r="GS386" s="20" t="str">
        <f t="shared" si="426"/>
        <v>LM INSTRUMENTS S.A.</v>
      </c>
      <c r="GT386" s="96">
        <f t="shared" si="396"/>
        <v>40652.160000000003</v>
      </c>
      <c r="GU386" s="96">
        <f t="shared" si="399"/>
        <v>62400</v>
      </c>
      <c r="GV386" s="96">
        <f t="shared" si="427"/>
        <v>100066.66666666667</v>
      </c>
      <c r="GW386" s="87">
        <f t="shared" si="434"/>
        <v>1184.8000000000029</v>
      </c>
      <c r="GX386" s="88">
        <f t="shared" si="435"/>
        <v>2.3315858247138711E-2</v>
      </c>
      <c r="GY386" s="96">
        <f t="shared" si="430"/>
        <v>52000</v>
      </c>
      <c r="GZ386" s="96">
        <f t="shared" si="391"/>
        <v>1820000</v>
      </c>
    </row>
    <row r="387" spans="1:210" s="27" customFormat="1" ht="30" customHeight="1">
      <c r="A387" s="17">
        <v>371</v>
      </c>
      <c r="B387" s="18" t="s">
        <v>835</v>
      </c>
      <c r="C387" s="53" t="s">
        <v>836</v>
      </c>
      <c r="D387" s="55"/>
      <c r="E387" s="51">
        <v>21</v>
      </c>
      <c r="F387" s="19" t="s">
        <v>970</v>
      </c>
      <c r="G387" s="20" t="s">
        <v>981</v>
      </c>
      <c r="H387" s="60"/>
      <c r="I387" s="90" t="s">
        <v>1059</v>
      </c>
      <c r="J387" s="14">
        <v>46500</v>
      </c>
      <c r="K387" s="14">
        <f>(J387*5.62%)+J387</f>
        <v>49113.3</v>
      </c>
      <c r="L387" s="14">
        <f>(K387*13.12%)+K387</f>
        <v>55556.964960000005</v>
      </c>
      <c r="M387" s="14">
        <f>(L387*9.28%)+L387</f>
        <v>60712.651308288005</v>
      </c>
      <c r="N387" s="14">
        <f>M387</f>
        <v>60712.651308288005</v>
      </c>
      <c r="O387" s="14">
        <f t="shared" si="392"/>
        <v>1274965.677474048</v>
      </c>
      <c r="P387" s="286"/>
      <c r="Q387" s="39"/>
      <c r="R387" s="30"/>
      <c r="S387" s="31"/>
      <c r="T387" s="31"/>
      <c r="U387" s="4"/>
      <c r="V387" s="39"/>
      <c r="W387" s="30"/>
      <c r="X387" s="31"/>
      <c r="Y387" s="31"/>
      <c r="Z387" s="286"/>
      <c r="AA387" s="39"/>
      <c r="AB387" s="39"/>
      <c r="AC387" s="31"/>
      <c r="AD387" s="31"/>
      <c r="AE387" s="4"/>
      <c r="AF387" s="39"/>
      <c r="AG387" s="30"/>
      <c r="AH387" s="31"/>
      <c r="AI387" s="31"/>
      <c r="AJ387" s="4"/>
      <c r="AK387" s="39"/>
      <c r="AL387" s="39"/>
      <c r="AM387" s="31"/>
      <c r="AN387" s="31"/>
      <c r="AO387" s="4"/>
      <c r="AP387" s="39"/>
      <c r="AQ387" s="30"/>
      <c r="AR387" s="31"/>
      <c r="AS387" s="14"/>
      <c r="AT387" s="4"/>
      <c r="AU387" s="39"/>
      <c r="AV387" s="30"/>
      <c r="AW387" s="31"/>
      <c r="AX387" s="14"/>
      <c r="AY387" s="4"/>
      <c r="AZ387" s="39"/>
      <c r="BA387" s="30"/>
      <c r="BB387" s="31"/>
      <c r="BC387" s="31"/>
      <c r="BD387" s="4"/>
      <c r="BE387" s="39"/>
      <c r="BF387" s="30"/>
      <c r="BG387" s="31"/>
      <c r="BH387" s="14"/>
      <c r="BI387" s="4"/>
      <c r="BJ387" s="39"/>
      <c r="BK387" s="30"/>
      <c r="BL387" s="31"/>
      <c r="BM387" s="14"/>
      <c r="BN387" s="4"/>
      <c r="BO387" s="39"/>
      <c r="BP387" s="30"/>
      <c r="BQ387" s="31"/>
      <c r="BR387" s="14"/>
      <c r="BS387" s="4"/>
      <c r="BT387" s="39"/>
      <c r="BU387" s="30"/>
      <c r="BV387" s="31"/>
      <c r="BW387" s="14"/>
      <c r="BX387" s="4"/>
      <c r="BY387" s="39"/>
      <c r="BZ387" s="30"/>
      <c r="CA387" s="31"/>
      <c r="CB387" s="14"/>
      <c r="CC387" s="4"/>
      <c r="CD387" s="35"/>
      <c r="CE387" s="33"/>
      <c r="CF387" s="31"/>
      <c r="CG387" s="14"/>
      <c r="CH387" s="4"/>
      <c r="CI387" s="39"/>
      <c r="CJ387" s="30"/>
      <c r="CK387" s="31"/>
      <c r="CL387" s="14"/>
      <c r="CM387" s="4"/>
      <c r="CN387" s="39"/>
      <c r="CO387" s="30"/>
      <c r="CP387" s="31"/>
      <c r="CQ387" s="14"/>
      <c r="CR387" s="4"/>
      <c r="CS387" s="39">
        <v>52000</v>
      </c>
      <c r="CT387" s="39">
        <v>0</v>
      </c>
      <c r="CU387" s="39">
        <v>52000</v>
      </c>
      <c r="CV387" s="14">
        <v>1092000</v>
      </c>
      <c r="CW387" s="4"/>
      <c r="CX387" s="39"/>
      <c r="CY387" s="30"/>
      <c r="CZ387" s="31"/>
      <c r="DA387" s="14"/>
      <c r="DB387" s="286"/>
      <c r="DC387" s="14">
        <v>54000</v>
      </c>
      <c r="DD387" s="14">
        <v>0</v>
      </c>
      <c r="DE387" s="14">
        <v>54000</v>
      </c>
      <c r="DF387" s="14">
        <v>1134000</v>
      </c>
      <c r="DG387" s="4"/>
      <c r="DH387" s="39"/>
      <c r="DI387" s="30"/>
      <c r="DJ387" s="31"/>
      <c r="DK387" s="14"/>
      <c r="DL387" s="4"/>
      <c r="DM387" s="39">
        <v>234740</v>
      </c>
      <c r="DN387" s="30">
        <v>0</v>
      </c>
      <c r="DO387" s="31">
        <v>234740</v>
      </c>
      <c r="DP387" s="14">
        <v>4929540</v>
      </c>
      <c r="DQ387" s="4"/>
      <c r="DR387" s="39"/>
      <c r="DS387" s="30"/>
      <c r="DT387" s="31"/>
      <c r="DU387" s="14"/>
      <c r="DV387" s="4"/>
      <c r="DW387" s="45">
        <v>89334</v>
      </c>
      <c r="DX387" s="61">
        <v>0</v>
      </c>
      <c r="DY387" s="61">
        <v>89334</v>
      </c>
      <c r="DZ387" s="14">
        <v>1876014</v>
      </c>
      <c r="EA387" s="4"/>
      <c r="EB387" s="39"/>
      <c r="EC387" s="44"/>
      <c r="ED387" s="31"/>
      <c r="EE387" s="14"/>
      <c r="EF387" s="4"/>
      <c r="EG387" s="39"/>
      <c r="EH387" s="30"/>
      <c r="EI387" s="31"/>
      <c r="EJ387" s="14"/>
      <c r="EK387" s="4"/>
      <c r="EL387" s="39"/>
      <c r="EM387" s="30"/>
      <c r="EN387" s="31"/>
      <c r="EO387" s="14"/>
      <c r="EP387" s="4"/>
      <c r="EQ387" s="39"/>
      <c r="ER387" s="30"/>
      <c r="ES387" s="31"/>
      <c r="ET387" s="14"/>
      <c r="EU387" s="4"/>
      <c r="EV387" s="39"/>
      <c r="EW387" s="30"/>
      <c r="EX387" s="31"/>
      <c r="EY387" s="14"/>
      <c r="EZ387" s="286"/>
      <c r="FA387" s="39"/>
      <c r="FB387" s="30"/>
      <c r="FC387" s="31"/>
      <c r="FD387" s="14"/>
      <c r="FE387" s="4"/>
      <c r="FF387" s="39"/>
      <c r="FG387" s="30"/>
      <c r="FH387" s="31"/>
      <c r="FI387" s="14"/>
      <c r="FJ387" s="94"/>
      <c r="FK387" s="87">
        <f t="shared" si="393"/>
        <v>60712.651308288005</v>
      </c>
      <c r="FL387" s="87"/>
      <c r="FM387" s="87"/>
      <c r="FN387" s="87"/>
      <c r="FO387" s="87"/>
      <c r="FP387" s="87"/>
      <c r="FQ387" s="87"/>
      <c r="FR387" s="87"/>
      <c r="FS387" s="87"/>
      <c r="FT387" s="87"/>
      <c r="FU387" s="87"/>
      <c r="FV387" s="87"/>
      <c r="FW387" s="87"/>
      <c r="FX387" s="87"/>
      <c r="FY387" s="87"/>
      <c r="FZ387" s="87"/>
      <c r="GA387" s="87"/>
      <c r="GB387" s="87">
        <f t="shared" si="412"/>
        <v>52000</v>
      </c>
      <c r="GC387" s="87"/>
      <c r="GD387" s="87">
        <f t="shared" si="398"/>
        <v>54000</v>
      </c>
      <c r="GE387" s="87"/>
      <c r="GF387" s="87">
        <f t="shared" si="433"/>
        <v>234740</v>
      </c>
      <c r="GG387" s="87"/>
      <c r="GH387" s="87">
        <f t="shared" si="402"/>
        <v>89334</v>
      </c>
      <c r="GI387" s="87"/>
      <c r="GJ387" s="87"/>
      <c r="GK387" s="87"/>
      <c r="GL387" s="87"/>
      <c r="GM387" s="87"/>
      <c r="GN387" s="87"/>
      <c r="GO387" s="87"/>
      <c r="GP387" s="95"/>
      <c r="GQ387" s="87">
        <f t="shared" si="394"/>
        <v>60712.651308288005</v>
      </c>
      <c r="GR387" s="96">
        <f t="shared" si="390"/>
        <v>52000</v>
      </c>
      <c r="GS387" s="20" t="str">
        <f t="shared" si="426"/>
        <v>LM INSTRUMENTS S.A.</v>
      </c>
      <c r="GT387" s="96">
        <f t="shared" si="396"/>
        <v>48570.121046630404</v>
      </c>
      <c r="GU387" s="96">
        <f t="shared" si="399"/>
        <v>62400</v>
      </c>
      <c r="GV387" s="96">
        <f t="shared" si="427"/>
        <v>107518.5</v>
      </c>
      <c r="GW387" s="87">
        <f t="shared" si="434"/>
        <v>-8712.6513082880047</v>
      </c>
      <c r="GX387" s="88">
        <f t="shared" si="435"/>
        <v>-0.14350635527423627</v>
      </c>
      <c r="GY387" s="96">
        <f t="shared" si="430"/>
        <v>52000</v>
      </c>
      <c r="GZ387" s="96">
        <f t="shared" si="391"/>
        <v>1092000</v>
      </c>
    </row>
    <row r="388" spans="1:210" s="27" customFormat="1" ht="30" customHeight="1">
      <c r="A388" s="17">
        <v>372</v>
      </c>
      <c r="B388" s="18" t="s">
        <v>837</v>
      </c>
      <c r="C388" s="53" t="s">
        <v>838</v>
      </c>
      <c r="D388" s="55"/>
      <c r="E388" s="51">
        <v>16</v>
      </c>
      <c r="F388" s="19" t="s">
        <v>970</v>
      </c>
      <c r="G388" s="20" t="s">
        <v>981</v>
      </c>
      <c r="H388" s="60"/>
      <c r="I388" s="90" t="s">
        <v>1024</v>
      </c>
      <c r="J388" s="14">
        <v>46500</v>
      </c>
      <c r="K388" s="14"/>
      <c r="L388" s="14"/>
      <c r="M388" s="14">
        <f t="shared" ref="M388:M389" si="438">(J388*9.28%)+J388</f>
        <v>50815.199999999997</v>
      </c>
      <c r="N388" s="14">
        <f t="shared" ref="N388:N391" si="439">M388</f>
        <v>50815.199999999997</v>
      </c>
      <c r="O388" s="14">
        <f t="shared" si="392"/>
        <v>813043.19999999995</v>
      </c>
      <c r="P388" s="286"/>
      <c r="Q388" s="39"/>
      <c r="R388" s="30"/>
      <c r="S388" s="31"/>
      <c r="T388" s="31"/>
      <c r="U388" s="4"/>
      <c r="V388" s="39"/>
      <c r="W388" s="30"/>
      <c r="X388" s="31"/>
      <c r="Y388" s="31"/>
      <c r="Z388" s="286"/>
      <c r="AA388" s="39"/>
      <c r="AB388" s="39"/>
      <c r="AC388" s="31"/>
      <c r="AD388" s="31"/>
      <c r="AE388" s="4"/>
      <c r="AF388" s="39"/>
      <c r="AG388" s="30"/>
      <c r="AH388" s="31"/>
      <c r="AI388" s="31"/>
      <c r="AJ388" s="4"/>
      <c r="AK388" s="39"/>
      <c r="AL388" s="39"/>
      <c r="AM388" s="31"/>
      <c r="AN388" s="31"/>
      <c r="AO388" s="4"/>
      <c r="AP388" s="39"/>
      <c r="AQ388" s="30"/>
      <c r="AR388" s="31"/>
      <c r="AS388" s="14"/>
      <c r="AT388" s="4"/>
      <c r="AU388" s="39"/>
      <c r="AV388" s="30"/>
      <c r="AW388" s="31"/>
      <c r="AX388" s="14"/>
      <c r="AY388" s="4"/>
      <c r="AZ388" s="39"/>
      <c r="BA388" s="30"/>
      <c r="BB388" s="31"/>
      <c r="BC388" s="31"/>
      <c r="BD388" s="4"/>
      <c r="BE388" s="39"/>
      <c r="BF388" s="30"/>
      <c r="BG388" s="31"/>
      <c r="BH388" s="14"/>
      <c r="BI388" s="4"/>
      <c r="BJ388" s="39"/>
      <c r="BK388" s="30"/>
      <c r="BL388" s="31"/>
      <c r="BM388" s="14"/>
      <c r="BN388" s="4"/>
      <c r="BO388" s="39"/>
      <c r="BP388" s="30"/>
      <c r="BQ388" s="31"/>
      <c r="BR388" s="14"/>
      <c r="BS388" s="4"/>
      <c r="BT388" s="39"/>
      <c r="BU388" s="30"/>
      <c r="BV388" s="31"/>
      <c r="BW388" s="14"/>
      <c r="BX388" s="4"/>
      <c r="BY388" s="39"/>
      <c r="BZ388" s="30"/>
      <c r="CA388" s="31"/>
      <c r="CB388" s="14"/>
      <c r="CC388" s="4"/>
      <c r="CD388" s="35"/>
      <c r="CE388" s="33"/>
      <c r="CF388" s="31"/>
      <c r="CG388" s="14"/>
      <c r="CH388" s="4"/>
      <c r="CI388" s="39"/>
      <c r="CJ388" s="30"/>
      <c r="CK388" s="31"/>
      <c r="CL388" s="14"/>
      <c r="CM388" s="4"/>
      <c r="CN388" s="39"/>
      <c r="CO388" s="30"/>
      <c r="CP388" s="31"/>
      <c r="CQ388" s="14"/>
      <c r="CR388" s="4"/>
      <c r="CS388" s="39">
        <v>52000</v>
      </c>
      <c r="CT388" s="39">
        <v>0</v>
      </c>
      <c r="CU388" s="39">
        <v>52000</v>
      </c>
      <c r="CV388" s="14">
        <v>832000</v>
      </c>
      <c r="CW388" s="4"/>
      <c r="CX388" s="39"/>
      <c r="CY388" s="30"/>
      <c r="CZ388" s="31"/>
      <c r="DA388" s="14"/>
      <c r="DB388" s="286"/>
      <c r="DC388" s="14">
        <v>54000</v>
      </c>
      <c r="DD388" s="14">
        <v>0</v>
      </c>
      <c r="DE388" s="14">
        <v>54000</v>
      </c>
      <c r="DF388" s="14">
        <v>864000</v>
      </c>
      <c r="DG388" s="4"/>
      <c r="DH388" s="39"/>
      <c r="DI388" s="30"/>
      <c r="DJ388" s="31"/>
      <c r="DK388" s="14"/>
      <c r="DL388" s="4"/>
      <c r="DM388" s="39">
        <v>234740</v>
      </c>
      <c r="DN388" s="30">
        <v>0</v>
      </c>
      <c r="DO388" s="31">
        <v>234740</v>
      </c>
      <c r="DP388" s="14">
        <v>3755840</v>
      </c>
      <c r="DQ388" s="4"/>
      <c r="DR388" s="39"/>
      <c r="DS388" s="30"/>
      <c r="DT388" s="31"/>
      <c r="DU388" s="14"/>
      <c r="DV388" s="4"/>
      <c r="DW388" s="45">
        <v>81213</v>
      </c>
      <c r="DX388" s="61">
        <v>0</v>
      </c>
      <c r="DY388" s="61">
        <v>81213</v>
      </c>
      <c r="DZ388" s="14">
        <v>1299408</v>
      </c>
      <c r="EA388" s="4"/>
      <c r="EB388" s="39"/>
      <c r="EC388" s="44"/>
      <c r="ED388" s="31"/>
      <c r="EE388" s="14"/>
      <c r="EF388" s="4"/>
      <c r="EG388" s="39"/>
      <c r="EH388" s="30"/>
      <c r="EI388" s="31"/>
      <c r="EJ388" s="14"/>
      <c r="EK388" s="4"/>
      <c r="EL388" s="39"/>
      <c r="EM388" s="30"/>
      <c r="EN388" s="31"/>
      <c r="EO388" s="14"/>
      <c r="EP388" s="4"/>
      <c r="EQ388" s="39"/>
      <c r="ER388" s="30"/>
      <c r="ES388" s="31"/>
      <c r="ET388" s="14"/>
      <c r="EU388" s="4"/>
      <c r="EV388" s="39"/>
      <c r="EW388" s="30"/>
      <c r="EX388" s="31"/>
      <c r="EY388" s="14"/>
      <c r="EZ388" s="286"/>
      <c r="FA388" s="39"/>
      <c r="FB388" s="30"/>
      <c r="FC388" s="31"/>
      <c r="FD388" s="14"/>
      <c r="FE388" s="4"/>
      <c r="FF388" s="39"/>
      <c r="FG388" s="30"/>
      <c r="FH388" s="31"/>
      <c r="FI388" s="14"/>
      <c r="FJ388" s="94"/>
      <c r="FK388" s="87">
        <f t="shared" si="393"/>
        <v>50815.199999999997</v>
      </c>
      <c r="FL388" s="87"/>
      <c r="FM388" s="87"/>
      <c r="FN388" s="87"/>
      <c r="FO388" s="87"/>
      <c r="FP388" s="87"/>
      <c r="FQ388" s="87"/>
      <c r="FR388" s="87"/>
      <c r="FS388" s="87"/>
      <c r="FT388" s="87"/>
      <c r="FU388" s="87"/>
      <c r="FV388" s="87"/>
      <c r="FW388" s="87"/>
      <c r="FX388" s="87"/>
      <c r="FY388" s="87"/>
      <c r="FZ388" s="87"/>
      <c r="GA388" s="87"/>
      <c r="GB388" s="87">
        <f t="shared" si="412"/>
        <v>52000</v>
      </c>
      <c r="GC388" s="87"/>
      <c r="GD388" s="87">
        <f t="shared" si="398"/>
        <v>54000</v>
      </c>
      <c r="GE388" s="87"/>
      <c r="GF388" s="87">
        <f t="shared" si="433"/>
        <v>234740</v>
      </c>
      <c r="GG388" s="87"/>
      <c r="GH388" s="87">
        <f t="shared" si="402"/>
        <v>81213</v>
      </c>
      <c r="GI388" s="87"/>
      <c r="GJ388" s="87"/>
      <c r="GK388" s="87"/>
      <c r="GL388" s="87"/>
      <c r="GM388" s="87"/>
      <c r="GN388" s="87"/>
      <c r="GO388" s="87"/>
      <c r="GP388" s="95"/>
      <c r="GQ388" s="87">
        <f t="shared" si="394"/>
        <v>50815.199999999997</v>
      </c>
      <c r="GR388" s="96">
        <f t="shared" si="390"/>
        <v>52000</v>
      </c>
      <c r="GS388" s="20" t="str">
        <f t="shared" si="426"/>
        <v>LM INSTRUMENTS S.A.</v>
      </c>
      <c r="GT388" s="96">
        <f t="shared" si="396"/>
        <v>40652.160000000003</v>
      </c>
      <c r="GU388" s="96">
        <f t="shared" si="399"/>
        <v>62400</v>
      </c>
      <c r="GV388" s="96">
        <f t="shared" si="427"/>
        <v>105488.25</v>
      </c>
      <c r="GW388" s="87">
        <f t="shared" si="434"/>
        <v>1184.8000000000029</v>
      </c>
      <c r="GX388" s="88">
        <f t="shared" si="435"/>
        <v>2.3315858247138711E-2</v>
      </c>
      <c r="GY388" s="96">
        <f t="shared" si="430"/>
        <v>52000</v>
      </c>
      <c r="GZ388" s="96">
        <f t="shared" si="391"/>
        <v>832000</v>
      </c>
    </row>
    <row r="389" spans="1:210" s="27" customFormat="1" ht="30" customHeight="1">
      <c r="A389" s="17">
        <v>373</v>
      </c>
      <c r="B389" s="18" t="s">
        <v>839</v>
      </c>
      <c r="C389" s="53" t="s">
        <v>840</v>
      </c>
      <c r="D389" s="55"/>
      <c r="E389" s="51">
        <v>2</v>
      </c>
      <c r="F389" s="19" t="s">
        <v>970</v>
      </c>
      <c r="G389" s="20" t="s">
        <v>981</v>
      </c>
      <c r="H389" s="60"/>
      <c r="I389" s="90" t="s">
        <v>1024</v>
      </c>
      <c r="J389" s="14">
        <v>46500</v>
      </c>
      <c r="K389" s="14"/>
      <c r="L389" s="14"/>
      <c r="M389" s="14">
        <f t="shared" si="438"/>
        <v>50815.199999999997</v>
      </c>
      <c r="N389" s="14">
        <f t="shared" si="439"/>
        <v>50815.199999999997</v>
      </c>
      <c r="O389" s="14">
        <f t="shared" si="392"/>
        <v>101630.39999999999</v>
      </c>
      <c r="P389" s="286"/>
      <c r="Q389" s="39"/>
      <c r="R389" s="30"/>
      <c r="S389" s="31"/>
      <c r="T389" s="31"/>
      <c r="U389" s="4"/>
      <c r="V389" s="39"/>
      <c r="W389" s="30"/>
      <c r="X389" s="31"/>
      <c r="Y389" s="31"/>
      <c r="Z389" s="286"/>
      <c r="AA389" s="39"/>
      <c r="AB389" s="39"/>
      <c r="AC389" s="31"/>
      <c r="AD389" s="31"/>
      <c r="AE389" s="4"/>
      <c r="AF389" s="39"/>
      <c r="AG389" s="30"/>
      <c r="AH389" s="31"/>
      <c r="AI389" s="31"/>
      <c r="AJ389" s="4"/>
      <c r="AK389" s="39"/>
      <c r="AL389" s="39"/>
      <c r="AM389" s="31"/>
      <c r="AN389" s="31"/>
      <c r="AO389" s="4"/>
      <c r="AP389" s="39"/>
      <c r="AQ389" s="30"/>
      <c r="AR389" s="31"/>
      <c r="AS389" s="14"/>
      <c r="AT389" s="4"/>
      <c r="AU389" s="39"/>
      <c r="AV389" s="30"/>
      <c r="AW389" s="31"/>
      <c r="AX389" s="14"/>
      <c r="AY389" s="4"/>
      <c r="AZ389" s="39"/>
      <c r="BA389" s="30"/>
      <c r="BB389" s="31"/>
      <c r="BC389" s="31"/>
      <c r="BD389" s="4"/>
      <c r="BE389" s="39"/>
      <c r="BF389" s="30"/>
      <c r="BG389" s="31"/>
      <c r="BH389" s="14"/>
      <c r="BI389" s="4"/>
      <c r="BJ389" s="39"/>
      <c r="BK389" s="30"/>
      <c r="BL389" s="31"/>
      <c r="BM389" s="14"/>
      <c r="BN389" s="4"/>
      <c r="BO389" s="39"/>
      <c r="BP389" s="30"/>
      <c r="BQ389" s="31"/>
      <c r="BR389" s="14"/>
      <c r="BS389" s="4"/>
      <c r="BT389" s="39"/>
      <c r="BU389" s="30"/>
      <c r="BV389" s="31"/>
      <c r="BW389" s="14"/>
      <c r="BX389" s="4"/>
      <c r="BY389" s="39"/>
      <c r="BZ389" s="30"/>
      <c r="CA389" s="31"/>
      <c r="CB389" s="14"/>
      <c r="CC389" s="4"/>
      <c r="CD389" s="35"/>
      <c r="CE389" s="33"/>
      <c r="CF389" s="31"/>
      <c r="CG389" s="14"/>
      <c r="CH389" s="4"/>
      <c r="CI389" s="39"/>
      <c r="CJ389" s="30"/>
      <c r="CK389" s="31"/>
      <c r="CL389" s="14"/>
      <c r="CM389" s="4"/>
      <c r="CN389" s="39"/>
      <c r="CO389" s="30"/>
      <c r="CP389" s="31"/>
      <c r="CQ389" s="14"/>
      <c r="CR389" s="4"/>
      <c r="CS389" s="39">
        <v>52000</v>
      </c>
      <c r="CT389" s="39">
        <v>0</v>
      </c>
      <c r="CU389" s="39">
        <v>52000</v>
      </c>
      <c r="CV389" s="14">
        <v>104000</v>
      </c>
      <c r="CW389" s="4"/>
      <c r="CX389" s="39"/>
      <c r="CY389" s="30"/>
      <c r="CZ389" s="31"/>
      <c r="DA389" s="14"/>
      <c r="DB389" s="286"/>
      <c r="DC389" s="43">
        <v>54000</v>
      </c>
      <c r="DD389" s="43">
        <v>0</v>
      </c>
      <c r="DE389" s="14">
        <v>54000</v>
      </c>
      <c r="DF389" s="14">
        <v>108000</v>
      </c>
      <c r="DG389" s="4"/>
      <c r="DH389" s="39"/>
      <c r="DI389" s="30"/>
      <c r="DJ389" s="31"/>
      <c r="DK389" s="14"/>
      <c r="DL389" s="4"/>
      <c r="DM389" s="39">
        <v>191950</v>
      </c>
      <c r="DN389" s="30">
        <v>0</v>
      </c>
      <c r="DO389" s="31">
        <v>191950</v>
      </c>
      <c r="DP389" s="14">
        <v>383900</v>
      </c>
      <c r="DQ389" s="4"/>
      <c r="DR389" s="39"/>
      <c r="DS389" s="30"/>
      <c r="DT389" s="31"/>
      <c r="DU389" s="14"/>
      <c r="DV389" s="4"/>
      <c r="DW389" s="45">
        <v>77375</v>
      </c>
      <c r="DX389" s="61">
        <v>0</v>
      </c>
      <c r="DY389" s="61">
        <v>77375</v>
      </c>
      <c r="DZ389" s="14">
        <v>154750</v>
      </c>
      <c r="EA389" s="4"/>
      <c r="EB389" s="39"/>
      <c r="EC389" s="44"/>
      <c r="ED389" s="31"/>
      <c r="EE389" s="14"/>
      <c r="EF389" s="4"/>
      <c r="EG389" s="39"/>
      <c r="EH389" s="30"/>
      <c r="EI389" s="31"/>
      <c r="EJ389" s="14"/>
      <c r="EK389" s="4"/>
      <c r="EL389" s="39"/>
      <c r="EM389" s="30"/>
      <c r="EN389" s="31"/>
      <c r="EO389" s="14"/>
      <c r="EP389" s="4"/>
      <c r="EQ389" s="39"/>
      <c r="ER389" s="30"/>
      <c r="ES389" s="31"/>
      <c r="ET389" s="14"/>
      <c r="EU389" s="4"/>
      <c r="EV389" s="39"/>
      <c r="EW389" s="30"/>
      <c r="EX389" s="31"/>
      <c r="EY389" s="14"/>
      <c r="EZ389" s="286"/>
      <c r="FA389" s="39"/>
      <c r="FB389" s="30"/>
      <c r="FC389" s="31"/>
      <c r="FD389" s="14"/>
      <c r="FE389" s="4"/>
      <c r="FF389" s="39"/>
      <c r="FG389" s="30"/>
      <c r="FH389" s="31"/>
      <c r="FI389" s="14"/>
      <c r="FJ389" s="94"/>
      <c r="FK389" s="87">
        <f t="shared" si="393"/>
        <v>50815.199999999997</v>
      </c>
      <c r="FL389" s="87"/>
      <c r="FM389" s="87"/>
      <c r="FN389" s="87"/>
      <c r="FO389" s="87"/>
      <c r="FP389" s="87"/>
      <c r="FQ389" s="87"/>
      <c r="FR389" s="87"/>
      <c r="FS389" s="87"/>
      <c r="FT389" s="87"/>
      <c r="FU389" s="87"/>
      <c r="FV389" s="87"/>
      <c r="FW389" s="87"/>
      <c r="FX389" s="87"/>
      <c r="FY389" s="87"/>
      <c r="FZ389" s="87"/>
      <c r="GA389" s="87"/>
      <c r="GB389" s="87">
        <f t="shared" si="412"/>
        <v>52000</v>
      </c>
      <c r="GC389" s="87"/>
      <c r="GD389" s="87">
        <f t="shared" si="398"/>
        <v>54000</v>
      </c>
      <c r="GE389" s="87"/>
      <c r="GF389" s="87">
        <f t="shared" si="433"/>
        <v>191950</v>
      </c>
      <c r="GG389" s="87"/>
      <c r="GH389" s="87">
        <f t="shared" si="402"/>
        <v>77375</v>
      </c>
      <c r="GI389" s="87"/>
      <c r="GJ389" s="87"/>
      <c r="GK389" s="87"/>
      <c r="GL389" s="87"/>
      <c r="GM389" s="87"/>
      <c r="GN389" s="87"/>
      <c r="GO389" s="87"/>
      <c r="GP389" s="95"/>
      <c r="GQ389" s="87">
        <f t="shared" si="394"/>
        <v>50815.199999999997</v>
      </c>
      <c r="GR389" s="96">
        <f t="shared" si="390"/>
        <v>52000</v>
      </c>
      <c r="GS389" s="20" t="str">
        <f t="shared" si="426"/>
        <v>LM INSTRUMENTS S.A.</v>
      </c>
      <c r="GT389" s="96">
        <f t="shared" si="396"/>
        <v>40652.160000000003</v>
      </c>
      <c r="GU389" s="96">
        <f t="shared" si="399"/>
        <v>62400</v>
      </c>
      <c r="GV389" s="96">
        <f t="shared" si="427"/>
        <v>93831.25</v>
      </c>
      <c r="GW389" s="87">
        <f t="shared" si="434"/>
        <v>1184.8000000000029</v>
      </c>
      <c r="GX389" s="88">
        <f t="shared" si="435"/>
        <v>2.3315858247138711E-2</v>
      </c>
      <c r="GY389" s="96">
        <f t="shared" si="430"/>
        <v>52000</v>
      </c>
      <c r="GZ389" s="96">
        <f t="shared" si="391"/>
        <v>104000</v>
      </c>
    </row>
    <row r="390" spans="1:210" s="27" customFormat="1" ht="30" customHeight="1">
      <c r="A390" s="17">
        <v>374</v>
      </c>
      <c r="B390" s="18" t="s">
        <v>841</v>
      </c>
      <c r="C390" s="53" t="s">
        <v>842</v>
      </c>
      <c r="D390" s="55"/>
      <c r="E390" s="51">
        <v>171</v>
      </c>
      <c r="F390" s="19" t="s">
        <v>970</v>
      </c>
      <c r="G390" s="20" t="s">
        <v>981</v>
      </c>
      <c r="H390" s="60"/>
      <c r="I390" s="90" t="s">
        <v>1025</v>
      </c>
      <c r="J390" s="14">
        <v>574</v>
      </c>
      <c r="K390" s="14"/>
      <c r="L390" s="14">
        <f t="shared" ref="L390:L391" si="440">(J390*13.12%)+J390</f>
        <v>649.30880000000002</v>
      </c>
      <c r="M390" s="14">
        <f t="shared" ref="M390:M391" si="441">(L390*9.28%)+L390</f>
        <v>709.56465664000007</v>
      </c>
      <c r="N390" s="14">
        <f t="shared" si="439"/>
        <v>709.56465664000007</v>
      </c>
      <c r="O390" s="14">
        <f t="shared" si="392"/>
        <v>121335.55628544001</v>
      </c>
      <c r="P390" s="286"/>
      <c r="Q390" s="39"/>
      <c r="R390" s="30"/>
      <c r="S390" s="31"/>
      <c r="T390" s="31"/>
      <c r="U390" s="4"/>
      <c r="V390" s="39"/>
      <c r="W390" s="30"/>
      <c r="X390" s="31"/>
      <c r="Y390" s="31"/>
      <c r="Z390" s="286"/>
      <c r="AA390" s="39"/>
      <c r="AB390" s="39"/>
      <c r="AC390" s="31"/>
      <c r="AD390" s="31"/>
      <c r="AE390" s="4"/>
      <c r="AF390" s="39"/>
      <c r="AG390" s="30"/>
      <c r="AH390" s="31"/>
      <c r="AI390" s="31"/>
      <c r="AJ390" s="4"/>
      <c r="AK390" s="39"/>
      <c r="AL390" s="39"/>
      <c r="AM390" s="31"/>
      <c r="AN390" s="31"/>
      <c r="AO390" s="4"/>
      <c r="AP390" s="39"/>
      <c r="AQ390" s="30"/>
      <c r="AR390" s="31"/>
      <c r="AS390" s="14"/>
      <c r="AT390" s="4"/>
      <c r="AU390" s="39"/>
      <c r="AV390" s="30"/>
      <c r="AW390" s="31"/>
      <c r="AX390" s="14"/>
      <c r="AY390" s="4"/>
      <c r="AZ390" s="39"/>
      <c r="BA390" s="30"/>
      <c r="BB390" s="31"/>
      <c r="BC390" s="31"/>
      <c r="BD390" s="4"/>
      <c r="BE390" s="39"/>
      <c r="BF390" s="30"/>
      <c r="BG390" s="31"/>
      <c r="BH390" s="14"/>
      <c r="BI390" s="4"/>
      <c r="BJ390" s="39"/>
      <c r="BK390" s="30"/>
      <c r="BL390" s="31"/>
      <c r="BM390" s="14"/>
      <c r="BN390" s="4"/>
      <c r="BO390" s="39"/>
      <c r="BP390" s="30"/>
      <c r="BQ390" s="31"/>
      <c r="BR390" s="14"/>
      <c r="BS390" s="4"/>
      <c r="BT390" s="39"/>
      <c r="BU390" s="30"/>
      <c r="BV390" s="31"/>
      <c r="BW390" s="14"/>
      <c r="BX390" s="4"/>
      <c r="BY390" s="39"/>
      <c r="BZ390" s="30"/>
      <c r="CA390" s="31"/>
      <c r="CB390" s="14"/>
      <c r="CC390" s="4"/>
      <c r="CD390" s="35">
        <v>734</v>
      </c>
      <c r="CE390" s="33"/>
      <c r="CF390" s="31">
        <v>734</v>
      </c>
      <c r="CG390" s="14">
        <v>125514</v>
      </c>
      <c r="CH390" s="4"/>
      <c r="CI390" s="39"/>
      <c r="CJ390" s="30"/>
      <c r="CK390" s="31"/>
      <c r="CL390" s="14"/>
      <c r="CM390" s="4"/>
      <c r="CN390" s="39"/>
      <c r="CO390" s="30"/>
      <c r="CP390" s="31"/>
      <c r="CQ390" s="14"/>
      <c r="CR390" s="4"/>
      <c r="CS390" s="39"/>
      <c r="CT390" s="39"/>
      <c r="CU390" s="39"/>
      <c r="CV390" s="14"/>
      <c r="CW390" s="4"/>
      <c r="CX390" s="39"/>
      <c r="CY390" s="30"/>
      <c r="CZ390" s="31"/>
      <c r="DA390" s="14"/>
      <c r="DB390" s="286"/>
      <c r="DC390" s="43">
        <v>711.25</v>
      </c>
      <c r="DD390" s="43">
        <v>0</v>
      </c>
      <c r="DE390" s="14">
        <v>711.25</v>
      </c>
      <c r="DF390" s="14">
        <v>121623.75</v>
      </c>
      <c r="DG390" s="4"/>
      <c r="DH390" s="39"/>
      <c r="DI390" s="30"/>
      <c r="DJ390" s="31"/>
      <c r="DK390" s="14"/>
      <c r="DL390" s="4"/>
      <c r="DM390" s="39"/>
      <c r="DN390" s="30"/>
      <c r="DO390" s="31"/>
      <c r="DP390" s="14"/>
      <c r="DQ390" s="4"/>
      <c r="DR390" s="39"/>
      <c r="DS390" s="30"/>
      <c r="DT390" s="31"/>
      <c r="DU390" s="14"/>
      <c r="DV390" s="4"/>
      <c r="DW390" s="46"/>
      <c r="DX390" s="61"/>
      <c r="DY390" s="61"/>
      <c r="DZ390" s="14"/>
      <c r="EA390" s="4"/>
      <c r="EB390" s="39"/>
      <c r="EC390" s="44"/>
      <c r="ED390" s="31"/>
      <c r="EE390" s="14"/>
      <c r="EF390" s="4"/>
      <c r="EG390" s="39"/>
      <c r="EH390" s="30"/>
      <c r="EI390" s="31"/>
      <c r="EJ390" s="14"/>
      <c r="EK390" s="4"/>
      <c r="EL390" s="39"/>
      <c r="EM390" s="30"/>
      <c r="EN390" s="31"/>
      <c r="EO390" s="14"/>
      <c r="EP390" s="4"/>
      <c r="EQ390" s="39"/>
      <c r="ER390" s="30"/>
      <c r="ES390" s="31"/>
      <c r="ET390" s="14"/>
      <c r="EU390" s="4"/>
      <c r="EV390" s="39"/>
      <c r="EW390" s="30"/>
      <c r="EX390" s="31"/>
      <c r="EY390" s="14"/>
      <c r="EZ390" s="286"/>
      <c r="FA390" s="39"/>
      <c r="FB390" s="30"/>
      <c r="FC390" s="31"/>
      <c r="FD390" s="14"/>
      <c r="FE390" s="4"/>
      <c r="FF390" s="39"/>
      <c r="FG390" s="30"/>
      <c r="FH390" s="31"/>
      <c r="FI390" s="14"/>
      <c r="FJ390" s="94"/>
      <c r="FK390" s="87">
        <f t="shared" si="393"/>
        <v>709.56465664000007</v>
      </c>
      <c r="FL390" s="87"/>
      <c r="FM390" s="87"/>
      <c r="FN390" s="87"/>
      <c r="FO390" s="87"/>
      <c r="FP390" s="87"/>
      <c r="FQ390" s="87"/>
      <c r="FR390" s="87"/>
      <c r="FS390" s="87"/>
      <c r="FT390" s="87"/>
      <c r="FU390" s="87"/>
      <c r="FV390" s="87"/>
      <c r="FW390" s="87"/>
      <c r="FX390" s="87"/>
      <c r="FY390" s="87">
        <f t="shared" si="397"/>
        <v>734</v>
      </c>
      <c r="FZ390" s="87"/>
      <c r="GA390" s="87"/>
      <c r="GB390" s="87"/>
      <c r="GC390" s="87"/>
      <c r="GD390" s="87">
        <f t="shared" si="398"/>
        <v>711.25</v>
      </c>
      <c r="GE390" s="87"/>
      <c r="GF390" s="87"/>
      <c r="GG390" s="87"/>
      <c r="GH390" s="87"/>
      <c r="GI390" s="87"/>
      <c r="GJ390" s="87"/>
      <c r="GK390" s="87"/>
      <c r="GL390" s="87"/>
      <c r="GM390" s="87"/>
      <c r="GN390" s="87"/>
      <c r="GO390" s="87"/>
      <c r="GP390" s="95"/>
      <c r="GQ390" s="87">
        <f t="shared" si="394"/>
        <v>709.56465664000007</v>
      </c>
      <c r="GR390" s="96">
        <f t="shared" si="390"/>
        <v>711.25</v>
      </c>
      <c r="GS390" s="20" t="str">
        <f t="shared" si="426"/>
        <v>MEDICOX LTDA</v>
      </c>
      <c r="GT390" s="96">
        <f t="shared" si="396"/>
        <v>567.65172531200005</v>
      </c>
      <c r="GU390" s="96">
        <f t="shared" si="399"/>
        <v>853.5</v>
      </c>
      <c r="GV390" s="96">
        <f t="shared" si="427"/>
        <v>722.625</v>
      </c>
      <c r="GW390" s="87">
        <f t="shared" si="434"/>
        <v>1.6853433599999335</v>
      </c>
      <c r="GX390" s="88">
        <f t="shared" si="435"/>
        <v>2.3751794064554117E-3</v>
      </c>
      <c r="GY390" s="96">
        <f t="shared" si="430"/>
        <v>711.25</v>
      </c>
      <c r="GZ390" s="96">
        <f t="shared" si="391"/>
        <v>121623.75</v>
      </c>
    </row>
    <row r="391" spans="1:210" s="27" customFormat="1" ht="30" customHeight="1">
      <c r="A391" s="17">
        <v>375</v>
      </c>
      <c r="B391" s="18" t="s">
        <v>843</v>
      </c>
      <c r="C391" s="53" t="s">
        <v>844</v>
      </c>
      <c r="D391" s="55"/>
      <c r="E391" s="51">
        <v>290</v>
      </c>
      <c r="F391" s="19" t="s">
        <v>970</v>
      </c>
      <c r="G391" s="20" t="s">
        <v>981</v>
      </c>
      <c r="H391" s="60"/>
      <c r="I391" s="90" t="s">
        <v>1039</v>
      </c>
      <c r="J391" s="14">
        <v>489</v>
      </c>
      <c r="K391" s="14"/>
      <c r="L391" s="14">
        <f t="shared" si="440"/>
        <v>553.15679999999998</v>
      </c>
      <c r="M391" s="14">
        <f t="shared" si="441"/>
        <v>604.48975103999999</v>
      </c>
      <c r="N391" s="14">
        <f t="shared" si="439"/>
        <v>604.48975103999999</v>
      </c>
      <c r="O391" s="14">
        <f t="shared" si="392"/>
        <v>175302.02780159999</v>
      </c>
      <c r="P391" s="286"/>
      <c r="Q391" s="39"/>
      <c r="R391" s="30"/>
      <c r="S391" s="31"/>
      <c r="T391" s="31"/>
      <c r="U391" s="4"/>
      <c r="V391" s="39"/>
      <c r="W391" s="30"/>
      <c r="X391" s="31"/>
      <c r="Y391" s="31"/>
      <c r="Z391" s="286"/>
      <c r="AA391" s="39"/>
      <c r="AB391" s="39"/>
      <c r="AC391" s="31"/>
      <c r="AD391" s="31"/>
      <c r="AE391" s="4"/>
      <c r="AF391" s="39"/>
      <c r="AG391" s="30"/>
      <c r="AH391" s="31"/>
      <c r="AI391" s="31"/>
      <c r="AJ391" s="4"/>
      <c r="AK391" s="39"/>
      <c r="AL391" s="39"/>
      <c r="AM391" s="31"/>
      <c r="AN391" s="31"/>
      <c r="AO391" s="4"/>
      <c r="AP391" s="39"/>
      <c r="AQ391" s="30"/>
      <c r="AR391" s="31"/>
      <c r="AS391" s="14"/>
      <c r="AT391" s="4"/>
      <c r="AU391" s="39"/>
      <c r="AV391" s="30"/>
      <c r="AW391" s="31"/>
      <c r="AX391" s="14"/>
      <c r="AY391" s="4"/>
      <c r="AZ391" s="39"/>
      <c r="BA391" s="30"/>
      <c r="BB391" s="31"/>
      <c r="BC391" s="31"/>
      <c r="BD391" s="4"/>
      <c r="BE391" s="39"/>
      <c r="BF391" s="30"/>
      <c r="BG391" s="31"/>
      <c r="BH391" s="14"/>
      <c r="BI391" s="4"/>
      <c r="BJ391" s="39"/>
      <c r="BK391" s="30"/>
      <c r="BL391" s="31"/>
      <c r="BM391" s="14"/>
      <c r="BN391" s="4"/>
      <c r="BO391" s="39"/>
      <c r="BP391" s="30"/>
      <c r="BQ391" s="31"/>
      <c r="BR391" s="14"/>
      <c r="BS391" s="4"/>
      <c r="BT391" s="39"/>
      <c r="BU391" s="30"/>
      <c r="BV391" s="31"/>
      <c r="BW391" s="14"/>
      <c r="BX391" s="4"/>
      <c r="BY391" s="39"/>
      <c r="BZ391" s="30"/>
      <c r="CA391" s="31"/>
      <c r="CB391" s="14"/>
      <c r="CC391" s="4"/>
      <c r="CD391" s="35">
        <v>977</v>
      </c>
      <c r="CE391" s="33"/>
      <c r="CF391" s="31">
        <v>977</v>
      </c>
      <c r="CG391" s="14">
        <v>283330</v>
      </c>
      <c r="CH391" s="4"/>
      <c r="CI391" s="39"/>
      <c r="CJ391" s="30"/>
      <c r="CK391" s="31"/>
      <c r="CL391" s="14"/>
      <c r="CM391" s="4"/>
      <c r="CN391" s="39"/>
      <c r="CO391" s="30"/>
      <c r="CP391" s="31"/>
      <c r="CQ391" s="14"/>
      <c r="CR391" s="4"/>
      <c r="CS391" s="39"/>
      <c r="CT391" s="39"/>
      <c r="CU391" s="39"/>
      <c r="CV391" s="14"/>
      <c r="CW391" s="4"/>
      <c r="CX391" s="39"/>
      <c r="CY391" s="30"/>
      <c r="CZ391" s="31"/>
      <c r="DA391" s="14"/>
      <c r="DB391" s="286"/>
      <c r="DC391" s="43">
        <v>946.25</v>
      </c>
      <c r="DD391" s="43">
        <v>0</v>
      </c>
      <c r="DE391" s="14">
        <v>946.25</v>
      </c>
      <c r="DF391" s="14">
        <v>274412.5</v>
      </c>
      <c r="DG391" s="4"/>
      <c r="DH391" s="39"/>
      <c r="DI391" s="30"/>
      <c r="DJ391" s="31"/>
      <c r="DK391" s="14"/>
      <c r="DL391" s="4"/>
      <c r="DM391" s="39"/>
      <c r="DN391" s="30"/>
      <c r="DO391" s="31"/>
      <c r="DP391" s="14"/>
      <c r="DQ391" s="4"/>
      <c r="DR391" s="39"/>
      <c r="DS391" s="30"/>
      <c r="DT391" s="31"/>
      <c r="DU391" s="14"/>
      <c r="DV391" s="4"/>
      <c r="DW391" s="45">
        <v>679</v>
      </c>
      <c r="DX391" s="61">
        <v>0</v>
      </c>
      <c r="DY391" s="61">
        <v>679</v>
      </c>
      <c r="DZ391" s="14">
        <v>196910</v>
      </c>
      <c r="EA391" s="4"/>
      <c r="EB391" s="39"/>
      <c r="EC391" s="44"/>
      <c r="ED391" s="31"/>
      <c r="EE391" s="14"/>
      <c r="EF391" s="4"/>
      <c r="EG391" s="39"/>
      <c r="EH391" s="30"/>
      <c r="EI391" s="31"/>
      <c r="EJ391" s="14"/>
      <c r="EK391" s="4"/>
      <c r="EL391" s="39"/>
      <c r="EM391" s="30"/>
      <c r="EN391" s="31"/>
      <c r="EO391" s="14"/>
      <c r="EP391" s="4"/>
      <c r="EQ391" s="39"/>
      <c r="ER391" s="30"/>
      <c r="ES391" s="31"/>
      <c r="ET391" s="14"/>
      <c r="EU391" s="4"/>
      <c r="EV391" s="39"/>
      <c r="EW391" s="30"/>
      <c r="EX391" s="31"/>
      <c r="EY391" s="14"/>
      <c r="EZ391" s="286"/>
      <c r="FA391" s="39"/>
      <c r="FB391" s="30"/>
      <c r="FC391" s="31"/>
      <c r="FD391" s="14"/>
      <c r="FE391" s="4"/>
      <c r="FF391" s="39"/>
      <c r="FG391" s="30"/>
      <c r="FH391" s="31"/>
      <c r="FI391" s="14"/>
      <c r="FJ391" s="94"/>
      <c r="FK391" s="87">
        <f t="shared" si="393"/>
        <v>604.48975103999999</v>
      </c>
      <c r="FL391" s="87"/>
      <c r="FM391" s="87"/>
      <c r="FN391" s="87"/>
      <c r="FO391" s="87"/>
      <c r="FP391" s="87"/>
      <c r="FQ391" s="87"/>
      <c r="FR391" s="87"/>
      <c r="FS391" s="87"/>
      <c r="FT391" s="87"/>
      <c r="FU391" s="87"/>
      <c r="FV391" s="87"/>
      <c r="FW391" s="87"/>
      <c r="FX391" s="87"/>
      <c r="FY391" s="87">
        <f t="shared" si="397"/>
        <v>977</v>
      </c>
      <c r="FZ391" s="87"/>
      <c r="GA391" s="87"/>
      <c r="GB391" s="87"/>
      <c r="GC391" s="87"/>
      <c r="GD391" s="87">
        <f t="shared" si="398"/>
        <v>946.25</v>
      </c>
      <c r="GE391" s="87"/>
      <c r="GF391" s="87"/>
      <c r="GG391" s="87"/>
      <c r="GH391" s="87">
        <f t="shared" si="402"/>
        <v>679</v>
      </c>
      <c r="GI391" s="87"/>
      <c r="GJ391" s="87"/>
      <c r="GK391" s="87"/>
      <c r="GL391" s="87"/>
      <c r="GM391" s="87"/>
      <c r="GN391" s="87"/>
      <c r="GO391" s="87"/>
      <c r="GP391" s="95"/>
      <c r="GQ391" s="87">
        <f t="shared" si="394"/>
        <v>604.48975103999999</v>
      </c>
      <c r="GR391" s="96">
        <f t="shared" si="390"/>
        <v>679</v>
      </c>
      <c r="GS391" s="20" t="str">
        <f t="shared" si="426"/>
        <v>RAFAEL ANTONIO SALAMANCA</v>
      </c>
      <c r="GT391" s="96">
        <f t="shared" si="396"/>
        <v>483.59180083199999</v>
      </c>
      <c r="GU391" s="96">
        <f t="shared" si="399"/>
        <v>814.8</v>
      </c>
      <c r="GV391" s="96">
        <f t="shared" si="427"/>
        <v>867.41666666666663</v>
      </c>
      <c r="GW391" s="87">
        <f t="shared" si="434"/>
        <v>74.510248960000013</v>
      </c>
      <c r="GX391" s="88">
        <f t="shared" si="435"/>
        <v>0.12326139331859336</v>
      </c>
      <c r="GY391" s="96">
        <f t="shared" si="430"/>
        <v>679</v>
      </c>
      <c r="GZ391" s="96">
        <f t="shared" si="391"/>
        <v>196910</v>
      </c>
    </row>
    <row r="392" spans="1:210" s="27" customFormat="1" ht="30" customHeight="1">
      <c r="A392" s="17">
        <v>376</v>
      </c>
      <c r="B392" s="18" t="s">
        <v>845</v>
      </c>
      <c r="C392" s="53" t="s">
        <v>846</v>
      </c>
      <c r="D392" s="55" t="s">
        <v>966</v>
      </c>
      <c r="E392" s="51">
        <v>5</v>
      </c>
      <c r="F392" s="19" t="s">
        <v>970</v>
      </c>
      <c r="G392" s="20" t="s">
        <v>981</v>
      </c>
      <c r="H392" s="60"/>
      <c r="I392" s="90" t="s">
        <v>1024</v>
      </c>
      <c r="J392" s="14">
        <v>2652</v>
      </c>
      <c r="K392" s="14"/>
      <c r="L392" s="14"/>
      <c r="M392" s="14">
        <f>(J392*9.28%)+J392</f>
        <v>2898.1055999999999</v>
      </c>
      <c r="N392" s="14">
        <f>M392</f>
        <v>2898.1055999999999</v>
      </c>
      <c r="O392" s="14">
        <f t="shared" si="392"/>
        <v>14490.527999999998</v>
      </c>
      <c r="P392" s="286"/>
      <c r="Q392" s="39"/>
      <c r="R392" s="30"/>
      <c r="S392" s="31"/>
      <c r="T392" s="31"/>
      <c r="U392" s="4"/>
      <c r="V392" s="39"/>
      <c r="W392" s="30"/>
      <c r="X392" s="31"/>
      <c r="Y392" s="31"/>
      <c r="Z392" s="286"/>
      <c r="AA392" s="39">
        <v>13980</v>
      </c>
      <c r="AB392" s="39">
        <v>0</v>
      </c>
      <c r="AC392" s="31">
        <v>13980</v>
      </c>
      <c r="AD392" s="31">
        <v>69900</v>
      </c>
      <c r="AE392" s="4"/>
      <c r="AF392" s="39"/>
      <c r="AG392" s="30"/>
      <c r="AH392" s="31"/>
      <c r="AI392" s="31"/>
      <c r="AJ392" s="4"/>
      <c r="AK392" s="39"/>
      <c r="AL392" s="39"/>
      <c r="AM392" s="31"/>
      <c r="AN392" s="31"/>
      <c r="AO392" s="4"/>
      <c r="AP392" s="39"/>
      <c r="AQ392" s="30"/>
      <c r="AR392" s="31"/>
      <c r="AS392" s="14"/>
      <c r="AT392" s="4"/>
      <c r="AU392" s="39">
        <v>8900</v>
      </c>
      <c r="AV392" s="30">
        <v>0</v>
      </c>
      <c r="AW392" s="31">
        <v>8900</v>
      </c>
      <c r="AX392" s="14">
        <v>44500</v>
      </c>
      <c r="AY392" s="4"/>
      <c r="AZ392" s="39"/>
      <c r="BA392" s="30"/>
      <c r="BB392" s="31"/>
      <c r="BC392" s="31"/>
      <c r="BD392" s="4"/>
      <c r="BE392" s="39"/>
      <c r="BF392" s="30"/>
      <c r="BG392" s="31"/>
      <c r="BH392" s="14"/>
      <c r="BI392" s="4"/>
      <c r="BJ392" s="39"/>
      <c r="BK392" s="30"/>
      <c r="BL392" s="31"/>
      <c r="BM392" s="14"/>
      <c r="BN392" s="4"/>
      <c r="BO392" s="39"/>
      <c r="BP392" s="30"/>
      <c r="BQ392" s="31"/>
      <c r="BR392" s="14"/>
      <c r="BS392" s="4"/>
      <c r="BT392" s="39"/>
      <c r="BU392" s="30"/>
      <c r="BV392" s="31"/>
      <c r="BW392" s="14"/>
      <c r="BX392" s="4"/>
      <c r="BY392" s="39"/>
      <c r="BZ392" s="30"/>
      <c r="CA392" s="31"/>
      <c r="CB392" s="14"/>
      <c r="CC392" s="4"/>
      <c r="CD392" s="35"/>
      <c r="CE392" s="33"/>
      <c r="CF392" s="31"/>
      <c r="CG392" s="14"/>
      <c r="CH392" s="4"/>
      <c r="CI392" s="39"/>
      <c r="CJ392" s="30"/>
      <c r="CK392" s="31"/>
      <c r="CL392" s="14"/>
      <c r="CM392" s="4"/>
      <c r="CN392" s="39"/>
      <c r="CO392" s="30"/>
      <c r="CP392" s="31"/>
      <c r="CQ392" s="14"/>
      <c r="CR392" s="4"/>
      <c r="CS392" s="39"/>
      <c r="CT392" s="39"/>
      <c r="CU392" s="39"/>
      <c r="CV392" s="14"/>
      <c r="CW392" s="4"/>
      <c r="CX392" s="39"/>
      <c r="CY392" s="30"/>
      <c r="CZ392" s="31"/>
      <c r="DA392" s="14"/>
      <c r="DB392" s="286"/>
      <c r="DC392" s="43">
        <v>17916.25</v>
      </c>
      <c r="DD392" s="43">
        <v>0</v>
      </c>
      <c r="DE392" s="14">
        <v>17916.25</v>
      </c>
      <c r="DF392" s="14">
        <v>89581.25</v>
      </c>
      <c r="DG392" s="4"/>
      <c r="DH392" s="39"/>
      <c r="DI392" s="30"/>
      <c r="DJ392" s="31"/>
      <c r="DK392" s="14"/>
      <c r="DL392" s="4"/>
      <c r="DM392" s="39"/>
      <c r="DN392" s="30"/>
      <c r="DO392" s="31"/>
      <c r="DP392" s="14"/>
      <c r="DQ392" s="4"/>
      <c r="DR392" s="39"/>
      <c r="DS392" s="30"/>
      <c r="DT392" s="31"/>
      <c r="DU392" s="14"/>
      <c r="DV392" s="4"/>
      <c r="DW392" s="45">
        <v>9981</v>
      </c>
      <c r="DX392" s="61">
        <v>0</v>
      </c>
      <c r="DY392" s="61">
        <v>9981</v>
      </c>
      <c r="DZ392" s="14">
        <v>49905</v>
      </c>
      <c r="EA392" s="4"/>
      <c r="EB392" s="39"/>
      <c r="EC392" s="44"/>
      <c r="ED392" s="31"/>
      <c r="EE392" s="14"/>
      <c r="EF392" s="4"/>
      <c r="EG392" s="39"/>
      <c r="EH392" s="30"/>
      <c r="EI392" s="31"/>
      <c r="EJ392" s="14"/>
      <c r="EK392" s="4"/>
      <c r="EL392" s="39"/>
      <c r="EM392" s="30"/>
      <c r="EN392" s="31"/>
      <c r="EO392" s="14"/>
      <c r="EP392" s="4"/>
      <c r="EQ392" s="39"/>
      <c r="ER392" s="30"/>
      <c r="ES392" s="31"/>
      <c r="ET392" s="14"/>
      <c r="EU392" s="4"/>
      <c r="EV392" s="39"/>
      <c r="EW392" s="30"/>
      <c r="EX392" s="31"/>
      <c r="EY392" s="14"/>
      <c r="EZ392" s="286"/>
      <c r="FA392" s="39"/>
      <c r="FB392" s="30"/>
      <c r="FC392" s="31"/>
      <c r="FD392" s="14"/>
      <c r="FE392" s="4"/>
      <c r="FF392" s="39"/>
      <c r="FG392" s="30"/>
      <c r="FH392" s="31"/>
      <c r="FI392" s="14"/>
      <c r="FJ392" s="94"/>
      <c r="FK392" s="87">
        <f t="shared" si="393"/>
        <v>2898.1055999999999</v>
      </c>
      <c r="FL392" s="87"/>
      <c r="FM392" s="87"/>
      <c r="FN392" s="87"/>
      <c r="FO392" s="87"/>
      <c r="FP392" s="87"/>
      <c r="FQ392" s="87"/>
      <c r="FR392" s="87">
        <f t="shared" si="405"/>
        <v>8900</v>
      </c>
      <c r="FS392" s="87"/>
      <c r="FT392" s="87"/>
      <c r="FU392" s="87"/>
      <c r="FV392" s="87"/>
      <c r="FW392" s="87"/>
      <c r="FX392" s="87"/>
      <c r="FY392" s="87"/>
      <c r="FZ392" s="87"/>
      <c r="GA392" s="87"/>
      <c r="GB392" s="87"/>
      <c r="GC392" s="87"/>
      <c r="GD392" s="87"/>
      <c r="GE392" s="87"/>
      <c r="GF392" s="87"/>
      <c r="GG392" s="87"/>
      <c r="GH392" s="87">
        <f t="shared" si="402"/>
        <v>9981</v>
      </c>
      <c r="GI392" s="87"/>
      <c r="GJ392" s="87"/>
      <c r="GK392" s="87"/>
      <c r="GL392" s="87"/>
      <c r="GM392" s="87"/>
      <c r="GN392" s="87"/>
      <c r="GO392" s="87"/>
      <c r="GP392" s="95"/>
      <c r="GQ392" s="87">
        <f t="shared" si="394"/>
        <v>2898.1055999999999</v>
      </c>
      <c r="GR392" s="96">
        <f t="shared" si="390"/>
        <v>8900</v>
      </c>
      <c r="GS392" s="20" t="str">
        <f t="shared" si="426"/>
        <v>BIOPLAST S.A.S</v>
      </c>
      <c r="GT392" s="98">
        <f t="shared" si="396"/>
        <v>2318.4844800000001</v>
      </c>
      <c r="GU392" s="98">
        <f t="shared" ref="GU392:GU393" si="442">FK392*1.2</f>
        <v>3477.7267199999997</v>
      </c>
      <c r="GV392" s="96">
        <f t="shared" si="427"/>
        <v>9440.5</v>
      </c>
      <c r="GW392" s="87">
        <f>GV392-GR392</f>
        <v>540.5</v>
      </c>
      <c r="GX392" s="88">
        <f>GW392/GR392</f>
        <v>6.0730337078651685E-2</v>
      </c>
      <c r="GY392" s="96">
        <f t="shared" si="430"/>
        <v>8900</v>
      </c>
      <c r="GZ392" s="96">
        <f t="shared" si="391"/>
        <v>44500</v>
      </c>
      <c r="HB392" s="84"/>
    </row>
    <row r="393" spans="1:210" s="27" customFormat="1" ht="30" customHeight="1">
      <c r="A393" s="17">
        <v>377</v>
      </c>
      <c r="B393" s="18" t="s">
        <v>847</v>
      </c>
      <c r="C393" s="53" t="s">
        <v>848</v>
      </c>
      <c r="D393" s="55" t="s">
        <v>967</v>
      </c>
      <c r="E393" s="51">
        <v>27</v>
      </c>
      <c r="F393" s="19" t="s">
        <v>970</v>
      </c>
      <c r="G393" s="20" t="s">
        <v>981</v>
      </c>
      <c r="H393" s="60"/>
      <c r="I393" s="90" t="s">
        <v>1032</v>
      </c>
      <c r="J393" s="14">
        <v>2818</v>
      </c>
      <c r="K393" s="14"/>
      <c r="L393" s="14">
        <f>(J393*13.12%)+J393</f>
        <v>3187.7215999999999</v>
      </c>
      <c r="M393" s="14">
        <f>(L393*9.28%)+L393</f>
        <v>3483.5421644799999</v>
      </c>
      <c r="N393" s="14">
        <f>M393</f>
        <v>3483.5421644799999</v>
      </c>
      <c r="O393" s="14">
        <f t="shared" si="392"/>
        <v>94055.63844096</v>
      </c>
      <c r="P393" s="286"/>
      <c r="Q393" s="39"/>
      <c r="R393" s="30"/>
      <c r="S393" s="31"/>
      <c r="T393" s="31"/>
      <c r="U393" s="4"/>
      <c r="V393" s="39"/>
      <c r="W393" s="30"/>
      <c r="X393" s="31"/>
      <c r="Y393" s="31"/>
      <c r="Z393" s="286"/>
      <c r="AA393" s="39">
        <v>4430</v>
      </c>
      <c r="AB393" s="39">
        <v>0</v>
      </c>
      <c r="AC393" s="31">
        <v>4430</v>
      </c>
      <c r="AD393" s="31">
        <v>119610</v>
      </c>
      <c r="AE393" s="4"/>
      <c r="AF393" s="39"/>
      <c r="AG393" s="30"/>
      <c r="AH393" s="31"/>
      <c r="AI393" s="31"/>
      <c r="AJ393" s="4"/>
      <c r="AK393" s="39"/>
      <c r="AL393" s="39"/>
      <c r="AM393" s="31"/>
      <c r="AN393" s="31"/>
      <c r="AO393" s="4"/>
      <c r="AP393" s="39"/>
      <c r="AQ393" s="30"/>
      <c r="AR393" s="31"/>
      <c r="AS393" s="14"/>
      <c r="AT393" s="4"/>
      <c r="AU393" s="39">
        <v>2245</v>
      </c>
      <c r="AV393" s="30">
        <v>0</v>
      </c>
      <c r="AW393" s="31">
        <v>2245</v>
      </c>
      <c r="AX393" s="14">
        <v>60615</v>
      </c>
      <c r="AY393" s="4"/>
      <c r="AZ393" s="39"/>
      <c r="BA393" s="30"/>
      <c r="BB393" s="31"/>
      <c r="BC393" s="31"/>
      <c r="BD393" s="4"/>
      <c r="BE393" s="39"/>
      <c r="BF393" s="30"/>
      <c r="BG393" s="31"/>
      <c r="BH393" s="14"/>
      <c r="BI393" s="4"/>
      <c r="BJ393" s="39"/>
      <c r="BK393" s="30"/>
      <c r="BL393" s="31"/>
      <c r="BM393" s="14"/>
      <c r="BN393" s="4"/>
      <c r="BO393" s="39"/>
      <c r="BP393" s="30"/>
      <c r="BQ393" s="31"/>
      <c r="BR393" s="14"/>
      <c r="BS393" s="4"/>
      <c r="BT393" s="39"/>
      <c r="BU393" s="30"/>
      <c r="BV393" s="31"/>
      <c r="BW393" s="14"/>
      <c r="BX393" s="4"/>
      <c r="BY393" s="39"/>
      <c r="BZ393" s="30"/>
      <c r="CA393" s="31"/>
      <c r="CB393" s="14"/>
      <c r="CC393" s="4"/>
      <c r="CD393" s="35">
        <v>4056</v>
      </c>
      <c r="CE393" s="33"/>
      <c r="CF393" s="31">
        <v>4056</v>
      </c>
      <c r="CG393" s="14">
        <v>109512</v>
      </c>
      <c r="CH393" s="4"/>
      <c r="CI393" s="39"/>
      <c r="CJ393" s="30"/>
      <c r="CK393" s="31"/>
      <c r="CL393" s="14"/>
      <c r="CM393" s="4"/>
      <c r="CN393" s="39"/>
      <c r="CO393" s="30"/>
      <c r="CP393" s="31"/>
      <c r="CQ393" s="14"/>
      <c r="CR393" s="4"/>
      <c r="CS393" s="39"/>
      <c r="CT393" s="39"/>
      <c r="CU393" s="39"/>
      <c r="CV393" s="14"/>
      <c r="CW393" s="4"/>
      <c r="CX393" s="39"/>
      <c r="CY393" s="30"/>
      <c r="CZ393" s="31"/>
      <c r="DA393" s="14"/>
      <c r="DB393" s="286"/>
      <c r="DC393" s="43">
        <v>3500</v>
      </c>
      <c r="DD393" s="43">
        <v>0</v>
      </c>
      <c r="DE393" s="14">
        <v>3500</v>
      </c>
      <c r="DF393" s="14">
        <v>94500</v>
      </c>
      <c r="DG393" s="4"/>
      <c r="DH393" s="39"/>
      <c r="DI393" s="30"/>
      <c r="DJ393" s="31"/>
      <c r="DK393" s="14"/>
      <c r="DL393" s="4"/>
      <c r="DM393" s="39"/>
      <c r="DN393" s="30"/>
      <c r="DO393" s="31"/>
      <c r="DP393" s="14"/>
      <c r="DQ393" s="4"/>
      <c r="DR393" s="39"/>
      <c r="DS393" s="30"/>
      <c r="DT393" s="31"/>
      <c r="DU393" s="14"/>
      <c r="DV393" s="4"/>
      <c r="DW393" s="45">
        <v>3188</v>
      </c>
      <c r="DX393" s="61">
        <v>0</v>
      </c>
      <c r="DY393" s="61">
        <v>3188</v>
      </c>
      <c r="DZ393" s="14">
        <v>86076</v>
      </c>
      <c r="EA393" s="4"/>
      <c r="EB393" s="39"/>
      <c r="EC393" s="44"/>
      <c r="ED393" s="31"/>
      <c r="EE393" s="14"/>
      <c r="EF393" s="4"/>
      <c r="EG393" s="39"/>
      <c r="EH393" s="30"/>
      <c r="EI393" s="31"/>
      <c r="EJ393" s="14"/>
      <c r="EK393" s="4"/>
      <c r="EL393" s="39"/>
      <c r="EM393" s="30"/>
      <c r="EN393" s="31"/>
      <c r="EO393" s="14"/>
      <c r="EP393" s="4"/>
      <c r="EQ393" s="39"/>
      <c r="ER393" s="30"/>
      <c r="ES393" s="31"/>
      <c r="ET393" s="14"/>
      <c r="EU393" s="4"/>
      <c r="EV393" s="39"/>
      <c r="EW393" s="30"/>
      <c r="EX393" s="31"/>
      <c r="EY393" s="14"/>
      <c r="EZ393" s="286"/>
      <c r="FA393" s="39"/>
      <c r="FB393" s="30"/>
      <c r="FC393" s="31"/>
      <c r="FD393" s="14"/>
      <c r="FE393" s="4"/>
      <c r="FF393" s="39"/>
      <c r="FG393" s="30"/>
      <c r="FH393" s="31"/>
      <c r="FI393" s="14"/>
      <c r="FJ393" s="94"/>
      <c r="FK393" s="87">
        <f t="shared" si="393"/>
        <v>3483.5421644799999</v>
      </c>
      <c r="FL393" s="87"/>
      <c r="FM393" s="87"/>
      <c r="FN393" s="87">
        <f t="shared" si="411"/>
        <v>4430</v>
      </c>
      <c r="FO393" s="87"/>
      <c r="FP393" s="87"/>
      <c r="FQ393" s="87"/>
      <c r="FR393" s="87"/>
      <c r="FS393" s="87"/>
      <c r="FT393" s="87"/>
      <c r="FU393" s="87"/>
      <c r="FV393" s="87"/>
      <c r="FW393" s="87"/>
      <c r="FX393" s="87"/>
      <c r="FY393" s="87">
        <f t="shared" si="397"/>
        <v>4056</v>
      </c>
      <c r="FZ393" s="87"/>
      <c r="GA393" s="87"/>
      <c r="GB393" s="87"/>
      <c r="GC393" s="87"/>
      <c r="GD393" s="87">
        <f t="shared" si="398"/>
        <v>3500</v>
      </c>
      <c r="GE393" s="87"/>
      <c r="GF393" s="87"/>
      <c r="GG393" s="87"/>
      <c r="GH393" s="87">
        <f t="shared" si="402"/>
        <v>3188</v>
      </c>
      <c r="GI393" s="87"/>
      <c r="GJ393" s="87"/>
      <c r="GK393" s="87"/>
      <c r="GL393" s="87"/>
      <c r="GM393" s="87"/>
      <c r="GN393" s="87"/>
      <c r="GO393" s="87"/>
      <c r="GP393" s="95"/>
      <c r="GQ393" s="87">
        <f t="shared" si="394"/>
        <v>3483.5421644799999</v>
      </c>
      <c r="GR393" s="96">
        <f t="shared" si="390"/>
        <v>3188</v>
      </c>
      <c r="GS393" s="20" t="str">
        <f t="shared" si="426"/>
        <v>RAFAEL ANTONIO SALAMANCA</v>
      </c>
      <c r="GT393" s="98">
        <f t="shared" si="396"/>
        <v>2786.8337315839999</v>
      </c>
      <c r="GU393" s="98">
        <f t="shared" si="442"/>
        <v>4180.2505973759999</v>
      </c>
      <c r="GV393" s="96">
        <f t="shared" si="427"/>
        <v>3793.5</v>
      </c>
      <c r="GW393" s="87">
        <f>GR393-GQ393</f>
        <v>-295.54216447999988</v>
      </c>
      <c r="GX393" s="88">
        <f>GW393/GQ393</f>
        <v>-8.4839554259885486E-2</v>
      </c>
      <c r="GY393" s="96">
        <f t="shared" si="430"/>
        <v>3188</v>
      </c>
      <c r="GZ393" s="96">
        <f t="shared" si="391"/>
        <v>86076</v>
      </c>
      <c r="HB393" s="84"/>
    </row>
    <row r="394" spans="1:210" s="27" customFormat="1" ht="30" customHeight="1">
      <c r="A394" s="17">
        <v>378</v>
      </c>
      <c r="B394" s="18" t="s">
        <v>849</v>
      </c>
      <c r="C394" s="53" t="s">
        <v>850</v>
      </c>
      <c r="D394" s="55" t="s">
        <v>967</v>
      </c>
      <c r="E394" s="51">
        <v>23</v>
      </c>
      <c r="F394" s="19" t="s">
        <v>970</v>
      </c>
      <c r="G394" s="20" t="s">
        <v>981</v>
      </c>
      <c r="H394" s="60"/>
      <c r="I394" s="90" t="s">
        <v>1033</v>
      </c>
      <c r="J394" s="14">
        <v>2216</v>
      </c>
      <c r="K394" s="14"/>
      <c r="L394" s="14"/>
      <c r="M394" s="14">
        <f>(J394*9.28%)+J394</f>
        <v>2421.6448</v>
      </c>
      <c r="N394" s="14">
        <f>M394</f>
        <v>2421.6448</v>
      </c>
      <c r="O394" s="14">
        <f t="shared" si="392"/>
        <v>55697.830399999999</v>
      </c>
      <c r="P394" s="286"/>
      <c r="Q394" s="39"/>
      <c r="R394" s="30"/>
      <c r="S394" s="31"/>
      <c r="T394" s="31"/>
      <c r="U394" s="4"/>
      <c r="V394" s="39"/>
      <c r="W394" s="30"/>
      <c r="X394" s="31"/>
      <c r="Y394" s="31"/>
      <c r="Z394" s="286"/>
      <c r="AA394" s="39">
        <v>3160</v>
      </c>
      <c r="AB394" s="39">
        <v>0</v>
      </c>
      <c r="AC394" s="31">
        <v>3160</v>
      </c>
      <c r="AD394" s="31">
        <v>72680</v>
      </c>
      <c r="AE394" s="4"/>
      <c r="AF394" s="39"/>
      <c r="AG394" s="30"/>
      <c r="AH394" s="31"/>
      <c r="AI394" s="31"/>
      <c r="AJ394" s="4"/>
      <c r="AK394" s="39"/>
      <c r="AL394" s="39"/>
      <c r="AM394" s="31"/>
      <c r="AN394" s="31"/>
      <c r="AO394" s="4"/>
      <c r="AP394" s="39"/>
      <c r="AQ394" s="30"/>
      <c r="AR394" s="31"/>
      <c r="AS394" s="14"/>
      <c r="AT394" s="4"/>
      <c r="AU394" s="39">
        <v>2245</v>
      </c>
      <c r="AV394" s="30">
        <v>0</v>
      </c>
      <c r="AW394" s="31">
        <v>2245</v>
      </c>
      <c r="AX394" s="14">
        <v>51635</v>
      </c>
      <c r="AY394" s="4"/>
      <c r="AZ394" s="39"/>
      <c r="BA394" s="30"/>
      <c r="BB394" s="31"/>
      <c r="BC394" s="31"/>
      <c r="BD394" s="4"/>
      <c r="BE394" s="39"/>
      <c r="BF394" s="30"/>
      <c r="BG394" s="31"/>
      <c r="BH394" s="14"/>
      <c r="BI394" s="4"/>
      <c r="BJ394" s="39"/>
      <c r="BK394" s="30"/>
      <c r="BL394" s="31"/>
      <c r="BM394" s="14"/>
      <c r="BN394" s="4"/>
      <c r="BO394" s="39"/>
      <c r="BP394" s="30"/>
      <c r="BQ394" s="31"/>
      <c r="BR394" s="14"/>
      <c r="BS394" s="4"/>
      <c r="BT394" s="39"/>
      <c r="BU394" s="30"/>
      <c r="BV394" s="31"/>
      <c r="BW394" s="14"/>
      <c r="BX394" s="4"/>
      <c r="BY394" s="39"/>
      <c r="BZ394" s="30"/>
      <c r="CA394" s="31"/>
      <c r="CB394" s="14"/>
      <c r="CC394" s="4"/>
      <c r="CD394" s="35">
        <v>3542</v>
      </c>
      <c r="CE394" s="33"/>
      <c r="CF394" s="31">
        <v>3542</v>
      </c>
      <c r="CG394" s="14">
        <v>81466</v>
      </c>
      <c r="CH394" s="4"/>
      <c r="CI394" s="39"/>
      <c r="CJ394" s="30"/>
      <c r="CK394" s="31"/>
      <c r="CL394" s="14"/>
      <c r="CM394" s="4"/>
      <c r="CN394" s="39"/>
      <c r="CO394" s="30"/>
      <c r="CP394" s="31"/>
      <c r="CQ394" s="14"/>
      <c r="CR394" s="4"/>
      <c r="CS394" s="39"/>
      <c r="CT394" s="39"/>
      <c r="CU394" s="39"/>
      <c r="CV394" s="14"/>
      <c r="CW394" s="4"/>
      <c r="CX394" s="39"/>
      <c r="CY394" s="30"/>
      <c r="CZ394" s="31"/>
      <c r="DA394" s="14"/>
      <c r="DB394" s="286"/>
      <c r="DC394" s="43">
        <v>2187.5</v>
      </c>
      <c r="DD394" s="43">
        <v>0</v>
      </c>
      <c r="DE394" s="14">
        <v>2187.5</v>
      </c>
      <c r="DF394" s="14">
        <v>50312.5</v>
      </c>
      <c r="DG394" s="4"/>
      <c r="DH394" s="39"/>
      <c r="DI394" s="30"/>
      <c r="DJ394" s="31"/>
      <c r="DK394" s="14"/>
      <c r="DL394" s="4"/>
      <c r="DM394" s="39"/>
      <c r="DN394" s="30"/>
      <c r="DO394" s="31"/>
      <c r="DP394" s="14"/>
      <c r="DQ394" s="4"/>
      <c r="DR394" s="39"/>
      <c r="DS394" s="30"/>
      <c r="DT394" s="31"/>
      <c r="DU394" s="14"/>
      <c r="DV394" s="4"/>
      <c r="DW394" s="45">
        <v>2188</v>
      </c>
      <c r="DX394" s="61">
        <v>0</v>
      </c>
      <c r="DY394" s="61">
        <v>2188</v>
      </c>
      <c r="DZ394" s="14">
        <v>50324</v>
      </c>
      <c r="EA394" s="4"/>
      <c r="EB394" s="39"/>
      <c r="EC394" s="44"/>
      <c r="ED394" s="31"/>
      <c r="EE394" s="14"/>
      <c r="EF394" s="4"/>
      <c r="EG394" s="39"/>
      <c r="EH394" s="30"/>
      <c r="EI394" s="31"/>
      <c r="EJ394" s="14"/>
      <c r="EK394" s="4"/>
      <c r="EL394" s="39"/>
      <c r="EM394" s="30"/>
      <c r="EN394" s="31"/>
      <c r="EO394" s="14"/>
      <c r="EP394" s="4"/>
      <c r="EQ394" s="39"/>
      <c r="ER394" s="30"/>
      <c r="ES394" s="31"/>
      <c r="ET394" s="14"/>
      <c r="EU394" s="4"/>
      <c r="EV394" s="39"/>
      <c r="EW394" s="30"/>
      <c r="EX394" s="31"/>
      <c r="EY394" s="14"/>
      <c r="EZ394" s="286"/>
      <c r="FA394" s="39"/>
      <c r="FB394" s="30"/>
      <c r="FC394" s="31"/>
      <c r="FD394" s="14"/>
      <c r="FE394" s="4"/>
      <c r="FF394" s="39"/>
      <c r="FG394" s="30"/>
      <c r="FH394" s="31"/>
      <c r="FI394" s="14"/>
      <c r="FJ394" s="94"/>
      <c r="FK394" s="87">
        <f t="shared" si="393"/>
        <v>2421.6448</v>
      </c>
      <c r="FL394" s="87"/>
      <c r="FM394" s="87"/>
      <c r="FN394" s="87">
        <f t="shared" si="411"/>
        <v>3160</v>
      </c>
      <c r="FO394" s="87"/>
      <c r="FP394" s="87"/>
      <c r="FQ394" s="87"/>
      <c r="FR394" s="87">
        <f t="shared" si="405"/>
        <v>2245</v>
      </c>
      <c r="FS394" s="87"/>
      <c r="FT394" s="87"/>
      <c r="FU394" s="87"/>
      <c r="FV394" s="87"/>
      <c r="FW394" s="87"/>
      <c r="FX394" s="87"/>
      <c r="FY394" s="87">
        <f t="shared" si="397"/>
        <v>3542</v>
      </c>
      <c r="FZ394" s="87"/>
      <c r="GA394" s="87"/>
      <c r="GB394" s="87"/>
      <c r="GC394" s="87"/>
      <c r="GD394" s="87">
        <f t="shared" si="398"/>
        <v>2187.5</v>
      </c>
      <c r="GE394" s="87"/>
      <c r="GF394" s="87"/>
      <c r="GG394" s="87"/>
      <c r="GH394" s="87">
        <f t="shared" si="402"/>
        <v>2188</v>
      </c>
      <c r="GI394" s="87"/>
      <c r="GJ394" s="87"/>
      <c r="GK394" s="87"/>
      <c r="GL394" s="87"/>
      <c r="GM394" s="87"/>
      <c r="GN394" s="87"/>
      <c r="GO394" s="87"/>
      <c r="GP394" s="95"/>
      <c r="GQ394" s="87">
        <f t="shared" si="394"/>
        <v>2421.6448</v>
      </c>
      <c r="GR394" s="96">
        <f t="shared" si="390"/>
        <v>2187.5</v>
      </c>
      <c r="GS394" s="20" t="str">
        <f t="shared" si="426"/>
        <v>MEDICOX LTDA</v>
      </c>
      <c r="GT394" s="96">
        <f t="shared" si="396"/>
        <v>1937.3158400000002</v>
      </c>
      <c r="GU394" s="96">
        <f t="shared" si="399"/>
        <v>2625</v>
      </c>
      <c r="GV394" s="96">
        <f t="shared" si="427"/>
        <v>2664.5</v>
      </c>
      <c r="GW394" s="87">
        <f>GR394-GQ394</f>
        <v>-234.14480000000003</v>
      </c>
      <c r="GX394" s="88">
        <f>GW394/GQ394</f>
        <v>-9.6688333483093816E-2</v>
      </c>
      <c r="GY394" s="96">
        <f t="shared" si="430"/>
        <v>2187.5</v>
      </c>
      <c r="GZ394" s="96">
        <f t="shared" si="391"/>
        <v>50312.5</v>
      </c>
    </row>
    <row r="395" spans="1:210" s="27" customFormat="1" ht="30" customHeight="1">
      <c r="A395" s="17">
        <v>379</v>
      </c>
      <c r="B395" s="18" t="s">
        <v>851</v>
      </c>
      <c r="C395" s="53" t="s">
        <v>852</v>
      </c>
      <c r="D395" s="55" t="s">
        <v>967</v>
      </c>
      <c r="E395" s="51">
        <v>37</v>
      </c>
      <c r="F395" s="19" t="s">
        <v>970</v>
      </c>
      <c r="G395" s="20" t="s">
        <v>981</v>
      </c>
      <c r="H395" s="60"/>
      <c r="I395" s="90" t="s">
        <v>1026</v>
      </c>
      <c r="J395" s="14">
        <v>2216</v>
      </c>
      <c r="K395" s="14"/>
      <c r="L395" s="14">
        <f>(J395*13.12%)+J395</f>
        <v>2506.7392</v>
      </c>
      <c r="M395" s="14">
        <f>(L395*9.28%)+L395</f>
        <v>2739.3645977599999</v>
      </c>
      <c r="N395" s="14">
        <f>M395</f>
        <v>2739.3645977599999</v>
      </c>
      <c r="O395" s="14">
        <f t="shared" si="392"/>
        <v>101356.49011712</v>
      </c>
      <c r="P395" s="286"/>
      <c r="Q395" s="39"/>
      <c r="R395" s="30"/>
      <c r="S395" s="31"/>
      <c r="T395" s="31"/>
      <c r="U395" s="4"/>
      <c r="V395" s="39"/>
      <c r="W395" s="30"/>
      <c r="X395" s="31"/>
      <c r="Y395" s="31"/>
      <c r="Z395" s="286"/>
      <c r="AA395" s="39">
        <v>3160</v>
      </c>
      <c r="AB395" s="39">
        <v>0</v>
      </c>
      <c r="AC395" s="31">
        <v>3160</v>
      </c>
      <c r="AD395" s="31">
        <v>116920</v>
      </c>
      <c r="AE395" s="4"/>
      <c r="AF395" s="39"/>
      <c r="AG395" s="30"/>
      <c r="AH395" s="31"/>
      <c r="AI395" s="31"/>
      <c r="AJ395" s="4"/>
      <c r="AK395" s="39"/>
      <c r="AL395" s="39"/>
      <c r="AM395" s="31"/>
      <c r="AN395" s="31"/>
      <c r="AO395" s="4"/>
      <c r="AP395" s="39"/>
      <c r="AQ395" s="30"/>
      <c r="AR395" s="31"/>
      <c r="AS395" s="14"/>
      <c r="AT395" s="4"/>
      <c r="AU395" s="39">
        <v>2245</v>
      </c>
      <c r="AV395" s="30">
        <v>0</v>
      </c>
      <c r="AW395" s="31">
        <v>2245</v>
      </c>
      <c r="AX395" s="14">
        <v>83065</v>
      </c>
      <c r="AY395" s="4"/>
      <c r="AZ395" s="39"/>
      <c r="BA395" s="30"/>
      <c r="BB395" s="31"/>
      <c r="BC395" s="31"/>
      <c r="BD395" s="4"/>
      <c r="BE395" s="39"/>
      <c r="BF395" s="30"/>
      <c r="BG395" s="31"/>
      <c r="BH395" s="14"/>
      <c r="BI395" s="4"/>
      <c r="BJ395" s="39"/>
      <c r="BK395" s="30"/>
      <c r="BL395" s="31"/>
      <c r="BM395" s="14"/>
      <c r="BN395" s="4"/>
      <c r="BO395" s="39"/>
      <c r="BP395" s="30"/>
      <c r="BQ395" s="31"/>
      <c r="BR395" s="14"/>
      <c r="BS395" s="4"/>
      <c r="BT395" s="39"/>
      <c r="BU395" s="30"/>
      <c r="BV395" s="31"/>
      <c r="BW395" s="14"/>
      <c r="BX395" s="4"/>
      <c r="BY395" s="39"/>
      <c r="BZ395" s="30"/>
      <c r="CA395" s="31"/>
      <c r="CB395" s="14"/>
      <c r="CC395" s="4"/>
      <c r="CD395" s="35">
        <v>3542</v>
      </c>
      <c r="CE395" s="33"/>
      <c r="CF395" s="31">
        <v>3542</v>
      </c>
      <c r="CG395" s="14">
        <v>131054</v>
      </c>
      <c r="CH395" s="4"/>
      <c r="CI395" s="39"/>
      <c r="CJ395" s="30"/>
      <c r="CK395" s="31"/>
      <c r="CL395" s="14"/>
      <c r="CM395" s="4"/>
      <c r="CN395" s="39"/>
      <c r="CO395" s="30"/>
      <c r="CP395" s="31"/>
      <c r="CQ395" s="14"/>
      <c r="CR395" s="4"/>
      <c r="CS395" s="39"/>
      <c r="CT395" s="39"/>
      <c r="CU395" s="39"/>
      <c r="CV395" s="14"/>
      <c r="CW395" s="4"/>
      <c r="CX395" s="39"/>
      <c r="CY395" s="30"/>
      <c r="CZ395" s="31"/>
      <c r="DA395" s="14"/>
      <c r="DB395" s="286"/>
      <c r="DC395" s="43">
        <v>3375</v>
      </c>
      <c r="DD395" s="43">
        <v>0</v>
      </c>
      <c r="DE395" s="14">
        <v>3375</v>
      </c>
      <c r="DF395" s="14">
        <v>124875</v>
      </c>
      <c r="DG395" s="4"/>
      <c r="DH395" s="39"/>
      <c r="DI395" s="30"/>
      <c r="DJ395" s="31"/>
      <c r="DK395" s="14"/>
      <c r="DL395" s="4"/>
      <c r="DM395" s="39"/>
      <c r="DN395" s="30"/>
      <c r="DO395" s="31"/>
      <c r="DP395" s="14"/>
      <c r="DQ395" s="4"/>
      <c r="DR395" s="39"/>
      <c r="DS395" s="30"/>
      <c r="DT395" s="31"/>
      <c r="DU395" s="14"/>
      <c r="DV395" s="4"/>
      <c r="DW395" s="45">
        <v>2188</v>
      </c>
      <c r="DX395" s="61">
        <v>0</v>
      </c>
      <c r="DY395" s="61">
        <v>2188</v>
      </c>
      <c r="DZ395" s="14">
        <v>80956</v>
      </c>
      <c r="EA395" s="4"/>
      <c r="EB395" s="39"/>
      <c r="EC395" s="44"/>
      <c r="ED395" s="31"/>
      <c r="EE395" s="14"/>
      <c r="EF395" s="4"/>
      <c r="EG395" s="39"/>
      <c r="EH395" s="30"/>
      <c r="EI395" s="31"/>
      <c r="EJ395" s="14"/>
      <c r="EK395" s="4"/>
      <c r="EL395" s="39"/>
      <c r="EM395" s="30"/>
      <c r="EN395" s="31"/>
      <c r="EO395" s="14"/>
      <c r="EP395" s="4"/>
      <c r="EQ395" s="39"/>
      <c r="ER395" s="30"/>
      <c r="ES395" s="31"/>
      <c r="ET395" s="14"/>
      <c r="EU395" s="4"/>
      <c r="EV395" s="39"/>
      <c r="EW395" s="30"/>
      <c r="EX395" s="31"/>
      <c r="EY395" s="14"/>
      <c r="EZ395" s="286"/>
      <c r="FA395" s="39"/>
      <c r="FB395" s="30"/>
      <c r="FC395" s="31"/>
      <c r="FD395" s="14"/>
      <c r="FE395" s="4"/>
      <c r="FF395" s="39"/>
      <c r="FG395" s="30"/>
      <c r="FH395" s="31"/>
      <c r="FI395" s="14"/>
      <c r="FJ395" s="94"/>
      <c r="FK395" s="87">
        <f t="shared" si="393"/>
        <v>2739.3645977599999</v>
      </c>
      <c r="FL395" s="87"/>
      <c r="FM395" s="87"/>
      <c r="FN395" s="87">
        <f t="shared" si="411"/>
        <v>3160</v>
      </c>
      <c r="FO395" s="87"/>
      <c r="FP395" s="87"/>
      <c r="FQ395" s="87"/>
      <c r="FR395" s="87">
        <f t="shared" si="405"/>
        <v>2245</v>
      </c>
      <c r="FS395" s="87"/>
      <c r="FT395" s="87"/>
      <c r="FU395" s="87"/>
      <c r="FV395" s="87"/>
      <c r="FW395" s="87"/>
      <c r="FX395" s="87"/>
      <c r="FY395" s="87">
        <f t="shared" si="397"/>
        <v>3542</v>
      </c>
      <c r="FZ395" s="87"/>
      <c r="GA395" s="87"/>
      <c r="GB395" s="87"/>
      <c r="GC395" s="87"/>
      <c r="GD395" s="87">
        <f t="shared" si="398"/>
        <v>3375</v>
      </c>
      <c r="GE395" s="87"/>
      <c r="GF395" s="87"/>
      <c r="GG395" s="87"/>
      <c r="GH395" s="87">
        <f t="shared" si="402"/>
        <v>2188</v>
      </c>
      <c r="GI395" s="87"/>
      <c r="GJ395" s="87"/>
      <c r="GK395" s="87"/>
      <c r="GL395" s="87"/>
      <c r="GM395" s="87"/>
      <c r="GN395" s="87"/>
      <c r="GO395" s="87"/>
      <c r="GP395" s="95"/>
      <c r="GQ395" s="87">
        <f t="shared" si="394"/>
        <v>2739.3645977599999</v>
      </c>
      <c r="GR395" s="96">
        <f t="shared" si="390"/>
        <v>2188</v>
      </c>
      <c r="GS395" s="20" t="str">
        <f t="shared" si="426"/>
        <v>RAFAEL ANTONIO SALAMANCA</v>
      </c>
      <c r="GT395" s="98">
        <f t="shared" si="396"/>
        <v>2191.4916782079999</v>
      </c>
      <c r="GU395" s="98">
        <f>FK395*1.2</f>
        <v>3287.2375173119999</v>
      </c>
      <c r="GV395" s="96">
        <f t="shared" si="427"/>
        <v>2902</v>
      </c>
      <c r="GW395" s="87">
        <f>GR395-GQ395</f>
        <v>-551.36459775999992</v>
      </c>
      <c r="GX395" s="88">
        <f>GW395/GQ395</f>
        <v>-0.20127463069751836</v>
      </c>
      <c r="GY395" s="96">
        <f t="shared" si="430"/>
        <v>2188</v>
      </c>
      <c r="GZ395" s="96">
        <f t="shared" si="391"/>
        <v>80956</v>
      </c>
      <c r="HB395" s="84"/>
    </row>
    <row r="396" spans="1:210" s="27" customFormat="1" ht="30" customHeight="1">
      <c r="A396" s="17">
        <v>380</v>
      </c>
      <c r="B396" s="18" t="s">
        <v>853</v>
      </c>
      <c r="C396" s="53" t="s">
        <v>854</v>
      </c>
      <c r="D396" s="55" t="s">
        <v>962</v>
      </c>
      <c r="E396" s="51">
        <v>1</v>
      </c>
      <c r="F396" s="19" t="s">
        <v>975</v>
      </c>
      <c r="G396" s="20" t="s">
        <v>981</v>
      </c>
      <c r="H396" s="60"/>
      <c r="I396" s="90" t="s">
        <v>1027</v>
      </c>
      <c r="J396" s="14">
        <v>2547.9089999999997</v>
      </c>
      <c r="K396" s="14"/>
      <c r="L396" s="14"/>
      <c r="M396" s="14"/>
      <c r="N396" s="14">
        <f>J396</f>
        <v>2547.9089999999997</v>
      </c>
      <c r="O396" s="14">
        <f t="shared" si="392"/>
        <v>2547.9089999999997</v>
      </c>
      <c r="P396" s="286"/>
      <c r="Q396" s="39"/>
      <c r="R396" s="30"/>
      <c r="S396" s="31"/>
      <c r="T396" s="31"/>
      <c r="U396" s="4"/>
      <c r="V396" s="39"/>
      <c r="W396" s="30"/>
      <c r="X396" s="31"/>
      <c r="Y396" s="31"/>
      <c r="Z396" s="286"/>
      <c r="AA396" s="39"/>
      <c r="AB396" s="39"/>
      <c r="AC396" s="31"/>
      <c r="AD396" s="31"/>
      <c r="AE396" s="4"/>
      <c r="AF396" s="39"/>
      <c r="AG396" s="30"/>
      <c r="AH396" s="31"/>
      <c r="AI396" s="31"/>
      <c r="AJ396" s="4"/>
      <c r="AK396" s="39"/>
      <c r="AL396" s="39"/>
      <c r="AM396" s="31"/>
      <c r="AN396" s="31"/>
      <c r="AO396" s="4"/>
      <c r="AP396" s="39"/>
      <c r="AQ396" s="30"/>
      <c r="AR396" s="31"/>
      <c r="AS396" s="14"/>
      <c r="AT396" s="4"/>
      <c r="AU396" s="39"/>
      <c r="AV396" s="30"/>
      <c r="AW396" s="31"/>
      <c r="AX396" s="14"/>
      <c r="AY396" s="4"/>
      <c r="AZ396" s="39"/>
      <c r="BA396" s="30"/>
      <c r="BB396" s="31"/>
      <c r="BC396" s="31"/>
      <c r="BD396" s="4"/>
      <c r="BE396" s="39"/>
      <c r="BF396" s="30"/>
      <c r="BG396" s="31"/>
      <c r="BH396" s="14"/>
      <c r="BI396" s="4"/>
      <c r="BJ396" s="39"/>
      <c r="BK396" s="30"/>
      <c r="BL396" s="31"/>
      <c r="BM396" s="14"/>
      <c r="BN396" s="4"/>
      <c r="BO396" s="39"/>
      <c r="BP396" s="30"/>
      <c r="BQ396" s="31"/>
      <c r="BR396" s="14"/>
      <c r="BS396" s="4"/>
      <c r="BT396" s="39"/>
      <c r="BU396" s="30"/>
      <c r="BV396" s="31"/>
      <c r="BW396" s="14"/>
      <c r="BX396" s="4"/>
      <c r="BY396" s="39"/>
      <c r="BZ396" s="30"/>
      <c r="CA396" s="31"/>
      <c r="CB396" s="14"/>
      <c r="CC396" s="4"/>
      <c r="CD396" s="35"/>
      <c r="CE396" s="33"/>
      <c r="CF396" s="31"/>
      <c r="CG396" s="14"/>
      <c r="CH396" s="4"/>
      <c r="CI396" s="39"/>
      <c r="CJ396" s="30"/>
      <c r="CK396" s="31"/>
      <c r="CL396" s="14"/>
      <c r="CM396" s="4"/>
      <c r="CN396" s="39">
        <v>210000</v>
      </c>
      <c r="CO396" s="14">
        <v>39900</v>
      </c>
      <c r="CP396" s="31">
        <v>249900</v>
      </c>
      <c r="CQ396" s="14">
        <v>249900</v>
      </c>
      <c r="CR396" s="4"/>
      <c r="CS396" s="39"/>
      <c r="CT396" s="39"/>
      <c r="CU396" s="39"/>
      <c r="CV396" s="14"/>
      <c r="CW396" s="4"/>
      <c r="CX396" s="39"/>
      <c r="CY396" s="30"/>
      <c r="CZ396" s="31"/>
      <c r="DA396" s="14"/>
      <c r="DB396" s="286"/>
      <c r="DC396" s="43"/>
      <c r="DD396" s="43"/>
      <c r="DE396" s="14"/>
      <c r="DF396" s="14"/>
      <c r="DG396" s="4"/>
      <c r="DH396" s="39"/>
      <c r="DI396" s="30"/>
      <c r="DJ396" s="31"/>
      <c r="DK396" s="14"/>
      <c r="DL396" s="4"/>
      <c r="DM396" s="39"/>
      <c r="DN396" s="30"/>
      <c r="DO396" s="31"/>
      <c r="DP396" s="14"/>
      <c r="DQ396" s="4"/>
      <c r="DR396" s="39"/>
      <c r="DS396" s="30"/>
      <c r="DT396" s="31"/>
      <c r="DU396" s="14"/>
      <c r="DV396" s="4"/>
      <c r="DW396" s="46"/>
      <c r="DX396" s="61"/>
      <c r="DY396" s="61"/>
      <c r="DZ396" s="14"/>
      <c r="EA396" s="4"/>
      <c r="EB396" s="39"/>
      <c r="EC396" s="44"/>
      <c r="ED396" s="31"/>
      <c r="EE396" s="14"/>
      <c r="EF396" s="4"/>
      <c r="EG396" s="39"/>
      <c r="EH396" s="30"/>
      <c r="EI396" s="31"/>
      <c r="EJ396" s="14"/>
      <c r="EK396" s="4"/>
      <c r="EL396" s="39"/>
      <c r="EM396" s="30"/>
      <c r="EN396" s="31"/>
      <c r="EO396" s="14"/>
      <c r="EP396" s="4"/>
      <c r="EQ396" s="39"/>
      <c r="ER396" s="30"/>
      <c r="ES396" s="31"/>
      <c r="ET396" s="14"/>
      <c r="EU396" s="4"/>
      <c r="EV396" s="39"/>
      <c r="EW396" s="30"/>
      <c r="EX396" s="31"/>
      <c r="EY396" s="14"/>
      <c r="EZ396" s="286"/>
      <c r="FA396" s="39"/>
      <c r="FB396" s="30"/>
      <c r="FC396" s="31"/>
      <c r="FD396" s="14"/>
      <c r="FE396" s="4"/>
      <c r="FF396" s="39"/>
      <c r="FG396" s="30"/>
      <c r="FH396" s="31"/>
      <c r="FI396" s="14"/>
      <c r="FJ396" s="94"/>
      <c r="FK396" s="87">
        <v>254791</v>
      </c>
      <c r="FL396" s="87"/>
      <c r="FM396" s="87"/>
      <c r="FN396" s="87"/>
      <c r="FO396" s="87"/>
      <c r="FP396" s="87"/>
      <c r="FQ396" s="87"/>
      <c r="FR396" s="87"/>
      <c r="FS396" s="87"/>
      <c r="FT396" s="87"/>
      <c r="FU396" s="87"/>
      <c r="FV396" s="87"/>
      <c r="FW396" s="87"/>
      <c r="FX396" s="87"/>
      <c r="FY396" s="87"/>
      <c r="FZ396" s="87"/>
      <c r="GA396" s="87">
        <f t="shared" si="414"/>
        <v>249900</v>
      </c>
      <c r="GB396" s="87"/>
      <c r="GC396" s="87"/>
      <c r="GD396" s="87"/>
      <c r="GE396" s="87"/>
      <c r="GF396" s="87"/>
      <c r="GG396" s="87"/>
      <c r="GH396" s="87"/>
      <c r="GI396" s="87"/>
      <c r="GJ396" s="87"/>
      <c r="GK396" s="87"/>
      <c r="GL396" s="87"/>
      <c r="GM396" s="87"/>
      <c r="GN396" s="87"/>
      <c r="GO396" s="87"/>
      <c r="GP396" s="95"/>
      <c r="GQ396" s="87">
        <f t="shared" si="394"/>
        <v>254791</v>
      </c>
      <c r="GR396" s="96">
        <f t="shared" si="390"/>
        <v>249900</v>
      </c>
      <c r="GS396" s="20" t="str">
        <f t="shared" si="426"/>
        <v>LABORATORIOS GOTHAPLAST LTDA</v>
      </c>
      <c r="GT396" s="96">
        <f t="shared" si="396"/>
        <v>203832.80000000002</v>
      </c>
      <c r="GU396" s="96">
        <f t="shared" si="399"/>
        <v>299880</v>
      </c>
      <c r="GV396" s="96">
        <f t="shared" si="427"/>
        <v>249900</v>
      </c>
      <c r="GW396" s="87">
        <f>GR396-GQ396</f>
        <v>-4891</v>
      </c>
      <c r="GX396" s="88">
        <f>GW396/GQ396</f>
        <v>-1.919612545184092E-2</v>
      </c>
      <c r="GY396" s="96">
        <f t="shared" si="430"/>
        <v>249900</v>
      </c>
      <c r="GZ396" s="96">
        <f t="shared" si="391"/>
        <v>249900</v>
      </c>
    </row>
    <row r="397" spans="1:210" s="27" customFormat="1" ht="30" customHeight="1">
      <c r="A397" s="17">
        <v>381</v>
      </c>
      <c r="B397" s="18" t="s">
        <v>855</v>
      </c>
      <c r="C397" s="53" t="s">
        <v>856</v>
      </c>
      <c r="D397" s="55"/>
      <c r="E397" s="51">
        <v>48</v>
      </c>
      <c r="F397" s="19" t="s">
        <v>970</v>
      </c>
      <c r="G397" s="20" t="s">
        <v>981</v>
      </c>
      <c r="H397" s="60"/>
      <c r="I397" s="90" t="s">
        <v>1026</v>
      </c>
      <c r="J397" s="14">
        <v>112727</v>
      </c>
      <c r="K397" s="14"/>
      <c r="L397" s="14">
        <f t="shared" ref="L397:L404" si="443">(J397*13.12%)+J397</f>
        <v>127516.7824</v>
      </c>
      <c r="M397" s="14">
        <f t="shared" ref="M397:M404" si="444">(L397*9.28%)+L397</f>
        <v>139350.33980672</v>
      </c>
      <c r="N397" s="14">
        <f t="shared" ref="N397:N404" si="445">M397</f>
        <v>139350.33980672</v>
      </c>
      <c r="O397" s="14">
        <f t="shared" si="392"/>
        <v>6688816.3107225597</v>
      </c>
      <c r="P397" s="286"/>
      <c r="Q397" s="39"/>
      <c r="R397" s="30"/>
      <c r="S397" s="31"/>
      <c r="T397" s="31"/>
      <c r="U397" s="4"/>
      <c r="V397" s="39"/>
      <c r="W397" s="30"/>
      <c r="X397" s="31"/>
      <c r="Y397" s="31"/>
      <c r="Z397" s="286"/>
      <c r="AA397" s="39"/>
      <c r="AB397" s="39"/>
      <c r="AC397" s="31"/>
      <c r="AD397" s="31"/>
      <c r="AE397" s="4"/>
      <c r="AF397" s="39"/>
      <c r="AG397" s="30"/>
      <c r="AH397" s="31"/>
      <c r="AI397" s="31"/>
      <c r="AJ397" s="4"/>
      <c r="AK397" s="39"/>
      <c r="AL397" s="39"/>
      <c r="AM397" s="31"/>
      <c r="AN397" s="31"/>
      <c r="AO397" s="4"/>
      <c r="AP397" s="39"/>
      <c r="AQ397" s="30"/>
      <c r="AR397" s="31"/>
      <c r="AS397" s="14"/>
      <c r="AT397" s="4"/>
      <c r="AU397" s="39"/>
      <c r="AV397" s="30"/>
      <c r="AW397" s="31"/>
      <c r="AX397" s="14"/>
      <c r="AY397" s="4"/>
      <c r="AZ397" s="39"/>
      <c r="BA397" s="30"/>
      <c r="BB397" s="31"/>
      <c r="BC397" s="31"/>
      <c r="BD397" s="4"/>
      <c r="BE397" s="39"/>
      <c r="BF397" s="30"/>
      <c r="BG397" s="31"/>
      <c r="BH397" s="14"/>
      <c r="BI397" s="4"/>
      <c r="BJ397" s="39"/>
      <c r="BK397" s="30"/>
      <c r="BL397" s="31"/>
      <c r="BM397" s="14"/>
      <c r="BN397" s="4"/>
      <c r="BO397" s="39"/>
      <c r="BP397" s="30"/>
      <c r="BQ397" s="31"/>
      <c r="BR397" s="14"/>
      <c r="BS397" s="4"/>
      <c r="BT397" s="39"/>
      <c r="BU397" s="30"/>
      <c r="BV397" s="31"/>
      <c r="BW397" s="14"/>
      <c r="BX397" s="4"/>
      <c r="BY397" s="39"/>
      <c r="BZ397" s="30"/>
      <c r="CA397" s="31"/>
      <c r="CB397" s="14"/>
      <c r="CC397" s="4"/>
      <c r="CD397" s="35"/>
      <c r="CE397" s="33"/>
      <c r="CF397" s="31"/>
      <c r="CG397" s="14"/>
      <c r="CH397" s="4"/>
      <c r="CI397" s="39"/>
      <c r="CJ397" s="30"/>
      <c r="CK397" s="31"/>
      <c r="CL397" s="14"/>
      <c r="CM397" s="4"/>
      <c r="CN397" s="39"/>
      <c r="CO397" s="30"/>
      <c r="CP397" s="31"/>
      <c r="CQ397" s="14"/>
      <c r="CR397" s="4"/>
      <c r="CS397" s="39"/>
      <c r="CT397" s="39"/>
      <c r="CU397" s="39"/>
      <c r="CV397" s="14"/>
      <c r="CW397" s="4"/>
      <c r="CX397" s="39"/>
      <c r="CY397" s="30"/>
      <c r="CZ397" s="31"/>
      <c r="DA397" s="14"/>
      <c r="DB397" s="286"/>
      <c r="DC397" s="43"/>
      <c r="DD397" s="43"/>
      <c r="DE397" s="14"/>
      <c r="DF397" s="14"/>
      <c r="DG397" s="4"/>
      <c r="DH397" s="39"/>
      <c r="DI397" s="30"/>
      <c r="DJ397" s="31"/>
      <c r="DK397" s="14"/>
      <c r="DL397" s="4"/>
      <c r="DM397" s="39"/>
      <c r="DN397" s="30"/>
      <c r="DO397" s="31"/>
      <c r="DP397" s="14"/>
      <c r="DQ397" s="4"/>
      <c r="DR397" s="39"/>
      <c r="DS397" s="30"/>
      <c r="DT397" s="31"/>
      <c r="DU397" s="14"/>
      <c r="DV397" s="4"/>
      <c r="DW397" s="45">
        <v>96041</v>
      </c>
      <c r="DX397" s="61">
        <v>0</v>
      </c>
      <c r="DY397" s="61">
        <v>96041</v>
      </c>
      <c r="DZ397" s="14">
        <v>4609968</v>
      </c>
      <c r="EA397" s="4"/>
      <c r="EB397" s="39"/>
      <c r="EC397" s="44"/>
      <c r="ED397" s="31"/>
      <c r="EE397" s="14"/>
      <c r="EF397" s="4"/>
      <c r="EG397" s="39"/>
      <c r="EH397" s="30"/>
      <c r="EI397" s="31"/>
      <c r="EJ397" s="14"/>
      <c r="EK397" s="4"/>
      <c r="EL397" s="39"/>
      <c r="EM397" s="30"/>
      <c r="EN397" s="31"/>
      <c r="EO397" s="14"/>
      <c r="EP397" s="4"/>
      <c r="EQ397" s="39"/>
      <c r="ER397" s="30"/>
      <c r="ES397" s="31"/>
      <c r="ET397" s="14"/>
      <c r="EU397" s="4"/>
      <c r="EV397" s="39"/>
      <c r="EW397" s="30"/>
      <c r="EX397" s="31"/>
      <c r="EY397" s="14"/>
      <c r="EZ397" s="286"/>
      <c r="FA397" s="39"/>
      <c r="FB397" s="30"/>
      <c r="FC397" s="31"/>
      <c r="FD397" s="14"/>
      <c r="FE397" s="4"/>
      <c r="FF397" s="39"/>
      <c r="FG397" s="30"/>
      <c r="FH397" s="31"/>
      <c r="FI397" s="14"/>
      <c r="FJ397" s="94"/>
      <c r="FK397" s="87">
        <f t="shared" si="393"/>
        <v>139350.33980672</v>
      </c>
      <c r="FL397" s="87"/>
      <c r="FM397" s="87"/>
      <c r="FN397" s="87"/>
      <c r="FO397" s="87"/>
      <c r="FP397" s="87"/>
      <c r="FQ397" s="87"/>
      <c r="FR397" s="87"/>
      <c r="FS397" s="87"/>
      <c r="FT397" s="87"/>
      <c r="FU397" s="87"/>
      <c r="FV397" s="87"/>
      <c r="FW397" s="87"/>
      <c r="FX397" s="87"/>
      <c r="FY397" s="87"/>
      <c r="FZ397" s="87"/>
      <c r="GA397" s="87"/>
      <c r="GB397" s="87"/>
      <c r="GC397" s="87"/>
      <c r="GD397" s="87"/>
      <c r="GE397" s="87"/>
      <c r="GF397" s="87"/>
      <c r="GG397" s="87"/>
      <c r="GH397" s="87">
        <f t="shared" si="402"/>
        <v>96041</v>
      </c>
      <c r="GI397" s="87"/>
      <c r="GJ397" s="87"/>
      <c r="GK397" s="87"/>
      <c r="GL397" s="87"/>
      <c r="GM397" s="87"/>
      <c r="GN397" s="87"/>
      <c r="GO397" s="87"/>
      <c r="GP397" s="95"/>
      <c r="GQ397" s="87">
        <f t="shared" si="394"/>
        <v>139350.33980672</v>
      </c>
      <c r="GR397" s="96">
        <f t="shared" si="390"/>
        <v>96041</v>
      </c>
      <c r="GS397" s="20" t="str">
        <f t="shared" si="426"/>
        <v>RAFAEL ANTONIO SALAMANCA</v>
      </c>
      <c r="GT397" s="96">
        <f t="shared" si="396"/>
        <v>111480.271845376</v>
      </c>
      <c r="GU397" s="96">
        <f t="shared" si="399"/>
        <v>115249.2</v>
      </c>
      <c r="GV397" s="96">
        <f t="shared" si="427"/>
        <v>96041</v>
      </c>
      <c r="GW397" s="87">
        <f>GV397-GR397</f>
        <v>0</v>
      </c>
      <c r="GX397" s="88">
        <f>GW397/GR397</f>
        <v>0</v>
      </c>
      <c r="GY397" s="96">
        <f t="shared" si="430"/>
        <v>96041</v>
      </c>
      <c r="GZ397" s="96">
        <f t="shared" si="391"/>
        <v>4609968</v>
      </c>
    </row>
    <row r="398" spans="1:210" s="27" customFormat="1" ht="30" customHeight="1">
      <c r="A398" s="17">
        <v>382</v>
      </c>
      <c r="B398" s="18" t="s">
        <v>857</v>
      </c>
      <c r="C398" s="53" t="s">
        <v>858</v>
      </c>
      <c r="D398" s="55"/>
      <c r="E398" s="51">
        <v>360</v>
      </c>
      <c r="F398" s="19" t="s">
        <v>970</v>
      </c>
      <c r="G398" s="20" t="s">
        <v>981</v>
      </c>
      <c r="H398" s="60"/>
      <c r="I398" s="90" t="s">
        <v>1025</v>
      </c>
      <c r="J398" s="14">
        <v>4259</v>
      </c>
      <c r="K398" s="14"/>
      <c r="L398" s="14">
        <f t="shared" si="443"/>
        <v>4817.7807999999995</v>
      </c>
      <c r="M398" s="14">
        <f t="shared" si="444"/>
        <v>5264.8708582399995</v>
      </c>
      <c r="N398" s="14">
        <f t="shared" si="445"/>
        <v>5264.8708582399995</v>
      </c>
      <c r="O398" s="14">
        <f t="shared" si="392"/>
        <v>1895353.5089663998</v>
      </c>
      <c r="P398" s="286"/>
      <c r="Q398" s="39"/>
      <c r="R398" s="30"/>
      <c r="S398" s="31"/>
      <c r="T398" s="31"/>
      <c r="U398" s="4"/>
      <c r="V398" s="39"/>
      <c r="W398" s="30"/>
      <c r="X398" s="31"/>
      <c r="Y398" s="31"/>
      <c r="Z398" s="286"/>
      <c r="AA398" s="39"/>
      <c r="AB398" s="39"/>
      <c r="AC398" s="31"/>
      <c r="AD398" s="31"/>
      <c r="AE398" s="4"/>
      <c r="AF398" s="39"/>
      <c r="AG398" s="30"/>
      <c r="AH398" s="31"/>
      <c r="AI398" s="31"/>
      <c r="AJ398" s="4"/>
      <c r="AK398" s="39"/>
      <c r="AL398" s="39"/>
      <c r="AM398" s="31"/>
      <c r="AN398" s="31"/>
      <c r="AO398" s="4"/>
      <c r="AP398" s="39"/>
      <c r="AQ398" s="30"/>
      <c r="AR398" s="31"/>
      <c r="AS398" s="14"/>
      <c r="AT398" s="4"/>
      <c r="AU398" s="39"/>
      <c r="AV398" s="14"/>
      <c r="AW398" s="31"/>
      <c r="AX398" s="14"/>
      <c r="AY398" s="4"/>
      <c r="AZ398" s="39"/>
      <c r="BA398" s="30"/>
      <c r="BB398" s="31"/>
      <c r="BC398" s="31"/>
      <c r="BD398" s="4"/>
      <c r="BE398" s="39"/>
      <c r="BF398" s="30"/>
      <c r="BG398" s="31"/>
      <c r="BH398" s="14"/>
      <c r="BI398" s="4"/>
      <c r="BJ398" s="39"/>
      <c r="BK398" s="30"/>
      <c r="BL398" s="31"/>
      <c r="BM398" s="14"/>
      <c r="BN398" s="4"/>
      <c r="BO398" s="39"/>
      <c r="BP398" s="30"/>
      <c r="BQ398" s="31"/>
      <c r="BR398" s="14"/>
      <c r="BS398" s="4"/>
      <c r="BT398" s="39"/>
      <c r="BU398" s="30"/>
      <c r="BV398" s="31"/>
      <c r="BW398" s="14"/>
      <c r="BX398" s="4"/>
      <c r="BY398" s="39"/>
      <c r="BZ398" s="30"/>
      <c r="CA398" s="31"/>
      <c r="CB398" s="14"/>
      <c r="CC398" s="4"/>
      <c r="CD398" s="35">
        <v>249535</v>
      </c>
      <c r="CE398" s="37">
        <v>47412</v>
      </c>
      <c r="CF398" s="31">
        <v>296947</v>
      </c>
      <c r="CG398" s="14">
        <v>106900920</v>
      </c>
      <c r="CH398" s="4"/>
      <c r="CI398" s="39"/>
      <c r="CJ398" s="30"/>
      <c r="CK398" s="31"/>
      <c r="CL398" s="14"/>
      <c r="CM398" s="4"/>
      <c r="CN398" s="39">
        <v>441000</v>
      </c>
      <c r="CO398" s="30">
        <v>0</v>
      </c>
      <c r="CP398" s="31">
        <v>441000</v>
      </c>
      <c r="CQ398" s="14">
        <v>158760000</v>
      </c>
      <c r="CR398" s="4"/>
      <c r="CS398" s="39">
        <v>320000</v>
      </c>
      <c r="CT398" s="14">
        <v>60800</v>
      </c>
      <c r="CU398" s="39">
        <v>380800</v>
      </c>
      <c r="CV398" s="14">
        <v>137088000</v>
      </c>
      <c r="CW398" s="4"/>
      <c r="CX398" s="43">
        <v>3373</v>
      </c>
      <c r="CY398" s="14">
        <v>640.87</v>
      </c>
      <c r="CZ398" s="31">
        <v>4013.87</v>
      </c>
      <c r="DA398" s="14">
        <v>1444993.2</v>
      </c>
      <c r="DB398" s="286"/>
      <c r="DC398" s="14">
        <v>580935</v>
      </c>
      <c r="DD398" s="14">
        <v>110377.65</v>
      </c>
      <c r="DE398" s="14">
        <v>691312.65</v>
      </c>
      <c r="DF398" s="14">
        <v>248872554</v>
      </c>
      <c r="DG398" s="4"/>
      <c r="DH398" s="39"/>
      <c r="DI398" s="30"/>
      <c r="DJ398" s="31"/>
      <c r="DK398" s="14"/>
      <c r="DL398" s="4"/>
      <c r="DM398" s="39"/>
      <c r="DN398" s="30"/>
      <c r="DO398" s="31"/>
      <c r="DP398" s="14"/>
      <c r="DQ398" s="4"/>
      <c r="DR398" s="39"/>
      <c r="DS398" s="30"/>
      <c r="DT398" s="31"/>
      <c r="DU398" s="14"/>
      <c r="DV398" s="4"/>
      <c r="DW398" s="45">
        <v>406828</v>
      </c>
      <c r="DX398" s="14">
        <v>77297.320000000007</v>
      </c>
      <c r="DY398" s="61">
        <v>484125.32</v>
      </c>
      <c r="DZ398" s="14">
        <v>174285115.19999999</v>
      </c>
      <c r="EA398" s="4"/>
      <c r="EB398" s="39"/>
      <c r="EC398" s="44"/>
      <c r="ED398" s="31"/>
      <c r="EE398" s="14"/>
      <c r="EF398" s="4"/>
      <c r="EG398" s="39"/>
      <c r="EH398" s="30"/>
      <c r="EI398" s="31"/>
      <c r="EJ398" s="14"/>
      <c r="EK398" s="4"/>
      <c r="EL398" s="39"/>
      <c r="EM398" s="30"/>
      <c r="EN398" s="31"/>
      <c r="EO398" s="14"/>
      <c r="EP398" s="4"/>
      <c r="EQ398" s="39">
        <v>273950</v>
      </c>
      <c r="ER398" s="14">
        <v>52050.5</v>
      </c>
      <c r="ES398" s="31">
        <v>326000.5</v>
      </c>
      <c r="ET398" s="14">
        <v>117360180</v>
      </c>
      <c r="EU398" s="4"/>
      <c r="EV398" s="39"/>
      <c r="EW398" s="30"/>
      <c r="EX398" s="31"/>
      <c r="EY398" s="14"/>
      <c r="EZ398" s="286"/>
      <c r="FA398" s="39"/>
      <c r="FB398" s="30"/>
      <c r="FC398" s="31"/>
      <c r="FD398" s="14"/>
      <c r="FE398" s="4"/>
      <c r="FF398" s="39"/>
      <c r="FG398" s="30"/>
      <c r="FH398" s="31"/>
      <c r="FI398" s="14"/>
      <c r="FJ398" s="94"/>
      <c r="FK398" s="87">
        <f t="shared" si="393"/>
        <v>5264.8708582399995</v>
      </c>
      <c r="FL398" s="87"/>
      <c r="FM398" s="87"/>
      <c r="FN398" s="87"/>
      <c r="FO398" s="87"/>
      <c r="FP398" s="87"/>
      <c r="FQ398" s="87"/>
      <c r="FR398" s="87"/>
      <c r="FS398" s="87"/>
      <c r="FT398" s="87"/>
      <c r="FU398" s="87"/>
      <c r="FV398" s="87"/>
      <c r="FW398" s="87"/>
      <c r="FX398" s="87"/>
      <c r="FY398" s="87">
        <f t="shared" si="397"/>
        <v>296947</v>
      </c>
      <c r="FZ398" s="87"/>
      <c r="GA398" s="87"/>
      <c r="GB398" s="87">
        <f t="shared" si="412"/>
        <v>380800</v>
      </c>
      <c r="GC398" s="87"/>
      <c r="GD398" s="87"/>
      <c r="GE398" s="87"/>
      <c r="GF398" s="87"/>
      <c r="GG398" s="87"/>
      <c r="GH398" s="87"/>
      <c r="GI398" s="87"/>
      <c r="GJ398" s="87"/>
      <c r="GK398" s="87"/>
      <c r="GL398" s="87">
        <f t="shared" si="403"/>
        <v>326000.5</v>
      </c>
      <c r="GM398" s="87"/>
      <c r="GN398" s="87"/>
      <c r="GO398" s="87"/>
      <c r="GP398" s="95"/>
      <c r="GQ398" s="87">
        <f t="shared" si="394"/>
        <v>5264.8708582399995</v>
      </c>
      <c r="GR398" s="96">
        <f t="shared" si="390"/>
        <v>296947</v>
      </c>
      <c r="GS398" s="20" t="str">
        <f t="shared" si="426"/>
        <v>IMCOLMEDICA S.A</v>
      </c>
      <c r="GT398" s="98">
        <f>GV398*0.8</f>
        <v>267666</v>
      </c>
      <c r="GU398" s="98">
        <f>GV398*1.2</f>
        <v>401499</v>
      </c>
      <c r="GV398" s="96">
        <f t="shared" si="427"/>
        <v>334582.5</v>
      </c>
      <c r="GW398" s="87">
        <f>GV398-GR398</f>
        <v>37635.5</v>
      </c>
      <c r="GX398" s="88">
        <f>GW398/GR398</f>
        <v>0.12674147238396077</v>
      </c>
      <c r="GY398" s="96">
        <f t="shared" si="430"/>
        <v>296947</v>
      </c>
      <c r="GZ398" s="96">
        <f t="shared" si="391"/>
        <v>106900920</v>
      </c>
      <c r="HB398" s="84"/>
    </row>
    <row r="399" spans="1:210" s="27" customFormat="1" ht="30" customHeight="1">
      <c r="A399" s="17">
        <v>383</v>
      </c>
      <c r="B399" s="18" t="s">
        <v>859</v>
      </c>
      <c r="C399" s="53" t="s">
        <v>860</v>
      </c>
      <c r="D399" s="55"/>
      <c r="E399" s="51">
        <v>4200</v>
      </c>
      <c r="F399" s="19" t="s">
        <v>970</v>
      </c>
      <c r="G399" s="20" t="s">
        <v>981</v>
      </c>
      <c r="H399" s="60"/>
      <c r="I399" s="90" t="s">
        <v>1039</v>
      </c>
      <c r="J399" s="14">
        <v>295.12</v>
      </c>
      <c r="K399" s="14"/>
      <c r="L399" s="14">
        <f t="shared" si="443"/>
        <v>333.839744</v>
      </c>
      <c r="M399" s="14">
        <f t="shared" si="444"/>
        <v>364.8200722432</v>
      </c>
      <c r="N399" s="14">
        <f t="shared" si="445"/>
        <v>364.8200722432</v>
      </c>
      <c r="O399" s="14">
        <f t="shared" si="392"/>
        <v>1532244.3034214401</v>
      </c>
      <c r="P399" s="286"/>
      <c r="Q399" s="39"/>
      <c r="R399" s="30"/>
      <c r="S399" s="31"/>
      <c r="T399" s="31"/>
      <c r="U399" s="4"/>
      <c r="V399" s="39"/>
      <c r="W399" s="30"/>
      <c r="X399" s="31"/>
      <c r="Y399" s="31"/>
      <c r="Z399" s="286"/>
      <c r="AA399" s="39"/>
      <c r="AB399" s="39"/>
      <c r="AC399" s="31"/>
      <c r="AD399" s="31"/>
      <c r="AE399" s="4"/>
      <c r="AF399" s="39"/>
      <c r="AG399" s="30"/>
      <c r="AH399" s="31"/>
      <c r="AI399" s="31"/>
      <c r="AJ399" s="4"/>
      <c r="AK399" s="39"/>
      <c r="AL399" s="39"/>
      <c r="AM399" s="31"/>
      <c r="AN399" s="31"/>
      <c r="AO399" s="4"/>
      <c r="AP399" s="39"/>
      <c r="AQ399" s="30"/>
      <c r="AR399" s="31"/>
      <c r="AS399" s="14"/>
      <c r="AT399" s="4"/>
      <c r="AU399" s="39">
        <v>179</v>
      </c>
      <c r="AV399" s="14">
        <v>34.01</v>
      </c>
      <c r="AW399" s="31">
        <v>213.01</v>
      </c>
      <c r="AX399" s="14">
        <v>894642</v>
      </c>
      <c r="AY399" s="4"/>
      <c r="AZ399" s="39"/>
      <c r="BA399" s="30"/>
      <c r="BB399" s="31"/>
      <c r="BC399" s="31"/>
      <c r="BD399" s="4"/>
      <c r="BE399" s="39"/>
      <c r="BF399" s="30"/>
      <c r="BG399" s="31"/>
      <c r="BH399" s="14"/>
      <c r="BI399" s="4"/>
      <c r="BJ399" s="39"/>
      <c r="BK399" s="30"/>
      <c r="BL399" s="31"/>
      <c r="BM399" s="14"/>
      <c r="BN399" s="4"/>
      <c r="BO399" s="39"/>
      <c r="BP399" s="30"/>
      <c r="BQ399" s="31"/>
      <c r="BR399" s="14"/>
      <c r="BS399" s="4"/>
      <c r="BT399" s="39"/>
      <c r="BU399" s="30"/>
      <c r="BV399" s="31"/>
      <c r="BW399" s="14"/>
      <c r="BX399" s="4"/>
      <c r="BY399" s="39"/>
      <c r="BZ399" s="30"/>
      <c r="CA399" s="31"/>
      <c r="CB399" s="14"/>
      <c r="CC399" s="4"/>
      <c r="CD399" s="35"/>
      <c r="CE399" s="33"/>
      <c r="CF399" s="31"/>
      <c r="CG399" s="14"/>
      <c r="CH399" s="4"/>
      <c r="CI399" s="39"/>
      <c r="CJ399" s="30"/>
      <c r="CK399" s="31"/>
      <c r="CL399" s="14"/>
      <c r="CM399" s="4"/>
      <c r="CN399" s="39">
        <v>62000</v>
      </c>
      <c r="CO399" s="14">
        <v>11780</v>
      </c>
      <c r="CP399" s="31">
        <v>73780</v>
      </c>
      <c r="CQ399" s="14">
        <v>309876000</v>
      </c>
      <c r="CR399" s="4"/>
      <c r="CS399" s="39"/>
      <c r="CT399" s="39"/>
      <c r="CU399" s="39"/>
      <c r="CV399" s="14"/>
      <c r="CW399" s="4"/>
      <c r="CX399" s="39"/>
      <c r="CY399" s="30"/>
      <c r="CZ399" s="31"/>
      <c r="DA399" s="14"/>
      <c r="DB399" s="286"/>
      <c r="DC399" s="14"/>
      <c r="DD399" s="14"/>
      <c r="DE399" s="14"/>
      <c r="DF399" s="14"/>
      <c r="DG399" s="4"/>
      <c r="DH399" s="39"/>
      <c r="DI399" s="30"/>
      <c r="DJ399" s="31"/>
      <c r="DK399" s="14"/>
      <c r="DL399" s="4"/>
      <c r="DM399" s="39"/>
      <c r="DN399" s="30"/>
      <c r="DO399" s="31"/>
      <c r="DP399" s="14"/>
      <c r="DQ399" s="4"/>
      <c r="DR399" s="39"/>
      <c r="DS399" s="30"/>
      <c r="DT399" s="31"/>
      <c r="DU399" s="14"/>
      <c r="DV399" s="4"/>
      <c r="DW399" s="46"/>
      <c r="DX399" s="61"/>
      <c r="DY399" s="61"/>
      <c r="DZ399" s="14"/>
      <c r="EA399" s="4"/>
      <c r="EB399" s="39"/>
      <c r="EC399" s="44"/>
      <c r="ED399" s="31"/>
      <c r="EE399" s="14"/>
      <c r="EF399" s="4"/>
      <c r="EG399" s="39"/>
      <c r="EH399" s="30"/>
      <c r="EI399" s="31"/>
      <c r="EJ399" s="14"/>
      <c r="EK399" s="4"/>
      <c r="EL399" s="39"/>
      <c r="EM399" s="30"/>
      <c r="EN399" s="31"/>
      <c r="EO399" s="14"/>
      <c r="EP399" s="4"/>
      <c r="EQ399" s="39">
        <v>83097</v>
      </c>
      <c r="ER399" s="14">
        <v>15788.43</v>
      </c>
      <c r="ES399" s="31">
        <v>98885.43</v>
      </c>
      <c r="ET399" s="14">
        <v>415318806</v>
      </c>
      <c r="EU399" s="4"/>
      <c r="EV399" s="39"/>
      <c r="EW399" s="30"/>
      <c r="EX399" s="31"/>
      <c r="EY399" s="14"/>
      <c r="EZ399" s="286"/>
      <c r="FA399" s="39"/>
      <c r="FB399" s="30"/>
      <c r="FC399" s="31"/>
      <c r="FD399" s="14"/>
      <c r="FE399" s="4"/>
      <c r="FF399" s="39"/>
      <c r="FG399" s="30"/>
      <c r="FH399" s="31"/>
      <c r="FI399" s="14"/>
      <c r="FJ399" s="94"/>
      <c r="FK399" s="87">
        <f t="shared" si="393"/>
        <v>364.8200722432</v>
      </c>
      <c r="FL399" s="87"/>
      <c r="FM399" s="87"/>
      <c r="FN399" s="87"/>
      <c r="FO399" s="87"/>
      <c r="FP399" s="87"/>
      <c r="FQ399" s="87"/>
      <c r="FR399" s="87">
        <f t="shared" si="405"/>
        <v>213.01</v>
      </c>
      <c r="FS399" s="87"/>
      <c r="FT399" s="87"/>
      <c r="FU399" s="87"/>
      <c r="FV399" s="87"/>
      <c r="FW399" s="87"/>
      <c r="FX399" s="87"/>
      <c r="FY399" s="87"/>
      <c r="FZ399" s="87"/>
      <c r="GA399" s="87"/>
      <c r="GB399" s="87"/>
      <c r="GC399" s="87"/>
      <c r="GD399" s="87"/>
      <c r="GE399" s="87"/>
      <c r="GF399" s="87"/>
      <c r="GG399" s="87"/>
      <c r="GH399" s="87"/>
      <c r="GI399" s="87"/>
      <c r="GJ399" s="87"/>
      <c r="GK399" s="87"/>
      <c r="GL399" s="87"/>
      <c r="GM399" s="87"/>
      <c r="GN399" s="87"/>
      <c r="GO399" s="87"/>
      <c r="GP399" s="95"/>
      <c r="GQ399" s="87">
        <f t="shared" si="394"/>
        <v>364.8200722432</v>
      </c>
      <c r="GR399" s="96">
        <f t="shared" si="390"/>
        <v>213.01</v>
      </c>
      <c r="GS399" s="20" t="str">
        <f t="shared" si="426"/>
        <v>BIOPLAST S.A.S</v>
      </c>
      <c r="GT399" s="98">
        <f t="shared" si="396"/>
        <v>291.85605779456</v>
      </c>
      <c r="GU399" s="98">
        <f t="shared" ref="GU399" si="446">FK399*1.2</f>
        <v>437.78408669184</v>
      </c>
      <c r="GV399" s="96">
        <f>GQ399</f>
        <v>364.8200722432</v>
      </c>
      <c r="GW399" s="87">
        <v>0</v>
      </c>
      <c r="GX399" s="88">
        <f>GW399/GQ399</f>
        <v>0</v>
      </c>
      <c r="GY399" s="96">
        <f>GQ399</f>
        <v>364.8200722432</v>
      </c>
      <c r="GZ399" s="96">
        <f t="shared" si="391"/>
        <v>1532244.3034214401</v>
      </c>
      <c r="HB399" s="84" t="s">
        <v>1088</v>
      </c>
    </row>
    <row r="400" spans="1:210" s="27" customFormat="1" ht="30" customHeight="1">
      <c r="A400" s="17">
        <v>384</v>
      </c>
      <c r="B400" s="18" t="s">
        <v>861</v>
      </c>
      <c r="C400" s="53" t="s">
        <v>862</v>
      </c>
      <c r="D400" s="55"/>
      <c r="E400" s="51">
        <v>36000</v>
      </c>
      <c r="F400" s="19" t="s">
        <v>970</v>
      </c>
      <c r="G400" s="20" t="s">
        <v>981</v>
      </c>
      <c r="H400" s="60"/>
      <c r="I400" s="90" t="s">
        <v>1046</v>
      </c>
      <c r="J400" s="14">
        <v>50</v>
      </c>
      <c r="K400" s="14"/>
      <c r="L400" s="14">
        <f t="shared" si="443"/>
        <v>56.56</v>
      </c>
      <c r="M400" s="14">
        <f t="shared" si="444"/>
        <v>61.808768000000001</v>
      </c>
      <c r="N400" s="14">
        <f t="shared" si="445"/>
        <v>61.808768000000001</v>
      </c>
      <c r="O400" s="14">
        <f t="shared" si="392"/>
        <v>2225115.648</v>
      </c>
      <c r="P400" s="286"/>
      <c r="Q400" s="39">
        <v>60</v>
      </c>
      <c r="R400" s="30">
        <v>0</v>
      </c>
      <c r="S400" s="31">
        <v>60</v>
      </c>
      <c r="T400" s="31">
        <v>2160000</v>
      </c>
      <c r="U400" s="4"/>
      <c r="V400" s="39"/>
      <c r="W400" s="30"/>
      <c r="X400" s="31"/>
      <c r="Y400" s="31"/>
      <c r="Z400" s="286"/>
      <c r="AA400" s="39"/>
      <c r="AB400" s="39"/>
      <c r="AC400" s="31"/>
      <c r="AD400" s="31"/>
      <c r="AE400" s="4"/>
      <c r="AF400" s="39"/>
      <c r="AG400" s="30"/>
      <c r="AH400" s="31"/>
      <c r="AI400" s="31"/>
      <c r="AJ400" s="4"/>
      <c r="AK400" s="39"/>
      <c r="AL400" s="39"/>
      <c r="AM400" s="31"/>
      <c r="AN400" s="31"/>
      <c r="AO400" s="4"/>
      <c r="AP400" s="39"/>
      <c r="AQ400" s="30"/>
      <c r="AR400" s="31"/>
      <c r="AS400" s="14"/>
      <c r="AT400" s="4"/>
      <c r="AU400" s="39">
        <v>59</v>
      </c>
      <c r="AV400" s="30">
        <v>0</v>
      </c>
      <c r="AW400" s="31">
        <v>59</v>
      </c>
      <c r="AX400" s="14">
        <v>2124000</v>
      </c>
      <c r="AY400" s="4"/>
      <c r="AZ400" s="39"/>
      <c r="BA400" s="30"/>
      <c r="BB400" s="31"/>
      <c r="BC400" s="31"/>
      <c r="BD400" s="4"/>
      <c r="BE400" s="39"/>
      <c r="BF400" s="30"/>
      <c r="BG400" s="31"/>
      <c r="BH400" s="14"/>
      <c r="BI400" s="4"/>
      <c r="BJ400" s="39"/>
      <c r="BK400" s="30"/>
      <c r="BL400" s="31"/>
      <c r="BM400" s="14"/>
      <c r="BN400" s="4"/>
      <c r="BO400" s="39"/>
      <c r="BP400" s="30"/>
      <c r="BQ400" s="31"/>
      <c r="BR400" s="14"/>
      <c r="BS400" s="4"/>
      <c r="BT400" s="39"/>
      <c r="BU400" s="30"/>
      <c r="BV400" s="31"/>
      <c r="BW400" s="14"/>
      <c r="BX400" s="4"/>
      <c r="BY400" s="39"/>
      <c r="BZ400" s="30"/>
      <c r="CA400" s="31"/>
      <c r="CB400" s="14"/>
      <c r="CC400" s="4"/>
      <c r="CD400" s="35">
        <v>16560</v>
      </c>
      <c r="CE400" s="33"/>
      <c r="CF400" s="31">
        <v>16560</v>
      </c>
      <c r="CG400" s="14">
        <v>596160000</v>
      </c>
      <c r="CH400" s="4"/>
      <c r="CI400" s="39"/>
      <c r="CJ400" s="30"/>
      <c r="CK400" s="31"/>
      <c r="CL400" s="14"/>
      <c r="CM400" s="4"/>
      <c r="CN400" s="39"/>
      <c r="CO400" s="30"/>
      <c r="CP400" s="31"/>
      <c r="CQ400" s="14"/>
      <c r="CR400" s="4"/>
      <c r="CS400" s="39"/>
      <c r="CT400" s="39"/>
      <c r="CU400" s="39"/>
      <c r="CV400" s="14"/>
      <c r="CW400" s="4"/>
      <c r="CX400" s="39"/>
      <c r="CY400" s="30"/>
      <c r="CZ400" s="31"/>
      <c r="DA400" s="14"/>
      <c r="DB400" s="286"/>
      <c r="DC400" s="14">
        <v>65</v>
      </c>
      <c r="DD400" s="14">
        <v>0</v>
      </c>
      <c r="DE400" s="14">
        <v>65</v>
      </c>
      <c r="DF400" s="14">
        <v>2340000</v>
      </c>
      <c r="DG400" s="4"/>
      <c r="DH400" s="39"/>
      <c r="DI400" s="30"/>
      <c r="DJ400" s="31"/>
      <c r="DK400" s="14"/>
      <c r="DL400" s="4"/>
      <c r="DM400" s="39"/>
      <c r="DN400" s="30"/>
      <c r="DO400" s="31"/>
      <c r="DP400" s="14"/>
      <c r="DQ400" s="4"/>
      <c r="DR400" s="39"/>
      <c r="DS400" s="30"/>
      <c r="DT400" s="31"/>
      <c r="DU400" s="14"/>
      <c r="DV400" s="4"/>
      <c r="DW400" s="45">
        <v>73</v>
      </c>
      <c r="DX400" s="61">
        <v>0</v>
      </c>
      <c r="DY400" s="61">
        <v>73</v>
      </c>
      <c r="DZ400" s="14">
        <v>2628000</v>
      </c>
      <c r="EA400" s="4"/>
      <c r="EB400" s="39"/>
      <c r="EC400" s="44"/>
      <c r="ED400" s="31"/>
      <c r="EE400" s="14"/>
      <c r="EF400" s="4"/>
      <c r="EG400" s="39"/>
      <c r="EH400" s="30"/>
      <c r="EI400" s="31"/>
      <c r="EJ400" s="14"/>
      <c r="EK400" s="4"/>
      <c r="EL400" s="39">
        <v>193</v>
      </c>
      <c r="EM400" s="30">
        <v>0</v>
      </c>
      <c r="EN400" s="31">
        <v>193</v>
      </c>
      <c r="EO400" s="14">
        <v>6948000</v>
      </c>
      <c r="EP400" s="4"/>
      <c r="EQ400" s="39"/>
      <c r="ER400" s="30"/>
      <c r="ES400" s="31"/>
      <c r="ET400" s="14"/>
      <c r="EU400" s="4"/>
      <c r="EV400" s="39"/>
      <c r="EW400" s="30"/>
      <c r="EX400" s="31"/>
      <c r="EY400" s="14"/>
      <c r="EZ400" s="286"/>
      <c r="FA400" s="39"/>
      <c r="FB400" s="30"/>
      <c r="FC400" s="31"/>
      <c r="FD400" s="14"/>
      <c r="FE400" s="4"/>
      <c r="FF400" s="39"/>
      <c r="FG400" s="30"/>
      <c r="FH400" s="31"/>
      <c r="FI400" s="14"/>
      <c r="FJ400" s="94"/>
      <c r="FK400" s="87">
        <f t="shared" si="393"/>
        <v>61.808768000000001</v>
      </c>
      <c r="FL400" s="87">
        <f t="shared" si="416"/>
        <v>60</v>
      </c>
      <c r="FM400" s="87"/>
      <c r="FN400" s="87"/>
      <c r="FO400" s="87"/>
      <c r="FP400" s="87"/>
      <c r="FQ400" s="87"/>
      <c r="FR400" s="87">
        <f t="shared" si="405"/>
        <v>59</v>
      </c>
      <c r="FS400" s="87"/>
      <c r="FT400" s="87"/>
      <c r="FU400" s="87"/>
      <c r="FV400" s="87"/>
      <c r="FW400" s="87"/>
      <c r="FX400" s="87"/>
      <c r="FY400" s="87">
        <f t="shared" si="397"/>
        <v>16560</v>
      </c>
      <c r="FZ400" s="87"/>
      <c r="GA400" s="87"/>
      <c r="GB400" s="87"/>
      <c r="GC400" s="87"/>
      <c r="GD400" s="87">
        <f t="shared" si="398"/>
        <v>65</v>
      </c>
      <c r="GE400" s="87"/>
      <c r="GF400" s="87"/>
      <c r="GG400" s="87"/>
      <c r="GH400" s="87">
        <f t="shared" si="402"/>
        <v>73</v>
      </c>
      <c r="GI400" s="87"/>
      <c r="GJ400" s="87"/>
      <c r="GK400" s="87">
        <f t="shared" ref="GK400" si="447">EN400</f>
        <v>193</v>
      </c>
      <c r="GL400" s="87"/>
      <c r="GM400" s="87"/>
      <c r="GN400" s="87"/>
      <c r="GO400" s="87"/>
      <c r="GP400" s="95"/>
      <c r="GQ400" s="87">
        <f t="shared" si="394"/>
        <v>61.808768000000001</v>
      </c>
      <c r="GR400" s="96">
        <f t="shared" si="390"/>
        <v>59</v>
      </c>
      <c r="GS400" s="20" t="str">
        <f t="shared" si="426"/>
        <v>BIOPLAST S.A.S</v>
      </c>
      <c r="GT400" s="96">
        <f t="shared" si="396"/>
        <v>49.4470144</v>
      </c>
      <c r="GU400" s="96">
        <f t="shared" si="399"/>
        <v>70.8</v>
      </c>
      <c r="GV400" s="96">
        <f t="shared" si="427"/>
        <v>2835</v>
      </c>
      <c r="GW400" s="87">
        <f>GR400-GQ400</f>
        <v>-2.8087680000000006</v>
      </c>
      <c r="GX400" s="88">
        <f>GW400/GQ400</f>
        <v>-4.5442873088814853E-2</v>
      </c>
      <c r="GY400" s="96">
        <f t="shared" si="430"/>
        <v>59</v>
      </c>
      <c r="GZ400" s="96">
        <f t="shared" si="391"/>
        <v>2124000</v>
      </c>
    </row>
    <row r="401" spans="1:210" s="27" customFormat="1" ht="30" customHeight="1">
      <c r="A401" s="17">
        <v>385</v>
      </c>
      <c r="B401" s="18" t="s">
        <v>863</v>
      </c>
      <c r="C401" s="53" t="s">
        <v>864</v>
      </c>
      <c r="D401" s="55"/>
      <c r="E401" s="51">
        <v>2</v>
      </c>
      <c r="F401" s="19" t="s">
        <v>970</v>
      </c>
      <c r="G401" s="20" t="s">
        <v>981</v>
      </c>
      <c r="H401" s="60"/>
      <c r="I401" s="90" t="s">
        <v>1026</v>
      </c>
      <c r="J401" s="14">
        <v>2055455</v>
      </c>
      <c r="K401" s="14"/>
      <c r="L401" s="14">
        <f t="shared" si="443"/>
        <v>2325130.696</v>
      </c>
      <c r="M401" s="14">
        <f t="shared" si="444"/>
        <v>2540902.8245887998</v>
      </c>
      <c r="N401" s="14">
        <f t="shared" si="445"/>
        <v>2540902.8245887998</v>
      </c>
      <c r="O401" s="14">
        <f t="shared" si="392"/>
        <v>5081805.6491775997</v>
      </c>
      <c r="P401" s="286"/>
      <c r="Q401" s="39"/>
      <c r="R401" s="30"/>
      <c r="S401" s="31"/>
      <c r="T401" s="31"/>
      <c r="U401" s="4"/>
      <c r="V401" s="39"/>
      <c r="W401" s="30"/>
      <c r="X401" s="31"/>
      <c r="Y401" s="31"/>
      <c r="Z401" s="286"/>
      <c r="AA401" s="39"/>
      <c r="AB401" s="39"/>
      <c r="AC401" s="31"/>
      <c r="AD401" s="31"/>
      <c r="AE401" s="4"/>
      <c r="AF401" s="39"/>
      <c r="AG401" s="30"/>
      <c r="AH401" s="31"/>
      <c r="AI401" s="31"/>
      <c r="AJ401" s="4"/>
      <c r="AK401" s="39"/>
      <c r="AL401" s="39"/>
      <c r="AM401" s="31"/>
      <c r="AN401" s="31"/>
      <c r="AO401" s="4"/>
      <c r="AP401" s="39"/>
      <c r="AQ401" s="30"/>
      <c r="AR401" s="31"/>
      <c r="AS401" s="14"/>
      <c r="AT401" s="4"/>
      <c r="AU401" s="39"/>
      <c r="AV401" s="30"/>
      <c r="AW401" s="31"/>
      <c r="AX401" s="14"/>
      <c r="AY401" s="4"/>
      <c r="AZ401" s="39"/>
      <c r="BA401" s="30"/>
      <c r="BB401" s="31"/>
      <c r="BC401" s="31"/>
      <c r="BD401" s="4"/>
      <c r="BE401" s="39"/>
      <c r="BF401" s="30"/>
      <c r="BG401" s="31"/>
      <c r="BH401" s="14"/>
      <c r="BI401" s="4"/>
      <c r="BJ401" s="39"/>
      <c r="BK401" s="30"/>
      <c r="BL401" s="31"/>
      <c r="BM401" s="14"/>
      <c r="BN401" s="4"/>
      <c r="BO401" s="39"/>
      <c r="BP401" s="30"/>
      <c r="BQ401" s="31"/>
      <c r="BR401" s="14"/>
      <c r="BS401" s="4"/>
      <c r="BT401" s="39"/>
      <c r="BU401" s="30"/>
      <c r="BV401" s="31"/>
      <c r="BW401" s="14"/>
      <c r="BX401" s="4"/>
      <c r="BY401" s="39"/>
      <c r="BZ401" s="30"/>
      <c r="CA401" s="31"/>
      <c r="CB401" s="14"/>
      <c r="CC401" s="4"/>
      <c r="CD401" s="35"/>
      <c r="CE401" s="33"/>
      <c r="CF401" s="31"/>
      <c r="CG401" s="14"/>
      <c r="CH401" s="4"/>
      <c r="CI401" s="39"/>
      <c r="CJ401" s="30"/>
      <c r="CK401" s="31"/>
      <c r="CL401" s="14"/>
      <c r="CM401" s="4"/>
      <c r="CN401" s="39"/>
      <c r="CO401" s="30"/>
      <c r="CP401" s="31"/>
      <c r="CQ401" s="14"/>
      <c r="CR401" s="4"/>
      <c r="CS401" s="39"/>
      <c r="CT401" s="39"/>
      <c r="CU401" s="39"/>
      <c r="CV401" s="14"/>
      <c r="CW401" s="4"/>
      <c r="CX401" s="39"/>
      <c r="CY401" s="30"/>
      <c r="CZ401" s="31"/>
      <c r="DA401" s="14"/>
      <c r="DB401" s="286"/>
      <c r="DC401" s="14"/>
      <c r="DD401" s="14"/>
      <c r="DE401" s="14"/>
      <c r="DF401" s="14"/>
      <c r="DG401" s="4"/>
      <c r="DH401" s="39"/>
      <c r="DI401" s="30"/>
      <c r="DJ401" s="31"/>
      <c r="DK401" s="14"/>
      <c r="DL401" s="4"/>
      <c r="DM401" s="39"/>
      <c r="DN401" s="30"/>
      <c r="DO401" s="31"/>
      <c r="DP401" s="14"/>
      <c r="DQ401" s="4"/>
      <c r="DR401" s="39"/>
      <c r="DS401" s="30"/>
      <c r="DT401" s="31"/>
      <c r="DU401" s="14"/>
      <c r="DV401" s="4"/>
      <c r="DW401" s="45">
        <v>2100000</v>
      </c>
      <c r="DX401" s="14">
        <v>399000</v>
      </c>
      <c r="DY401" s="61">
        <v>2499000</v>
      </c>
      <c r="DZ401" s="14">
        <v>4998000</v>
      </c>
      <c r="EA401" s="4"/>
      <c r="EB401" s="39"/>
      <c r="EC401" s="44"/>
      <c r="ED401" s="31"/>
      <c r="EE401" s="14"/>
      <c r="EF401" s="4"/>
      <c r="EG401" s="39"/>
      <c r="EH401" s="30"/>
      <c r="EI401" s="31"/>
      <c r="EJ401" s="14"/>
      <c r="EK401" s="4"/>
      <c r="EL401" s="39"/>
      <c r="EM401" s="30"/>
      <c r="EN401" s="31"/>
      <c r="EO401" s="14"/>
      <c r="EP401" s="4"/>
      <c r="EQ401" s="39"/>
      <c r="ER401" s="30"/>
      <c r="ES401" s="31"/>
      <c r="ET401" s="14"/>
      <c r="EU401" s="4"/>
      <c r="EV401" s="39"/>
      <c r="EW401" s="30"/>
      <c r="EX401" s="31"/>
      <c r="EY401" s="14"/>
      <c r="EZ401" s="286"/>
      <c r="FA401" s="39"/>
      <c r="FB401" s="30"/>
      <c r="FC401" s="31"/>
      <c r="FD401" s="14"/>
      <c r="FE401" s="4"/>
      <c r="FF401" s="39"/>
      <c r="FG401" s="30"/>
      <c r="FH401" s="31"/>
      <c r="FI401" s="14"/>
      <c r="FJ401" s="94"/>
      <c r="FK401" s="87">
        <f t="shared" si="393"/>
        <v>2540902.8245887998</v>
      </c>
      <c r="FL401" s="87"/>
      <c r="FM401" s="87"/>
      <c r="FN401" s="87"/>
      <c r="FO401" s="87"/>
      <c r="FP401" s="87"/>
      <c r="FQ401" s="87"/>
      <c r="FR401" s="87"/>
      <c r="FS401" s="87"/>
      <c r="FT401" s="87"/>
      <c r="FU401" s="87"/>
      <c r="FV401" s="87"/>
      <c r="FW401" s="87"/>
      <c r="FX401" s="87"/>
      <c r="FY401" s="87"/>
      <c r="FZ401" s="87"/>
      <c r="GA401" s="87"/>
      <c r="GB401" s="87"/>
      <c r="GC401" s="87"/>
      <c r="GD401" s="87"/>
      <c r="GE401" s="87"/>
      <c r="GF401" s="87"/>
      <c r="GG401" s="87"/>
      <c r="GH401" s="87">
        <f t="shared" si="402"/>
        <v>2499000</v>
      </c>
      <c r="GI401" s="87"/>
      <c r="GJ401" s="87"/>
      <c r="GK401" s="87"/>
      <c r="GL401" s="87"/>
      <c r="GM401" s="87"/>
      <c r="GN401" s="87"/>
      <c r="GO401" s="87"/>
      <c r="GP401" s="95"/>
      <c r="GQ401" s="87">
        <f t="shared" si="394"/>
        <v>2540902.8245887998</v>
      </c>
      <c r="GR401" s="96">
        <f t="shared" ref="GR401:GR423" si="448">MIN(FL401:GO401)</f>
        <v>2499000</v>
      </c>
      <c r="GS401" s="20" t="str">
        <f t="shared" si="426"/>
        <v>RAFAEL ANTONIO SALAMANCA</v>
      </c>
      <c r="GT401" s="96">
        <f t="shared" si="396"/>
        <v>2032722.2596710399</v>
      </c>
      <c r="GU401" s="96">
        <f t="shared" si="399"/>
        <v>2998800</v>
      </c>
      <c r="GV401" s="96">
        <f t="shared" si="427"/>
        <v>2499000</v>
      </c>
      <c r="GW401" s="87">
        <f>GR401-GQ401</f>
        <v>-41902.824588799849</v>
      </c>
      <c r="GX401" s="88">
        <f>GW401/GQ401</f>
        <v>-1.6491313317179328E-2</v>
      </c>
      <c r="GY401" s="96">
        <f t="shared" si="430"/>
        <v>2499000</v>
      </c>
      <c r="GZ401" s="96">
        <f t="shared" ref="GZ401:GZ423" si="449">GY401*E401</f>
        <v>4998000</v>
      </c>
    </row>
    <row r="402" spans="1:210" s="27" customFormat="1" ht="30" customHeight="1">
      <c r="A402" s="17">
        <v>386</v>
      </c>
      <c r="B402" s="18" t="s">
        <v>865</v>
      </c>
      <c r="C402" s="53" t="s">
        <v>866</v>
      </c>
      <c r="D402" s="55"/>
      <c r="E402" s="51">
        <v>10</v>
      </c>
      <c r="F402" s="19" t="s">
        <v>970</v>
      </c>
      <c r="G402" s="20" t="s">
        <v>981</v>
      </c>
      <c r="H402" s="60"/>
      <c r="I402" s="90" t="s">
        <v>1041</v>
      </c>
      <c r="J402" s="14">
        <v>107219</v>
      </c>
      <c r="K402" s="14"/>
      <c r="L402" s="14">
        <f t="shared" si="443"/>
        <v>121286.13279999999</v>
      </c>
      <c r="M402" s="14">
        <f t="shared" si="444"/>
        <v>132541.48592383999</v>
      </c>
      <c r="N402" s="14">
        <f t="shared" si="445"/>
        <v>132541.48592383999</v>
      </c>
      <c r="O402" s="14">
        <f t="shared" ref="O402:O423" si="450">N402*E402</f>
        <v>1325414.8592383999</v>
      </c>
      <c r="P402" s="286"/>
      <c r="Q402" s="39"/>
      <c r="R402" s="30"/>
      <c r="S402" s="31"/>
      <c r="T402" s="31"/>
      <c r="U402" s="4"/>
      <c r="V402" s="39"/>
      <c r="W402" s="30"/>
      <c r="X402" s="31"/>
      <c r="Y402" s="31"/>
      <c r="Z402" s="286"/>
      <c r="AA402" s="39"/>
      <c r="AB402" s="39"/>
      <c r="AC402" s="31"/>
      <c r="AD402" s="31"/>
      <c r="AE402" s="4"/>
      <c r="AF402" s="39"/>
      <c r="AG402" s="30"/>
      <c r="AH402" s="31"/>
      <c r="AI402" s="31"/>
      <c r="AJ402" s="4"/>
      <c r="AK402" s="39"/>
      <c r="AL402" s="39"/>
      <c r="AM402" s="31"/>
      <c r="AN402" s="31"/>
      <c r="AO402" s="4"/>
      <c r="AP402" s="39"/>
      <c r="AQ402" s="30"/>
      <c r="AR402" s="31"/>
      <c r="AS402" s="14"/>
      <c r="AT402" s="4"/>
      <c r="AU402" s="39"/>
      <c r="AV402" s="30"/>
      <c r="AW402" s="31"/>
      <c r="AX402" s="14"/>
      <c r="AY402" s="4"/>
      <c r="AZ402" s="39"/>
      <c r="BA402" s="30"/>
      <c r="BB402" s="31"/>
      <c r="BC402" s="31"/>
      <c r="BD402" s="4"/>
      <c r="BE402" s="39"/>
      <c r="BF402" s="30"/>
      <c r="BG402" s="31"/>
      <c r="BH402" s="14"/>
      <c r="BI402" s="4"/>
      <c r="BJ402" s="39"/>
      <c r="BK402" s="30"/>
      <c r="BL402" s="31"/>
      <c r="BM402" s="14"/>
      <c r="BN402" s="4"/>
      <c r="BO402" s="39"/>
      <c r="BP402" s="30"/>
      <c r="BQ402" s="31"/>
      <c r="BR402" s="14"/>
      <c r="BS402" s="4"/>
      <c r="BT402" s="39"/>
      <c r="BU402" s="30"/>
      <c r="BV402" s="31"/>
      <c r="BW402" s="14"/>
      <c r="BX402" s="4"/>
      <c r="BY402" s="40">
        <v>112700</v>
      </c>
      <c r="BZ402" s="37">
        <v>21413</v>
      </c>
      <c r="CA402" s="41">
        <v>134113</v>
      </c>
      <c r="CB402" s="14">
        <v>1341130</v>
      </c>
      <c r="CC402" s="4"/>
      <c r="CD402" s="35"/>
      <c r="CE402" s="33"/>
      <c r="CF402" s="31"/>
      <c r="CG402" s="14"/>
      <c r="CH402" s="4"/>
      <c r="CI402" s="39"/>
      <c r="CJ402" s="30"/>
      <c r="CK402" s="31"/>
      <c r="CL402" s="14"/>
      <c r="CM402" s="4"/>
      <c r="CN402" s="39"/>
      <c r="CO402" s="30"/>
      <c r="CP402" s="31"/>
      <c r="CQ402" s="14"/>
      <c r="CR402" s="4"/>
      <c r="CS402" s="39"/>
      <c r="CT402" s="39"/>
      <c r="CU402" s="39"/>
      <c r="CV402" s="14"/>
      <c r="CW402" s="4"/>
      <c r="CX402" s="39"/>
      <c r="CY402" s="30"/>
      <c r="CZ402" s="31"/>
      <c r="DA402" s="14"/>
      <c r="DB402" s="286"/>
      <c r="DC402" s="14"/>
      <c r="DD402" s="14"/>
      <c r="DE402" s="14"/>
      <c r="DF402" s="14"/>
      <c r="DG402" s="4"/>
      <c r="DH402" s="39"/>
      <c r="DI402" s="30"/>
      <c r="DJ402" s="31"/>
      <c r="DK402" s="14"/>
      <c r="DL402" s="4"/>
      <c r="DM402" s="39"/>
      <c r="DN402" s="30"/>
      <c r="DO402" s="31"/>
      <c r="DP402" s="14"/>
      <c r="DQ402" s="4"/>
      <c r="DR402" s="39"/>
      <c r="DS402" s="30"/>
      <c r="DT402" s="31"/>
      <c r="DU402" s="14"/>
      <c r="DV402" s="4"/>
      <c r="DW402" s="46"/>
      <c r="DX402" s="61"/>
      <c r="DY402" s="61"/>
      <c r="DZ402" s="14"/>
      <c r="EA402" s="4"/>
      <c r="EB402" s="39"/>
      <c r="EC402" s="44"/>
      <c r="ED402" s="31"/>
      <c r="EE402" s="14"/>
      <c r="EF402" s="4"/>
      <c r="EG402" s="39"/>
      <c r="EH402" s="30"/>
      <c r="EI402" s="31"/>
      <c r="EJ402" s="14"/>
      <c r="EK402" s="4"/>
      <c r="EL402" s="39"/>
      <c r="EM402" s="30"/>
      <c r="EN402" s="31"/>
      <c r="EO402" s="14"/>
      <c r="EP402" s="4"/>
      <c r="EQ402" s="39"/>
      <c r="ER402" s="30"/>
      <c r="ES402" s="31"/>
      <c r="ET402" s="14"/>
      <c r="EU402" s="4"/>
      <c r="EV402" s="43">
        <v>124600</v>
      </c>
      <c r="EW402" s="14">
        <v>23674</v>
      </c>
      <c r="EX402" s="42">
        <v>148274</v>
      </c>
      <c r="EY402" s="14">
        <v>1482740</v>
      </c>
      <c r="EZ402" s="286"/>
      <c r="FA402" s="39"/>
      <c r="FB402" s="30"/>
      <c r="FC402" s="31"/>
      <c r="FD402" s="14"/>
      <c r="FE402" s="4"/>
      <c r="FF402" s="39"/>
      <c r="FG402" s="30"/>
      <c r="FH402" s="31"/>
      <c r="FI402" s="14"/>
      <c r="FJ402" s="94"/>
      <c r="FK402" s="87">
        <f t="shared" ref="FK402:FK423" si="451">N402</f>
        <v>132541.48592383999</v>
      </c>
      <c r="FL402" s="87"/>
      <c r="FM402" s="87"/>
      <c r="FN402" s="87"/>
      <c r="FO402" s="87"/>
      <c r="FP402" s="87"/>
      <c r="FQ402" s="87"/>
      <c r="FR402" s="87"/>
      <c r="FS402" s="87"/>
      <c r="FT402" s="87"/>
      <c r="FU402" s="87"/>
      <c r="FV402" s="87"/>
      <c r="FW402" s="87"/>
      <c r="FX402" s="87">
        <f t="shared" ref="FX402:FX404" si="452">CA402</f>
        <v>134113</v>
      </c>
      <c r="FY402" s="87"/>
      <c r="FZ402" s="87"/>
      <c r="GA402" s="87"/>
      <c r="GB402" s="87"/>
      <c r="GC402" s="87"/>
      <c r="GD402" s="87"/>
      <c r="GE402" s="87"/>
      <c r="GF402" s="87"/>
      <c r="GG402" s="87"/>
      <c r="GH402" s="87"/>
      <c r="GI402" s="87"/>
      <c r="GJ402" s="87"/>
      <c r="GK402" s="87"/>
      <c r="GL402" s="87"/>
      <c r="GM402" s="87">
        <f t="shared" ref="GM402" si="453">EX402</f>
        <v>148274</v>
      </c>
      <c r="GN402" s="87"/>
      <c r="GO402" s="87"/>
      <c r="GP402" s="95"/>
      <c r="GQ402" s="87">
        <f t="shared" ref="GQ402:GQ423" si="454">FK402</f>
        <v>132541.48592383999</v>
      </c>
      <c r="GR402" s="96">
        <f t="shared" si="448"/>
        <v>134113</v>
      </c>
      <c r="GS402" s="20" t="str">
        <f t="shared" si="426"/>
        <v>HOSPITECNICA SAS</v>
      </c>
      <c r="GT402" s="96">
        <f t="shared" si="396"/>
        <v>106033.18873907201</v>
      </c>
      <c r="GU402" s="96">
        <f t="shared" si="399"/>
        <v>160935.6</v>
      </c>
      <c r="GV402" s="96">
        <f t="shared" si="427"/>
        <v>141193.5</v>
      </c>
      <c r="GW402" s="87">
        <f>GR402-GQ402</f>
        <v>1571.5140761600051</v>
      </c>
      <c r="GX402" s="88">
        <f>GW402/GQ402</f>
        <v>1.18567712230344E-2</v>
      </c>
      <c r="GY402" s="96">
        <f t="shared" si="430"/>
        <v>134113</v>
      </c>
      <c r="GZ402" s="96">
        <f t="shared" si="449"/>
        <v>1341130</v>
      </c>
    </row>
    <row r="403" spans="1:210" s="27" customFormat="1" ht="30" customHeight="1">
      <c r="A403" s="17">
        <v>387</v>
      </c>
      <c r="B403" s="18" t="s">
        <v>867</v>
      </c>
      <c r="C403" s="53" t="s">
        <v>868</v>
      </c>
      <c r="D403" s="55"/>
      <c r="E403" s="51">
        <v>2</v>
      </c>
      <c r="F403" s="19" t="s">
        <v>970</v>
      </c>
      <c r="G403" s="20" t="s">
        <v>981</v>
      </c>
      <c r="H403" s="60"/>
      <c r="I403" s="90" t="s">
        <v>1041</v>
      </c>
      <c r="J403" s="14">
        <v>151642</v>
      </c>
      <c r="K403" s="14"/>
      <c r="L403" s="14">
        <f t="shared" si="443"/>
        <v>171537.43040000001</v>
      </c>
      <c r="M403" s="14">
        <f t="shared" si="444"/>
        <v>187456.10394112</v>
      </c>
      <c r="N403" s="14">
        <f t="shared" si="445"/>
        <v>187456.10394112</v>
      </c>
      <c r="O403" s="14">
        <f t="shared" si="450"/>
        <v>374912.20788224001</v>
      </c>
      <c r="P403" s="286"/>
      <c r="Q403" s="39"/>
      <c r="R403" s="30"/>
      <c r="S403" s="31"/>
      <c r="T403" s="31"/>
      <c r="U403" s="4"/>
      <c r="V403" s="39"/>
      <c r="W403" s="30"/>
      <c r="X403" s="31"/>
      <c r="Y403" s="31"/>
      <c r="Z403" s="286"/>
      <c r="AA403" s="39"/>
      <c r="AB403" s="39"/>
      <c r="AC403" s="31"/>
      <c r="AD403" s="31"/>
      <c r="AE403" s="4"/>
      <c r="AF403" s="39"/>
      <c r="AG403" s="30"/>
      <c r="AH403" s="31"/>
      <c r="AI403" s="31"/>
      <c r="AJ403" s="4"/>
      <c r="AK403" s="39"/>
      <c r="AL403" s="39"/>
      <c r="AM403" s="31"/>
      <c r="AN403" s="31"/>
      <c r="AO403" s="4"/>
      <c r="AP403" s="39"/>
      <c r="AQ403" s="30"/>
      <c r="AR403" s="31"/>
      <c r="AS403" s="14"/>
      <c r="AT403" s="4"/>
      <c r="AU403" s="39"/>
      <c r="AV403" s="30"/>
      <c r="AW403" s="31"/>
      <c r="AX403" s="14"/>
      <c r="AY403" s="4"/>
      <c r="AZ403" s="39"/>
      <c r="BA403" s="30"/>
      <c r="BB403" s="31"/>
      <c r="BC403" s="31"/>
      <c r="BD403" s="4"/>
      <c r="BE403" s="39"/>
      <c r="BF403" s="30"/>
      <c r="BG403" s="31"/>
      <c r="BH403" s="14"/>
      <c r="BI403" s="4"/>
      <c r="BJ403" s="39"/>
      <c r="BK403" s="30"/>
      <c r="BL403" s="31"/>
      <c r="BM403" s="14"/>
      <c r="BN403" s="4"/>
      <c r="BO403" s="39"/>
      <c r="BP403" s="30"/>
      <c r="BQ403" s="31"/>
      <c r="BR403" s="14"/>
      <c r="BS403" s="4"/>
      <c r="BT403" s="39"/>
      <c r="BU403" s="30"/>
      <c r="BV403" s="31"/>
      <c r="BW403" s="14"/>
      <c r="BX403" s="4"/>
      <c r="BY403" s="40">
        <v>142600</v>
      </c>
      <c r="BZ403" s="37">
        <v>27094</v>
      </c>
      <c r="CA403" s="41">
        <v>169694</v>
      </c>
      <c r="CB403" s="14">
        <v>339388</v>
      </c>
      <c r="CC403" s="4"/>
      <c r="CD403" s="35"/>
      <c r="CE403" s="33"/>
      <c r="CF403" s="31"/>
      <c r="CG403" s="14"/>
      <c r="CH403" s="4"/>
      <c r="CI403" s="39"/>
      <c r="CJ403" s="30"/>
      <c r="CK403" s="31"/>
      <c r="CL403" s="14"/>
      <c r="CM403" s="4"/>
      <c r="CN403" s="39">
        <v>119500</v>
      </c>
      <c r="CO403" s="14">
        <v>22705</v>
      </c>
      <c r="CP403" s="31">
        <v>142205</v>
      </c>
      <c r="CQ403" s="14">
        <v>284410</v>
      </c>
      <c r="CR403" s="4"/>
      <c r="CS403" s="39">
        <v>127430</v>
      </c>
      <c r="CT403" s="14">
        <v>24212</v>
      </c>
      <c r="CU403" s="39">
        <v>151642</v>
      </c>
      <c r="CV403" s="14">
        <v>303284</v>
      </c>
      <c r="CW403" s="4"/>
      <c r="CX403" s="39"/>
      <c r="CY403" s="30"/>
      <c r="CZ403" s="31"/>
      <c r="DA403" s="14"/>
      <c r="DB403" s="286"/>
      <c r="DC403" s="43"/>
      <c r="DD403" s="43"/>
      <c r="DE403" s="14"/>
      <c r="DF403" s="14"/>
      <c r="DG403" s="4"/>
      <c r="DH403" s="39"/>
      <c r="DI403" s="30"/>
      <c r="DJ403" s="31"/>
      <c r="DK403" s="14"/>
      <c r="DL403" s="4"/>
      <c r="DM403" s="39"/>
      <c r="DN403" s="30"/>
      <c r="DO403" s="31"/>
      <c r="DP403" s="14"/>
      <c r="DQ403" s="4"/>
      <c r="DR403" s="39"/>
      <c r="DS403" s="30"/>
      <c r="DT403" s="31"/>
      <c r="DU403" s="14"/>
      <c r="DV403" s="4"/>
      <c r="DW403" s="46"/>
      <c r="DX403" s="61"/>
      <c r="DY403" s="61"/>
      <c r="DZ403" s="14"/>
      <c r="EA403" s="4"/>
      <c r="EB403" s="39"/>
      <c r="EC403" s="44"/>
      <c r="ED403" s="31"/>
      <c r="EE403" s="14"/>
      <c r="EF403" s="4"/>
      <c r="EG403" s="39"/>
      <c r="EH403" s="30"/>
      <c r="EI403" s="31"/>
      <c r="EJ403" s="14"/>
      <c r="EK403" s="4"/>
      <c r="EL403" s="39"/>
      <c r="EM403" s="30"/>
      <c r="EN403" s="31"/>
      <c r="EO403" s="14"/>
      <c r="EP403" s="4"/>
      <c r="EQ403" s="39"/>
      <c r="ER403" s="30"/>
      <c r="ES403" s="31"/>
      <c r="ET403" s="14"/>
      <c r="EU403" s="4"/>
      <c r="EV403" s="39"/>
      <c r="EW403" s="30"/>
      <c r="EX403" s="31"/>
      <c r="EY403" s="14"/>
      <c r="EZ403" s="286"/>
      <c r="FA403" s="39"/>
      <c r="FB403" s="30"/>
      <c r="FC403" s="31"/>
      <c r="FD403" s="14"/>
      <c r="FE403" s="4"/>
      <c r="FF403" s="39"/>
      <c r="FG403" s="30"/>
      <c r="FH403" s="31"/>
      <c r="FI403" s="14"/>
      <c r="FJ403" s="94"/>
      <c r="FK403" s="87">
        <f t="shared" si="451"/>
        <v>187456.10394112</v>
      </c>
      <c r="FL403" s="87"/>
      <c r="FM403" s="87"/>
      <c r="FN403" s="87"/>
      <c r="FO403" s="87"/>
      <c r="FP403" s="87"/>
      <c r="FQ403" s="87"/>
      <c r="FR403" s="87"/>
      <c r="FS403" s="87"/>
      <c r="FT403" s="87"/>
      <c r="FU403" s="87"/>
      <c r="FV403" s="87"/>
      <c r="FW403" s="87"/>
      <c r="FX403" s="87">
        <f t="shared" si="452"/>
        <v>169694</v>
      </c>
      <c r="FY403" s="87"/>
      <c r="FZ403" s="87"/>
      <c r="GA403" s="87">
        <f t="shared" ref="GA403:GA421" si="455">CP403</f>
        <v>142205</v>
      </c>
      <c r="GB403" s="87">
        <f t="shared" ref="GB403:GB409" si="456">CU403</f>
        <v>151642</v>
      </c>
      <c r="GC403" s="87"/>
      <c r="GD403" s="87"/>
      <c r="GE403" s="87"/>
      <c r="GF403" s="87"/>
      <c r="GG403" s="87"/>
      <c r="GH403" s="87"/>
      <c r="GI403" s="87"/>
      <c r="GJ403" s="87"/>
      <c r="GK403" s="87"/>
      <c r="GL403" s="87"/>
      <c r="GM403" s="87"/>
      <c r="GN403" s="87"/>
      <c r="GO403" s="87"/>
      <c r="GP403" s="95"/>
      <c r="GQ403" s="87">
        <f t="shared" si="454"/>
        <v>187456.10394112</v>
      </c>
      <c r="GR403" s="96">
        <f t="shared" si="448"/>
        <v>142205</v>
      </c>
      <c r="GS403" s="20" t="str">
        <f t="shared" si="426"/>
        <v>LABORATORIOS GOTHAPLAST LTDA</v>
      </c>
      <c r="GT403" s="96">
        <f t="shared" ref="GT403:GT422" si="457">FK403*0.8</f>
        <v>149964.88315289601</v>
      </c>
      <c r="GU403" s="96">
        <f t="shared" si="399"/>
        <v>170646</v>
      </c>
      <c r="GV403" s="96">
        <f t="shared" si="427"/>
        <v>154513.66666666666</v>
      </c>
      <c r="GW403" s="87">
        <f>GV403-GR403</f>
        <v>12308.666666666657</v>
      </c>
      <c r="GX403" s="88">
        <f>GW403/GR403</f>
        <v>8.6555793865663352E-2</v>
      </c>
      <c r="GY403" s="96">
        <f t="shared" si="430"/>
        <v>142205</v>
      </c>
      <c r="GZ403" s="96">
        <f t="shared" si="449"/>
        <v>284410</v>
      </c>
    </row>
    <row r="404" spans="1:210" s="27" customFormat="1" ht="30" customHeight="1">
      <c r="A404" s="17">
        <v>388</v>
      </c>
      <c r="B404" s="18" t="s">
        <v>869</v>
      </c>
      <c r="C404" s="53" t="s">
        <v>870</v>
      </c>
      <c r="D404" s="55" t="s">
        <v>968</v>
      </c>
      <c r="E404" s="51">
        <v>140</v>
      </c>
      <c r="F404" s="19" t="s">
        <v>970</v>
      </c>
      <c r="G404" s="20" t="s">
        <v>981</v>
      </c>
      <c r="H404" s="60"/>
      <c r="I404" s="90" t="s">
        <v>1041</v>
      </c>
      <c r="J404" s="14">
        <v>70210</v>
      </c>
      <c r="K404" s="14"/>
      <c r="L404" s="14">
        <f t="shared" si="443"/>
        <v>79421.551999999996</v>
      </c>
      <c r="M404" s="14">
        <f t="shared" si="444"/>
        <v>86791.872025599994</v>
      </c>
      <c r="N404" s="14">
        <f t="shared" si="445"/>
        <v>86791.872025599994</v>
      </c>
      <c r="O404" s="14">
        <f t="shared" si="450"/>
        <v>12150862.083583999</v>
      </c>
      <c r="P404" s="286"/>
      <c r="Q404" s="39"/>
      <c r="R404" s="30"/>
      <c r="S404" s="31"/>
      <c r="T404" s="31"/>
      <c r="U404" s="4"/>
      <c r="V404" s="39"/>
      <c r="W404" s="30"/>
      <c r="X404" s="31"/>
      <c r="Y404" s="31"/>
      <c r="Z404" s="286"/>
      <c r="AA404" s="39"/>
      <c r="AB404" s="39"/>
      <c r="AC404" s="31"/>
      <c r="AD404" s="31"/>
      <c r="AE404" s="4"/>
      <c r="AF404" s="39"/>
      <c r="AG404" s="30"/>
      <c r="AH404" s="31"/>
      <c r="AI404" s="31"/>
      <c r="AJ404" s="4"/>
      <c r="AK404" s="39"/>
      <c r="AL404" s="39"/>
      <c r="AM404" s="31"/>
      <c r="AN404" s="31"/>
      <c r="AO404" s="4"/>
      <c r="AP404" s="39"/>
      <c r="AQ404" s="30"/>
      <c r="AR404" s="31"/>
      <c r="AS404" s="14"/>
      <c r="AT404" s="4"/>
      <c r="AU404" s="39"/>
      <c r="AV404" s="30"/>
      <c r="AW404" s="31"/>
      <c r="AX404" s="14"/>
      <c r="AY404" s="4"/>
      <c r="AZ404" s="39"/>
      <c r="BA404" s="30"/>
      <c r="BB404" s="31"/>
      <c r="BC404" s="31"/>
      <c r="BD404" s="4"/>
      <c r="BE404" s="39"/>
      <c r="BF404" s="30"/>
      <c r="BG404" s="31"/>
      <c r="BH404" s="14"/>
      <c r="BI404" s="4"/>
      <c r="BJ404" s="39"/>
      <c r="BK404" s="30"/>
      <c r="BL404" s="31"/>
      <c r="BM404" s="14"/>
      <c r="BN404" s="4"/>
      <c r="BO404" s="39"/>
      <c r="BP404" s="30"/>
      <c r="BQ404" s="31"/>
      <c r="BR404" s="14"/>
      <c r="BS404" s="4"/>
      <c r="BT404" s="39"/>
      <c r="BU404" s="30"/>
      <c r="BV404" s="31"/>
      <c r="BW404" s="14"/>
      <c r="BX404" s="4"/>
      <c r="BY404" s="40">
        <v>67900</v>
      </c>
      <c r="BZ404" s="37">
        <v>12901</v>
      </c>
      <c r="CA404" s="41">
        <v>80801</v>
      </c>
      <c r="CB404" s="14">
        <v>11312140</v>
      </c>
      <c r="CC404" s="4"/>
      <c r="CD404" s="35"/>
      <c r="CE404" s="33"/>
      <c r="CF404" s="31"/>
      <c r="CG404" s="14"/>
      <c r="CH404" s="4"/>
      <c r="CI404" s="39"/>
      <c r="CJ404" s="30"/>
      <c r="CK404" s="31"/>
      <c r="CL404" s="14"/>
      <c r="CM404" s="4"/>
      <c r="CN404" s="39">
        <v>56000</v>
      </c>
      <c r="CO404" s="14">
        <v>10640</v>
      </c>
      <c r="CP404" s="31">
        <v>66640</v>
      </c>
      <c r="CQ404" s="14">
        <v>9329600</v>
      </c>
      <c r="CR404" s="4"/>
      <c r="CS404" s="39">
        <v>52000</v>
      </c>
      <c r="CT404" s="14">
        <v>9880</v>
      </c>
      <c r="CU404" s="39">
        <v>61880</v>
      </c>
      <c r="CV404" s="14">
        <v>8663200</v>
      </c>
      <c r="CW404" s="4"/>
      <c r="CX404" s="39"/>
      <c r="CY404" s="30"/>
      <c r="CZ404" s="31"/>
      <c r="DA404" s="14"/>
      <c r="DB404" s="286"/>
      <c r="DC404" s="43"/>
      <c r="DD404" s="43"/>
      <c r="DE404" s="14"/>
      <c r="DF404" s="14"/>
      <c r="DG404" s="4"/>
      <c r="DH404" s="39"/>
      <c r="DI404" s="30"/>
      <c r="DJ404" s="31"/>
      <c r="DK404" s="14"/>
      <c r="DL404" s="4"/>
      <c r="DM404" s="39"/>
      <c r="DN404" s="30"/>
      <c r="DO404" s="31"/>
      <c r="DP404" s="14"/>
      <c r="DQ404" s="4"/>
      <c r="DR404" s="39"/>
      <c r="DS404" s="30"/>
      <c r="DT404" s="31"/>
      <c r="DU404" s="14"/>
      <c r="DV404" s="4"/>
      <c r="DW404" s="46"/>
      <c r="DX404" s="61"/>
      <c r="DY404" s="61"/>
      <c r="DZ404" s="14"/>
      <c r="EA404" s="4"/>
      <c r="EB404" s="39"/>
      <c r="EC404" s="44"/>
      <c r="ED404" s="31"/>
      <c r="EE404" s="14"/>
      <c r="EF404" s="4"/>
      <c r="EG404" s="39"/>
      <c r="EH404" s="30"/>
      <c r="EI404" s="31"/>
      <c r="EJ404" s="14"/>
      <c r="EK404" s="4"/>
      <c r="EL404" s="39"/>
      <c r="EM404" s="30"/>
      <c r="EN404" s="31"/>
      <c r="EO404" s="14"/>
      <c r="EP404" s="4"/>
      <c r="EQ404" s="39"/>
      <c r="ER404" s="30"/>
      <c r="ES404" s="31"/>
      <c r="ET404" s="14"/>
      <c r="EU404" s="4"/>
      <c r="EV404" s="39"/>
      <c r="EW404" s="30"/>
      <c r="EX404" s="31"/>
      <c r="EY404" s="14"/>
      <c r="EZ404" s="286"/>
      <c r="FA404" s="39"/>
      <c r="FB404" s="30"/>
      <c r="FC404" s="31"/>
      <c r="FD404" s="14"/>
      <c r="FE404" s="4"/>
      <c r="FF404" s="39"/>
      <c r="FG404" s="30"/>
      <c r="FH404" s="31"/>
      <c r="FI404" s="14"/>
      <c r="FJ404" s="94"/>
      <c r="FK404" s="87">
        <f t="shared" si="451"/>
        <v>86791.872025599994</v>
      </c>
      <c r="FL404" s="87"/>
      <c r="FM404" s="87"/>
      <c r="FN404" s="87"/>
      <c r="FO404" s="87"/>
      <c r="FP404" s="87"/>
      <c r="FQ404" s="87"/>
      <c r="FR404" s="87"/>
      <c r="FS404" s="87"/>
      <c r="FT404" s="87"/>
      <c r="FU404" s="87"/>
      <c r="FV404" s="87"/>
      <c r="FW404" s="87"/>
      <c r="FX404" s="87">
        <f t="shared" si="452"/>
        <v>80801</v>
      </c>
      <c r="FY404" s="87"/>
      <c r="FZ404" s="87"/>
      <c r="GA404" s="87">
        <f t="shared" si="455"/>
        <v>66640</v>
      </c>
      <c r="GB404" s="87">
        <f t="shared" si="456"/>
        <v>61880</v>
      </c>
      <c r="GC404" s="87"/>
      <c r="GD404" s="87"/>
      <c r="GE404" s="87"/>
      <c r="GF404" s="87"/>
      <c r="GG404" s="87"/>
      <c r="GH404" s="87"/>
      <c r="GI404" s="87"/>
      <c r="GJ404" s="87"/>
      <c r="GK404" s="87"/>
      <c r="GL404" s="87"/>
      <c r="GM404" s="87"/>
      <c r="GN404" s="87"/>
      <c r="GO404" s="87"/>
      <c r="GP404" s="95"/>
      <c r="GQ404" s="87">
        <f t="shared" si="454"/>
        <v>86791.872025599994</v>
      </c>
      <c r="GR404" s="96">
        <f t="shared" si="448"/>
        <v>61880</v>
      </c>
      <c r="GS404" s="20" t="str">
        <f t="shared" si="426"/>
        <v>LM INSTRUMENTS S.A.</v>
      </c>
      <c r="GT404" s="96">
        <f t="shared" si="457"/>
        <v>69433.497620480004</v>
      </c>
      <c r="GU404" s="96">
        <f t="shared" si="399"/>
        <v>74256</v>
      </c>
      <c r="GV404" s="96">
        <f t="shared" si="427"/>
        <v>69773.666666666672</v>
      </c>
      <c r="GW404" s="87">
        <f>GV404-GR404</f>
        <v>7893.6666666666715</v>
      </c>
      <c r="GX404" s="88">
        <f>GW404/GR404</f>
        <v>0.12756410256410264</v>
      </c>
      <c r="GY404" s="96">
        <f t="shared" si="430"/>
        <v>61880</v>
      </c>
      <c r="GZ404" s="96">
        <f t="shared" si="449"/>
        <v>8663200</v>
      </c>
    </row>
    <row r="405" spans="1:210" s="27" customFormat="1" ht="30" customHeight="1">
      <c r="A405" s="17">
        <v>389</v>
      </c>
      <c r="B405" s="18" t="s">
        <v>871</v>
      </c>
      <c r="C405" s="53" t="s">
        <v>872</v>
      </c>
      <c r="D405" s="55"/>
      <c r="E405" s="51">
        <v>5</v>
      </c>
      <c r="F405" s="19" t="s">
        <v>970</v>
      </c>
      <c r="G405" s="20" t="s">
        <v>981</v>
      </c>
      <c r="H405" s="60"/>
      <c r="I405" s="90" t="s">
        <v>1027</v>
      </c>
      <c r="J405" s="14">
        <v>83300</v>
      </c>
      <c r="K405" s="14"/>
      <c r="L405" s="14"/>
      <c r="M405" s="14"/>
      <c r="N405" s="14">
        <f>J405</f>
        <v>83300</v>
      </c>
      <c r="O405" s="14">
        <f t="shared" si="450"/>
        <v>416500</v>
      </c>
      <c r="P405" s="286"/>
      <c r="Q405" s="39"/>
      <c r="R405" s="30"/>
      <c r="S405" s="31"/>
      <c r="T405" s="31"/>
      <c r="U405" s="4"/>
      <c r="V405" s="39"/>
      <c r="W405" s="30"/>
      <c r="X405" s="31"/>
      <c r="Y405" s="31"/>
      <c r="Z405" s="286"/>
      <c r="AA405" s="39"/>
      <c r="AB405" s="39"/>
      <c r="AC405" s="31"/>
      <c r="AD405" s="31"/>
      <c r="AE405" s="4"/>
      <c r="AF405" s="39"/>
      <c r="AG405" s="30"/>
      <c r="AH405" s="31"/>
      <c r="AI405" s="31"/>
      <c r="AJ405" s="4"/>
      <c r="AK405" s="39"/>
      <c r="AL405" s="39"/>
      <c r="AM405" s="31"/>
      <c r="AN405" s="31"/>
      <c r="AO405" s="4"/>
      <c r="AP405" s="39"/>
      <c r="AQ405" s="30"/>
      <c r="AR405" s="31"/>
      <c r="AS405" s="14"/>
      <c r="AT405" s="4"/>
      <c r="AU405" s="39"/>
      <c r="AV405" s="30"/>
      <c r="AW405" s="31"/>
      <c r="AX405" s="14"/>
      <c r="AY405" s="4"/>
      <c r="AZ405" s="39"/>
      <c r="BA405" s="30"/>
      <c r="BB405" s="31"/>
      <c r="BC405" s="31"/>
      <c r="BD405" s="4"/>
      <c r="BE405" s="39"/>
      <c r="BF405" s="30"/>
      <c r="BG405" s="31"/>
      <c r="BH405" s="14"/>
      <c r="BI405" s="4"/>
      <c r="BJ405" s="39"/>
      <c r="BK405" s="30"/>
      <c r="BL405" s="31"/>
      <c r="BM405" s="14"/>
      <c r="BN405" s="4"/>
      <c r="BO405" s="39"/>
      <c r="BP405" s="30"/>
      <c r="BQ405" s="31"/>
      <c r="BR405" s="14"/>
      <c r="BS405" s="4"/>
      <c r="BT405" s="39"/>
      <c r="BU405" s="30"/>
      <c r="BV405" s="31"/>
      <c r="BW405" s="14"/>
      <c r="BX405" s="4"/>
      <c r="BY405" s="39"/>
      <c r="BZ405" s="44"/>
      <c r="CA405" s="31"/>
      <c r="CB405" s="14"/>
      <c r="CC405" s="4"/>
      <c r="CD405" s="35"/>
      <c r="CE405" s="33"/>
      <c r="CF405" s="31"/>
      <c r="CG405" s="14"/>
      <c r="CH405" s="4"/>
      <c r="CI405" s="39"/>
      <c r="CJ405" s="30"/>
      <c r="CK405" s="31"/>
      <c r="CL405" s="14"/>
      <c r="CM405" s="4"/>
      <c r="CN405" s="39">
        <v>70000</v>
      </c>
      <c r="CO405" s="14">
        <v>13300</v>
      </c>
      <c r="CP405" s="31">
        <v>83300</v>
      </c>
      <c r="CQ405" s="14">
        <v>416500</v>
      </c>
      <c r="CR405" s="4"/>
      <c r="CS405" s="39"/>
      <c r="CT405" s="39"/>
      <c r="CU405" s="39"/>
      <c r="CV405" s="14"/>
      <c r="CW405" s="4"/>
      <c r="CX405" s="39"/>
      <c r="CY405" s="30"/>
      <c r="CZ405" s="31"/>
      <c r="DA405" s="14"/>
      <c r="DB405" s="286"/>
      <c r="DC405" s="14"/>
      <c r="DD405" s="14"/>
      <c r="DE405" s="14"/>
      <c r="DF405" s="14"/>
      <c r="DG405" s="4"/>
      <c r="DH405" s="39"/>
      <c r="DI405" s="30"/>
      <c r="DJ405" s="31"/>
      <c r="DK405" s="14"/>
      <c r="DL405" s="4"/>
      <c r="DM405" s="39"/>
      <c r="DN405" s="30"/>
      <c r="DO405" s="31"/>
      <c r="DP405" s="14"/>
      <c r="DQ405" s="4"/>
      <c r="DR405" s="39"/>
      <c r="DS405" s="30"/>
      <c r="DT405" s="31"/>
      <c r="DU405" s="14"/>
      <c r="DV405" s="4"/>
      <c r="DW405" s="46"/>
      <c r="DX405" s="61"/>
      <c r="DY405" s="61"/>
      <c r="DZ405" s="14"/>
      <c r="EA405" s="4"/>
      <c r="EB405" s="39"/>
      <c r="EC405" s="44"/>
      <c r="ED405" s="31"/>
      <c r="EE405" s="14"/>
      <c r="EF405" s="4"/>
      <c r="EG405" s="39"/>
      <c r="EH405" s="30"/>
      <c r="EI405" s="31"/>
      <c r="EJ405" s="14"/>
      <c r="EK405" s="4"/>
      <c r="EL405" s="39"/>
      <c r="EM405" s="30"/>
      <c r="EN405" s="31"/>
      <c r="EO405" s="14"/>
      <c r="EP405" s="4"/>
      <c r="EQ405" s="39"/>
      <c r="ER405" s="30"/>
      <c r="ES405" s="31"/>
      <c r="ET405" s="14"/>
      <c r="EU405" s="4"/>
      <c r="EV405" s="39"/>
      <c r="EW405" s="30"/>
      <c r="EX405" s="31"/>
      <c r="EY405" s="14"/>
      <c r="EZ405" s="286"/>
      <c r="FA405" s="39"/>
      <c r="FB405" s="30"/>
      <c r="FC405" s="31"/>
      <c r="FD405" s="14"/>
      <c r="FE405" s="4"/>
      <c r="FF405" s="39"/>
      <c r="FG405" s="30"/>
      <c r="FH405" s="31"/>
      <c r="FI405" s="14"/>
      <c r="FJ405" s="94"/>
      <c r="FK405" s="87">
        <f t="shared" si="451"/>
        <v>83300</v>
      </c>
      <c r="FL405" s="87"/>
      <c r="FM405" s="87"/>
      <c r="FN405" s="87"/>
      <c r="FO405" s="87"/>
      <c r="FP405" s="87"/>
      <c r="FQ405" s="87"/>
      <c r="FR405" s="87"/>
      <c r="FS405" s="87"/>
      <c r="FT405" s="87"/>
      <c r="FU405" s="87"/>
      <c r="FV405" s="87"/>
      <c r="FW405" s="87"/>
      <c r="FX405" s="87"/>
      <c r="FY405" s="87"/>
      <c r="FZ405" s="87"/>
      <c r="GA405" s="87">
        <f t="shared" si="455"/>
        <v>83300</v>
      </c>
      <c r="GB405" s="87"/>
      <c r="GC405" s="87"/>
      <c r="GD405" s="87"/>
      <c r="GE405" s="87"/>
      <c r="GF405" s="87"/>
      <c r="GG405" s="87"/>
      <c r="GH405" s="87"/>
      <c r="GI405" s="87"/>
      <c r="GJ405" s="87"/>
      <c r="GK405" s="87"/>
      <c r="GL405" s="87"/>
      <c r="GM405" s="87"/>
      <c r="GN405" s="87"/>
      <c r="GO405" s="87"/>
      <c r="GP405" s="95"/>
      <c r="GQ405" s="87">
        <f t="shared" si="454"/>
        <v>83300</v>
      </c>
      <c r="GR405" s="96">
        <f t="shared" si="448"/>
        <v>83300</v>
      </c>
      <c r="GS405" s="20" t="str">
        <f t="shared" si="426"/>
        <v>LABORATORIOS GOTHAPLAST LTDA</v>
      </c>
      <c r="GT405" s="96">
        <f t="shared" si="457"/>
        <v>66640</v>
      </c>
      <c r="GU405" s="96">
        <f t="shared" si="399"/>
        <v>99960</v>
      </c>
      <c r="GV405" s="96">
        <f t="shared" si="427"/>
        <v>83300</v>
      </c>
      <c r="GW405" s="87">
        <f>GR405-GQ405</f>
        <v>0</v>
      </c>
      <c r="GX405" s="88">
        <f>GW405/GQ405</f>
        <v>0</v>
      </c>
      <c r="GY405" s="96">
        <f t="shared" si="430"/>
        <v>83300</v>
      </c>
      <c r="GZ405" s="96">
        <f t="shared" si="449"/>
        <v>416500</v>
      </c>
    </row>
    <row r="406" spans="1:210" s="27" customFormat="1" ht="30" customHeight="1">
      <c r="A406" s="17">
        <v>390</v>
      </c>
      <c r="B406" s="18" t="s">
        <v>873</v>
      </c>
      <c r="C406" s="53" t="s">
        <v>874</v>
      </c>
      <c r="D406" s="55"/>
      <c r="E406" s="51">
        <v>1</v>
      </c>
      <c r="F406" s="19" t="s">
        <v>970</v>
      </c>
      <c r="G406" s="20" t="s">
        <v>981</v>
      </c>
      <c r="H406" s="60"/>
      <c r="I406" s="90" t="s">
        <v>1029</v>
      </c>
      <c r="J406" s="14">
        <v>5330.01</v>
      </c>
      <c r="K406" s="14"/>
      <c r="L406" s="14">
        <f>(J406*13.12%)+J406</f>
        <v>6029.3073119999999</v>
      </c>
      <c r="M406" s="14">
        <f>(L406*9.28%)+L406</f>
        <v>6588.8270305535998</v>
      </c>
      <c r="N406" s="14">
        <f>M406</f>
        <v>6588.8270305535998</v>
      </c>
      <c r="O406" s="14">
        <f t="shared" si="450"/>
        <v>6588.8270305535998</v>
      </c>
      <c r="P406" s="286"/>
      <c r="Q406" s="39"/>
      <c r="R406" s="30"/>
      <c r="S406" s="31"/>
      <c r="T406" s="31"/>
      <c r="U406" s="4"/>
      <c r="V406" s="39"/>
      <c r="W406" s="30"/>
      <c r="X406" s="31"/>
      <c r="Y406" s="31"/>
      <c r="Z406" s="286"/>
      <c r="AA406" s="39"/>
      <c r="AB406" s="39"/>
      <c r="AC406" s="31"/>
      <c r="AD406" s="31"/>
      <c r="AE406" s="4"/>
      <c r="AF406" s="39"/>
      <c r="AG406" s="30"/>
      <c r="AH406" s="31"/>
      <c r="AI406" s="31"/>
      <c r="AJ406" s="4"/>
      <c r="AK406" s="39"/>
      <c r="AL406" s="39"/>
      <c r="AM406" s="31"/>
      <c r="AN406" s="31"/>
      <c r="AO406" s="4"/>
      <c r="AP406" s="39"/>
      <c r="AQ406" s="30"/>
      <c r="AR406" s="31"/>
      <c r="AS406" s="14"/>
      <c r="AT406" s="4"/>
      <c r="AU406" s="39"/>
      <c r="AV406" s="30"/>
      <c r="AW406" s="31"/>
      <c r="AX406" s="14"/>
      <c r="AY406" s="4"/>
      <c r="AZ406" s="39"/>
      <c r="BA406" s="30"/>
      <c r="BB406" s="31"/>
      <c r="BC406" s="31"/>
      <c r="BD406" s="4"/>
      <c r="BE406" s="39"/>
      <c r="BF406" s="30"/>
      <c r="BG406" s="31"/>
      <c r="BH406" s="14"/>
      <c r="BI406" s="4"/>
      <c r="BJ406" s="39"/>
      <c r="BK406" s="30"/>
      <c r="BL406" s="31"/>
      <c r="BM406" s="14"/>
      <c r="BN406" s="4"/>
      <c r="BO406" s="39"/>
      <c r="BP406" s="30"/>
      <c r="BQ406" s="31"/>
      <c r="BR406" s="14"/>
      <c r="BS406" s="4"/>
      <c r="BT406" s="39"/>
      <c r="BU406" s="30"/>
      <c r="BV406" s="31"/>
      <c r="BW406" s="14"/>
      <c r="BX406" s="4"/>
      <c r="BY406" s="39"/>
      <c r="BZ406" s="30"/>
      <c r="CA406" s="31"/>
      <c r="CB406" s="14"/>
      <c r="CC406" s="4"/>
      <c r="CD406" s="35">
        <v>3863</v>
      </c>
      <c r="CE406" s="37">
        <v>734</v>
      </c>
      <c r="CF406" s="31">
        <v>4597</v>
      </c>
      <c r="CG406" s="14">
        <v>4597</v>
      </c>
      <c r="CH406" s="4"/>
      <c r="CI406" s="39"/>
      <c r="CJ406" s="30"/>
      <c r="CK406" s="31"/>
      <c r="CL406" s="14"/>
      <c r="CM406" s="4"/>
      <c r="CN406" s="39"/>
      <c r="CO406" s="30"/>
      <c r="CP406" s="31"/>
      <c r="CQ406" s="14"/>
      <c r="CR406" s="4"/>
      <c r="CS406" s="39"/>
      <c r="CT406" s="39"/>
      <c r="CU406" s="39"/>
      <c r="CV406" s="14"/>
      <c r="CW406" s="4"/>
      <c r="CX406" s="39"/>
      <c r="CY406" s="30"/>
      <c r="CZ406" s="31"/>
      <c r="DA406" s="14"/>
      <c r="DB406" s="286"/>
      <c r="DC406" s="14">
        <v>4927.5</v>
      </c>
      <c r="DD406" s="14">
        <v>936.22500000000002</v>
      </c>
      <c r="DE406" s="14">
        <v>5863.7250000000004</v>
      </c>
      <c r="DF406" s="14">
        <v>5863.7250000000004</v>
      </c>
      <c r="DG406" s="4"/>
      <c r="DH406" s="39"/>
      <c r="DI406" s="30"/>
      <c r="DJ406" s="31"/>
      <c r="DK406" s="14"/>
      <c r="DL406" s="4"/>
      <c r="DM406" s="39"/>
      <c r="DN406" s="30"/>
      <c r="DO406" s="31"/>
      <c r="DP406" s="14"/>
      <c r="DQ406" s="4"/>
      <c r="DR406" s="39"/>
      <c r="DS406" s="30"/>
      <c r="DT406" s="31"/>
      <c r="DU406" s="14"/>
      <c r="DV406" s="4"/>
      <c r="DW406" s="46"/>
      <c r="DX406" s="61"/>
      <c r="DY406" s="61"/>
      <c r="DZ406" s="14"/>
      <c r="EA406" s="4"/>
      <c r="EB406" s="39"/>
      <c r="EC406" s="44"/>
      <c r="ED406" s="31"/>
      <c r="EE406" s="14"/>
      <c r="EF406" s="4"/>
      <c r="EG406" s="39"/>
      <c r="EH406" s="30"/>
      <c r="EI406" s="31"/>
      <c r="EJ406" s="14"/>
      <c r="EK406" s="4"/>
      <c r="EL406" s="39"/>
      <c r="EM406" s="30"/>
      <c r="EN406" s="31"/>
      <c r="EO406" s="14"/>
      <c r="EP406" s="4"/>
      <c r="EQ406" s="39"/>
      <c r="ER406" s="30"/>
      <c r="ES406" s="31"/>
      <c r="ET406" s="14"/>
      <c r="EU406" s="4"/>
      <c r="EV406" s="39"/>
      <c r="EW406" s="30"/>
      <c r="EX406" s="31"/>
      <c r="EY406" s="14"/>
      <c r="EZ406" s="286"/>
      <c r="FA406" s="39"/>
      <c r="FB406" s="30"/>
      <c r="FC406" s="31"/>
      <c r="FD406" s="14"/>
      <c r="FE406" s="4"/>
      <c r="FF406" s="39"/>
      <c r="FG406" s="30"/>
      <c r="FH406" s="31"/>
      <c r="FI406" s="14"/>
      <c r="FJ406" s="94"/>
      <c r="FK406" s="87">
        <f t="shared" si="451"/>
        <v>6588.8270305535998</v>
      </c>
      <c r="FL406" s="87"/>
      <c r="FM406" s="87"/>
      <c r="FN406" s="87"/>
      <c r="FO406" s="87"/>
      <c r="FP406" s="87"/>
      <c r="FQ406" s="87"/>
      <c r="FR406" s="87"/>
      <c r="FS406" s="87"/>
      <c r="FT406" s="87"/>
      <c r="FU406" s="87"/>
      <c r="FV406" s="87"/>
      <c r="FW406" s="87"/>
      <c r="FX406" s="87"/>
      <c r="FY406" s="87">
        <f t="shared" ref="FY406:FY417" si="458">CF406</f>
        <v>4597</v>
      </c>
      <c r="FZ406" s="87"/>
      <c r="GA406" s="87"/>
      <c r="GB406" s="87"/>
      <c r="GC406" s="87"/>
      <c r="GD406" s="87">
        <f t="shared" ref="GD406:GD423" si="459">DE406</f>
        <v>5863.7250000000004</v>
      </c>
      <c r="GE406" s="87"/>
      <c r="GF406" s="87"/>
      <c r="GG406" s="87"/>
      <c r="GH406" s="87"/>
      <c r="GI406" s="87"/>
      <c r="GJ406" s="87"/>
      <c r="GK406" s="87"/>
      <c r="GL406" s="87"/>
      <c r="GM406" s="87"/>
      <c r="GN406" s="87"/>
      <c r="GO406" s="87"/>
      <c r="GP406" s="95"/>
      <c r="GQ406" s="87">
        <f t="shared" si="454"/>
        <v>6588.8270305535998</v>
      </c>
      <c r="GR406" s="96">
        <f t="shared" si="448"/>
        <v>4597</v>
      </c>
      <c r="GS406" s="20" t="str">
        <f t="shared" si="426"/>
        <v>IMCOLMEDICA S.A</v>
      </c>
      <c r="GT406" s="96">
        <f t="shared" si="457"/>
        <v>5271.0616244428802</v>
      </c>
      <c r="GU406" s="96">
        <f t="shared" ref="GU406:GU422" si="460">GR406*1.2</f>
        <v>5516.4</v>
      </c>
      <c r="GV406" s="96">
        <f t="shared" si="427"/>
        <v>5230.3625000000002</v>
      </c>
      <c r="GW406" s="87">
        <f>GV406-GR406</f>
        <v>633.36250000000018</v>
      </c>
      <c r="GX406" s="88">
        <f>GW406/GR406</f>
        <v>0.13777735479660652</v>
      </c>
      <c r="GY406" s="96">
        <f t="shared" si="430"/>
        <v>4597</v>
      </c>
      <c r="GZ406" s="96">
        <f t="shared" si="449"/>
        <v>4597</v>
      </c>
    </row>
    <row r="407" spans="1:210" s="27" customFormat="1" ht="30" customHeight="1">
      <c r="A407" s="17">
        <v>391</v>
      </c>
      <c r="B407" s="18" t="s">
        <v>875</v>
      </c>
      <c r="C407" s="53" t="s">
        <v>876</v>
      </c>
      <c r="D407" s="55"/>
      <c r="E407" s="51">
        <v>6</v>
      </c>
      <c r="F407" s="19" t="s">
        <v>970</v>
      </c>
      <c r="G407" s="20" t="s">
        <v>981</v>
      </c>
      <c r="H407" s="60"/>
      <c r="I407" s="90" t="s">
        <v>1024</v>
      </c>
      <c r="J407" s="14">
        <v>2171</v>
      </c>
      <c r="K407" s="14"/>
      <c r="L407" s="14"/>
      <c r="M407" s="14">
        <f>(J407*9.28%)+J407</f>
        <v>2372.4688000000001</v>
      </c>
      <c r="N407" s="14">
        <f>M407</f>
        <v>2372.4688000000001</v>
      </c>
      <c r="O407" s="14">
        <f t="shared" si="450"/>
        <v>14234.8128</v>
      </c>
      <c r="P407" s="286"/>
      <c r="Q407" s="39"/>
      <c r="R407" s="30"/>
      <c r="S407" s="31"/>
      <c r="T407" s="31"/>
      <c r="U407" s="4"/>
      <c r="V407" s="39"/>
      <c r="W407" s="30"/>
      <c r="X407" s="31"/>
      <c r="Y407" s="31"/>
      <c r="Z407" s="286"/>
      <c r="AA407" s="39"/>
      <c r="AB407" s="39"/>
      <c r="AC407" s="31"/>
      <c r="AD407" s="31"/>
      <c r="AE407" s="4"/>
      <c r="AF407" s="39"/>
      <c r="AG407" s="30"/>
      <c r="AH407" s="31"/>
      <c r="AI407" s="31"/>
      <c r="AJ407" s="4"/>
      <c r="AK407" s="39"/>
      <c r="AL407" s="39"/>
      <c r="AM407" s="31"/>
      <c r="AN407" s="31"/>
      <c r="AO407" s="4"/>
      <c r="AP407" s="39"/>
      <c r="AQ407" s="30"/>
      <c r="AR407" s="31"/>
      <c r="AS407" s="14"/>
      <c r="AT407" s="4"/>
      <c r="AU407" s="39"/>
      <c r="AV407" s="30"/>
      <c r="AW407" s="31"/>
      <c r="AX407" s="14"/>
      <c r="AY407" s="4"/>
      <c r="AZ407" s="39"/>
      <c r="BA407" s="30"/>
      <c r="BB407" s="31"/>
      <c r="BC407" s="31"/>
      <c r="BD407" s="4"/>
      <c r="BE407" s="39"/>
      <c r="BF407" s="30"/>
      <c r="BG407" s="31"/>
      <c r="BH407" s="14"/>
      <c r="BI407" s="4"/>
      <c r="BJ407" s="39"/>
      <c r="BK407" s="30"/>
      <c r="BL407" s="31"/>
      <c r="BM407" s="14"/>
      <c r="BN407" s="4"/>
      <c r="BO407" s="39"/>
      <c r="BP407" s="30"/>
      <c r="BQ407" s="31"/>
      <c r="BR407" s="14"/>
      <c r="BS407" s="4"/>
      <c r="BT407" s="39"/>
      <c r="BU407" s="30"/>
      <c r="BV407" s="31"/>
      <c r="BW407" s="14"/>
      <c r="BX407" s="4"/>
      <c r="BY407" s="39"/>
      <c r="BZ407" s="30"/>
      <c r="CA407" s="31"/>
      <c r="CB407" s="14"/>
      <c r="CC407" s="4"/>
      <c r="CD407" s="35"/>
      <c r="CE407" s="33"/>
      <c r="CF407" s="31"/>
      <c r="CG407" s="14"/>
      <c r="CH407" s="4"/>
      <c r="CI407" s="39"/>
      <c r="CJ407" s="30"/>
      <c r="CK407" s="31"/>
      <c r="CL407" s="14"/>
      <c r="CM407" s="4"/>
      <c r="CN407" s="39"/>
      <c r="CO407" s="30"/>
      <c r="CP407" s="31"/>
      <c r="CQ407" s="14"/>
      <c r="CR407" s="4"/>
      <c r="CS407" s="39"/>
      <c r="CT407" s="39"/>
      <c r="CU407" s="39"/>
      <c r="CV407" s="14"/>
      <c r="CW407" s="4"/>
      <c r="CX407" s="39"/>
      <c r="CY407" s="30"/>
      <c r="CZ407" s="31"/>
      <c r="DA407" s="14"/>
      <c r="DB407" s="286"/>
      <c r="DC407" s="14">
        <v>2187.5</v>
      </c>
      <c r="DD407" s="14">
        <v>415.625</v>
      </c>
      <c r="DE407" s="14">
        <v>2603.125</v>
      </c>
      <c r="DF407" s="14">
        <v>15618.75</v>
      </c>
      <c r="DG407" s="4"/>
      <c r="DH407" s="39"/>
      <c r="DI407" s="30"/>
      <c r="DJ407" s="31"/>
      <c r="DK407" s="14"/>
      <c r="DL407" s="4"/>
      <c r="DM407" s="39"/>
      <c r="DN407" s="30"/>
      <c r="DO407" s="31"/>
      <c r="DP407" s="14"/>
      <c r="DQ407" s="4"/>
      <c r="DR407" s="39"/>
      <c r="DS407" s="30"/>
      <c r="DT407" s="31"/>
      <c r="DU407" s="14"/>
      <c r="DV407" s="4"/>
      <c r="DW407" s="46"/>
      <c r="DX407" s="61"/>
      <c r="DY407" s="61"/>
      <c r="DZ407" s="14"/>
      <c r="EA407" s="4"/>
      <c r="EB407" s="39"/>
      <c r="EC407" s="44"/>
      <c r="ED407" s="31"/>
      <c r="EE407" s="14"/>
      <c r="EF407" s="4"/>
      <c r="EG407" s="39"/>
      <c r="EH407" s="30"/>
      <c r="EI407" s="31"/>
      <c r="EJ407" s="14"/>
      <c r="EK407" s="4"/>
      <c r="EL407" s="39"/>
      <c r="EM407" s="30"/>
      <c r="EN407" s="31"/>
      <c r="EO407" s="14"/>
      <c r="EP407" s="4"/>
      <c r="EQ407" s="39"/>
      <c r="ER407" s="30"/>
      <c r="ES407" s="31"/>
      <c r="ET407" s="14"/>
      <c r="EU407" s="4"/>
      <c r="EV407" s="39"/>
      <c r="EW407" s="30"/>
      <c r="EX407" s="31"/>
      <c r="EY407" s="14"/>
      <c r="EZ407" s="286"/>
      <c r="FA407" s="39"/>
      <c r="FB407" s="30"/>
      <c r="FC407" s="31"/>
      <c r="FD407" s="14"/>
      <c r="FE407" s="4"/>
      <c r="FF407" s="39"/>
      <c r="FG407" s="30"/>
      <c r="FH407" s="31"/>
      <c r="FI407" s="14"/>
      <c r="FJ407" s="94"/>
      <c r="FK407" s="87">
        <f t="shared" si="451"/>
        <v>2372.4688000000001</v>
      </c>
      <c r="FL407" s="87"/>
      <c r="FM407" s="87"/>
      <c r="FN407" s="87"/>
      <c r="FO407" s="87"/>
      <c r="FP407" s="87"/>
      <c r="FQ407" s="87"/>
      <c r="FR407" s="87"/>
      <c r="FS407" s="87"/>
      <c r="FT407" s="87"/>
      <c r="FU407" s="87"/>
      <c r="FV407" s="87"/>
      <c r="FW407" s="87"/>
      <c r="FX407" s="87"/>
      <c r="FY407" s="87"/>
      <c r="FZ407" s="87"/>
      <c r="GA407" s="87"/>
      <c r="GB407" s="87"/>
      <c r="GC407" s="87"/>
      <c r="GD407" s="87">
        <f t="shared" si="459"/>
        <v>2603.125</v>
      </c>
      <c r="GE407" s="87"/>
      <c r="GF407" s="87"/>
      <c r="GG407" s="87"/>
      <c r="GH407" s="87"/>
      <c r="GI407" s="87"/>
      <c r="GJ407" s="87"/>
      <c r="GK407" s="87"/>
      <c r="GL407" s="87"/>
      <c r="GM407" s="87"/>
      <c r="GN407" s="87"/>
      <c r="GO407" s="87"/>
      <c r="GP407" s="95"/>
      <c r="GQ407" s="87">
        <f t="shared" si="454"/>
        <v>2372.4688000000001</v>
      </c>
      <c r="GR407" s="96">
        <f t="shared" si="448"/>
        <v>2603.125</v>
      </c>
      <c r="GS407" s="20" t="str">
        <f t="shared" si="426"/>
        <v>MEDICOX LTDA</v>
      </c>
      <c r="GT407" s="96">
        <f t="shared" si="457"/>
        <v>1897.9750400000003</v>
      </c>
      <c r="GU407" s="96">
        <f t="shared" si="460"/>
        <v>3123.75</v>
      </c>
      <c r="GV407" s="96">
        <f t="shared" si="427"/>
        <v>2603.125</v>
      </c>
      <c r="GW407" s="87">
        <f>GR407-GQ407</f>
        <v>230.6561999999999</v>
      </c>
      <c r="GX407" s="88">
        <f t="shared" ref="GX407:GX420" si="461">GW407/GQ407</f>
        <v>9.7222016154648649E-2</v>
      </c>
      <c r="GY407" s="96">
        <f t="shared" si="430"/>
        <v>2603.125</v>
      </c>
      <c r="GZ407" s="96">
        <f t="shared" si="449"/>
        <v>15618.75</v>
      </c>
    </row>
    <row r="408" spans="1:210" s="27" customFormat="1" ht="30" customHeight="1">
      <c r="A408" s="17">
        <v>392</v>
      </c>
      <c r="B408" s="18" t="s">
        <v>877</v>
      </c>
      <c r="C408" s="53" t="s">
        <v>878</v>
      </c>
      <c r="D408" s="55"/>
      <c r="E408" s="51">
        <v>1</v>
      </c>
      <c r="F408" s="19" t="s">
        <v>970</v>
      </c>
      <c r="G408" s="20" t="s">
        <v>981</v>
      </c>
      <c r="H408" s="60"/>
      <c r="I408" s="90" t="s">
        <v>1027</v>
      </c>
      <c r="J408" s="14">
        <v>666239</v>
      </c>
      <c r="K408" s="14"/>
      <c r="L408" s="14"/>
      <c r="M408" s="14"/>
      <c r="N408" s="14">
        <f>J408</f>
        <v>666239</v>
      </c>
      <c r="O408" s="14">
        <f t="shared" si="450"/>
        <v>666239</v>
      </c>
      <c r="P408" s="286"/>
      <c r="Q408" s="39"/>
      <c r="R408" s="30"/>
      <c r="S408" s="31"/>
      <c r="T408" s="31"/>
      <c r="U408" s="4"/>
      <c r="V408" s="39"/>
      <c r="W408" s="30"/>
      <c r="X408" s="31"/>
      <c r="Y408" s="31"/>
      <c r="Z408" s="286"/>
      <c r="AA408" s="39"/>
      <c r="AB408" s="39"/>
      <c r="AC408" s="31"/>
      <c r="AD408" s="31"/>
      <c r="AE408" s="4"/>
      <c r="AF408" s="39"/>
      <c r="AG408" s="30"/>
      <c r="AH408" s="31"/>
      <c r="AI408" s="31"/>
      <c r="AJ408" s="4"/>
      <c r="AK408" s="39"/>
      <c r="AL408" s="39"/>
      <c r="AM408" s="31"/>
      <c r="AN408" s="31"/>
      <c r="AO408" s="4"/>
      <c r="AP408" s="39"/>
      <c r="AQ408" s="30"/>
      <c r="AR408" s="31"/>
      <c r="AS408" s="14"/>
      <c r="AT408" s="4"/>
      <c r="AU408" s="39"/>
      <c r="AV408" s="30"/>
      <c r="AW408" s="31"/>
      <c r="AX408" s="14"/>
      <c r="AY408" s="4"/>
      <c r="AZ408" s="39"/>
      <c r="BA408" s="30"/>
      <c r="BB408" s="31"/>
      <c r="BC408" s="31"/>
      <c r="BD408" s="4"/>
      <c r="BE408" s="39"/>
      <c r="BF408" s="30"/>
      <c r="BG408" s="31"/>
      <c r="BH408" s="14"/>
      <c r="BI408" s="4"/>
      <c r="BJ408" s="39"/>
      <c r="BK408" s="30"/>
      <c r="BL408" s="31"/>
      <c r="BM408" s="14"/>
      <c r="BN408" s="4"/>
      <c r="BO408" s="39"/>
      <c r="BP408" s="30"/>
      <c r="BQ408" s="31"/>
      <c r="BR408" s="14"/>
      <c r="BS408" s="4"/>
      <c r="BT408" s="39"/>
      <c r="BU408" s="30"/>
      <c r="BV408" s="31"/>
      <c r="BW408" s="14"/>
      <c r="BX408" s="4"/>
      <c r="BY408" s="39"/>
      <c r="BZ408" s="30"/>
      <c r="CA408" s="31"/>
      <c r="CB408" s="14"/>
      <c r="CC408" s="4"/>
      <c r="CD408" s="35"/>
      <c r="CE408" s="33"/>
      <c r="CF408" s="31"/>
      <c r="CG408" s="14"/>
      <c r="CH408" s="4"/>
      <c r="CI408" s="39"/>
      <c r="CJ408" s="30"/>
      <c r="CK408" s="31"/>
      <c r="CL408" s="14"/>
      <c r="CM408" s="4"/>
      <c r="CN408" s="39"/>
      <c r="CO408" s="30"/>
      <c r="CP408" s="31"/>
      <c r="CQ408" s="14"/>
      <c r="CR408" s="4"/>
      <c r="CS408" s="39"/>
      <c r="CT408" s="39"/>
      <c r="CU408" s="39"/>
      <c r="CV408" s="14"/>
      <c r="CW408" s="4"/>
      <c r="CX408" s="39"/>
      <c r="CY408" s="30"/>
      <c r="CZ408" s="31"/>
      <c r="DA408" s="14"/>
      <c r="DB408" s="286"/>
      <c r="DC408" s="14"/>
      <c r="DD408" s="14"/>
      <c r="DE408" s="14"/>
      <c r="DF408" s="14"/>
      <c r="DG408" s="4"/>
      <c r="DH408" s="39"/>
      <c r="DI408" s="30"/>
      <c r="DJ408" s="31"/>
      <c r="DK408" s="14"/>
      <c r="DL408" s="4"/>
      <c r="DM408" s="39"/>
      <c r="DN408" s="30"/>
      <c r="DO408" s="31"/>
      <c r="DP408" s="14"/>
      <c r="DQ408" s="4"/>
      <c r="DR408" s="39"/>
      <c r="DS408" s="30"/>
      <c r="DT408" s="31"/>
      <c r="DU408" s="14"/>
      <c r="DV408" s="4"/>
      <c r="DW408" s="46"/>
      <c r="DX408" s="61"/>
      <c r="DY408" s="61"/>
      <c r="DZ408" s="14"/>
      <c r="EA408" s="4"/>
      <c r="EB408" s="39"/>
      <c r="EC408" s="44"/>
      <c r="ED408" s="31"/>
      <c r="EE408" s="14"/>
      <c r="EF408" s="4"/>
      <c r="EG408" s="39"/>
      <c r="EH408" s="30"/>
      <c r="EI408" s="31"/>
      <c r="EJ408" s="14"/>
      <c r="EK408" s="4"/>
      <c r="EL408" s="39"/>
      <c r="EM408" s="30"/>
      <c r="EN408" s="31"/>
      <c r="EO408" s="14"/>
      <c r="EP408" s="4"/>
      <c r="EQ408" s="39"/>
      <c r="ER408" s="30"/>
      <c r="ES408" s="31"/>
      <c r="ET408" s="14"/>
      <c r="EU408" s="4"/>
      <c r="EV408" s="39"/>
      <c r="EW408" s="30"/>
      <c r="EX408" s="31"/>
      <c r="EY408" s="14"/>
      <c r="EZ408" s="286"/>
      <c r="FA408" s="39"/>
      <c r="FB408" s="30"/>
      <c r="FC408" s="31"/>
      <c r="FD408" s="14"/>
      <c r="FE408" s="4"/>
      <c r="FF408" s="39"/>
      <c r="FG408" s="30"/>
      <c r="FH408" s="31"/>
      <c r="FI408" s="14"/>
      <c r="FJ408" s="94"/>
      <c r="FK408" s="87">
        <f t="shared" si="451"/>
        <v>666239</v>
      </c>
      <c r="FL408" s="87"/>
      <c r="FM408" s="87"/>
      <c r="FN408" s="87"/>
      <c r="FO408" s="87"/>
      <c r="FP408" s="87"/>
      <c r="FQ408" s="87"/>
      <c r="FR408" s="87"/>
      <c r="FS408" s="87"/>
      <c r="FT408" s="87"/>
      <c r="FU408" s="87"/>
      <c r="FV408" s="87"/>
      <c r="FW408" s="87"/>
      <c r="FX408" s="87"/>
      <c r="FY408" s="87"/>
      <c r="FZ408" s="87"/>
      <c r="GA408" s="87"/>
      <c r="GB408" s="87"/>
      <c r="GC408" s="87"/>
      <c r="GD408" s="87"/>
      <c r="GE408" s="87"/>
      <c r="GF408" s="87"/>
      <c r="GG408" s="87"/>
      <c r="GH408" s="87"/>
      <c r="GI408" s="87"/>
      <c r="GJ408" s="87"/>
      <c r="GK408" s="87"/>
      <c r="GL408" s="87"/>
      <c r="GM408" s="87"/>
      <c r="GN408" s="87"/>
      <c r="GO408" s="87"/>
      <c r="GP408" s="95"/>
      <c r="GQ408" s="87">
        <f t="shared" si="454"/>
        <v>666239</v>
      </c>
      <c r="GR408" s="96">
        <f t="shared" si="448"/>
        <v>0</v>
      </c>
      <c r="GS408" s="20" t="s">
        <v>1021</v>
      </c>
      <c r="GT408" s="96">
        <f t="shared" si="457"/>
        <v>532991.20000000007</v>
      </c>
      <c r="GU408" s="96">
        <f t="shared" si="460"/>
        <v>0</v>
      </c>
      <c r="GV408" s="96">
        <v>0</v>
      </c>
      <c r="GW408" s="87">
        <v>0</v>
      </c>
      <c r="GX408" s="88">
        <f t="shared" si="461"/>
        <v>0</v>
      </c>
      <c r="GY408" s="96">
        <f>GQ408</f>
        <v>666239</v>
      </c>
      <c r="GZ408" s="96">
        <f t="shared" si="449"/>
        <v>666239</v>
      </c>
    </row>
    <row r="409" spans="1:210" s="27" customFormat="1" ht="30" customHeight="1">
      <c r="A409" s="17">
        <v>393</v>
      </c>
      <c r="B409" s="18" t="s">
        <v>879</v>
      </c>
      <c r="C409" s="53" t="s">
        <v>880</v>
      </c>
      <c r="D409" s="55"/>
      <c r="E409" s="51">
        <v>1</v>
      </c>
      <c r="F409" s="19" t="s">
        <v>970</v>
      </c>
      <c r="G409" s="20" t="s">
        <v>981</v>
      </c>
      <c r="H409" s="60"/>
      <c r="I409" s="90" t="s">
        <v>1025</v>
      </c>
      <c r="J409" s="14">
        <v>74289</v>
      </c>
      <c r="K409" s="14"/>
      <c r="L409" s="14">
        <f t="shared" ref="L409:L410" si="462">(J409*13.12%)+J409</f>
        <v>84035.716799999995</v>
      </c>
      <c r="M409" s="14">
        <f t="shared" ref="M409:M410" si="463">(L409*9.28%)+L409</f>
        <v>91834.231319039987</v>
      </c>
      <c r="N409" s="14">
        <f t="shared" ref="N409:N413" si="464">M409</f>
        <v>91834.231319039987</v>
      </c>
      <c r="O409" s="14">
        <f t="shared" si="450"/>
        <v>91834.231319039987</v>
      </c>
      <c r="P409" s="286"/>
      <c r="Q409" s="39"/>
      <c r="R409" s="30"/>
      <c r="S409" s="31"/>
      <c r="T409" s="31"/>
      <c r="U409" s="4"/>
      <c r="V409" s="39"/>
      <c r="W409" s="30"/>
      <c r="X409" s="31"/>
      <c r="Y409" s="31"/>
      <c r="Z409" s="286"/>
      <c r="AA409" s="39"/>
      <c r="AB409" s="39"/>
      <c r="AC409" s="31"/>
      <c r="AD409" s="31"/>
      <c r="AE409" s="4"/>
      <c r="AF409" s="39"/>
      <c r="AG409" s="30"/>
      <c r="AH409" s="31"/>
      <c r="AI409" s="31"/>
      <c r="AJ409" s="4"/>
      <c r="AK409" s="39"/>
      <c r="AL409" s="39"/>
      <c r="AM409" s="31"/>
      <c r="AN409" s="31"/>
      <c r="AO409" s="4"/>
      <c r="AP409" s="39"/>
      <c r="AQ409" s="30"/>
      <c r="AR409" s="31"/>
      <c r="AS409" s="14"/>
      <c r="AT409" s="4"/>
      <c r="AU409" s="39"/>
      <c r="AV409" s="30"/>
      <c r="AW409" s="31"/>
      <c r="AX409" s="14"/>
      <c r="AY409" s="4"/>
      <c r="AZ409" s="39"/>
      <c r="BA409" s="30"/>
      <c r="BB409" s="31"/>
      <c r="BC409" s="31"/>
      <c r="BD409" s="4"/>
      <c r="BE409" s="39"/>
      <c r="BF409" s="30"/>
      <c r="BG409" s="31"/>
      <c r="BH409" s="14"/>
      <c r="BI409" s="4"/>
      <c r="BJ409" s="39"/>
      <c r="BK409" s="30"/>
      <c r="BL409" s="31"/>
      <c r="BM409" s="14"/>
      <c r="BN409" s="4"/>
      <c r="BO409" s="39"/>
      <c r="BP409" s="30"/>
      <c r="BQ409" s="31"/>
      <c r="BR409" s="14"/>
      <c r="BS409" s="4"/>
      <c r="BT409" s="39"/>
      <c r="BU409" s="30"/>
      <c r="BV409" s="31"/>
      <c r="BW409" s="14"/>
      <c r="BX409" s="4"/>
      <c r="BY409" s="39"/>
      <c r="BZ409" s="30"/>
      <c r="CA409" s="31"/>
      <c r="CB409" s="14"/>
      <c r="CC409" s="4"/>
      <c r="CD409" s="35"/>
      <c r="CE409" s="33"/>
      <c r="CF409" s="31"/>
      <c r="CG409" s="14"/>
      <c r="CH409" s="4"/>
      <c r="CI409" s="39"/>
      <c r="CJ409" s="30"/>
      <c r="CK409" s="31"/>
      <c r="CL409" s="14"/>
      <c r="CM409" s="4"/>
      <c r="CN409" s="39"/>
      <c r="CO409" s="30"/>
      <c r="CP409" s="31"/>
      <c r="CQ409" s="14"/>
      <c r="CR409" s="4"/>
      <c r="CS409" s="39">
        <v>365000</v>
      </c>
      <c r="CT409" s="14">
        <v>69350</v>
      </c>
      <c r="CU409" s="39">
        <v>434350</v>
      </c>
      <c r="CV409" s="14">
        <v>434350</v>
      </c>
      <c r="CW409" s="4"/>
      <c r="CX409" s="39"/>
      <c r="CY409" s="30"/>
      <c r="CZ409" s="31"/>
      <c r="DA409" s="14"/>
      <c r="DB409" s="286"/>
      <c r="DC409" s="14">
        <v>65752.5</v>
      </c>
      <c r="DD409" s="14">
        <v>12492.975</v>
      </c>
      <c r="DE409" s="14">
        <v>78245.475000000006</v>
      </c>
      <c r="DF409" s="14">
        <v>78245.475000000006</v>
      </c>
      <c r="DG409" s="4"/>
      <c r="DH409" s="39"/>
      <c r="DI409" s="30"/>
      <c r="DJ409" s="31"/>
      <c r="DK409" s="14"/>
      <c r="DL409" s="4"/>
      <c r="DM409" s="39"/>
      <c r="DN409" s="30"/>
      <c r="DO409" s="31"/>
      <c r="DP409" s="14"/>
      <c r="DQ409" s="4"/>
      <c r="DR409" s="39"/>
      <c r="DS409" s="30"/>
      <c r="DT409" s="31"/>
      <c r="DU409" s="14"/>
      <c r="DV409" s="4"/>
      <c r="DW409" s="45">
        <v>322413</v>
      </c>
      <c r="DX409" s="14">
        <v>61258.47</v>
      </c>
      <c r="DY409" s="61">
        <v>383671.47</v>
      </c>
      <c r="DZ409" s="14">
        <v>383671.47</v>
      </c>
      <c r="EA409" s="4"/>
      <c r="EB409" s="39"/>
      <c r="EC409" s="44"/>
      <c r="ED409" s="31"/>
      <c r="EE409" s="14"/>
      <c r="EF409" s="4"/>
      <c r="EG409" s="39"/>
      <c r="EH409" s="30"/>
      <c r="EI409" s="31"/>
      <c r="EJ409" s="14"/>
      <c r="EK409" s="4"/>
      <c r="EL409" s="39"/>
      <c r="EM409" s="30"/>
      <c r="EN409" s="31"/>
      <c r="EO409" s="14"/>
      <c r="EP409" s="4"/>
      <c r="EQ409" s="39"/>
      <c r="ER409" s="30"/>
      <c r="ES409" s="31"/>
      <c r="ET409" s="14"/>
      <c r="EU409" s="4"/>
      <c r="EV409" s="39"/>
      <c r="EW409" s="30"/>
      <c r="EX409" s="31"/>
      <c r="EY409" s="14"/>
      <c r="EZ409" s="286"/>
      <c r="FA409" s="39"/>
      <c r="FB409" s="30"/>
      <c r="FC409" s="31"/>
      <c r="FD409" s="14"/>
      <c r="FE409" s="4"/>
      <c r="FF409" s="39"/>
      <c r="FG409" s="30"/>
      <c r="FH409" s="31"/>
      <c r="FI409" s="14"/>
      <c r="FJ409" s="94"/>
      <c r="FK409" s="87">
        <f t="shared" si="451"/>
        <v>91834.231319039987</v>
      </c>
      <c r="FL409" s="87"/>
      <c r="FM409" s="87"/>
      <c r="FN409" s="87"/>
      <c r="FO409" s="87"/>
      <c r="FP409" s="87"/>
      <c r="FQ409" s="87"/>
      <c r="FR409" s="87"/>
      <c r="FS409" s="87"/>
      <c r="FT409" s="87"/>
      <c r="FU409" s="87"/>
      <c r="FV409" s="87"/>
      <c r="FW409" s="87"/>
      <c r="FX409" s="87"/>
      <c r="FY409" s="87"/>
      <c r="FZ409" s="87"/>
      <c r="GA409" s="87"/>
      <c r="GB409" s="87">
        <f t="shared" si="456"/>
        <v>434350</v>
      </c>
      <c r="GC409" s="87"/>
      <c r="GD409" s="87">
        <f t="shared" si="459"/>
        <v>78245.475000000006</v>
      </c>
      <c r="GE409" s="87"/>
      <c r="GF409" s="87"/>
      <c r="GG409" s="87"/>
      <c r="GH409" s="87">
        <f t="shared" ref="GH409:GH423" si="465">DY409</f>
        <v>383671.47</v>
      </c>
      <c r="GI409" s="87"/>
      <c r="GJ409" s="87"/>
      <c r="GK409" s="87"/>
      <c r="GL409" s="87"/>
      <c r="GM409" s="87"/>
      <c r="GN409" s="87"/>
      <c r="GO409" s="87"/>
      <c r="GP409" s="95"/>
      <c r="GQ409" s="87">
        <f t="shared" si="454"/>
        <v>91834.231319039987</v>
      </c>
      <c r="GR409" s="96">
        <f t="shared" si="448"/>
        <v>78245.475000000006</v>
      </c>
      <c r="GS409" s="20" t="str">
        <f t="shared" ref="GS409:GS423" si="466">INDEX($FL$15:$GO$15,1,MATCH(GR409,FL409:GO409,0))</f>
        <v>MEDICOX LTDA</v>
      </c>
      <c r="GT409" s="96">
        <f t="shared" si="457"/>
        <v>73467.385055231993</v>
      </c>
      <c r="GU409" s="96">
        <f t="shared" si="460"/>
        <v>93894.57</v>
      </c>
      <c r="GV409" s="96">
        <f t="shared" ref="GV409:GV423" si="467">AVERAGE(FL409:GO409)</f>
        <v>298755.64833333332</v>
      </c>
      <c r="GW409" s="87">
        <f t="shared" ref="GW409:GW420" si="468">GR409-GQ409</f>
        <v>-13588.756319039981</v>
      </c>
      <c r="GX409" s="88">
        <f t="shared" si="461"/>
        <v>-0.14797049121946126</v>
      </c>
      <c r="GY409" s="96">
        <f t="shared" ref="GY409:GY423" si="469">GR409</f>
        <v>78245.475000000006</v>
      </c>
      <c r="GZ409" s="96">
        <f t="shared" si="449"/>
        <v>78245.475000000006</v>
      </c>
    </row>
    <row r="410" spans="1:210" s="27" customFormat="1" ht="30" customHeight="1">
      <c r="A410" s="17">
        <v>394</v>
      </c>
      <c r="B410" s="18" t="s">
        <v>881</v>
      </c>
      <c r="C410" s="53" t="s">
        <v>882</v>
      </c>
      <c r="D410" s="55"/>
      <c r="E410" s="51">
        <v>288</v>
      </c>
      <c r="F410" s="19" t="s">
        <v>970</v>
      </c>
      <c r="G410" s="20" t="s">
        <v>981</v>
      </c>
      <c r="H410" s="60"/>
      <c r="I410" s="90" t="s">
        <v>1026</v>
      </c>
      <c r="J410" s="14">
        <v>1425</v>
      </c>
      <c r="K410" s="14"/>
      <c r="L410" s="14">
        <f t="shared" si="462"/>
        <v>1611.96</v>
      </c>
      <c r="M410" s="14">
        <f t="shared" si="463"/>
        <v>1761.549888</v>
      </c>
      <c r="N410" s="14">
        <f t="shared" si="464"/>
        <v>1761.549888</v>
      </c>
      <c r="O410" s="14">
        <f t="shared" si="450"/>
        <v>507326.36774399999</v>
      </c>
      <c r="P410" s="286"/>
      <c r="Q410" s="39"/>
      <c r="R410" s="30"/>
      <c r="S410" s="31"/>
      <c r="T410" s="31"/>
      <c r="U410" s="4"/>
      <c r="V410" s="39"/>
      <c r="W410" s="30"/>
      <c r="X410" s="31"/>
      <c r="Y410" s="31"/>
      <c r="Z410" s="286"/>
      <c r="AA410" s="39"/>
      <c r="AB410" s="39"/>
      <c r="AC410" s="31"/>
      <c r="AD410" s="31"/>
      <c r="AE410" s="4"/>
      <c r="AF410" s="39"/>
      <c r="AG410" s="30"/>
      <c r="AH410" s="31"/>
      <c r="AI410" s="31"/>
      <c r="AJ410" s="4"/>
      <c r="AK410" s="39"/>
      <c r="AL410" s="39"/>
      <c r="AM410" s="31"/>
      <c r="AN410" s="31"/>
      <c r="AO410" s="4"/>
      <c r="AP410" s="39"/>
      <c r="AQ410" s="30"/>
      <c r="AR410" s="31"/>
      <c r="AS410" s="14"/>
      <c r="AT410" s="4"/>
      <c r="AU410" s="39"/>
      <c r="AV410" s="30"/>
      <c r="AW410" s="31"/>
      <c r="AX410" s="14"/>
      <c r="AY410" s="4"/>
      <c r="AZ410" s="39"/>
      <c r="BA410" s="30"/>
      <c r="BB410" s="31"/>
      <c r="BC410" s="31"/>
      <c r="BD410" s="4"/>
      <c r="BE410" s="39"/>
      <c r="BF410" s="30"/>
      <c r="BG410" s="31"/>
      <c r="BH410" s="14"/>
      <c r="BI410" s="4"/>
      <c r="BJ410" s="39"/>
      <c r="BK410" s="30"/>
      <c r="BL410" s="31"/>
      <c r="BM410" s="14"/>
      <c r="BN410" s="4"/>
      <c r="BO410" s="39"/>
      <c r="BP410" s="30"/>
      <c r="BQ410" s="31"/>
      <c r="BR410" s="14"/>
      <c r="BS410" s="4"/>
      <c r="BT410" s="39"/>
      <c r="BU410" s="30"/>
      <c r="BV410" s="31"/>
      <c r="BW410" s="14"/>
      <c r="BX410" s="4"/>
      <c r="BY410" s="39"/>
      <c r="BZ410" s="30"/>
      <c r="CA410" s="31"/>
      <c r="CB410" s="14"/>
      <c r="CC410" s="4"/>
      <c r="CD410" s="35"/>
      <c r="CE410" s="33"/>
      <c r="CF410" s="31"/>
      <c r="CG410" s="14"/>
      <c r="CH410" s="4"/>
      <c r="CI410" s="39"/>
      <c r="CJ410" s="30"/>
      <c r="CK410" s="31"/>
      <c r="CL410" s="14"/>
      <c r="CM410" s="4"/>
      <c r="CN410" s="39"/>
      <c r="CO410" s="30"/>
      <c r="CP410" s="31"/>
      <c r="CQ410" s="14"/>
      <c r="CR410" s="4"/>
      <c r="CS410" s="39"/>
      <c r="CT410" s="30"/>
      <c r="CU410" s="31"/>
      <c r="CV410" s="14"/>
      <c r="CW410" s="4"/>
      <c r="CX410" s="39"/>
      <c r="CY410" s="30"/>
      <c r="CZ410" s="31"/>
      <c r="DA410" s="14"/>
      <c r="DB410" s="286"/>
      <c r="DC410" s="43">
        <v>937.5</v>
      </c>
      <c r="DD410" s="43">
        <v>0</v>
      </c>
      <c r="DE410" s="14">
        <v>937.5</v>
      </c>
      <c r="DF410" s="14">
        <v>270000</v>
      </c>
      <c r="DG410" s="4"/>
      <c r="DH410" s="39"/>
      <c r="DI410" s="30"/>
      <c r="DJ410" s="31"/>
      <c r="DK410" s="14"/>
      <c r="DL410" s="4"/>
      <c r="DM410" s="39"/>
      <c r="DN410" s="30"/>
      <c r="DO410" s="31"/>
      <c r="DP410" s="14"/>
      <c r="DQ410" s="4"/>
      <c r="DR410" s="39"/>
      <c r="DS410" s="30"/>
      <c r="DT410" s="31"/>
      <c r="DU410" s="14"/>
      <c r="DV410" s="4"/>
      <c r="DW410" s="45">
        <v>2269</v>
      </c>
      <c r="DX410" s="61">
        <v>0</v>
      </c>
      <c r="DY410" s="61">
        <v>2269</v>
      </c>
      <c r="DZ410" s="14">
        <v>653472</v>
      </c>
      <c r="EA410" s="4"/>
      <c r="EB410" s="39"/>
      <c r="EC410" s="44"/>
      <c r="ED410" s="31"/>
      <c r="EE410" s="14"/>
      <c r="EF410" s="4"/>
      <c r="EG410" s="39"/>
      <c r="EH410" s="30"/>
      <c r="EI410" s="31"/>
      <c r="EJ410" s="14"/>
      <c r="EK410" s="4"/>
      <c r="EL410" s="39"/>
      <c r="EM410" s="30"/>
      <c r="EN410" s="31"/>
      <c r="EO410" s="14"/>
      <c r="EP410" s="4"/>
      <c r="EQ410" s="39"/>
      <c r="ER410" s="30"/>
      <c r="ES410" s="31"/>
      <c r="ET410" s="14"/>
      <c r="EU410" s="4"/>
      <c r="EV410" s="39"/>
      <c r="EW410" s="30"/>
      <c r="EX410" s="31"/>
      <c r="EY410" s="14"/>
      <c r="EZ410" s="286"/>
      <c r="FA410" s="39"/>
      <c r="FB410" s="30"/>
      <c r="FC410" s="31"/>
      <c r="FD410" s="14"/>
      <c r="FE410" s="4"/>
      <c r="FF410" s="39"/>
      <c r="FG410" s="30"/>
      <c r="FH410" s="31"/>
      <c r="FI410" s="14"/>
      <c r="FJ410" s="94"/>
      <c r="FK410" s="87">
        <f t="shared" si="451"/>
        <v>1761.549888</v>
      </c>
      <c r="FL410" s="87"/>
      <c r="FM410" s="87"/>
      <c r="FN410" s="87"/>
      <c r="FO410" s="87"/>
      <c r="FP410" s="87"/>
      <c r="FQ410" s="87"/>
      <c r="FR410" s="87"/>
      <c r="FS410" s="87"/>
      <c r="FT410" s="87"/>
      <c r="FU410" s="87"/>
      <c r="FV410" s="87"/>
      <c r="FW410" s="87"/>
      <c r="FX410" s="87"/>
      <c r="FY410" s="87"/>
      <c r="FZ410" s="87"/>
      <c r="GA410" s="87"/>
      <c r="GB410" s="87"/>
      <c r="GC410" s="87"/>
      <c r="GD410" s="87"/>
      <c r="GE410" s="87"/>
      <c r="GF410" s="87"/>
      <c r="GG410" s="87"/>
      <c r="GH410" s="87">
        <f t="shared" si="465"/>
        <v>2269</v>
      </c>
      <c r="GI410" s="87"/>
      <c r="GJ410" s="87"/>
      <c r="GK410" s="87"/>
      <c r="GL410" s="87"/>
      <c r="GM410" s="87"/>
      <c r="GN410" s="87"/>
      <c r="GO410" s="87"/>
      <c r="GP410" s="95"/>
      <c r="GQ410" s="87">
        <f t="shared" si="454"/>
        <v>1761.549888</v>
      </c>
      <c r="GR410" s="96">
        <f t="shared" si="448"/>
        <v>2269</v>
      </c>
      <c r="GS410" s="20" t="str">
        <f t="shared" si="466"/>
        <v>RAFAEL ANTONIO SALAMANCA</v>
      </c>
      <c r="GT410" s="98">
        <f t="shared" si="457"/>
        <v>1409.2399104000001</v>
      </c>
      <c r="GU410" s="98">
        <f>FK410*1.2</f>
        <v>2113.8598655999999</v>
      </c>
      <c r="GV410" s="96">
        <f>GQ410</f>
        <v>1761.549888</v>
      </c>
      <c r="GW410" s="87">
        <v>0</v>
      </c>
      <c r="GX410" s="88">
        <f t="shared" si="461"/>
        <v>0</v>
      </c>
      <c r="GY410" s="96">
        <f>GV410</f>
        <v>1761.549888</v>
      </c>
      <c r="GZ410" s="96">
        <f t="shared" si="449"/>
        <v>507326.36774399999</v>
      </c>
      <c r="HB410" s="84" t="s">
        <v>1087</v>
      </c>
    </row>
    <row r="411" spans="1:210" s="27" customFormat="1" ht="30" customHeight="1">
      <c r="A411" s="17">
        <v>395</v>
      </c>
      <c r="B411" s="18" t="s">
        <v>883</v>
      </c>
      <c r="C411" s="53" t="s">
        <v>884</v>
      </c>
      <c r="D411" s="55"/>
      <c r="E411" s="51">
        <v>1</v>
      </c>
      <c r="F411" s="19" t="s">
        <v>970</v>
      </c>
      <c r="G411" s="20" t="s">
        <v>981</v>
      </c>
      <c r="H411" s="60"/>
      <c r="I411" s="90" t="s">
        <v>1024</v>
      </c>
      <c r="J411" s="14">
        <v>842</v>
      </c>
      <c r="K411" s="14"/>
      <c r="L411" s="14"/>
      <c r="M411" s="14">
        <f t="shared" ref="M411:M413" si="470">(J411*9.28%)+J411</f>
        <v>920.13760000000002</v>
      </c>
      <c r="N411" s="14">
        <f t="shared" si="464"/>
        <v>920.13760000000002</v>
      </c>
      <c r="O411" s="14">
        <f t="shared" si="450"/>
        <v>920.13760000000002</v>
      </c>
      <c r="P411" s="286"/>
      <c r="Q411" s="39"/>
      <c r="R411" s="30"/>
      <c r="S411" s="31"/>
      <c r="T411" s="31"/>
      <c r="U411" s="4"/>
      <c r="V411" s="39"/>
      <c r="W411" s="30"/>
      <c r="X411" s="31"/>
      <c r="Y411" s="31"/>
      <c r="Z411" s="286"/>
      <c r="AA411" s="39"/>
      <c r="AB411" s="39"/>
      <c r="AC411" s="31"/>
      <c r="AD411" s="31"/>
      <c r="AE411" s="4"/>
      <c r="AF411" s="39"/>
      <c r="AG411" s="30"/>
      <c r="AH411" s="31"/>
      <c r="AI411" s="31"/>
      <c r="AJ411" s="4"/>
      <c r="AK411" s="39"/>
      <c r="AL411" s="39"/>
      <c r="AM411" s="31"/>
      <c r="AN411" s="31"/>
      <c r="AO411" s="4"/>
      <c r="AP411" s="39"/>
      <c r="AQ411" s="30"/>
      <c r="AR411" s="31"/>
      <c r="AS411" s="14"/>
      <c r="AT411" s="4"/>
      <c r="AU411" s="39">
        <v>815</v>
      </c>
      <c r="AV411" s="30">
        <v>0</v>
      </c>
      <c r="AW411" s="31">
        <v>815</v>
      </c>
      <c r="AX411" s="14">
        <v>815</v>
      </c>
      <c r="AY411" s="4"/>
      <c r="AZ411" s="39"/>
      <c r="BA411" s="30"/>
      <c r="BB411" s="31"/>
      <c r="BC411" s="31"/>
      <c r="BD411" s="4"/>
      <c r="BE411" s="39"/>
      <c r="BF411" s="30"/>
      <c r="BG411" s="31"/>
      <c r="BH411" s="14"/>
      <c r="BI411" s="4"/>
      <c r="BJ411" s="39"/>
      <c r="BK411" s="30"/>
      <c r="BL411" s="31"/>
      <c r="BM411" s="14"/>
      <c r="BN411" s="4"/>
      <c r="BO411" s="39"/>
      <c r="BP411" s="30"/>
      <c r="BQ411" s="31"/>
      <c r="BR411" s="14"/>
      <c r="BS411" s="4"/>
      <c r="BT411" s="39">
        <v>1353</v>
      </c>
      <c r="BU411" s="30">
        <v>0</v>
      </c>
      <c r="BV411" s="31">
        <v>1353</v>
      </c>
      <c r="BW411" s="14">
        <v>1353</v>
      </c>
      <c r="BX411" s="4"/>
      <c r="BY411" s="39"/>
      <c r="BZ411" s="30"/>
      <c r="CA411" s="31"/>
      <c r="CB411" s="14"/>
      <c r="CC411" s="4"/>
      <c r="CD411" s="35">
        <v>1154</v>
      </c>
      <c r="CE411" s="33"/>
      <c r="CF411" s="31">
        <v>1154</v>
      </c>
      <c r="CG411" s="14">
        <v>1154</v>
      </c>
      <c r="CH411" s="4"/>
      <c r="CI411" s="39"/>
      <c r="CJ411" s="30"/>
      <c r="CK411" s="31"/>
      <c r="CL411" s="14"/>
      <c r="CM411" s="4"/>
      <c r="CN411" s="39"/>
      <c r="CO411" s="30"/>
      <c r="CP411" s="31"/>
      <c r="CQ411" s="14"/>
      <c r="CR411" s="4"/>
      <c r="CS411" s="39"/>
      <c r="CT411" s="30"/>
      <c r="CU411" s="31"/>
      <c r="CV411" s="14"/>
      <c r="CW411" s="4"/>
      <c r="CX411" s="39"/>
      <c r="CY411" s="30"/>
      <c r="CZ411" s="31"/>
      <c r="DA411" s="14"/>
      <c r="DB411" s="286"/>
      <c r="DC411" s="14">
        <v>937.5</v>
      </c>
      <c r="DD411" s="14">
        <v>0</v>
      </c>
      <c r="DE411" s="14">
        <v>937.5</v>
      </c>
      <c r="DF411" s="14">
        <v>937.5</v>
      </c>
      <c r="DG411" s="4"/>
      <c r="DH411" s="39"/>
      <c r="DI411" s="30"/>
      <c r="DJ411" s="31"/>
      <c r="DK411" s="14"/>
      <c r="DL411" s="4"/>
      <c r="DM411" s="39"/>
      <c r="DN411" s="30"/>
      <c r="DO411" s="31"/>
      <c r="DP411" s="14"/>
      <c r="DQ411" s="4"/>
      <c r="DR411" s="39"/>
      <c r="DS411" s="30"/>
      <c r="DT411" s="31"/>
      <c r="DU411" s="14"/>
      <c r="DV411" s="4"/>
      <c r="DW411" s="45">
        <v>1294</v>
      </c>
      <c r="DX411" s="61">
        <v>0</v>
      </c>
      <c r="DY411" s="61">
        <v>1294</v>
      </c>
      <c r="DZ411" s="14">
        <v>1294</v>
      </c>
      <c r="EA411" s="4"/>
      <c r="EB411" s="39"/>
      <c r="EC411" s="44"/>
      <c r="ED411" s="31"/>
      <c r="EE411" s="14"/>
      <c r="EF411" s="4"/>
      <c r="EG411" s="39"/>
      <c r="EH411" s="30"/>
      <c r="EI411" s="31"/>
      <c r="EJ411" s="14"/>
      <c r="EK411" s="4"/>
      <c r="EL411" s="39"/>
      <c r="EM411" s="30"/>
      <c r="EN411" s="31"/>
      <c r="EO411" s="14"/>
      <c r="EP411" s="4"/>
      <c r="EQ411" s="39"/>
      <c r="ER411" s="30"/>
      <c r="ES411" s="31"/>
      <c r="ET411" s="14"/>
      <c r="EU411" s="4"/>
      <c r="EV411" s="39"/>
      <c r="EW411" s="30"/>
      <c r="EX411" s="31"/>
      <c r="EY411" s="14"/>
      <c r="EZ411" s="286"/>
      <c r="FA411" s="39"/>
      <c r="FB411" s="30"/>
      <c r="FC411" s="31"/>
      <c r="FD411" s="14"/>
      <c r="FE411" s="4"/>
      <c r="FF411" s="39"/>
      <c r="FG411" s="30"/>
      <c r="FH411" s="31"/>
      <c r="FI411" s="14"/>
      <c r="FJ411" s="94"/>
      <c r="FK411" s="87">
        <f t="shared" si="451"/>
        <v>920.13760000000002</v>
      </c>
      <c r="FL411" s="87"/>
      <c r="FM411" s="87"/>
      <c r="FN411" s="87"/>
      <c r="FO411" s="87"/>
      <c r="FP411" s="87"/>
      <c r="FQ411" s="87"/>
      <c r="FR411" s="87">
        <f t="shared" ref="FR411:FR415" si="471">AW411</f>
        <v>815</v>
      </c>
      <c r="FS411" s="87"/>
      <c r="FT411" s="87"/>
      <c r="FU411" s="87"/>
      <c r="FV411" s="87"/>
      <c r="FW411" s="87">
        <f t="shared" ref="FW411:FW415" si="472">BV411</f>
        <v>1353</v>
      </c>
      <c r="FX411" s="87"/>
      <c r="FY411" s="87">
        <f t="shared" si="458"/>
        <v>1154</v>
      </c>
      <c r="FZ411" s="87"/>
      <c r="GA411" s="87"/>
      <c r="GB411" s="87"/>
      <c r="GC411" s="87"/>
      <c r="GD411" s="87">
        <f t="shared" si="459"/>
        <v>937.5</v>
      </c>
      <c r="GE411" s="87"/>
      <c r="GF411" s="87"/>
      <c r="GG411" s="87"/>
      <c r="GH411" s="87">
        <f t="shared" si="465"/>
        <v>1294</v>
      </c>
      <c r="GI411" s="87"/>
      <c r="GJ411" s="87"/>
      <c r="GK411" s="87"/>
      <c r="GL411" s="87"/>
      <c r="GM411" s="87"/>
      <c r="GN411" s="87"/>
      <c r="GO411" s="87"/>
      <c r="GP411" s="95"/>
      <c r="GQ411" s="87">
        <f t="shared" si="454"/>
        <v>920.13760000000002</v>
      </c>
      <c r="GR411" s="96">
        <f t="shared" si="448"/>
        <v>815</v>
      </c>
      <c r="GS411" s="20" t="str">
        <f t="shared" si="466"/>
        <v>BIOPLAST S.A.S</v>
      </c>
      <c r="GT411" s="96">
        <f t="shared" si="457"/>
        <v>736.11008000000004</v>
      </c>
      <c r="GU411" s="96">
        <f t="shared" si="460"/>
        <v>978</v>
      </c>
      <c r="GV411" s="96">
        <f t="shared" si="467"/>
        <v>1110.7</v>
      </c>
      <c r="GW411" s="87">
        <f t="shared" si="468"/>
        <v>-105.13760000000002</v>
      </c>
      <c r="GX411" s="88">
        <f t="shared" si="461"/>
        <v>-0.11426291024298976</v>
      </c>
      <c r="GY411" s="96">
        <f t="shared" si="469"/>
        <v>815</v>
      </c>
      <c r="GZ411" s="96">
        <f t="shared" si="449"/>
        <v>815</v>
      </c>
    </row>
    <row r="412" spans="1:210" s="27" customFormat="1" ht="30" customHeight="1">
      <c r="A412" s="17">
        <v>396</v>
      </c>
      <c r="B412" s="18" t="s">
        <v>885</v>
      </c>
      <c r="C412" s="53" t="s">
        <v>886</v>
      </c>
      <c r="D412" s="55"/>
      <c r="E412" s="51">
        <v>1</v>
      </c>
      <c r="F412" s="19" t="s">
        <v>970</v>
      </c>
      <c r="G412" s="20" t="s">
        <v>981</v>
      </c>
      <c r="H412" s="60"/>
      <c r="I412" s="90" t="s">
        <v>1024</v>
      </c>
      <c r="J412" s="14">
        <v>1044</v>
      </c>
      <c r="K412" s="14"/>
      <c r="L412" s="14"/>
      <c r="M412" s="14">
        <f t="shared" si="470"/>
        <v>1140.8832</v>
      </c>
      <c r="N412" s="14">
        <f t="shared" si="464"/>
        <v>1140.8832</v>
      </c>
      <c r="O412" s="14">
        <f t="shared" si="450"/>
        <v>1140.8832</v>
      </c>
      <c r="P412" s="286"/>
      <c r="Q412" s="39"/>
      <c r="R412" s="30"/>
      <c r="S412" s="31"/>
      <c r="T412" s="31"/>
      <c r="U412" s="4"/>
      <c r="V412" s="39"/>
      <c r="W412" s="30"/>
      <c r="X412" s="31"/>
      <c r="Y412" s="31"/>
      <c r="Z412" s="286"/>
      <c r="AA412" s="39"/>
      <c r="AB412" s="39"/>
      <c r="AC412" s="31"/>
      <c r="AD412" s="31"/>
      <c r="AE412" s="4"/>
      <c r="AF412" s="39"/>
      <c r="AG412" s="30"/>
      <c r="AH412" s="31"/>
      <c r="AI412" s="31"/>
      <c r="AJ412" s="4"/>
      <c r="AK412" s="39"/>
      <c r="AL412" s="39"/>
      <c r="AM412" s="31"/>
      <c r="AN412" s="31"/>
      <c r="AO412" s="4"/>
      <c r="AP412" s="39"/>
      <c r="AQ412" s="30"/>
      <c r="AR412" s="31"/>
      <c r="AS412" s="14"/>
      <c r="AT412" s="4"/>
      <c r="AU412" s="39">
        <v>1120</v>
      </c>
      <c r="AV412" s="30">
        <v>0</v>
      </c>
      <c r="AW412" s="31">
        <v>1120</v>
      </c>
      <c r="AX412" s="14">
        <v>1120</v>
      </c>
      <c r="AY412" s="4"/>
      <c r="AZ412" s="39"/>
      <c r="BA412" s="30"/>
      <c r="BB412" s="31"/>
      <c r="BC412" s="31"/>
      <c r="BD412" s="4"/>
      <c r="BE412" s="39"/>
      <c r="BF412" s="30"/>
      <c r="BG412" s="31"/>
      <c r="BH412" s="14"/>
      <c r="BI412" s="4"/>
      <c r="BJ412" s="39"/>
      <c r="BK412" s="30"/>
      <c r="BL412" s="31"/>
      <c r="BM412" s="14"/>
      <c r="BN412" s="4"/>
      <c r="BO412" s="39"/>
      <c r="BP412" s="30"/>
      <c r="BQ412" s="31"/>
      <c r="BR412" s="14"/>
      <c r="BS412" s="4"/>
      <c r="BT412" s="39">
        <v>1820</v>
      </c>
      <c r="BU412" s="30">
        <v>0</v>
      </c>
      <c r="BV412" s="31">
        <v>1820</v>
      </c>
      <c r="BW412" s="14">
        <v>1820</v>
      </c>
      <c r="BX412" s="4"/>
      <c r="BY412" s="39"/>
      <c r="BZ412" s="30"/>
      <c r="CA412" s="31"/>
      <c r="CB412" s="14"/>
      <c r="CC412" s="4"/>
      <c r="CD412" s="35">
        <v>1547</v>
      </c>
      <c r="CE412" s="33"/>
      <c r="CF412" s="31">
        <v>1547</v>
      </c>
      <c r="CG412" s="14">
        <v>1547</v>
      </c>
      <c r="CH412" s="4"/>
      <c r="CI412" s="39"/>
      <c r="CJ412" s="30"/>
      <c r="CK412" s="31"/>
      <c r="CL412" s="14"/>
      <c r="CM412" s="4"/>
      <c r="CN412" s="39"/>
      <c r="CO412" s="30"/>
      <c r="CP412" s="31"/>
      <c r="CQ412" s="14"/>
      <c r="CR412" s="4"/>
      <c r="CS412" s="39"/>
      <c r="CT412" s="30"/>
      <c r="CU412" s="31"/>
      <c r="CV412" s="14"/>
      <c r="CW412" s="4"/>
      <c r="CX412" s="39"/>
      <c r="CY412" s="30"/>
      <c r="CZ412" s="31"/>
      <c r="DA412" s="14"/>
      <c r="DB412" s="286"/>
      <c r="DC412" s="14">
        <v>1293.75</v>
      </c>
      <c r="DD412" s="14">
        <v>0</v>
      </c>
      <c r="DE412" s="14">
        <v>1293.75</v>
      </c>
      <c r="DF412" s="14">
        <v>1293.75</v>
      </c>
      <c r="DG412" s="4"/>
      <c r="DH412" s="39"/>
      <c r="DI412" s="30"/>
      <c r="DJ412" s="31"/>
      <c r="DK412" s="14"/>
      <c r="DL412" s="4"/>
      <c r="DM412" s="39"/>
      <c r="DN412" s="30"/>
      <c r="DO412" s="31"/>
      <c r="DP412" s="14"/>
      <c r="DQ412" s="4"/>
      <c r="DR412" s="39"/>
      <c r="DS412" s="30"/>
      <c r="DT412" s="31"/>
      <c r="DU412" s="14"/>
      <c r="DV412" s="4"/>
      <c r="DW412" s="45">
        <v>1725</v>
      </c>
      <c r="DX412" s="61">
        <v>0</v>
      </c>
      <c r="DY412" s="61">
        <v>1725</v>
      </c>
      <c r="DZ412" s="14">
        <v>1725</v>
      </c>
      <c r="EA412" s="4"/>
      <c r="EB412" s="39"/>
      <c r="EC412" s="44"/>
      <c r="ED412" s="31"/>
      <c r="EE412" s="14"/>
      <c r="EF412" s="4"/>
      <c r="EG412" s="39"/>
      <c r="EH412" s="30"/>
      <c r="EI412" s="31"/>
      <c r="EJ412" s="14"/>
      <c r="EK412" s="4"/>
      <c r="EL412" s="39"/>
      <c r="EM412" s="30"/>
      <c r="EN412" s="31"/>
      <c r="EO412" s="14"/>
      <c r="EP412" s="4"/>
      <c r="EQ412" s="39"/>
      <c r="ER412" s="30"/>
      <c r="ES412" s="31"/>
      <c r="ET412" s="14"/>
      <c r="EU412" s="4"/>
      <c r="EV412" s="39"/>
      <c r="EW412" s="30"/>
      <c r="EX412" s="31"/>
      <c r="EY412" s="14"/>
      <c r="EZ412" s="286"/>
      <c r="FA412" s="39"/>
      <c r="FB412" s="30"/>
      <c r="FC412" s="31"/>
      <c r="FD412" s="14"/>
      <c r="FE412" s="4"/>
      <c r="FF412" s="39"/>
      <c r="FG412" s="30"/>
      <c r="FH412" s="31"/>
      <c r="FI412" s="14"/>
      <c r="FJ412" s="94"/>
      <c r="FK412" s="87">
        <f t="shared" si="451"/>
        <v>1140.8832</v>
      </c>
      <c r="FL412" s="87"/>
      <c r="FM412" s="87"/>
      <c r="FN412" s="87"/>
      <c r="FO412" s="87"/>
      <c r="FP412" s="87"/>
      <c r="FQ412" s="87"/>
      <c r="FR412" s="87">
        <f t="shared" si="471"/>
        <v>1120</v>
      </c>
      <c r="FS412" s="87"/>
      <c r="FT412" s="87"/>
      <c r="FU412" s="87"/>
      <c r="FV412" s="87"/>
      <c r="FW412" s="87">
        <f t="shared" si="472"/>
        <v>1820</v>
      </c>
      <c r="FX412" s="87"/>
      <c r="FY412" s="87">
        <f t="shared" si="458"/>
        <v>1547</v>
      </c>
      <c r="FZ412" s="87"/>
      <c r="GA412" s="87"/>
      <c r="GB412" s="87"/>
      <c r="GC412" s="87"/>
      <c r="GD412" s="87">
        <f t="shared" si="459"/>
        <v>1293.75</v>
      </c>
      <c r="GE412" s="87"/>
      <c r="GF412" s="87"/>
      <c r="GG412" s="87"/>
      <c r="GH412" s="87">
        <f t="shared" si="465"/>
        <v>1725</v>
      </c>
      <c r="GI412" s="87"/>
      <c r="GJ412" s="87"/>
      <c r="GK412" s="87"/>
      <c r="GL412" s="87"/>
      <c r="GM412" s="87"/>
      <c r="GN412" s="87"/>
      <c r="GO412" s="87"/>
      <c r="GP412" s="95"/>
      <c r="GQ412" s="87">
        <f t="shared" si="454"/>
        <v>1140.8832</v>
      </c>
      <c r="GR412" s="96">
        <f t="shared" si="448"/>
        <v>1120</v>
      </c>
      <c r="GS412" s="20" t="str">
        <f t="shared" si="466"/>
        <v>BIOPLAST S.A.S</v>
      </c>
      <c r="GT412" s="96">
        <f t="shared" si="457"/>
        <v>912.70656000000008</v>
      </c>
      <c r="GU412" s="96">
        <f t="shared" si="460"/>
        <v>1344</v>
      </c>
      <c r="GV412" s="96">
        <f t="shared" si="467"/>
        <v>1501.15</v>
      </c>
      <c r="GW412" s="87">
        <f t="shared" si="468"/>
        <v>-20.883199999999988</v>
      </c>
      <c r="GX412" s="88">
        <f t="shared" si="461"/>
        <v>-1.830441538625513E-2</v>
      </c>
      <c r="GY412" s="96">
        <f t="shared" si="469"/>
        <v>1120</v>
      </c>
      <c r="GZ412" s="96">
        <f t="shared" si="449"/>
        <v>1120</v>
      </c>
    </row>
    <row r="413" spans="1:210" s="27" customFormat="1" ht="30" customHeight="1">
      <c r="A413" s="17">
        <v>397</v>
      </c>
      <c r="B413" s="18" t="s">
        <v>887</v>
      </c>
      <c r="C413" s="53" t="s">
        <v>888</v>
      </c>
      <c r="D413" s="55"/>
      <c r="E413" s="51">
        <v>1</v>
      </c>
      <c r="F413" s="19" t="s">
        <v>970</v>
      </c>
      <c r="G413" s="20" t="s">
        <v>981</v>
      </c>
      <c r="H413" s="60"/>
      <c r="I413" s="90" t="s">
        <v>1052</v>
      </c>
      <c r="J413" s="14">
        <v>1296</v>
      </c>
      <c r="K413" s="14"/>
      <c r="L413" s="14"/>
      <c r="M413" s="14">
        <f t="shared" si="470"/>
        <v>1416.2688000000001</v>
      </c>
      <c r="N413" s="14">
        <f t="shared" si="464"/>
        <v>1416.2688000000001</v>
      </c>
      <c r="O413" s="14">
        <f t="shared" si="450"/>
        <v>1416.2688000000001</v>
      </c>
      <c r="P413" s="286"/>
      <c r="Q413" s="39"/>
      <c r="R413" s="30"/>
      <c r="S413" s="31"/>
      <c r="T413" s="31"/>
      <c r="U413" s="4"/>
      <c r="V413" s="39"/>
      <c r="W413" s="30"/>
      <c r="X413" s="31"/>
      <c r="Y413" s="31"/>
      <c r="Z413" s="286"/>
      <c r="AA413" s="39"/>
      <c r="AB413" s="39"/>
      <c r="AC413" s="31"/>
      <c r="AD413" s="31"/>
      <c r="AE413" s="4"/>
      <c r="AF413" s="39"/>
      <c r="AG413" s="30"/>
      <c r="AH413" s="31"/>
      <c r="AI413" s="31"/>
      <c r="AJ413" s="4"/>
      <c r="AK413" s="39"/>
      <c r="AL413" s="39"/>
      <c r="AM413" s="31"/>
      <c r="AN413" s="31"/>
      <c r="AO413" s="4"/>
      <c r="AP413" s="39"/>
      <c r="AQ413" s="30"/>
      <c r="AR413" s="31"/>
      <c r="AS413" s="14"/>
      <c r="AT413" s="4"/>
      <c r="AU413" s="39">
        <v>1475</v>
      </c>
      <c r="AV413" s="30">
        <v>0</v>
      </c>
      <c r="AW413" s="31">
        <v>1475</v>
      </c>
      <c r="AX413" s="14">
        <v>1475</v>
      </c>
      <c r="AY413" s="4"/>
      <c r="AZ413" s="39"/>
      <c r="BA413" s="30"/>
      <c r="BB413" s="31"/>
      <c r="BC413" s="31"/>
      <c r="BD413" s="4"/>
      <c r="BE413" s="39"/>
      <c r="BF413" s="30"/>
      <c r="BG413" s="31"/>
      <c r="BH413" s="14"/>
      <c r="BI413" s="4"/>
      <c r="BJ413" s="39"/>
      <c r="BK413" s="30"/>
      <c r="BL413" s="31"/>
      <c r="BM413" s="14"/>
      <c r="BN413" s="4"/>
      <c r="BO413" s="39"/>
      <c r="BP413" s="30"/>
      <c r="BQ413" s="31"/>
      <c r="BR413" s="14"/>
      <c r="BS413" s="4"/>
      <c r="BT413" s="39">
        <v>2165</v>
      </c>
      <c r="BU413" s="30">
        <v>0</v>
      </c>
      <c r="BV413" s="31">
        <v>2165</v>
      </c>
      <c r="BW413" s="14">
        <v>2165</v>
      </c>
      <c r="BX413" s="4"/>
      <c r="BY413" s="39"/>
      <c r="BZ413" s="30"/>
      <c r="CA413" s="31"/>
      <c r="CB413" s="14"/>
      <c r="CC413" s="4"/>
      <c r="CD413" s="35">
        <v>1928</v>
      </c>
      <c r="CE413" s="33"/>
      <c r="CF413" s="31">
        <v>1928</v>
      </c>
      <c r="CG413" s="14">
        <v>1928</v>
      </c>
      <c r="CH413" s="4"/>
      <c r="CI413" s="39"/>
      <c r="CJ413" s="30"/>
      <c r="CK413" s="31"/>
      <c r="CL413" s="14"/>
      <c r="CM413" s="4"/>
      <c r="CN413" s="39"/>
      <c r="CO413" s="30"/>
      <c r="CP413" s="31"/>
      <c r="CQ413" s="14"/>
      <c r="CR413" s="4"/>
      <c r="CS413" s="39"/>
      <c r="CT413" s="30"/>
      <c r="CU413" s="31"/>
      <c r="CV413" s="14"/>
      <c r="CW413" s="4"/>
      <c r="CX413" s="39"/>
      <c r="CY413" s="30"/>
      <c r="CZ413" s="31"/>
      <c r="DA413" s="14"/>
      <c r="DB413" s="286"/>
      <c r="DC413" s="14">
        <v>1612.5</v>
      </c>
      <c r="DD413" s="14">
        <v>0</v>
      </c>
      <c r="DE413" s="14">
        <v>1612.5</v>
      </c>
      <c r="DF413" s="14">
        <v>1612.5</v>
      </c>
      <c r="DG413" s="4"/>
      <c r="DH413" s="39"/>
      <c r="DI413" s="30"/>
      <c r="DJ413" s="31"/>
      <c r="DK413" s="14"/>
      <c r="DL413" s="4"/>
      <c r="DM413" s="39"/>
      <c r="DN413" s="30"/>
      <c r="DO413" s="31"/>
      <c r="DP413" s="14"/>
      <c r="DQ413" s="4"/>
      <c r="DR413" s="39"/>
      <c r="DS413" s="30"/>
      <c r="DT413" s="31"/>
      <c r="DU413" s="14"/>
      <c r="DV413" s="4"/>
      <c r="DW413" s="45">
        <v>2156</v>
      </c>
      <c r="DX413" s="61">
        <v>0</v>
      </c>
      <c r="DY413" s="61">
        <v>2156</v>
      </c>
      <c r="DZ413" s="14">
        <v>2156</v>
      </c>
      <c r="EA413" s="4"/>
      <c r="EB413" s="39"/>
      <c r="EC413" s="44"/>
      <c r="ED413" s="31"/>
      <c r="EE413" s="14"/>
      <c r="EF413" s="4"/>
      <c r="EG413" s="39"/>
      <c r="EH413" s="30"/>
      <c r="EI413" s="31"/>
      <c r="EJ413" s="14"/>
      <c r="EK413" s="4"/>
      <c r="EL413" s="39"/>
      <c r="EM413" s="30"/>
      <c r="EN413" s="31"/>
      <c r="EO413" s="14"/>
      <c r="EP413" s="4"/>
      <c r="EQ413" s="39"/>
      <c r="ER413" s="30"/>
      <c r="ES413" s="31"/>
      <c r="ET413" s="14"/>
      <c r="EU413" s="4"/>
      <c r="EV413" s="39"/>
      <c r="EW413" s="30"/>
      <c r="EX413" s="31"/>
      <c r="EY413" s="14"/>
      <c r="EZ413" s="286"/>
      <c r="FA413" s="39"/>
      <c r="FB413" s="30"/>
      <c r="FC413" s="31"/>
      <c r="FD413" s="14"/>
      <c r="FE413" s="4"/>
      <c r="FF413" s="39"/>
      <c r="FG413" s="30"/>
      <c r="FH413" s="31"/>
      <c r="FI413" s="14"/>
      <c r="FJ413" s="94"/>
      <c r="FK413" s="87">
        <f t="shared" si="451"/>
        <v>1416.2688000000001</v>
      </c>
      <c r="FL413" s="87"/>
      <c r="FM413" s="87"/>
      <c r="FN413" s="87"/>
      <c r="FO413" s="87"/>
      <c r="FP413" s="87"/>
      <c r="FQ413" s="87"/>
      <c r="FR413" s="87">
        <f t="shared" si="471"/>
        <v>1475</v>
      </c>
      <c r="FS413" s="87"/>
      <c r="FT413" s="87"/>
      <c r="FU413" s="87"/>
      <c r="FV413" s="87"/>
      <c r="FW413" s="87">
        <f t="shared" si="472"/>
        <v>2165</v>
      </c>
      <c r="FX413" s="87"/>
      <c r="FY413" s="87">
        <f t="shared" si="458"/>
        <v>1928</v>
      </c>
      <c r="FZ413" s="87"/>
      <c r="GA413" s="87"/>
      <c r="GB413" s="87"/>
      <c r="GC413" s="87"/>
      <c r="GD413" s="87">
        <f t="shared" si="459"/>
        <v>1612.5</v>
      </c>
      <c r="GE413" s="87"/>
      <c r="GF413" s="87"/>
      <c r="GG413" s="87"/>
      <c r="GH413" s="87">
        <f t="shared" si="465"/>
        <v>2156</v>
      </c>
      <c r="GI413" s="87"/>
      <c r="GJ413" s="87"/>
      <c r="GK413" s="87"/>
      <c r="GL413" s="87"/>
      <c r="GM413" s="87"/>
      <c r="GN413" s="87"/>
      <c r="GO413" s="87"/>
      <c r="GP413" s="95"/>
      <c r="GQ413" s="87">
        <f t="shared" si="454"/>
        <v>1416.2688000000001</v>
      </c>
      <c r="GR413" s="96">
        <f t="shared" si="448"/>
        <v>1475</v>
      </c>
      <c r="GS413" s="20" t="str">
        <f t="shared" si="466"/>
        <v>BIOPLAST S.A.S</v>
      </c>
      <c r="GT413" s="96">
        <f t="shared" si="457"/>
        <v>1133.01504</v>
      </c>
      <c r="GU413" s="96">
        <f t="shared" si="460"/>
        <v>1770</v>
      </c>
      <c r="GV413" s="96">
        <f t="shared" si="467"/>
        <v>1867.3</v>
      </c>
      <c r="GW413" s="87">
        <f t="shared" si="468"/>
        <v>58.731199999999944</v>
      </c>
      <c r="GX413" s="88">
        <f t="shared" si="461"/>
        <v>4.1468964083654136E-2</v>
      </c>
      <c r="GY413" s="96">
        <f t="shared" si="469"/>
        <v>1475</v>
      </c>
      <c r="GZ413" s="96">
        <f t="shared" si="449"/>
        <v>1475</v>
      </c>
    </row>
    <row r="414" spans="1:210" s="27" customFormat="1" ht="30" customHeight="1">
      <c r="A414" s="17">
        <v>398</v>
      </c>
      <c r="B414" s="18" t="s">
        <v>889</v>
      </c>
      <c r="C414" s="53" t="s">
        <v>890</v>
      </c>
      <c r="D414" s="55"/>
      <c r="E414" s="51">
        <v>1</v>
      </c>
      <c r="F414" s="19" t="s">
        <v>970</v>
      </c>
      <c r="G414" s="20" t="s">
        <v>981</v>
      </c>
      <c r="H414" s="60"/>
      <c r="I414" s="90" t="s">
        <v>1026</v>
      </c>
      <c r="J414" s="14">
        <v>1620</v>
      </c>
      <c r="K414" s="14"/>
      <c r="L414" s="14">
        <f>(J414*13.12%)+J414</f>
        <v>1832.5439999999999</v>
      </c>
      <c r="M414" s="14">
        <f>(L414*9.28%)+L414</f>
        <v>2002.6040831999999</v>
      </c>
      <c r="N414" s="14">
        <f>M414</f>
        <v>2002.6040831999999</v>
      </c>
      <c r="O414" s="14">
        <f t="shared" si="450"/>
        <v>2002.6040831999999</v>
      </c>
      <c r="P414" s="286"/>
      <c r="Q414" s="39"/>
      <c r="R414" s="30"/>
      <c r="S414" s="31"/>
      <c r="T414" s="31"/>
      <c r="U414" s="4"/>
      <c r="V414" s="39"/>
      <c r="W414" s="30"/>
      <c r="X414" s="31"/>
      <c r="Y414" s="31"/>
      <c r="Z414" s="286"/>
      <c r="AA414" s="39"/>
      <c r="AB414" s="39"/>
      <c r="AC414" s="31"/>
      <c r="AD414" s="31"/>
      <c r="AE414" s="4"/>
      <c r="AF414" s="39"/>
      <c r="AG414" s="30"/>
      <c r="AH414" s="31"/>
      <c r="AI414" s="31"/>
      <c r="AJ414" s="4"/>
      <c r="AK414" s="39"/>
      <c r="AL414" s="39"/>
      <c r="AM414" s="31"/>
      <c r="AN414" s="31"/>
      <c r="AO414" s="4"/>
      <c r="AP414" s="39"/>
      <c r="AQ414" s="30"/>
      <c r="AR414" s="31"/>
      <c r="AS414" s="14"/>
      <c r="AT414" s="4"/>
      <c r="AU414" s="39">
        <v>1730</v>
      </c>
      <c r="AV414" s="30">
        <v>0</v>
      </c>
      <c r="AW414" s="31">
        <v>1730</v>
      </c>
      <c r="AX414" s="14">
        <v>1730</v>
      </c>
      <c r="AY414" s="4"/>
      <c r="AZ414" s="39"/>
      <c r="BA414" s="30"/>
      <c r="BB414" s="31"/>
      <c r="BC414" s="31"/>
      <c r="BD414" s="4"/>
      <c r="BE414" s="39"/>
      <c r="BF414" s="30"/>
      <c r="BG414" s="31"/>
      <c r="BH414" s="14"/>
      <c r="BI414" s="4"/>
      <c r="BJ414" s="39"/>
      <c r="BK414" s="30"/>
      <c r="BL414" s="31"/>
      <c r="BM414" s="14"/>
      <c r="BN414" s="4"/>
      <c r="BO414" s="39"/>
      <c r="BP414" s="30"/>
      <c r="BQ414" s="31"/>
      <c r="BR414" s="14"/>
      <c r="BS414" s="4"/>
      <c r="BT414" s="39">
        <v>2583</v>
      </c>
      <c r="BU414" s="30">
        <v>0</v>
      </c>
      <c r="BV414" s="31">
        <v>2583</v>
      </c>
      <c r="BW414" s="14">
        <v>2583</v>
      </c>
      <c r="BX414" s="4"/>
      <c r="BY414" s="39"/>
      <c r="BZ414" s="30"/>
      <c r="CA414" s="31"/>
      <c r="CB414" s="14"/>
      <c r="CC414" s="4"/>
      <c r="CD414" s="35">
        <v>2321</v>
      </c>
      <c r="CE414" s="33"/>
      <c r="CF414" s="31">
        <v>2321</v>
      </c>
      <c r="CG414" s="14">
        <v>2321</v>
      </c>
      <c r="CH414" s="4"/>
      <c r="CI414" s="39"/>
      <c r="CJ414" s="30"/>
      <c r="CK414" s="31"/>
      <c r="CL414" s="14"/>
      <c r="CM414" s="4"/>
      <c r="CN414" s="39"/>
      <c r="CO414" s="30"/>
      <c r="CP414" s="31"/>
      <c r="CQ414" s="14"/>
      <c r="CR414" s="4"/>
      <c r="CS414" s="39"/>
      <c r="CT414" s="30"/>
      <c r="CU414" s="31"/>
      <c r="CV414" s="14"/>
      <c r="CW414" s="4"/>
      <c r="CX414" s="39"/>
      <c r="CY414" s="30"/>
      <c r="CZ414" s="31"/>
      <c r="DA414" s="14"/>
      <c r="DB414" s="286"/>
      <c r="DC414" s="43">
        <v>1937.5</v>
      </c>
      <c r="DD414" s="43">
        <v>0</v>
      </c>
      <c r="DE414" s="14">
        <v>1937.5</v>
      </c>
      <c r="DF414" s="14">
        <v>1937.5</v>
      </c>
      <c r="DG414" s="4"/>
      <c r="DH414" s="39"/>
      <c r="DI414" s="30"/>
      <c r="DJ414" s="31"/>
      <c r="DK414" s="14"/>
      <c r="DL414" s="4"/>
      <c r="DM414" s="39"/>
      <c r="DN414" s="30"/>
      <c r="DO414" s="31"/>
      <c r="DP414" s="14"/>
      <c r="DQ414" s="4"/>
      <c r="DR414" s="39"/>
      <c r="DS414" s="30"/>
      <c r="DT414" s="31"/>
      <c r="DU414" s="14"/>
      <c r="DV414" s="4"/>
      <c r="DW414" s="45">
        <v>2588</v>
      </c>
      <c r="DX414" s="61">
        <v>0</v>
      </c>
      <c r="DY414" s="61">
        <v>2588</v>
      </c>
      <c r="DZ414" s="14">
        <v>2588</v>
      </c>
      <c r="EA414" s="4"/>
      <c r="EB414" s="39"/>
      <c r="EC414" s="44"/>
      <c r="ED414" s="31"/>
      <c r="EE414" s="14"/>
      <c r="EF414" s="4"/>
      <c r="EG414" s="39"/>
      <c r="EH414" s="30"/>
      <c r="EI414" s="31"/>
      <c r="EJ414" s="14"/>
      <c r="EK414" s="4"/>
      <c r="EL414" s="39"/>
      <c r="EM414" s="30"/>
      <c r="EN414" s="31"/>
      <c r="EO414" s="14"/>
      <c r="EP414" s="4"/>
      <c r="EQ414" s="39"/>
      <c r="ER414" s="30"/>
      <c r="ES414" s="31"/>
      <c r="ET414" s="14"/>
      <c r="EU414" s="4"/>
      <c r="EV414" s="39"/>
      <c r="EW414" s="30"/>
      <c r="EX414" s="31"/>
      <c r="EY414" s="14"/>
      <c r="EZ414" s="286"/>
      <c r="FA414" s="39"/>
      <c r="FB414" s="30"/>
      <c r="FC414" s="31"/>
      <c r="FD414" s="14"/>
      <c r="FE414" s="4"/>
      <c r="FF414" s="39"/>
      <c r="FG414" s="30"/>
      <c r="FH414" s="31"/>
      <c r="FI414" s="14"/>
      <c r="FJ414" s="94"/>
      <c r="FK414" s="87">
        <f t="shared" si="451"/>
        <v>2002.6040831999999</v>
      </c>
      <c r="FL414" s="87"/>
      <c r="FM414" s="87"/>
      <c r="FN414" s="87"/>
      <c r="FO414" s="87"/>
      <c r="FP414" s="87"/>
      <c r="FQ414" s="87"/>
      <c r="FR414" s="87">
        <f t="shared" si="471"/>
        <v>1730</v>
      </c>
      <c r="FS414" s="87"/>
      <c r="FT414" s="87"/>
      <c r="FU414" s="87"/>
      <c r="FV414" s="87"/>
      <c r="FW414" s="87">
        <f t="shared" si="472"/>
        <v>2583</v>
      </c>
      <c r="FX414" s="87"/>
      <c r="FY414" s="87">
        <f t="shared" si="458"/>
        <v>2321</v>
      </c>
      <c r="FZ414" s="87"/>
      <c r="GA414" s="87"/>
      <c r="GB414" s="87"/>
      <c r="GC414" s="87"/>
      <c r="GD414" s="87">
        <f t="shared" si="459"/>
        <v>1937.5</v>
      </c>
      <c r="GE414" s="87"/>
      <c r="GF414" s="87"/>
      <c r="GG414" s="87"/>
      <c r="GH414" s="87">
        <f t="shared" si="465"/>
        <v>2588</v>
      </c>
      <c r="GI414" s="87"/>
      <c r="GJ414" s="87"/>
      <c r="GK414" s="87"/>
      <c r="GL414" s="87"/>
      <c r="GM414" s="87"/>
      <c r="GN414" s="87"/>
      <c r="GO414" s="87"/>
      <c r="GP414" s="95"/>
      <c r="GQ414" s="87">
        <f t="shared" si="454"/>
        <v>2002.6040831999999</v>
      </c>
      <c r="GR414" s="96">
        <f t="shared" si="448"/>
        <v>1730</v>
      </c>
      <c r="GS414" s="20" t="str">
        <f t="shared" si="466"/>
        <v>BIOPLAST S.A.S</v>
      </c>
      <c r="GT414" s="96">
        <f t="shared" si="457"/>
        <v>1602.0832665600001</v>
      </c>
      <c r="GU414" s="96">
        <f t="shared" si="460"/>
        <v>2076</v>
      </c>
      <c r="GV414" s="96">
        <f t="shared" si="467"/>
        <v>2231.9</v>
      </c>
      <c r="GW414" s="87">
        <f t="shared" si="468"/>
        <v>-272.60408319999988</v>
      </c>
      <c r="GX414" s="88">
        <f t="shared" si="461"/>
        <v>-0.13612480144572586</v>
      </c>
      <c r="GY414" s="96">
        <f t="shared" si="469"/>
        <v>1730</v>
      </c>
      <c r="GZ414" s="96">
        <f t="shared" si="449"/>
        <v>1730</v>
      </c>
    </row>
    <row r="415" spans="1:210" s="27" customFormat="1" ht="30" customHeight="1">
      <c r="A415" s="17">
        <v>399</v>
      </c>
      <c r="B415" s="18" t="s">
        <v>891</v>
      </c>
      <c r="C415" s="53" t="s">
        <v>892</v>
      </c>
      <c r="D415" s="55"/>
      <c r="E415" s="51">
        <v>1</v>
      </c>
      <c r="F415" s="19" t="s">
        <v>971</v>
      </c>
      <c r="G415" s="20" t="s">
        <v>981</v>
      </c>
      <c r="H415" s="60"/>
      <c r="I415" s="90" t="s">
        <v>1024</v>
      </c>
      <c r="J415" s="14">
        <v>1177</v>
      </c>
      <c r="K415" s="14"/>
      <c r="L415" s="14"/>
      <c r="M415" s="14">
        <f t="shared" ref="M415:M416" si="473">(J415*9.28%)+J415</f>
        <v>1286.2256</v>
      </c>
      <c r="N415" s="14">
        <f t="shared" ref="N415:N423" si="474">M415</f>
        <v>1286.2256</v>
      </c>
      <c r="O415" s="14">
        <f t="shared" si="450"/>
        <v>1286.2256</v>
      </c>
      <c r="P415" s="286"/>
      <c r="Q415" s="39">
        <v>1300</v>
      </c>
      <c r="R415" s="30">
        <v>0</v>
      </c>
      <c r="S415" s="31">
        <v>1300</v>
      </c>
      <c r="T415" s="31">
        <v>1300</v>
      </c>
      <c r="U415" s="4"/>
      <c r="V415" s="39"/>
      <c r="W415" s="30"/>
      <c r="X415" s="31"/>
      <c r="Y415" s="31"/>
      <c r="Z415" s="286"/>
      <c r="AA415" s="39"/>
      <c r="AB415" s="39"/>
      <c r="AC415" s="31"/>
      <c r="AD415" s="31"/>
      <c r="AE415" s="4"/>
      <c r="AF415" s="39"/>
      <c r="AG415" s="30"/>
      <c r="AH415" s="31"/>
      <c r="AI415" s="31"/>
      <c r="AJ415" s="4"/>
      <c r="AK415" s="39"/>
      <c r="AL415" s="39"/>
      <c r="AM415" s="31"/>
      <c r="AN415" s="31"/>
      <c r="AO415" s="4"/>
      <c r="AP415" s="39"/>
      <c r="AQ415" s="30"/>
      <c r="AR415" s="31"/>
      <c r="AS415" s="14"/>
      <c r="AT415" s="4"/>
      <c r="AU415" s="39">
        <v>1235</v>
      </c>
      <c r="AV415" s="30">
        <v>0</v>
      </c>
      <c r="AW415" s="31">
        <v>1235</v>
      </c>
      <c r="AX415" s="14">
        <v>1235</v>
      </c>
      <c r="AY415" s="4"/>
      <c r="AZ415" s="39"/>
      <c r="BA415" s="30"/>
      <c r="BB415" s="31"/>
      <c r="BC415" s="31"/>
      <c r="BD415" s="4"/>
      <c r="BE415" s="39"/>
      <c r="BF415" s="30"/>
      <c r="BG415" s="31"/>
      <c r="BH415" s="14"/>
      <c r="BI415" s="4"/>
      <c r="BJ415" s="39"/>
      <c r="BK415" s="30"/>
      <c r="BL415" s="31"/>
      <c r="BM415" s="14"/>
      <c r="BN415" s="4"/>
      <c r="BO415" s="39"/>
      <c r="BP415" s="30"/>
      <c r="BQ415" s="31"/>
      <c r="BR415" s="14"/>
      <c r="BS415" s="4"/>
      <c r="BT415" s="39">
        <v>1580</v>
      </c>
      <c r="BU415" s="30">
        <v>0</v>
      </c>
      <c r="BV415" s="31">
        <v>1580</v>
      </c>
      <c r="BW415" s="14">
        <v>1580</v>
      </c>
      <c r="BX415" s="4"/>
      <c r="BY415" s="39"/>
      <c r="BZ415" s="30"/>
      <c r="CA415" s="31"/>
      <c r="CB415" s="14"/>
      <c r="CC415" s="4"/>
      <c r="CD415" s="35">
        <v>1404</v>
      </c>
      <c r="CE415" s="33"/>
      <c r="CF415" s="31">
        <v>1404</v>
      </c>
      <c r="CG415" s="14">
        <v>1404</v>
      </c>
      <c r="CH415" s="4"/>
      <c r="CI415" s="39"/>
      <c r="CJ415" s="30"/>
      <c r="CK415" s="31"/>
      <c r="CL415" s="14"/>
      <c r="CM415" s="4"/>
      <c r="CN415" s="39"/>
      <c r="CO415" s="30"/>
      <c r="CP415" s="31"/>
      <c r="CQ415" s="14"/>
      <c r="CR415" s="4"/>
      <c r="CS415" s="39"/>
      <c r="CT415" s="30"/>
      <c r="CU415" s="31"/>
      <c r="CV415" s="14"/>
      <c r="CW415" s="4"/>
      <c r="CX415" s="39"/>
      <c r="CY415" s="30"/>
      <c r="CZ415" s="31"/>
      <c r="DA415" s="14"/>
      <c r="DB415" s="286"/>
      <c r="DC415" s="43">
        <v>1625</v>
      </c>
      <c r="DD415" s="43">
        <v>0</v>
      </c>
      <c r="DE415" s="14">
        <v>1625</v>
      </c>
      <c r="DF415" s="14">
        <v>1625</v>
      </c>
      <c r="DG415" s="4"/>
      <c r="DH415" s="39"/>
      <c r="DI415" s="30"/>
      <c r="DJ415" s="31"/>
      <c r="DK415" s="14"/>
      <c r="DL415" s="4"/>
      <c r="DM415" s="39"/>
      <c r="DN415" s="30"/>
      <c r="DO415" s="31"/>
      <c r="DP415" s="14"/>
      <c r="DQ415" s="4"/>
      <c r="DR415" s="39"/>
      <c r="DS415" s="30"/>
      <c r="DT415" s="31"/>
      <c r="DU415" s="14"/>
      <c r="DV415" s="4"/>
      <c r="DW415" s="45">
        <v>1350</v>
      </c>
      <c r="DX415" s="61">
        <v>0</v>
      </c>
      <c r="DY415" s="61">
        <v>1350</v>
      </c>
      <c r="DZ415" s="14">
        <v>1350</v>
      </c>
      <c r="EA415" s="4"/>
      <c r="EB415" s="39"/>
      <c r="EC415" s="44"/>
      <c r="ED415" s="31"/>
      <c r="EE415" s="14"/>
      <c r="EF415" s="4"/>
      <c r="EG415" s="39"/>
      <c r="EH415" s="30"/>
      <c r="EI415" s="31"/>
      <c r="EJ415" s="14"/>
      <c r="EK415" s="4"/>
      <c r="EL415" s="39"/>
      <c r="EM415" s="30"/>
      <c r="EN415" s="31"/>
      <c r="EO415" s="14"/>
      <c r="EP415" s="4"/>
      <c r="EQ415" s="39"/>
      <c r="ER415" s="30"/>
      <c r="ES415" s="31"/>
      <c r="ET415" s="14"/>
      <c r="EU415" s="4"/>
      <c r="EV415" s="39"/>
      <c r="EW415" s="30"/>
      <c r="EX415" s="31"/>
      <c r="EY415" s="14"/>
      <c r="EZ415" s="286"/>
      <c r="FA415" s="39"/>
      <c r="FB415" s="30"/>
      <c r="FC415" s="31"/>
      <c r="FD415" s="14"/>
      <c r="FE415" s="4"/>
      <c r="FF415" s="39"/>
      <c r="FG415" s="30"/>
      <c r="FH415" s="31"/>
      <c r="FI415" s="14"/>
      <c r="FJ415" s="94"/>
      <c r="FK415" s="87">
        <f t="shared" si="451"/>
        <v>1286.2256</v>
      </c>
      <c r="FL415" s="87">
        <f t="shared" ref="FL415:FL416" si="475">S415</f>
        <v>1300</v>
      </c>
      <c r="FM415" s="87"/>
      <c r="FN415" s="87"/>
      <c r="FO415" s="87"/>
      <c r="FP415" s="87"/>
      <c r="FQ415" s="87"/>
      <c r="FR415" s="87">
        <f t="shared" si="471"/>
        <v>1235</v>
      </c>
      <c r="FS415" s="87"/>
      <c r="FT415" s="87"/>
      <c r="FU415" s="87"/>
      <c r="FV415" s="87"/>
      <c r="FW415" s="87">
        <f t="shared" si="472"/>
        <v>1580</v>
      </c>
      <c r="FX415" s="87"/>
      <c r="FY415" s="87">
        <f t="shared" si="458"/>
        <v>1404</v>
      </c>
      <c r="FZ415" s="87"/>
      <c r="GA415" s="87"/>
      <c r="GB415" s="87"/>
      <c r="GC415" s="87"/>
      <c r="GD415" s="87">
        <f t="shared" si="459"/>
        <v>1625</v>
      </c>
      <c r="GE415" s="87"/>
      <c r="GF415" s="87"/>
      <c r="GG415" s="87"/>
      <c r="GH415" s="87">
        <f t="shared" si="465"/>
        <v>1350</v>
      </c>
      <c r="GI415" s="87"/>
      <c r="GJ415" s="87"/>
      <c r="GK415" s="87"/>
      <c r="GL415" s="87"/>
      <c r="GM415" s="87"/>
      <c r="GN415" s="87"/>
      <c r="GO415" s="87"/>
      <c r="GP415" s="95"/>
      <c r="GQ415" s="87">
        <f t="shared" si="454"/>
        <v>1286.2256</v>
      </c>
      <c r="GR415" s="96">
        <f t="shared" si="448"/>
        <v>1235</v>
      </c>
      <c r="GS415" s="20" t="str">
        <f t="shared" si="466"/>
        <v>BIOPLAST S.A.S</v>
      </c>
      <c r="GT415" s="96">
        <f t="shared" si="457"/>
        <v>1028.9804799999999</v>
      </c>
      <c r="GU415" s="96">
        <f t="shared" si="460"/>
        <v>1482</v>
      </c>
      <c r="GV415" s="96">
        <f t="shared" si="467"/>
        <v>1415.6666666666667</v>
      </c>
      <c r="GW415" s="87">
        <f t="shared" si="468"/>
        <v>-51.225599999999986</v>
      </c>
      <c r="GX415" s="88">
        <f t="shared" si="461"/>
        <v>-3.982629485838253E-2</v>
      </c>
      <c r="GY415" s="96">
        <f t="shared" si="469"/>
        <v>1235</v>
      </c>
      <c r="GZ415" s="96">
        <f t="shared" si="449"/>
        <v>1235</v>
      </c>
    </row>
    <row r="416" spans="1:210" s="27" customFormat="1" ht="30" customHeight="1">
      <c r="A416" s="17">
        <v>400</v>
      </c>
      <c r="B416" s="18" t="s">
        <v>893</v>
      </c>
      <c r="C416" s="53" t="s">
        <v>894</v>
      </c>
      <c r="D416" s="55"/>
      <c r="E416" s="51">
        <v>488</v>
      </c>
      <c r="F416" s="19" t="s">
        <v>971</v>
      </c>
      <c r="G416" s="20" t="s">
        <v>981</v>
      </c>
      <c r="H416" s="60"/>
      <c r="I416" s="90" t="s">
        <v>1031</v>
      </c>
      <c r="J416" s="14">
        <v>1867</v>
      </c>
      <c r="K416" s="14"/>
      <c r="L416" s="14"/>
      <c r="M416" s="14">
        <f t="shared" si="473"/>
        <v>2040.2575999999999</v>
      </c>
      <c r="N416" s="14">
        <f t="shared" si="474"/>
        <v>2040.2575999999999</v>
      </c>
      <c r="O416" s="14">
        <f t="shared" si="450"/>
        <v>995645.70879999991</v>
      </c>
      <c r="P416" s="286"/>
      <c r="Q416" s="39">
        <v>2000</v>
      </c>
      <c r="R416" s="30">
        <v>0</v>
      </c>
      <c r="S416" s="31">
        <v>2000</v>
      </c>
      <c r="T416" s="31">
        <v>976000</v>
      </c>
      <c r="U416" s="4"/>
      <c r="V416" s="39"/>
      <c r="W416" s="30"/>
      <c r="X416" s="31"/>
      <c r="Y416" s="31"/>
      <c r="Z416" s="286"/>
      <c r="AA416" s="39"/>
      <c r="AB416" s="39"/>
      <c r="AC416" s="31"/>
      <c r="AD416" s="31"/>
      <c r="AE416" s="4"/>
      <c r="AF416" s="39"/>
      <c r="AG416" s="30"/>
      <c r="AH416" s="31"/>
      <c r="AI416" s="31"/>
      <c r="AJ416" s="4"/>
      <c r="AK416" s="39"/>
      <c r="AL416" s="39"/>
      <c r="AM416" s="31"/>
      <c r="AN416" s="31"/>
      <c r="AO416" s="4"/>
      <c r="AP416" s="39"/>
      <c r="AQ416" s="30"/>
      <c r="AR416" s="31"/>
      <c r="AS416" s="14"/>
      <c r="AT416" s="4"/>
      <c r="AU416" s="39"/>
      <c r="AV416" s="30"/>
      <c r="AW416" s="31"/>
      <c r="AX416" s="14"/>
      <c r="AY416" s="4"/>
      <c r="AZ416" s="39"/>
      <c r="BA416" s="30"/>
      <c r="BB416" s="31"/>
      <c r="BC416" s="31"/>
      <c r="BD416" s="4"/>
      <c r="BE416" s="39"/>
      <c r="BF416" s="30"/>
      <c r="BG416" s="31"/>
      <c r="BH416" s="14"/>
      <c r="BI416" s="4"/>
      <c r="BJ416" s="39"/>
      <c r="BK416" s="30"/>
      <c r="BL416" s="31"/>
      <c r="BM416" s="14"/>
      <c r="BN416" s="4"/>
      <c r="BO416" s="39"/>
      <c r="BP416" s="30"/>
      <c r="BQ416" s="31"/>
      <c r="BR416" s="14"/>
      <c r="BS416" s="4"/>
      <c r="BT416" s="39"/>
      <c r="BU416" s="30"/>
      <c r="BV416" s="31"/>
      <c r="BW416" s="14"/>
      <c r="BX416" s="4"/>
      <c r="BY416" s="39"/>
      <c r="BZ416" s="30"/>
      <c r="CA416" s="31"/>
      <c r="CB416" s="14"/>
      <c r="CC416" s="4"/>
      <c r="CD416" s="35"/>
      <c r="CE416" s="33"/>
      <c r="CF416" s="31"/>
      <c r="CG416" s="14"/>
      <c r="CH416" s="4"/>
      <c r="CI416" s="39"/>
      <c r="CJ416" s="30"/>
      <c r="CK416" s="31"/>
      <c r="CL416" s="14"/>
      <c r="CM416" s="4"/>
      <c r="CN416" s="39"/>
      <c r="CO416" s="30"/>
      <c r="CP416" s="31"/>
      <c r="CQ416" s="14"/>
      <c r="CR416" s="4"/>
      <c r="CS416" s="39"/>
      <c r="CT416" s="30"/>
      <c r="CU416" s="31"/>
      <c r="CV416" s="14"/>
      <c r="CW416" s="4"/>
      <c r="CX416" s="39"/>
      <c r="CY416" s="30"/>
      <c r="CZ416" s="31"/>
      <c r="DA416" s="14"/>
      <c r="DB416" s="286"/>
      <c r="DC416" s="43">
        <v>1266.25</v>
      </c>
      <c r="DD416" s="43">
        <v>0</v>
      </c>
      <c r="DE416" s="14">
        <v>1266.25</v>
      </c>
      <c r="DF416" s="14">
        <v>617930</v>
      </c>
      <c r="DG416" s="4"/>
      <c r="DH416" s="39"/>
      <c r="DI416" s="30"/>
      <c r="DJ416" s="31"/>
      <c r="DK416" s="14"/>
      <c r="DL416" s="4"/>
      <c r="DM416" s="39"/>
      <c r="DN416" s="30"/>
      <c r="DO416" s="31"/>
      <c r="DP416" s="14"/>
      <c r="DQ416" s="4"/>
      <c r="DR416" s="39"/>
      <c r="DS416" s="30"/>
      <c r="DT416" s="31"/>
      <c r="DU416" s="14"/>
      <c r="DV416" s="4"/>
      <c r="DW416" s="45">
        <v>2075</v>
      </c>
      <c r="DX416" s="61">
        <v>0</v>
      </c>
      <c r="DY416" s="61">
        <v>2075</v>
      </c>
      <c r="DZ416" s="14">
        <v>1012600</v>
      </c>
      <c r="EA416" s="4"/>
      <c r="EB416" s="39"/>
      <c r="EC416" s="44"/>
      <c r="ED416" s="31"/>
      <c r="EE416" s="14"/>
      <c r="EF416" s="4"/>
      <c r="EG416" s="39"/>
      <c r="EH416" s="30"/>
      <c r="EI416" s="31"/>
      <c r="EJ416" s="14"/>
      <c r="EK416" s="4"/>
      <c r="EL416" s="39"/>
      <c r="EM416" s="30"/>
      <c r="EN416" s="31"/>
      <c r="EO416" s="14"/>
      <c r="EP416" s="4"/>
      <c r="EQ416" s="39"/>
      <c r="ER416" s="30"/>
      <c r="ES416" s="31"/>
      <c r="ET416" s="14"/>
      <c r="EU416" s="4"/>
      <c r="EV416" s="39"/>
      <c r="EW416" s="30"/>
      <c r="EX416" s="31"/>
      <c r="EY416" s="14"/>
      <c r="EZ416" s="286"/>
      <c r="FA416" s="39"/>
      <c r="FB416" s="30"/>
      <c r="FC416" s="31"/>
      <c r="FD416" s="14"/>
      <c r="FE416" s="4"/>
      <c r="FF416" s="39"/>
      <c r="FG416" s="30"/>
      <c r="FH416" s="31"/>
      <c r="FI416" s="14"/>
      <c r="FJ416" s="94"/>
      <c r="FK416" s="87">
        <f t="shared" si="451"/>
        <v>2040.2575999999999</v>
      </c>
      <c r="FL416" s="87">
        <f t="shared" si="475"/>
        <v>2000</v>
      </c>
      <c r="FM416" s="87"/>
      <c r="FN416" s="87"/>
      <c r="FO416" s="87"/>
      <c r="FP416" s="87"/>
      <c r="FQ416" s="87"/>
      <c r="FR416" s="87"/>
      <c r="FS416" s="87"/>
      <c r="FT416" s="87"/>
      <c r="FU416" s="87"/>
      <c r="FV416" s="87"/>
      <c r="FW416" s="87"/>
      <c r="FX416" s="87"/>
      <c r="FY416" s="87"/>
      <c r="FZ416" s="87"/>
      <c r="GA416" s="87"/>
      <c r="GB416" s="87"/>
      <c r="GC416" s="87"/>
      <c r="GD416" s="87"/>
      <c r="GE416" s="87"/>
      <c r="GF416" s="87"/>
      <c r="GG416" s="87"/>
      <c r="GH416" s="87">
        <f t="shared" si="465"/>
        <v>2075</v>
      </c>
      <c r="GI416" s="87"/>
      <c r="GJ416" s="87"/>
      <c r="GK416" s="87"/>
      <c r="GL416" s="87"/>
      <c r="GM416" s="87"/>
      <c r="GN416" s="87"/>
      <c r="GO416" s="87"/>
      <c r="GP416" s="95"/>
      <c r="GQ416" s="87">
        <f t="shared" si="454"/>
        <v>2040.2575999999999</v>
      </c>
      <c r="GR416" s="96">
        <f t="shared" si="448"/>
        <v>2000</v>
      </c>
      <c r="GS416" s="20" t="str">
        <f t="shared" si="466"/>
        <v>ALFA TRADING S.A.S.</v>
      </c>
      <c r="GT416" s="98">
        <f t="shared" si="457"/>
        <v>1632.2060799999999</v>
      </c>
      <c r="GU416" s="98">
        <f t="shared" ref="GU416:GU417" si="476">FK416*1.2</f>
        <v>2448.3091199999999</v>
      </c>
      <c r="GV416" s="96">
        <f t="shared" si="467"/>
        <v>2037.5</v>
      </c>
      <c r="GW416" s="87">
        <f t="shared" si="468"/>
        <v>-40.257599999999911</v>
      </c>
      <c r="GX416" s="88">
        <f t="shared" si="461"/>
        <v>-1.9731626045652231E-2</v>
      </c>
      <c r="GY416" s="96">
        <f t="shared" si="469"/>
        <v>2000</v>
      </c>
      <c r="GZ416" s="96">
        <f t="shared" si="449"/>
        <v>976000</v>
      </c>
      <c r="HB416" s="84"/>
    </row>
    <row r="417" spans="1:210" s="27" customFormat="1" ht="30" customHeight="1">
      <c r="A417" s="17">
        <v>401</v>
      </c>
      <c r="B417" s="18" t="s">
        <v>895</v>
      </c>
      <c r="C417" s="53" t="s">
        <v>896</v>
      </c>
      <c r="D417" s="55"/>
      <c r="E417" s="51">
        <v>1</v>
      </c>
      <c r="F417" s="19" t="s">
        <v>971</v>
      </c>
      <c r="G417" s="20" t="s">
        <v>981</v>
      </c>
      <c r="H417" s="60"/>
      <c r="I417" s="90" t="s">
        <v>1026</v>
      </c>
      <c r="J417" s="14">
        <v>2586</v>
      </c>
      <c r="K417" s="14"/>
      <c r="L417" s="14">
        <f t="shared" ref="L417:L421" si="477">(J417*13.12%)+J417</f>
        <v>2925.2831999999999</v>
      </c>
      <c r="M417" s="14">
        <f t="shared" ref="M417:M421" si="478">(L417*9.28%)+L417</f>
        <v>3196.7494809599998</v>
      </c>
      <c r="N417" s="14">
        <f t="shared" si="474"/>
        <v>3196.7494809599998</v>
      </c>
      <c r="O417" s="14">
        <f t="shared" si="450"/>
        <v>3196.7494809599998</v>
      </c>
      <c r="P417" s="286"/>
      <c r="Q417" s="39"/>
      <c r="R417" s="30"/>
      <c r="S417" s="31"/>
      <c r="T417" s="31"/>
      <c r="U417" s="4"/>
      <c r="V417" s="39"/>
      <c r="W417" s="30"/>
      <c r="X417" s="31"/>
      <c r="Y417" s="31"/>
      <c r="Z417" s="286"/>
      <c r="AA417" s="39"/>
      <c r="AB417" s="39"/>
      <c r="AC417" s="31"/>
      <c r="AD417" s="31"/>
      <c r="AE417" s="4"/>
      <c r="AF417" s="39"/>
      <c r="AG417" s="30"/>
      <c r="AH417" s="31"/>
      <c r="AI417" s="31"/>
      <c r="AJ417" s="4"/>
      <c r="AK417" s="39"/>
      <c r="AL417" s="39"/>
      <c r="AM417" s="31"/>
      <c r="AN417" s="31"/>
      <c r="AO417" s="4"/>
      <c r="AP417" s="39"/>
      <c r="AQ417" s="30"/>
      <c r="AR417" s="31"/>
      <c r="AS417" s="14"/>
      <c r="AT417" s="4"/>
      <c r="AU417" s="39"/>
      <c r="AV417" s="30"/>
      <c r="AW417" s="31"/>
      <c r="AX417" s="14"/>
      <c r="AY417" s="4"/>
      <c r="AZ417" s="39"/>
      <c r="BA417" s="30"/>
      <c r="BB417" s="31"/>
      <c r="BC417" s="31"/>
      <c r="BD417" s="4"/>
      <c r="BE417" s="39"/>
      <c r="BF417" s="30"/>
      <c r="BG417" s="31"/>
      <c r="BH417" s="14"/>
      <c r="BI417" s="4"/>
      <c r="BJ417" s="39"/>
      <c r="BK417" s="30"/>
      <c r="BL417" s="31"/>
      <c r="BM417" s="14"/>
      <c r="BN417" s="4"/>
      <c r="BO417" s="39"/>
      <c r="BP417" s="30"/>
      <c r="BQ417" s="31"/>
      <c r="BR417" s="14"/>
      <c r="BS417" s="4"/>
      <c r="BT417" s="39"/>
      <c r="BU417" s="30"/>
      <c r="BV417" s="31"/>
      <c r="BW417" s="14"/>
      <c r="BX417" s="4"/>
      <c r="BY417" s="39"/>
      <c r="BZ417" s="30"/>
      <c r="CA417" s="31"/>
      <c r="CB417" s="14"/>
      <c r="CC417" s="4"/>
      <c r="CD417" s="35">
        <v>2749</v>
      </c>
      <c r="CE417" s="33"/>
      <c r="CF417" s="31">
        <v>2749</v>
      </c>
      <c r="CG417" s="14">
        <v>2749</v>
      </c>
      <c r="CH417" s="4"/>
      <c r="CI417" s="39"/>
      <c r="CJ417" s="30"/>
      <c r="CK417" s="31"/>
      <c r="CL417" s="14"/>
      <c r="CM417" s="4"/>
      <c r="CN417" s="39"/>
      <c r="CO417" s="30"/>
      <c r="CP417" s="31"/>
      <c r="CQ417" s="14"/>
      <c r="CR417" s="4"/>
      <c r="CS417" s="39"/>
      <c r="CT417" s="30"/>
      <c r="CU417" s="31"/>
      <c r="CV417" s="14"/>
      <c r="CW417" s="4"/>
      <c r="CX417" s="39"/>
      <c r="CY417" s="30"/>
      <c r="CZ417" s="31"/>
      <c r="DA417" s="14"/>
      <c r="DB417" s="286"/>
      <c r="DC417" s="43">
        <v>1693.75</v>
      </c>
      <c r="DD417" s="43">
        <v>0</v>
      </c>
      <c r="DE417" s="14">
        <v>1693.75</v>
      </c>
      <c r="DF417" s="14">
        <v>1693.75</v>
      </c>
      <c r="DG417" s="4"/>
      <c r="DH417" s="39"/>
      <c r="DI417" s="30"/>
      <c r="DJ417" s="31"/>
      <c r="DK417" s="14"/>
      <c r="DL417" s="4"/>
      <c r="DM417" s="39"/>
      <c r="DN417" s="30"/>
      <c r="DO417" s="31"/>
      <c r="DP417" s="14"/>
      <c r="DQ417" s="4"/>
      <c r="DR417" s="39"/>
      <c r="DS417" s="30"/>
      <c r="DT417" s="31"/>
      <c r="DU417" s="14"/>
      <c r="DV417" s="4"/>
      <c r="DW417" s="45">
        <v>3813</v>
      </c>
      <c r="DX417" s="61">
        <v>0</v>
      </c>
      <c r="DY417" s="61">
        <v>3813</v>
      </c>
      <c r="DZ417" s="14">
        <v>3813</v>
      </c>
      <c r="EA417" s="4"/>
      <c r="EB417" s="39"/>
      <c r="EC417" s="44"/>
      <c r="ED417" s="31"/>
      <c r="EE417" s="14"/>
      <c r="EF417" s="4"/>
      <c r="EG417" s="39"/>
      <c r="EH417" s="30"/>
      <c r="EI417" s="31"/>
      <c r="EJ417" s="14"/>
      <c r="EK417" s="4"/>
      <c r="EL417" s="39"/>
      <c r="EM417" s="30"/>
      <c r="EN417" s="31"/>
      <c r="EO417" s="14"/>
      <c r="EP417" s="4"/>
      <c r="EQ417" s="39"/>
      <c r="ER417" s="30"/>
      <c r="ES417" s="31"/>
      <c r="ET417" s="14"/>
      <c r="EU417" s="4"/>
      <c r="EV417" s="39"/>
      <c r="EW417" s="30"/>
      <c r="EX417" s="31"/>
      <c r="EY417" s="14"/>
      <c r="EZ417" s="286"/>
      <c r="FA417" s="39"/>
      <c r="FB417" s="30"/>
      <c r="FC417" s="31"/>
      <c r="FD417" s="14"/>
      <c r="FE417" s="4"/>
      <c r="FF417" s="39"/>
      <c r="FG417" s="30"/>
      <c r="FH417" s="31"/>
      <c r="FI417" s="14"/>
      <c r="FJ417" s="94"/>
      <c r="FK417" s="87">
        <f t="shared" si="451"/>
        <v>3196.7494809599998</v>
      </c>
      <c r="FL417" s="87"/>
      <c r="FM417" s="87"/>
      <c r="FN417" s="87"/>
      <c r="FO417" s="87"/>
      <c r="FP417" s="87"/>
      <c r="FQ417" s="87"/>
      <c r="FR417" s="87"/>
      <c r="FS417" s="87"/>
      <c r="FT417" s="87"/>
      <c r="FU417" s="87"/>
      <c r="FV417" s="87"/>
      <c r="FW417" s="87"/>
      <c r="FX417" s="87"/>
      <c r="FY417" s="87">
        <f t="shared" si="458"/>
        <v>2749</v>
      </c>
      <c r="FZ417" s="87"/>
      <c r="GA417" s="87"/>
      <c r="GB417" s="87"/>
      <c r="GC417" s="87"/>
      <c r="GD417" s="87"/>
      <c r="GE417" s="87"/>
      <c r="GF417" s="87"/>
      <c r="GG417" s="87"/>
      <c r="GH417" s="87">
        <f t="shared" si="465"/>
        <v>3813</v>
      </c>
      <c r="GI417" s="87"/>
      <c r="GJ417" s="87"/>
      <c r="GK417" s="87"/>
      <c r="GL417" s="87"/>
      <c r="GM417" s="87"/>
      <c r="GN417" s="87"/>
      <c r="GO417" s="87"/>
      <c r="GP417" s="95"/>
      <c r="GQ417" s="87">
        <f t="shared" si="454"/>
        <v>3196.7494809599998</v>
      </c>
      <c r="GR417" s="96">
        <f t="shared" si="448"/>
        <v>2749</v>
      </c>
      <c r="GS417" s="20" t="str">
        <f t="shared" si="466"/>
        <v>IMCOLMEDICA S.A</v>
      </c>
      <c r="GT417" s="98">
        <f t="shared" si="457"/>
        <v>2557.3995847679998</v>
      </c>
      <c r="GU417" s="98">
        <f t="shared" si="476"/>
        <v>3836.0993771519998</v>
      </c>
      <c r="GV417" s="96">
        <f t="shared" si="467"/>
        <v>3281</v>
      </c>
      <c r="GW417" s="87">
        <f t="shared" si="468"/>
        <v>-447.7494809599998</v>
      </c>
      <c r="GX417" s="88">
        <f t="shared" si="461"/>
        <v>-0.1400639880061976</v>
      </c>
      <c r="GY417" s="96">
        <f t="shared" si="469"/>
        <v>2749</v>
      </c>
      <c r="GZ417" s="96">
        <f t="shared" si="449"/>
        <v>2749</v>
      </c>
      <c r="HB417" s="84"/>
    </row>
    <row r="418" spans="1:210" s="27" customFormat="1" ht="30" customHeight="1">
      <c r="A418" s="17">
        <v>402</v>
      </c>
      <c r="B418" s="18" t="s">
        <v>897</v>
      </c>
      <c r="C418" s="53" t="s">
        <v>898</v>
      </c>
      <c r="D418" s="55" t="s">
        <v>969</v>
      </c>
      <c r="E418" s="51">
        <v>1</v>
      </c>
      <c r="F418" s="19" t="s">
        <v>970</v>
      </c>
      <c r="G418" s="20" t="s">
        <v>981</v>
      </c>
      <c r="H418" s="60"/>
      <c r="I418" s="90" t="s">
        <v>1038</v>
      </c>
      <c r="J418" s="14">
        <v>25500</v>
      </c>
      <c r="K418" s="14"/>
      <c r="L418" s="14">
        <f t="shared" si="477"/>
        <v>28845.599999999999</v>
      </c>
      <c r="M418" s="14">
        <f t="shared" si="478"/>
        <v>31522.471679999999</v>
      </c>
      <c r="N418" s="14">
        <f t="shared" si="474"/>
        <v>31522.471679999999</v>
      </c>
      <c r="O418" s="14">
        <f t="shared" si="450"/>
        <v>31522.471679999999</v>
      </c>
      <c r="P418" s="286"/>
      <c r="Q418" s="39"/>
      <c r="R418" s="30"/>
      <c r="S418" s="31"/>
      <c r="T418" s="31"/>
      <c r="U418" s="4"/>
      <c r="V418" s="39"/>
      <c r="W418" s="30"/>
      <c r="X418" s="31"/>
      <c r="Y418" s="31"/>
      <c r="Z418" s="286"/>
      <c r="AA418" s="39"/>
      <c r="AB418" s="39"/>
      <c r="AC418" s="31"/>
      <c r="AD418" s="31"/>
      <c r="AE418" s="4"/>
      <c r="AF418" s="39"/>
      <c r="AG418" s="30"/>
      <c r="AH418" s="31"/>
      <c r="AI418" s="31"/>
      <c r="AJ418" s="4"/>
      <c r="AK418" s="39"/>
      <c r="AL418" s="39"/>
      <c r="AM418" s="31"/>
      <c r="AN418" s="31"/>
      <c r="AO418" s="4"/>
      <c r="AP418" s="39"/>
      <c r="AQ418" s="30"/>
      <c r="AR418" s="31"/>
      <c r="AS418" s="14"/>
      <c r="AT418" s="4"/>
      <c r="AU418" s="39"/>
      <c r="AV418" s="30"/>
      <c r="AW418" s="31"/>
      <c r="AX418" s="14"/>
      <c r="AY418" s="4"/>
      <c r="AZ418" s="39"/>
      <c r="BA418" s="30"/>
      <c r="BB418" s="31"/>
      <c r="BC418" s="31"/>
      <c r="BD418" s="4"/>
      <c r="BE418" s="39"/>
      <c r="BF418" s="30"/>
      <c r="BG418" s="31"/>
      <c r="BH418" s="14"/>
      <c r="BI418" s="4"/>
      <c r="BJ418" s="39"/>
      <c r="BK418" s="30"/>
      <c r="BL418" s="31"/>
      <c r="BM418" s="14"/>
      <c r="BN418" s="4"/>
      <c r="BO418" s="39"/>
      <c r="BP418" s="30"/>
      <c r="BQ418" s="31"/>
      <c r="BR418" s="14"/>
      <c r="BS418" s="4"/>
      <c r="BT418" s="39"/>
      <c r="BU418" s="30"/>
      <c r="BV418" s="31"/>
      <c r="BW418" s="14"/>
      <c r="BX418" s="4"/>
      <c r="BY418" s="39"/>
      <c r="BZ418" s="30"/>
      <c r="CA418" s="31"/>
      <c r="CB418" s="14"/>
      <c r="CC418" s="4"/>
      <c r="CD418" s="49"/>
      <c r="CE418" s="33"/>
      <c r="CF418" s="31"/>
      <c r="CG418" s="14"/>
      <c r="CH418" s="4"/>
      <c r="CI418" s="39"/>
      <c r="CJ418" s="30"/>
      <c r="CK418" s="31"/>
      <c r="CL418" s="14"/>
      <c r="CM418" s="4"/>
      <c r="CN418" s="39">
        <v>28000</v>
      </c>
      <c r="CO418" s="30">
        <v>0</v>
      </c>
      <c r="CP418" s="31">
        <v>28000</v>
      </c>
      <c r="CQ418" s="14">
        <v>28000</v>
      </c>
      <c r="CR418" s="4"/>
      <c r="CS418" s="39"/>
      <c r="CT418" s="30"/>
      <c r="CU418" s="31"/>
      <c r="CV418" s="14"/>
      <c r="CW418" s="4"/>
      <c r="CX418" s="39"/>
      <c r="CY418" s="30"/>
      <c r="CZ418" s="31"/>
      <c r="DA418" s="14"/>
      <c r="DB418" s="286"/>
      <c r="DC418" s="14"/>
      <c r="DD418" s="14"/>
      <c r="DE418" s="14"/>
      <c r="DF418" s="14"/>
      <c r="DG418" s="4"/>
      <c r="DH418" s="39"/>
      <c r="DI418" s="30"/>
      <c r="DJ418" s="31"/>
      <c r="DK418" s="14"/>
      <c r="DL418" s="4"/>
      <c r="DM418" s="39"/>
      <c r="DN418" s="30"/>
      <c r="DO418" s="31"/>
      <c r="DP418" s="14"/>
      <c r="DQ418" s="4"/>
      <c r="DR418" s="39"/>
      <c r="DS418" s="30"/>
      <c r="DT418" s="31"/>
      <c r="DU418" s="14"/>
      <c r="DV418" s="4"/>
      <c r="DW418" s="46"/>
      <c r="DX418" s="61"/>
      <c r="DY418" s="61"/>
      <c r="DZ418" s="14"/>
      <c r="EA418" s="4"/>
      <c r="EB418" s="39"/>
      <c r="EC418" s="44"/>
      <c r="ED418" s="31"/>
      <c r="EE418" s="14"/>
      <c r="EF418" s="4"/>
      <c r="EG418" s="39"/>
      <c r="EH418" s="30"/>
      <c r="EI418" s="31"/>
      <c r="EJ418" s="14"/>
      <c r="EK418" s="4"/>
      <c r="EL418" s="39"/>
      <c r="EM418" s="30"/>
      <c r="EN418" s="31"/>
      <c r="EO418" s="14"/>
      <c r="EP418" s="4"/>
      <c r="EQ418" s="39"/>
      <c r="ER418" s="30"/>
      <c r="ES418" s="31"/>
      <c r="ET418" s="14"/>
      <c r="EU418" s="4"/>
      <c r="EV418" s="39"/>
      <c r="EW418" s="30"/>
      <c r="EX418" s="31"/>
      <c r="EY418" s="14"/>
      <c r="EZ418" s="286"/>
      <c r="FA418" s="39"/>
      <c r="FB418" s="30"/>
      <c r="FC418" s="31"/>
      <c r="FD418" s="14"/>
      <c r="FE418" s="4"/>
      <c r="FF418" s="39"/>
      <c r="FG418" s="30"/>
      <c r="FH418" s="31"/>
      <c r="FI418" s="14"/>
      <c r="FJ418" s="94"/>
      <c r="FK418" s="87">
        <f t="shared" si="451"/>
        <v>31522.471679999999</v>
      </c>
      <c r="FL418" s="87"/>
      <c r="FM418" s="87"/>
      <c r="FN418" s="87"/>
      <c r="FO418" s="87"/>
      <c r="FP418" s="87"/>
      <c r="FQ418" s="87"/>
      <c r="FR418" s="87"/>
      <c r="FS418" s="87"/>
      <c r="FT418" s="87"/>
      <c r="FU418" s="87"/>
      <c r="FV418" s="87"/>
      <c r="FW418" s="87"/>
      <c r="FX418" s="87"/>
      <c r="FY418" s="87"/>
      <c r="FZ418" s="87"/>
      <c r="GA418" s="87">
        <f t="shared" si="455"/>
        <v>28000</v>
      </c>
      <c r="GB418" s="87"/>
      <c r="GC418" s="87"/>
      <c r="GD418" s="87"/>
      <c r="GE418" s="87"/>
      <c r="GF418" s="87"/>
      <c r="GG418" s="87"/>
      <c r="GH418" s="87"/>
      <c r="GI418" s="87"/>
      <c r="GJ418" s="87"/>
      <c r="GK418" s="87"/>
      <c r="GL418" s="87"/>
      <c r="GM418" s="87"/>
      <c r="GN418" s="87"/>
      <c r="GO418" s="87"/>
      <c r="GP418" s="95"/>
      <c r="GQ418" s="87">
        <f t="shared" si="454"/>
        <v>31522.471679999999</v>
      </c>
      <c r="GR418" s="96">
        <f t="shared" si="448"/>
        <v>28000</v>
      </c>
      <c r="GS418" s="20" t="str">
        <f t="shared" si="466"/>
        <v>LABORATORIOS GOTHAPLAST LTDA</v>
      </c>
      <c r="GT418" s="96">
        <f t="shared" si="457"/>
        <v>25217.977343999999</v>
      </c>
      <c r="GU418" s="96">
        <f t="shared" si="460"/>
        <v>33600</v>
      </c>
      <c r="GV418" s="96">
        <f t="shared" si="467"/>
        <v>28000</v>
      </c>
      <c r="GW418" s="87">
        <f t="shared" si="468"/>
        <v>-3522.4716799999987</v>
      </c>
      <c r="GX418" s="88">
        <f t="shared" si="461"/>
        <v>-0.11174478054127</v>
      </c>
      <c r="GY418" s="96">
        <f t="shared" si="469"/>
        <v>28000</v>
      </c>
      <c r="GZ418" s="96">
        <f t="shared" si="449"/>
        <v>28000</v>
      </c>
    </row>
    <row r="419" spans="1:210" s="27" customFormat="1" ht="30" customHeight="1">
      <c r="A419" s="17">
        <v>403</v>
      </c>
      <c r="B419" s="18" t="s">
        <v>899</v>
      </c>
      <c r="C419" s="53" t="s">
        <v>900</v>
      </c>
      <c r="D419" s="55"/>
      <c r="E419" s="51">
        <v>2</v>
      </c>
      <c r="F419" s="19" t="s">
        <v>970</v>
      </c>
      <c r="G419" s="20" t="s">
        <v>981</v>
      </c>
      <c r="H419" s="60"/>
      <c r="I419" s="90" t="s">
        <v>1038</v>
      </c>
      <c r="J419" s="14">
        <v>38500</v>
      </c>
      <c r="K419" s="14"/>
      <c r="L419" s="14">
        <f t="shared" si="477"/>
        <v>43551.199999999997</v>
      </c>
      <c r="M419" s="14">
        <f t="shared" si="478"/>
        <v>47592.751359999995</v>
      </c>
      <c r="N419" s="14">
        <f t="shared" si="474"/>
        <v>47592.751359999995</v>
      </c>
      <c r="O419" s="14">
        <f t="shared" si="450"/>
        <v>95185.502719999989</v>
      </c>
      <c r="P419" s="286"/>
      <c r="Q419" s="39"/>
      <c r="R419" s="30"/>
      <c r="S419" s="31"/>
      <c r="T419" s="31"/>
      <c r="U419" s="4"/>
      <c r="V419" s="39"/>
      <c r="W419" s="30"/>
      <c r="X419" s="31"/>
      <c r="Y419" s="31"/>
      <c r="Z419" s="286"/>
      <c r="AA419" s="39"/>
      <c r="AB419" s="39"/>
      <c r="AC419" s="31"/>
      <c r="AD419" s="31"/>
      <c r="AE419" s="4"/>
      <c r="AF419" s="39"/>
      <c r="AG419" s="30"/>
      <c r="AH419" s="31"/>
      <c r="AI419" s="31"/>
      <c r="AJ419" s="4"/>
      <c r="AK419" s="39"/>
      <c r="AL419" s="39"/>
      <c r="AM419" s="31"/>
      <c r="AN419" s="31"/>
      <c r="AO419" s="4"/>
      <c r="AP419" s="39"/>
      <c r="AQ419" s="30"/>
      <c r="AR419" s="31"/>
      <c r="AS419" s="14"/>
      <c r="AT419" s="4"/>
      <c r="AU419" s="39"/>
      <c r="AV419" s="30"/>
      <c r="AW419" s="31"/>
      <c r="AX419" s="14"/>
      <c r="AY419" s="4"/>
      <c r="AZ419" s="39"/>
      <c r="BA419" s="30"/>
      <c r="BB419" s="31"/>
      <c r="BC419" s="31"/>
      <c r="BD419" s="4"/>
      <c r="BE419" s="39"/>
      <c r="BF419" s="30"/>
      <c r="BG419" s="31"/>
      <c r="BH419" s="14"/>
      <c r="BI419" s="4"/>
      <c r="BJ419" s="39"/>
      <c r="BK419" s="30"/>
      <c r="BL419" s="31"/>
      <c r="BM419" s="14"/>
      <c r="BN419" s="4"/>
      <c r="BO419" s="39"/>
      <c r="BP419" s="30"/>
      <c r="BQ419" s="31"/>
      <c r="BR419" s="14"/>
      <c r="BS419" s="4"/>
      <c r="BT419" s="39"/>
      <c r="BU419" s="30"/>
      <c r="BV419" s="31"/>
      <c r="BW419" s="14"/>
      <c r="BX419" s="4"/>
      <c r="BY419" s="39"/>
      <c r="BZ419" s="30"/>
      <c r="CA419" s="31"/>
      <c r="CB419" s="14"/>
      <c r="CC419" s="4"/>
      <c r="CD419" s="49"/>
      <c r="CE419" s="33"/>
      <c r="CF419" s="31"/>
      <c r="CG419" s="14"/>
      <c r="CH419" s="4"/>
      <c r="CI419" s="39"/>
      <c r="CJ419" s="30"/>
      <c r="CK419" s="31"/>
      <c r="CL419" s="14"/>
      <c r="CM419" s="4"/>
      <c r="CN419" s="39">
        <v>41000</v>
      </c>
      <c r="CO419" s="30">
        <v>0</v>
      </c>
      <c r="CP419" s="31">
        <v>41000</v>
      </c>
      <c r="CQ419" s="14">
        <v>82000</v>
      </c>
      <c r="CR419" s="4"/>
      <c r="CS419" s="39"/>
      <c r="CT419" s="30"/>
      <c r="CU419" s="31"/>
      <c r="CV419" s="14"/>
      <c r="CW419" s="4"/>
      <c r="CX419" s="39"/>
      <c r="CY419" s="30"/>
      <c r="CZ419" s="31"/>
      <c r="DA419" s="14"/>
      <c r="DB419" s="286"/>
      <c r="DC419" s="43"/>
      <c r="DD419" s="43"/>
      <c r="DE419" s="14"/>
      <c r="DF419" s="14"/>
      <c r="DG419" s="4"/>
      <c r="DH419" s="39"/>
      <c r="DI419" s="30"/>
      <c r="DJ419" s="31"/>
      <c r="DK419" s="14"/>
      <c r="DL419" s="4"/>
      <c r="DM419" s="39"/>
      <c r="DN419" s="30"/>
      <c r="DO419" s="31"/>
      <c r="DP419" s="14"/>
      <c r="DQ419" s="4"/>
      <c r="DR419" s="39"/>
      <c r="DS419" s="30"/>
      <c r="DT419" s="31"/>
      <c r="DU419" s="14"/>
      <c r="DV419" s="4"/>
      <c r="DW419" s="46"/>
      <c r="DX419" s="61"/>
      <c r="DY419" s="61"/>
      <c r="DZ419" s="14"/>
      <c r="EA419" s="4"/>
      <c r="EB419" s="39"/>
      <c r="EC419" s="44"/>
      <c r="ED419" s="31"/>
      <c r="EE419" s="14"/>
      <c r="EF419" s="4"/>
      <c r="EG419" s="39"/>
      <c r="EH419" s="30"/>
      <c r="EI419" s="31"/>
      <c r="EJ419" s="14"/>
      <c r="EK419" s="4"/>
      <c r="EL419" s="39"/>
      <c r="EM419" s="30"/>
      <c r="EN419" s="31"/>
      <c r="EO419" s="14"/>
      <c r="EP419" s="4"/>
      <c r="EQ419" s="39"/>
      <c r="ER419" s="30"/>
      <c r="ES419" s="31"/>
      <c r="ET419" s="14"/>
      <c r="EU419" s="4"/>
      <c r="EV419" s="39"/>
      <c r="EW419" s="30"/>
      <c r="EX419" s="31"/>
      <c r="EY419" s="14"/>
      <c r="EZ419" s="286"/>
      <c r="FA419" s="39"/>
      <c r="FB419" s="30"/>
      <c r="FC419" s="31"/>
      <c r="FD419" s="14"/>
      <c r="FE419" s="4"/>
      <c r="FF419" s="39"/>
      <c r="FG419" s="30"/>
      <c r="FH419" s="31"/>
      <c r="FI419" s="14"/>
      <c r="FJ419" s="94"/>
      <c r="FK419" s="87">
        <f t="shared" si="451"/>
        <v>47592.751359999995</v>
      </c>
      <c r="FL419" s="87"/>
      <c r="FM419" s="87"/>
      <c r="FN419" s="87"/>
      <c r="FO419" s="87"/>
      <c r="FP419" s="87"/>
      <c r="FQ419" s="87"/>
      <c r="FR419" s="87"/>
      <c r="FS419" s="87"/>
      <c r="FT419" s="87"/>
      <c r="FU419" s="87"/>
      <c r="FV419" s="87"/>
      <c r="FW419" s="87"/>
      <c r="FX419" s="87"/>
      <c r="FY419" s="87"/>
      <c r="FZ419" s="87"/>
      <c r="GA419" s="87">
        <f t="shared" si="455"/>
        <v>41000</v>
      </c>
      <c r="GB419" s="87"/>
      <c r="GC419" s="87"/>
      <c r="GD419" s="87"/>
      <c r="GE419" s="87"/>
      <c r="GF419" s="87"/>
      <c r="GG419" s="87"/>
      <c r="GH419" s="87"/>
      <c r="GI419" s="87"/>
      <c r="GJ419" s="87"/>
      <c r="GK419" s="87"/>
      <c r="GL419" s="87"/>
      <c r="GM419" s="87"/>
      <c r="GN419" s="87"/>
      <c r="GO419" s="87"/>
      <c r="GP419" s="95"/>
      <c r="GQ419" s="87">
        <f t="shared" si="454"/>
        <v>47592.751359999995</v>
      </c>
      <c r="GR419" s="96">
        <f t="shared" si="448"/>
        <v>41000</v>
      </c>
      <c r="GS419" s="20" t="str">
        <f t="shared" si="466"/>
        <v>LABORATORIOS GOTHAPLAST LTDA</v>
      </c>
      <c r="GT419" s="96">
        <f t="shared" si="457"/>
        <v>38074.201087999994</v>
      </c>
      <c r="GU419" s="96">
        <f t="shared" si="460"/>
        <v>49200</v>
      </c>
      <c r="GV419" s="96">
        <f t="shared" si="467"/>
        <v>41000</v>
      </c>
      <c r="GW419" s="87">
        <f t="shared" si="468"/>
        <v>-6592.7513599999947</v>
      </c>
      <c r="GX419" s="88">
        <f t="shared" si="461"/>
        <v>-0.13852427463441347</v>
      </c>
      <c r="GY419" s="96">
        <f t="shared" si="469"/>
        <v>41000</v>
      </c>
      <c r="GZ419" s="96">
        <f t="shared" si="449"/>
        <v>82000</v>
      </c>
    </row>
    <row r="420" spans="1:210" s="27" customFormat="1" ht="30" customHeight="1">
      <c r="A420" s="17">
        <v>404</v>
      </c>
      <c r="B420" s="18" t="s">
        <v>901</v>
      </c>
      <c r="C420" s="53" t="s">
        <v>902</v>
      </c>
      <c r="D420" s="55"/>
      <c r="E420" s="51">
        <v>20</v>
      </c>
      <c r="F420" s="19" t="s">
        <v>970</v>
      </c>
      <c r="G420" s="20" t="s">
        <v>981</v>
      </c>
      <c r="H420" s="60"/>
      <c r="I420" s="90" t="s">
        <v>1038</v>
      </c>
      <c r="J420" s="14">
        <v>77000</v>
      </c>
      <c r="K420" s="14"/>
      <c r="L420" s="14">
        <f t="shared" si="477"/>
        <v>87102.399999999994</v>
      </c>
      <c r="M420" s="14">
        <f t="shared" si="478"/>
        <v>95185.502719999989</v>
      </c>
      <c r="N420" s="14">
        <f t="shared" si="474"/>
        <v>95185.502719999989</v>
      </c>
      <c r="O420" s="14">
        <f t="shared" si="450"/>
        <v>1903710.0543999998</v>
      </c>
      <c r="P420" s="286"/>
      <c r="Q420" s="39"/>
      <c r="R420" s="30"/>
      <c r="S420" s="31"/>
      <c r="T420" s="31"/>
      <c r="U420" s="4"/>
      <c r="V420" s="39"/>
      <c r="W420" s="30"/>
      <c r="X420" s="31"/>
      <c r="Y420" s="31"/>
      <c r="Z420" s="286"/>
      <c r="AA420" s="39"/>
      <c r="AB420" s="39"/>
      <c r="AC420" s="31"/>
      <c r="AD420" s="31"/>
      <c r="AE420" s="4"/>
      <c r="AF420" s="39"/>
      <c r="AG420" s="30"/>
      <c r="AH420" s="31"/>
      <c r="AI420" s="31"/>
      <c r="AJ420" s="4"/>
      <c r="AK420" s="39"/>
      <c r="AL420" s="39"/>
      <c r="AM420" s="31"/>
      <c r="AN420" s="31"/>
      <c r="AO420" s="4"/>
      <c r="AP420" s="39"/>
      <c r="AQ420" s="30"/>
      <c r="AR420" s="31"/>
      <c r="AS420" s="14"/>
      <c r="AT420" s="4"/>
      <c r="AU420" s="39"/>
      <c r="AV420" s="30"/>
      <c r="AW420" s="31"/>
      <c r="AX420" s="14"/>
      <c r="AY420" s="4"/>
      <c r="AZ420" s="39"/>
      <c r="BA420" s="30"/>
      <c r="BB420" s="31"/>
      <c r="BC420" s="31"/>
      <c r="BD420" s="4"/>
      <c r="BE420" s="39"/>
      <c r="BF420" s="30"/>
      <c r="BG420" s="31"/>
      <c r="BH420" s="14"/>
      <c r="BI420" s="4"/>
      <c r="BJ420" s="39"/>
      <c r="BK420" s="30"/>
      <c r="BL420" s="31"/>
      <c r="BM420" s="14"/>
      <c r="BN420" s="4"/>
      <c r="BO420" s="39"/>
      <c r="BP420" s="30"/>
      <c r="BQ420" s="31"/>
      <c r="BR420" s="14"/>
      <c r="BS420" s="4"/>
      <c r="BT420" s="39"/>
      <c r="BU420" s="30"/>
      <c r="BV420" s="31"/>
      <c r="BW420" s="14"/>
      <c r="BX420" s="4"/>
      <c r="BY420" s="39"/>
      <c r="BZ420" s="30"/>
      <c r="CA420" s="31"/>
      <c r="CB420" s="14"/>
      <c r="CC420" s="4"/>
      <c r="CD420" s="49"/>
      <c r="CE420" s="33"/>
      <c r="CF420" s="31"/>
      <c r="CG420" s="14"/>
      <c r="CH420" s="4"/>
      <c r="CI420" s="39"/>
      <c r="CJ420" s="30"/>
      <c r="CK420" s="31"/>
      <c r="CL420" s="14"/>
      <c r="CM420" s="4"/>
      <c r="CN420" s="39">
        <v>83000</v>
      </c>
      <c r="CO420" s="30">
        <v>0</v>
      </c>
      <c r="CP420" s="31">
        <v>83000</v>
      </c>
      <c r="CQ420" s="14">
        <v>1660000</v>
      </c>
      <c r="CR420" s="4"/>
      <c r="CS420" s="39"/>
      <c r="CT420" s="30"/>
      <c r="CU420" s="31"/>
      <c r="CV420" s="14"/>
      <c r="CW420" s="4"/>
      <c r="CX420" s="39"/>
      <c r="CY420" s="30"/>
      <c r="CZ420" s="31"/>
      <c r="DA420" s="14"/>
      <c r="DB420" s="286"/>
      <c r="DC420" s="43"/>
      <c r="DD420" s="43"/>
      <c r="DE420" s="14"/>
      <c r="DF420" s="14"/>
      <c r="DG420" s="4"/>
      <c r="DH420" s="39"/>
      <c r="DI420" s="30"/>
      <c r="DJ420" s="31"/>
      <c r="DK420" s="14"/>
      <c r="DL420" s="4"/>
      <c r="DM420" s="39"/>
      <c r="DN420" s="30"/>
      <c r="DO420" s="31"/>
      <c r="DP420" s="14"/>
      <c r="DQ420" s="4"/>
      <c r="DR420" s="39"/>
      <c r="DS420" s="30"/>
      <c r="DT420" s="31"/>
      <c r="DU420" s="14"/>
      <c r="DV420" s="4"/>
      <c r="DW420" s="46"/>
      <c r="DX420" s="61"/>
      <c r="DY420" s="61"/>
      <c r="DZ420" s="14"/>
      <c r="EA420" s="4"/>
      <c r="EB420" s="39"/>
      <c r="EC420" s="44"/>
      <c r="ED420" s="31"/>
      <c r="EE420" s="14"/>
      <c r="EF420" s="4"/>
      <c r="EG420" s="39"/>
      <c r="EH420" s="30"/>
      <c r="EI420" s="31"/>
      <c r="EJ420" s="14"/>
      <c r="EK420" s="4"/>
      <c r="EL420" s="39"/>
      <c r="EM420" s="30"/>
      <c r="EN420" s="31"/>
      <c r="EO420" s="14"/>
      <c r="EP420" s="4"/>
      <c r="EQ420" s="39"/>
      <c r="ER420" s="30"/>
      <c r="ES420" s="31"/>
      <c r="ET420" s="14"/>
      <c r="EU420" s="4"/>
      <c r="EV420" s="39"/>
      <c r="EW420" s="30"/>
      <c r="EX420" s="31"/>
      <c r="EY420" s="14"/>
      <c r="EZ420" s="286"/>
      <c r="FA420" s="39"/>
      <c r="FB420" s="30"/>
      <c r="FC420" s="31"/>
      <c r="FD420" s="14"/>
      <c r="FE420" s="4"/>
      <c r="FF420" s="39"/>
      <c r="FG420" s="30"/>
      <c r="FH420" s="31"/>
      <c r="FI420" s="14"/>
      <c r="FJ420" s="94"/>
      <c r="FK420" s="87">
        <f t="shared" si="451"/>
        <v>95185.502719999989</v>
      </c>
      <c r="FL420" s="87"/>
      <c r="FM420" s="87"/>
      <c r="FN420" s="87"/>
      <c r="FO420" s="87"/>
      <c r="FP420" s="87"/>
      <c r="FQ420" s="87"/>
      <c r="FR420" s="87"/>
      <c r="FS420" s="87"/>
      <c r="FT420" s="87"/>
      <c r="FU420" s="87"/>
      <c r="FV420" s="87"/>
      <c r="FW420" s="87"/>
      <c r="FX420" s="87"/>
      <c r="FY420" s="87"/>
      <c r="FZ420" s="87"/>
      <c r="GA420" s="87">
        <f t="shared" si="455"/>
        <v>83000</v>
      </c>
      <c r="GB420" s="87"/>
      <c r="GC420" s="87"/>
      <c r="GD420" s="87"/>
      <c r="GE420" s="87"/>
      <c r="GF420" s="87"/>
      <c r="GG420" s="87"/>
      <c r="GH420" s="87"/>
      <c r="GI420" s="87"/>
      <c r="GJ420" s="87"/>
      <c r="GK420" s="87"/>
      <c r="GL420" s="87"/>
      <c r="GM420" s="87"/>
      <c r="GN420" s="87"/>
      <c r="GO420" s="87"/>
      <c r="GP420" s="95"/>
      <c r="GQ420" s="87">
        <f t="shared" si="454"/>
        <v>95185.502719999989</v>
      </c>
      <c r="GR420" s="96">
        <f t="shared" si="448"/>
        <v>83000</v>
      </c>
      <c r="GS420" s="20" t="str">
        <f t="shared" si="466"/>
        <v>LABORATORIOS GOTHAPLAST LTDA</v>
      </c>
      <c r="GT420" s="96">
        <f t="shared" si="457"/>
        <v>76148.402175999989</v>
      </c>
      <c r="GU420" s="96">
        <f t="shared" si="460"/>
        <v>99600</v>
      </c>
      <c r="GV420" s="96">
        <f t="shared" si="467"/>
        <v>83000</v>
      </c>
      <c r="GW420" s="87">
        <f t="shared" si="468"/>
        <v>-12185.502719999989</v>
      </c>
      <c r="GX420" s="88">
        <f t="shared" si="461"/>
        <v>-0.12801847310556486</v>
      </c>
      <c r="GY420" s="96">
        <f t="shared" si="469"/>
        <v>83000</v>
      </c>
      <c r="GZ420" s="96">
        <f t="shared" si="449"/>
        <v>1660000</v>
      </c>
    </row>
    <row r="421" spans="1:210" s="27" customFormat="1" ht="30" customHeight="1">
      <c r="A421" s="17">
        <v>405</v>
      </c>
      <c r="B421" s="18" t="s">
        <v>903</v>
      </c>
      <c r="C421" s="53" t="s">
        <v>904</v>
      </c>
      <c r="D421" s="55" t="s">
        <v>1017</v>
      </c>
      <c r="E421" s="51">
        <v>1</v>
      </c>
      <c r="F421" s="19" t="s">
        <v>970</v>
      </c>
      <c r="G421" s="20" t="s">
        <v>981</v>
      </c>
      <c r="H421" s="60"/>
      <c r="I421" s="90" t="s">
        <v>1038</v>
      </c>
      <c r="J421" s="14">
        <v>38500</v>
      </c>
      <c r="K421" s="14"/>
      <c r="L421" s="14">
        <f t="shared" si="477"/>
        <v>43551.199999999997</v>
      </c>
      <c r="M421" s="14">
        <f t="shared" si="478"/>
        <v>47592.751359999995</v>
      </c>
      <c r="N421" s="14">
        <f t="shared" si="474"/>
        <v>47592.751359999995</v>
      </c>
      <c r="O421" s="14">
        <f t="shared" si="450"/>
        <v>47592.751359999995</v>
      </c>
      <c r="P421" s="286"/>
      <c r="Q421" s="39"/>
      <c r="R421" s="30"/>
      <c r="S421" s="31"/>
      <c r="T421" s="31"/>
      <c r="U421" s="4"/>
      <c r="V421" s="39"/>
      <c r="W421" s="30"/>
      <c r="X421" s="31"/>
      <c r="Y421" s="31"/>
      <c r="Z421" s="286"/>
      <c r="AA421" s="39"/>
      <c r="AB421" s="39"/>
      <c r="AC421" s="31"/>
      <c r="AD421" s="31"/>
      <c r="AE421" s="4"/>
      <c r="AF421" s="39"/>
      <c r="AG421" s="30"/>
      <c r="AH421" s="31"/>
      <c r="AI421" s="31"/>
      <c r="AJ421" s="4"/>
      <c r="AK421" s="39"/>
      <c r="AL421" s="39"/>
      <c r="AM421" s="31"/>
      <c r="AN421" s="31"/>
      <c r="AO421" s="4"/>
      <c r="AP421" s="39"/>
      <c r="AQ421" s="30"/>
      <c r="AR421" s="31"/>
      <c r="AS421" s="14"/>
      <c r="AT421" s="4"/>
      <c r="AU421" s="39"/>
      <c r="AV421" s="30"/>
      <c r="AW421" s="31"/>
      <c r="AX421" s="14"/>
      <c r="AY421" s="4"/>
      <c r="AZ421" s="39"/>
      <c r="BA421" s="30"/>
      <c r="BB421" s="31"/>
      <c r="BC421" s="31"/>
      <c r="BD421" s="4"/>
      <c r="BE421" s="39"/>
      <c r="BF421" s="30"/>
      <c r="BG421" s="31"/>
      <c r="BH421" s="14"/>
      <c r="BI421" s="4"/>
      <c r="BJ421" s="39"/>
      <c r="BK421" s="30"/>
      <c r="BL421" s="31"/>
      <c r="BM421" s="14"/>
      <c r="BN421" s="4"/>
      <c r="BO421" s="39"/>
      <c r="BP421" s="30"/>
      <c r="BQ421" s="31"/>
      <c r="BR421" s="14"/>
      <c r="BS421" s="4"/>
      <c r="BT421" s="39"/>
      <c r="BU421" s="30"/>
      <c r="BV421" s="31"/>
      <c r="BW421" s="14"/>
      <c r="BX421" s="4"/>
      <c r="BY421" s="39"/>
      <c r="BZ421" s="30"/>
      <c r="CA421" s="31"/>
      <c r="CB421" s="14"/>
      <c r="CC421" s="4"/>
      <c r="CD421" s="49"/>
      <c r="CE421" s="33"/>
      <c r="CF421" s="31"/>
      <c r="CG421" s="14"/>
      <c r="CH421" s="4"/>
      <c r="CI421" s="39"/>
      <c r="CJ421" s="30"/>
      <c r="CK421" s="31"/>
      <c r="CL421" s="14"/>
      <c r="CM421" s="4"/>
      <c r="CN421" s="39">
        <v>64000</v>
      </c>
      <c r="CO421" s="30">
        <v>0</v>
      </c>
      <c r="CP421" s="31">
        <v>64000</v>
      </c>
      <c r="CQ421" s="14">
        <v>64000</v>
      </c>
      <c r="CR421" s="4"/>
      <c r="CS421" s="39"/>
      <c r="CT421" s="30"/>
      <c r="CU421" s="31"/>
      <c r="CV421" s="14"/>
      <c r="CW421" s="4"/>
      <c r="CX421" s="39"/>
      <c r="CY421" s="30"/>
      <c r="CZ421" s="31"/>
      <c r="DA421" s="14"/>
      <c r="DB421" s="286"/>
      <c r="DC421" s="43"/>
      <c r="DD421" s="43"/>
      <c r="DE421" s="14"/>
      <c r="DF421" s="14"/>
      <c r="DG421" s="4"/>
      <c r="DH421" s="39"/>
      <c r="DI421" s="30"/>
      <c r="DJ421" s="31"/>
      <c r="DK421" s="14"/>
      <c r="DL421" s="4"/>
      <c r="DM421" s="39"/>
      <c r="DN421" s="30"/>
      <c r="DO421" s="31"/>
      <c r="DP421" s="14"/>
      <c r="DQ421" s="4"/>
      <c r="DR421" s="39"/>
      <c r="DS421" s="30"/>
      <c r="DT421" s="31"/>
      <c r="DU421" s="14"/>
      <c r="DV421" s="4"/>
      <c r="DW421" s="46"/>
      <c r="DX421" s="61"/>
      <c r="DY421" s="61"/>
      <c r="DZ421" s="14"/>
      <c r="EA421" s="4"/>
      <c r="EB421" s="39"/>
      <c r="EC421" s="44"/>
      <c r="ED421" s="31"/>
      <c r="EE421" s="14"/>
      <c r="EF421" s="4"/>
      <c r="EG421" s="39"/>
      <c r="EH421" s="30"/>
      <c r="EI421" s="31"/>
      <c r="EJ421" s="14"/>
      <c r="EK421" s="4"/>
      <c r="EL421" s="39"/>
      <c r="EM421" s="30"/>
      <c r="EN421" s="31"/>
      <c r="EO421" s="14"/>
      <c r="EP421" s="4"/>
      <c r="EQ421" s="39"/>
      <c r="ER421" s="30"/>
      <c r="ES421" s="31"/>
      <c r="ET421" s="14"/>
      <c r="EU421" s="4"/>
      <c r="EV421" s="39"/>
      <c r="EW421" s="30"/>
      <c r="EX421" s="31"/>
      <c r="EY421" s="14"/>
      <c r="EZ421" s="286"/>
      <c r="FA421" s="39"/>
      <c r="FB421" s="30"/>
      <c r="FC421" s="31"/>
      <c r="FD421" s="14"/>
      <c r="FE421" s="4"/>
      <c r="FF421" s="39"/>
      <c r="FG421" s="30"/>
      <c r="FH421" s="31"/>
      <c r="FI421" s="14"/>
      <c r="FJ421" s="94"/>
      <c r="FK421" s="87">
        <f t="shared" si="451"/>
        <v>47592.751359999995</v>
      </c>
      <c r="FL421" s="87"/>
      <c r="FM421" s="87"/>
      <c r="FN421" s="87"/>
      <c r="FO421" s="87"/>
      <c r="FP421" s="87"/>
      <c r="FQ421" s="87"/>
      <c r="FR421" s="87"/>
      <c r="FS421" s="87"/>
      <c r="FT421" s="87"/>
      <c r="FU421" s="87"/>
      <c r="FV421" s="87"/>
      <c r="FW421" s="87"/>
      <c r="FX421" s="87"/>
      <c r="FY421" s="87"/>
      <c r="FZ421" s="87"/>
      <c r="GA421" s="87">
        <f t="shared" si="455"/>
        <v>64000</v>
      </c>
      <c r="GB421" s="87"/>
      <c r="GC421" s="87"/>
      <c r="GD421" s="87"/>
      <c r="GE421" s="87"/>
      <c r="GF421" s="87"/>
      <c r="GG421" s="87"/>
      <c r="GH421" s="87"/>
      <c r="GI421" s="87"/>
      <c r="GJ421" s="87"/>
      <c r="GK421" s="87"/>
      <c r="GL421" s="87"/>
      <c r="GM421" s="87"/>
      <c r="GN421" s="87"/>
      <c r="GO421" s="87"/>
      <c r="GP421" s="95"/>
      <c r="GQ421" s="87">
        <f t="shared" si="454"/>
        <v>47592.751359999995</v>
      </c>
      <c r="GR421" s="96">
        <f t="shared" si="448"/>
        <v>64000</v>
      </c>
      <c r="GS421" s="20" t="str">
        <f t="shared" si="466"/>
        <v>LABORATORIOS GOTHAPLAST LTDA</v>
      </c>
      <c r="GT421" s="96">
        <f t="shared" si="457"/>
        <v>38074.201087999994</v>
      </c>
      <c r="GU421" s="96">
        <f t="shared" si="460"/>
        <v>76800</v>
      </c>
      <c r="GV421" s="96">
        <f t="shared" si="467"/>
        <v>64000</v>
      </c>
      <c r="GW421" s="87">
        <f>GV421-GR421</f>
        <v>0</v>
      </c>
      <c r="GX421" s="88">
        <f>GW421/GR421</f>
        <v>0</v>
      </c>
      <c r="GY421" s="96">
        <f t="shared" si="469"/>
        <v>64000</v>
      </c>
      <c r="GZ421" s="96">
        <f t="shared" si="449"/>
        <v>64000</v>
      </c>
    </row>
    <row r="422" spans="1:210" s="27" customFormat="1" ht="30" customHeight="1">
      <c r="A422" s="17">
        <v>406</v>
      </c>
      <c r="B422" s="18" t="s">
        <v>905</v>
      </c>
      <c r="C422" s="53" t="s">
        <v>906</v>
      </c>
      <c r="D422" s="55"/>
      <c r="E422" s="51">
        <v>269</v>
      </c>
      <c r="F422" s="19" t="s">
        <v>973</v>
      </c>
      <c r="G422" s="20" t="s">
        <v>981</v>
      </c>
      <c r="H422" s="60"/>
      <c r="I422" s="90" t="s">
        <v>1033</v>
      </c>
      <c r="J422" s="14">
        <v>3438</v>
      </c>
      <c r="K422" s="14"/>
      <c r="L422" s="14"/>
      <c r="M422" s="14">
        <f t="shared" ref="M422:M423" si="479">(J422*9.28%)+J422</f>
        <v>3757.0464000000002</v>
      </c>
      <c r="N422" s="14">
        <f t="shared" si="474"/>
        <v>3757.0464000000002</v>
      </c>
      <c r="O422" s="14">
        <f t="shared" si="450"/>
        <v>1010645.4816000001</v>
      </c>
      <c r="P422" s="286"/>
      <c r="Q422" s="39"/>
      <c r="R422" s="30"/>
      <c r="S422" s="31"/>
      <c r="T422" s="31"/>
      <c r="U422" s="4"/>
      <c r="V422" s="39"/>
      <c r="W422" s="30"/>
      <c r="X422" s="31"/>
      <c r="Y422" s="31"/>
      <c r="Z422" s="286"/>
      <c r="AA422" s="39"/>
      <c r="AB422" s="39"/>
      <c r="AC422" s="31"/>
      <c r="AD422" s="31"/>
      <c r="AE422" s="4"/>
      <c r="AF422" s="39"/>
      <c r="AG422" s="30"/>
      <c r="AH422" s="31"/>
      <c r="AI422" s="31"/>
      <c r="AJ422" s="4"/>
      <c r="AK422" s="39"/>
      <c r="AL422" s="39"/>
      <c r="AM422" s="31"/>
      <c r="AN422" s="31"/>
      <c r="AO422" s="4"/>
      <c r="AP422" s="39"/>
      <c r="AQ422" s="30"/>
      <c r="AR422" s="31"/>
      <c r="AS422" s="14"/>
      <c r="AT422" s="4"/>
      <c r="AU422" s="39"/>
      <c r="AV422" s="30"/>
      <c r="AW422" s="31"/>
      <c r="AX422" s="14"/>
      <c r="AY422" s="4"/>
      <c r="AZ422" s="39"/>
      <c r="BA422" s="30"/>
      <c r="BB422" s="31"/>
      <c r="BC422" s="31"/>
      <c r="BD422" s="4"/>
      <c r="BE422" s="39"/>
      <c r="BF422" s="30"/>
      <c r="BG422" s="31"/>
      <c r="BH422" s="14"/>
      <c r="BI422" s="4"/>
      <c r="BJ422" s="39"/>
      <c r="BK422" s="30"/>
      <c r="BL422" s="31"/>
      <c r="BM422" s="14"/>
      <c r="BN422" s="4"/>
      <c r="BO422" s="39"/>
      <c r="BP422" s="30"/>
      <c r="BQ422" s="31"/>
      <c r="BR422" s="14"/>
      <c r="BS422" s="4"/>
      <c r="BT422" s="39"/>
      <c r="BU422" s="30"/>
      <c r="BV422" s="31"/>
      <c r="BW422" s="14"/>
      <c r="BX422" s="4"/>
      <c r="BY422" s="39"/>
      <c r="BZ422" s="30"/>
      <c r="CA422" s="31"/>
      <c r="CB422" s="14"/>
      <c r="CC422" s="4"/>
      <c r="CD422" s="49"/>
      <c r="CE422" s="33"/>
      <c r="CF422" s="31"/>
      <c r="CG422" s="14"/>
      <c r="CH422" s="4"/>
      <c r="CI422" s="39"/>
      <c r="CJ422" s="30"/>
      <c r="CK422" s="31"/>
      <c r="CL422" s="14"/>
      <c r="CM422" s="4"/>
      <c r="CN422" s="39"/>
      <c r="CO422" s="30"/>
      <c r="CP422" s="31"/>
      <c r="CQ422" s="14"/>
      <c r="CR422" s="4"/>
      <c r="CS422" s="39"/>
      <c r="CT422" s="30"/>
      <c r="CU422" s="31"/>
      <c r="CV422" s="14"/>
      <c r="CW422" s="4"/>
      <c r="CX422" s="39"/>
      <c r="CY422" s="30"/>
      <c r="CZ422" s="31"/>
      <c r="DA422" s="14"/>
      <c r="DB422" s="286"/>
      <c r="DC422" s="43">
        <v>4452.5</v>
      </c>
      <c r="DD422" s="43">
        <v>0</v>
      </c>
      <c r="DE422" s="14">
        <v>4452.5</v>
      </c>
      <c r="DF422" s="14">
        <v>1197722.5</v>
      </c>
      <c r="DG422" s="4"/>
      <c r="DH422" s="39"/>
      <c r="DI422" s="30"/>
      <c r="DJ422" s="31"/>
      <c r="DK422" s="14"/>
      <c r="DL422" s="4"/>
      <c r="DM422" s="39"/>
      <c r="DN422" s="30"/>
      <c r="DO422" s="31"/>
      <c r="DP422" s="14"/>
      <c r="DQ422" s="4"/>
      <c r="DR422" s="39"/>
      <c r="DS422" s="30"/>
      <c r="DT422" s="31"/>
      <c r="DU422" s="14"/>
      <c r="DV422" s="4"/>
      <c r="DW422" s="45">
        <v>3875</v>
      </c>
      <c r="DX422" s="61">
        <v>0</v>
      </c>
      <c r="DY422" s="61">
        <v>3875</v>
      </c>
      <c r="DZ422" s="14">
        <v>1042375</v>
      </c>
      <c r="EA422" s="4"/>
      <c r="EB422" s="39"/>
      <c r="EC422" s="44"/>
      <c r="ED422" s="31"/>
      <c r="EE422" s="14"/>
      <c r="EF422" s="4"/>
      <c r="EG422" s="39"/>
      <c r="EH422" s="30"/>
      <c r="EI422" s="31"/>
      <c r="EJ422" s="14"/>
      <c r="EK422" s="4"/>
      <c r="EL422" s="39"/>
      <c r="EM422" s="30"/>
      <c r="EN422" s="31"/>
      <c r="EO422" s="14"/>
      <c r="EP422" s="4"/>
      <c r="EQ422" s="39"/>
      <c r="ER422" s="30"/>
      <c r="ES422" s="31"/>
      <c r="ET422" s="14"/>
      <c r="EU422" s="4"/>
      <c r="EV422" s="39"/>
      <c r="EW422" s="30"/>
      <c r="EX422" s="31"/>
      <c r="EY422" s="14"/>
      <c r="EZ422" s="286"/>
      <c r="FA422" s="39"/>
      <c r="FB422" s="30"/>
      <c r="FC422" s="31"/>
      <c r="FD422" s="14"/>
      <c r="FE422" s="4"/>
      <c r="FF422" s="39"/>
      <c r="FG422" s="30"/>
      <c r="FH422" s="31"/>
      <c r="FI422" s="14"/>
      <c r="FJ422" s="94"/>
      <c r="FK422" s="87">
        <f t="shared" si="451"/>
        <v>3757.0464000000002</v>
      </c>
      <c r="FL422" s="87"/>
      <c r="FM422" s="87"/>
      <c r="FN422" s="87"/>
      <c r="FO422" s="87"/>
      <c r="FP422" s="87"/>
      <c r="FQ422" s="87"/>
      <c r="FR422" s="87"/>
      <c r="FS422" s="87"/>
      <c r="FT422" s="87"/>
      <c r="FU422" s="87"/>
      <c r="FV422" s="87"/>
      <c r="FW422" s="87"/>
      <c r="FX422" s="87"/>
      <c r="FY422" s="87"/>
      <c r="FZ422" s="87"/>
      <c r="GA422" s="87"/>
      <c r="GB422" s="87"/>
      <c r="GC422" s="87"/>
      <c r="GD422" s="87">
        <f t="shared" si="459"/>
        <v>4452.5</v>
      </c>
      <c r="GE422" s="87"/>
      <c r="GF422" s="87"/>
      <c r="GG422" s="87"/>
      <c r="GH422" s="87">
        <f t="shared" si="465"/>
        <v>3875</v>
      </c>
      <c r="GI422" s="87"/>
      <c r="GJ422" s="87"/>
      <c r="GK422" s="87"/>
      <c r="GL422" s="87"/>
      <c r="GM422" s="87"/>
      <c r="GN422" s="87"/>
      <c r="GO422" s="87"/>
      <c r="GP422" s="95"/>
      <c r="GQ422" s="87">
        <f t="shared" si="454"/>
        <v>3757.0464000000002</v>
      </c>
      <c r="GR422" s="96">
        <f t="shared" si="448"/>
        <v>3875</v>
      </c>
      <c r="GS422" s="20" t="str">
        <f t="shared" si="466"/>
        <v>RAFAEL ANTONIO SALAMANCA</v>
      </c>
      <c r="GT422" s="96">
        <f t="shared" si="457"/>
        <v>3005.6371200000003</v>
      </c>
      <c r="GU422" s="96">
        <f t="shared" si="460"/>
        <v>4650</v>
      </c>
      <c r="GV422" s="96">
        <f t="shared" si="467"/>
        <v>4163.75</v>
      </c>
      <c r="GW422" s="87">
        <f>GR422-GQ422</f>
        <v>117.95359999999982</v>
      </c>
      <c r="GX422" s="88">
        <f>GW422/GQ422</f>
        <v>3.1395300308242086E-2</v>
      </c>
      <c r="GY422" s="96">
        <f t="shared" si="469"/>
        <v>3875</v>
      </c>
      <c r="GZ422" s="96">
        <f t="shared" si="449"/>
        <v>1042375</v>
      </c>
    </row>
    <row r="423" spans="1:210" s="27" customFormat="1" ht="30" customHeight="1">
      <c r="A423" s="17">
        <v>407</v>
      </c>
      <c r="B423" s="18" t="s">
        <v>907</v>
      </c>
      <c r="C423" s="53" t="s">
        <v>908</v>
      </c>
      <c r="D423" s="55"/>
      <c r="E423" s="51">
        <v>46</v>
      </c>
      <c r="F423" s="19" t="s">
        <v>973</v>
      </c>
      <c r="G423" s="20" t="s">
        <v>981</v>
      </c>
      <c r="H423" s="60"/>
      <c r="I423" s="90" t="s">
        <v>1047</v>
      </c>
      <c r="J423" s="14">
        <v>3917</v>
      </c>
      <c r="K423" s="14"/>
      <c r="L423" s="14"/>
      <c r="M423" s="14">
        <f t="shared" si="479"/>
        <v>4280.4975999999997</v>
      </c>
      <c r="N423" s="14">
        <f t="shared" si="474"/>
        <v>4280.4975999999997</v>
      </c>
      <c r="O423" s="14">
        <f t="shared" si="450"/>
        <v>196902.88959999999</v>
      </c>
      <c r="P423" s="286"/>
      <c r="Q423" s="39"/>
      <c r="R423" s="30"/>
      <c r="S423" s="31"/>
      <c r="T423" s="31"/>
      <c r="U423" s="4"/>
      <c r="V423" s="39"/>
      <c r="W423" s="30"/>
      <c r="X423" s="31"/>
      <c r="Y423" s="31"/>
      <c r="Z423" s="286"/>
      <c r="AA423" s="39"/>
      <c r="AB423" s="39"/>
      <c r="AC423" s="31"/>
      <c r="AD423" s="31"/>
      <c r="AE423" s="4"/>
      <c r="AF423" s="39"/>
      <c r="AG423" s="30"/>
      <c r="AH423" s="31"/>
      <c r="AI423" s="31"/>
      <c r="AJ423" s="4"/>
      <c r="AK423" s="39"/>
      <c r="AL423" s="39"/>
      <c r="AM423" s="31"/>
      <c r="AN423" s="31"/>
      <c r="AO423" s="4"/>
      <c r="AP423" s="39"/>
      <c r="AQ423" s="30"/>
      <c r="AR423" s="31"/>
      <c r="AS423" s="14"/>
      <c r="AT423" s="4"/>
      <c r="AU423" s="39"/>
      <c r="AV423" s="30"/>
      <c r="AW423" s="31"/>
      <c r="AX423" s="14"/>
      <c r="AY423" s="4"/>
      <c r="AZ423" s="39"/>
      <c r="BA423" s="30"/>
      <c r="BB423" s="31"/>
      <c r="BC423" s="31"/>
      <c r="BD423" s="4"/>
      <c r="BE423" s="39"/>
      <c r="BF423" s="30"/>
      <c r="BG423" s="31"/>
      <c r="BH423" s="14"/>
      <c r="BI423" s="4"/>
      <c r="BJ423" s="39"/>
      <c r="BK423" s="30"/>
      <c r="BL423" s="31"/>
      <c r="BM423" s="14"/>
      <c r="BN423" s="4"/>
      <c r="BO423" s="39"/>
      <c r="BP423" s="30"/>
      <c r="BQ423" s="31"/>
      <c r="BR423" s="14"/>
      <c r="BS423" s="4"/>
      <c r="BT423" s="39"/>
      <c r="BU423" s="30"/>
      <c r="BV423" s="31"/>
      <c r="BW423" s="14"/>
      <c r="BX423" s="4"/>
      <c r="BY423" s="39"/>
      <c r="BZ423" s="30"/>
      <c r="CA423" s="31"/>
      <c r="CB423" s="14"/>
      <c r="CC423" s="4"/>
      <c r="CD423" s="49"/>
      <c r="CE423" s="33"/>
      <c r="CF423" s="31"/>
      <c r="CG423" s="14"/>
      <c r="CH423" s="4"/>
      <c r="CI423" s="39"/>
      <c r="CJ423" s="30"/>
      <c r="CK423" s="31"/>
      <c r="CL423" s="14"/>
      <c r="CM423" s="4"/>
      <c r="CN423" s="39"/>
      <c r="CO423" s="30"/>
      <c r="CP423" s="31"/>
      <c r="CQ423" s="14"/>
      <c r="CR423" s="4"/>
      <c r="CS423" s="39"/>
      <c r="CT423" s="30"/>
      <c r="CU423" s="31"/>
      <c r="CV423" s="14"/>
      <c r="CW423" s="4"/>
      <c r="CX423" s="39"/>
      <c r="CY423" s="30"/>
      <c r="CZ423" s="31"/>
      <c r="DA423" s="14"/>
      <c r="DB423" s="286"/>
      <c r="DC423" s="43">
        <v>6817.3913043478251</v>
      </c>
      <c r="DD423" s="43">
        <v>0</v>
      </c>
      <c r="DE423" s="14">
        <v>6817.3913043478251</v>
      </c>
      <c r="DF423" s="14">
        <v>313599.99999999994</v>
      </c>
      <c r="DG423" s="4"/>
      <c r="DH423" s="39"/>
      <c r="DI423" s="30"/>
      <c r="DJ423" s="31"/>
      <c r="DK423" s="14"/>
      <c r="DL423" s="4"/>
      <c r="DM423" s="39"/>
      <c r="DN423" s="30"/>
      <c r="DO423" s="31"/>
      <c r="DP423" s="14"/>
      <c r="DQ423" s="4"/>
      <c r="DR423" s="39"/>
      <c r="DS423" s="30"/>
      <c r="DT423" s="31"/>
      <c r="DU423" s="14"/>
      <c r="DV423" s="4"/>
      <c r="DW423" s="45">
        <v>6125</v>
      </c>
      <c r="DX423" s="61">
        <v>0</v>
      </c>
      <c r="DY423" s="61">
        <v>6125</v>
      </c>
      <c r="DZ423" s="14">
        <v>281750</v>
      </c>
      <c r="EA423" s="4"/>
      <c r="EB423" s="39"/>
      <c r="EC423" s="44"/>
      <c r="ED423" s="31"/>
      <c r="EE423" s="14"/>
      <c r="EF423" s="4"/>
      <c r="EG423" s="39"/>
      <c r="EH423" s="30"/>
      <c r="EI423" s="31"/>
      <c r="EJ423" s="14"/>
      <c r="EK423" s="4"/>
      <c r="EL423" s="39"/>
      <c r="EM423" s="30"/>
      <c r="EN423" s="31"/>
      <c r="EO423" s="14"/>
      <c r="EP423" s="4"/>
      <c r="EQ423" s="39"/>
      <c r="ER423" s="30"/>
      <c r="ES423" s="31"/>
      <c r="ET423" s="14"/>
      <c r="EU423" s="4"/>
      <c r="EV423" s="39"/>
      <c r="EW423" s="30"/>
      <c r="EX423" s="31"/>
      <c r="EY423" s="14"/>
      <c r="EZ423" s="286"/>
      <c r="FA423" s="39"/>
      <c r="FB423" s="30"/>
      <c r="FC423" s="31"/>
      <c r="FD423" s="14"/>
      <c r="FE423" s="4"/>
      <c r="FF423" s="39"/>
      <c r="FG423" s="30"/>
      <c r="FH423" s="31"/>
      <c r="FI423" s="14"/>
      <c r="FJ423" s="94"/>
      <c r="FK423" s="87">
        <f t="shared" si="451"/>
        <v>4280.4975999999997</v>
      </c>
      <c r="FL423" s="87"/>
      <c r="FM423" s="87"/>
      <c r="FN423" s="87"/>
      <c r="FO423" s="87"/>
      <c r="FP423" s="87"/>
      <c r="FQ423" s="87"/>
      <c r="FR423" s="87"/>
      <c r="FS423" s="87"/>
      <c r="FT423" s="87"/>
      <c r="FU423" s="87"/>
      <c r="FV423" s="87"/>
      <c r="FW423" s="87"/>
      <c r="FX423" s="87"/>
      <c r="FY423" s="87"/>
      <c r="FZ423" s="87"/>
      <c r="GA423" s="87"/>
      <c r="GB423" s="87"/>
      <c r="GC423" s="87"/>
      <c r="GD423" s="87">
        <f t="shared" si="459"/>
        <v>6817.3913043478251</v>
      </c>
      <c r="GE423" s="87"/>
      <c r="GF423" s="87"/>
      <c r="GG423" s="87"/>
      <c r="GH423" s="87">
        <f t="shared" si="465"/>
        <v>6125</v>
      </c>
      <c r="GI423" s="87"/>
      <c r="GJ423" s="87"/>
      <c r="GK423" s="87"/>
      <c r="GL423" s="87"/>
      <c r="GM423" s="87"/>
      <c r="GN423" s="87"/>
      <c r="GO423" s="87"/>
      <c r="GP423" s="95"/>
      <c r="GQ423" s="87">
        <f t="shared" si="454"/>
        <v>4280.4975999999997</v>
      </c>
      <c r="GR423" s="96">
        <f t="shared" si="448"/>
        <v>6125</v>
      </c>
      <c r="GS423" s="20" t="str">
        <f t="shared" si="466"/>
        <v>RAFAEL ANTONIO SALAMANCA</v>
      </c>
      <c r="GT423" s="96">
        <f>FK423*0.8</f>
        <v>3424.3980799999999</v>
      </c>
      <c r="GU423" s="96">
        <f>GR423*1.2</f>
        <v>7350</v>
      </c>
      <c r="GV423" s="96">
        <f t="shared" si="467"/>
        <v>6471.1956521739121</v>
      </c>
      <c r="GW423" s="87">
        <f>GV423-GR423</f>
        <v>346.19565217391209</v>
      </c>
      <c r="GX423" s="88">
        <f>GW423/GR423</f>
        <v>5.652173913043463E-2</v>
      </c>
      <c r="GY423" s="96">
        <f t="shared" si="469"/>
        <v>6125</v>
      </c>
      <c r="GZ423" s="96">
        <f t="shared" si="449"/>
        <v>281750</v>
      </c>
    </row>
    <row r="424" spans="1:210" s="56" customFormat="1" ht="30" customHeight="1">
      <c r="A424" s="99"/>
      <c r="E424" s="27"/>
      <c r="H424" s="100"/>
      <c r="I424" s="294" t="s">
        <v>1064</v>
      </c>
      <c r="J424" s="295"/>
      <c r="K424" s="295"/>
      <c r="L424" s="295"/>
      <c r="M424" s="296"/>
      <c r="N424" s="50">
        <f>SUM(N17:N423)</f>
        <v>85135726.352775514</v>
      </c>
      <c r="O424" s="50">
        <f>SUM(O17:O423)</f>
        <v>1530207853.641891</v>
      </c>
      <c r="P424" s="286"/>
      <c r="Q424" s="293" t="s">
        <v>47</v>
      </c>
      <c r="R424" s="293"/>
      <c r="S424" s="50">
        <f>SUM(S17:S423)</f>
        <v>2277744.5499999998</v>
      </c>
      <c r="T424" s="50">
        <f>SUM(T17:T423)</f>
        <v>415172476.14999998</v>
      </c>
      <c r="U424" s="4"/>
      <c r="V424" s="293" t="s">
        <v>21</v>
      </c>
      <c r="W424" s="293"/>
      <c r="X424" s="50">
        <f>SUM(X17:X423)</f>
        <v>362081</v>
      </c>
      <c r="Y424" s="50">
        <f>SUM(Y17:Y423)</f>
        <v>25770542</v>
      </c>
      <c r="Z424" s="286"/>
      <c r="AA424" s="293" t="s">
        <v>29</v>
      </c>
      <c r="AB424" s="293"/>
      <c r="AC424" s="50">
        <f>SUM(AC17:AC423)</f>
        <v>4985535.6999999983</v>
      </c>
      <c r="AD424" s="50">
        <f>SUM(AD17:AD423)</f>
        <v>314454651</v>
      </c>
      <c r="AE424" s="4"/>
      <c r="AF424" s="293" t="s">
        <v>45</v>
      </c>
      <c r="AG424" s="293"/>
      <c r="AH424" s="50">
        <f>SUM(AH17:AH423)</f>
        <v>469740</v>
      </c>
      <c r="AI424" s="50">
        <f>SUM(AI17:AI423)</f>
        <v>100589583</v>
      </c>
      <c r="AJ424" s="4"/>
      <c r="AK424" s="293" t="s">
        <v>48</v>
      </c>
      <c r="AL424" s="293"/>
      <c r="AM424" s="50">
        <f>SUM(AM17:AM423)</f>
        <v>1727550.3</v>
      </c>
      <c r="AN424" s="50">
        <f>SUM(AN17:AN423)</f>
        <v>109049355.59999999</v>
      </c>
      <c r="AO424" s="4"/>
      <c r="AP424" s="293" t="s">
        <v>55</v>
      </c>
      <c r="AQ424" s="293"/>
      <c r="AR424" s="50">
        <f>SUM(AR17:AR423)</f>
        <v>59974.409</v>
      </c>
      <c r="AS424" s="50">
        <f>SUM(AS17:AS423)</f>
        <v>42583705.349999994</v>
      </c>
      <c r="AT424" s="4"/>
      <c r="AU424" s="293" t="s">
        <v>53</v>
      </c>
      <c r="AV424" s="293"/>
      <c r="AW424" s="50">
        <f>SUM(AW17:AW423)</f>
        <v>5054541.4400000013</v>
      </c>
      <c r="AX424" s="50">
        <f>SUM(AX17:AX423)</f>
        <v>224503380.20000002</v>
      </c>
      <c r="AY424" s="4"/>
      <c r="AZ424" s="293" t="s">
        <v>52</v>
      </c>
      <c r="BA424" s="293"/>
      <c r="BB424" s="50">
        <f>SUM(BB17:BB423)</f>
        <v>1528198</v>
      </c>
      <c r="BC424" s="50">
        <f>SUM(BC17:BC423)</f>
        <v>5792920</v>
      </c>
      <c r="BD424" s="4"/>
      <c r="BE424" s="293" t="s">
        <v>56</v>
      </c>
      <c r="BF424" s="293"/>
      <c r="BG424" s="50">
        <f>SUM(BG17:BG423)</f>
        <v>448900</v>
      </c>
      <c r="BH424" s="50">
        <f>SUM(BH17:BH423)</f>
        <v>30012000</v>
      </c>
      <c r="BI424" s="77"/>
      <c r="BJ424" s="293" t="s">
        <v>68</v>
      </c>
      <c r="BK424" s="293"/>
      <c r="BL424" s="50">
        <f>SUM(BL17:BL423)</f>
        <v>4889000</v>
      </c>
      <c r="BM424" s="50">
        <f>SUM(BM17:BM423)</f>
        <v>30729000</v>
      </c>
      <c r="BN424" s="4"/>
      <c r="BO424" s="293" t="s">
        <v>69</v>
      </c>
      <c r="BP424" s="293"/>
      <c r="BQ424" s="50">
        <f>SUM(BQ17:BQ423)</f>
        <v>4747654</v>
      </c>
      <c r="BR424" s="50">
        <f>SUM(BR17:BR423)</f>
        <v>235736354</v>
      </c>
      <c r="BS424" s="4"/>
      <c r="BT424" s="293" t="s">
        <v>70</v>
      </c>
      <c r="BU424" s="293"/>
      <c r="BV424" s="50">
        <f>SUM(BV17:BV423)</f>
        <v>383370.52</v>
      </c>
      <c r="BW424" s="50">
        <f>SUM(BW17:BW423)</f>
        <v>178175200.13</v>
      </c>
      <c r="BX424" s="4"/>
      <c r="BY424" s="293" t="s">
        <v>71</v>
      </c>
      <c r="BZ424" s="293"/>
      <c r="CA424" s="50">
        <f>SUM(CA17:CA423)</f>
        <v>3205384</v>
      </c>
      <c r="CB424" s="50">
        <f>SUM(CB17:CB423)</f>
        <v>70101710</v>
      </c>
      <c r="CC424" s="4"/>
      <c r="CD424" s="293" t="s">
        <v>72</v>
      </c>
      <c r="CE424" s="293"/>
      <c r="CF424" s="50">
        <f>SUM(CF17:CF423)</f>
        <v>8149689</v>
      </c>
      <c r="CG424" s="50">
        <f>SUM(CG17:CG423)</f>
        <v>1868035310</v>
      </c>
      <c r="CH424" s="4"/>
      <c r="CI424" s="293" t="s">
        <v>73</v>
      </c>
      <c r="CJ424" s="293"/>
      <c r="CK424" s="50">
        <f>SUM(CK17:CK423)</f>
        <v>3272907.7800000003</v>
      </c>
      <c r="CL424" s="50">
        <f>SUM(CL17:CL423)</f>
        <v>78435395.75999999</v>
      </c>
      <c r="CM424" s="4"/>
      <c r="CN424" s="293" t="s">
        <v>74</v>
      </c>
      <c r="CO424" s="293"/>
      <c r="CP424" s="50">
        <f>SUM(CP17:CP423)</f>
        <v>12272869.58</v>
      </c>
      <c r="CQ424" s="50">
        <f>SUM(CQ17:CQ423)</f>
        <v>1240610250.6999998</v>
      </c>
      <c r="CR424" s="4"/>
      <c r="CS424" s="293" t="s">
        <v>75</v>
      </c>
      <c r="CT424" s="293"/>
      <c r="CU424" s="50">
        <f>SUM(CU17:CU423)</f>
        <v>6294672.54</v>
      </c>
      <c r="CV424" s="50">
        <f>SUM(CV17:CV423)</f>
        <v>288906754.89999998</v>
      </c>
      <c r="CW424" s="4"/>
      <c r="CX424" s="293" t="s">
        <v>76</v>
      </c>
      <c r="CY424" s="293"/>
      <c r="CZ424" s="50">
        <f>SUM(CZ17:CZ423)</f>
        <v>7137115.7999999998</v>
      </c>
      <c r="DA424" s="50">
        <f>SUM(DA17:DA423)</f>
        <v>67585735.969999999</v>
      </c>
      <c r="DB424" s="286"/>
      <c r="DC424" s="293" t="s">
        <v>77</v>
      </c>
      <c r="DD424" s="293"/>
      <c r="DE424" s="50">
        <f>SUM(DE17:DE423)</f>
        <v>11801972.616606299</v>
      </c>
      <c r="DF424" s="50">
        <f>SUM(DF17:DF423)</f>
        <v>981997004.83033657</v>
      </c>
      <c r="DG424" s="4"/>
      <c r="DH424" s="293" t="s">
        <v>78</v>
      </c>
      <c r="DI424" s="293"/>
      <c r="DJ424" s="50">
        <f>SUM(DJ17:DJ423)</f>
        <v>334336.02159999998</v>
      </c>
      <c r="DK424" s="50">
        <f>SUM(DK17:DK423)</f>
        <v>427835337.50300002</v>
      </c>
      <c r="DL424" s="4"/>
      <c r="DM424" s="293" t="s">
        <v>80</v>
      </c>
      <c r="DN424" s="293"/>
      <c r="DO424" s="50">
        <f>SUM(DO17:DO423)</f>
        <v>14846676.670000002</v>
      </c>
      <c r="DP424" s="50">
        <f>SUM(DP17:DP423)</f>
        <v>1566568375.6000001</v>
      </c>
      <c r="DQ424" s="77"/>
      <c r="DR424" s="293" t="s">
        <v>82</v>
      </c>
      <c r="DS424" s="293"/>
      <c r="DT424" s="50">
        <f>SUM(DT17:DT423)</f>
        <v>7513.05</v>
      </c>
      <c r="DU424" s="50">
        <f>SUM(DU17:DU423)</f>
        <v>56932758.079999998</v>
      </c>
      <c r="DV424" s="77"/>
      <c r="DW424" s="293" t="s">
        <v>84</v>
      </c>
      <c r="DX424" s="293"/>
      <c r="DY424" s="50">
        <f>SUM(DY17:DY423)</f>
        <v>37630890.399999984</v>
      </c>
      <c r="DZ424" s="50">
        <f>SUM(DZ17:DZ423)</f>
        <v>2081108591.2300007</v>
      </c>
      <c r="EA424" s="77"/>
      <c r="EB424" s="293" t="s">
        <v>86</v>
      </c>
      <c r="EC424" s="293"/>
      <c r="ED424" s="50">
        <f>SUM(ED17:ED423)</f>
        <v>17092814</v>
      </c>
      <c r="EE424" s="50">
        <f>SUM(EE17:EE423)</f>
        <v>54012480</v>
      </c>
      <c r="EF424" s="77"/>
      <c r="EG424" s="293" t="s">
        <v>88</v>
      </c>
      <c r="EH424" s="293"/>
      <c r="EI424" s="50">
        <f>SUM(EI17:EI423)</f>
        <v>1575764</v>
      </c>
      <c r="EJ424" s="50">
        <f>SUM(EJ17:EJ423)</f>
        <v>288811640</v>
      </c>
      <c r="EK424" s="77"/>
      <c r="EL424" s="293" t="s">
        <v>90</v>
      </c>
      <c r="EM424" s="293"/>
      <c r="EN424" s="50">
        <f>SUM(EN17:EN423)</f>
        <v>753065.88000000012</v>
      </c>
      <c r="EO424" s="50">
        <f>SUM(EO17:EO423)</f>
        <v>226234399.26999998</v>
      </c>
      <c r="EP424" s="77"/>
      <c r="EQ424" s="293" t="s">
        <v>92</v>
      </c>
      <c r="ER424" s="293"/>
      <c r="ES424" s="50">
        <f>SUM(ES17:ES423)</f>
        <v>17357445.106249999</v>
      </c>
      <c r="ET424" s="50">
        <f>SUM(ET17:ET423)</f>
        <v>3432422687.5900002</v>
      </c>
      <c r="EU424" s="77"/>
      <c r="EV424" s="293" t="s">
        <v>94</v>
      </c>
      <c r="EW424" s="293"/>
      <c r="EX424" s="50">
        <f>SUM(EX17:EX423)</f>
        <v>4952768.0999999978</v>
      </c>
      <c r="EY424" s="50">
        <f>SUM(EY17:EY423)</f>
        <v>65214261</v>
      </c>
      <c r="EZ424" s="314"/>
      <c r="FA424" s="293" t="s">
        <v>96</v>
      </c>
      <c r="FB424" s="293"/>
      <c r="FC424" s="50">
        <f>SUM(FC17:FC423)</f>
        <v>4744245.5639047632</v>
      </c>
      <c r="FD424" s="50">
        <f>SUM(FD17:FD423)</f>
        <v>76614013.794380963</v>
      </c>
      <c r="FE424" s="77"/>
      <c r="FF424" s="293" t="s">
        <v>98</v>
      </c>
      <c r="FG424" s="293"/>
      <c r="FH424" s="50">
        <f>SUM(FH17:FH423)</f>
        <v>1749400</v>
      </c>
      <c r="FI424" s="50">
        <f>SUM(FI17:FI423)</f>
        <v>4641500</v>
      </c>
      <c r="FJ424" s="100"/>
      <c r="FK424" s="101">
        <f t="shared" ref="FK424:GO424" si="480">SUM(FK17:FK423)</f>
        <v>85387969.44377552</v>
      </c>
      <c r="FL424" s="101">
        <f t="shared" si="480"/>
        <v>1446198.35</v>
      </c>
      <c r="FM424" s="101">
        <f t="shared" si="480"/>
        <v>314501</v>
      </c>
      <c r="FN424" s="101">
        <f t="shared" si="480"/>
        <v>4687907.0999999987</v>
      </c>
      <c r="FO424" s="101">
        <f t="shared" si="480"/>
        <v>469740</v>
      </c>
      <c r="FP424" s="101">
        <f t="shared" si="480"/>
        <v>1714590.3</v>
      </c>
      <c r="FQ424" s="101">
        <f t="shared" si="480"/>
        <v>50199.409</v>
      </c>
      <c r="FR424" s="101">
        <f t="shared" si="480"/>
        <v>3767995.4400000004</v>
      </c>
      <c r="FS424" s="101">
        <f t="shared" si="480"/>
        <v>1528198</v>
      </c>
      <c r="FT424" s="101">
        <f t="shared" si="480"/>
        <v>77300</v>
      </c>
      <c r="FU424" s="101">
        <f t="shared" si="480"/>
        <v>4889000</v>
      </c>
      <c r="FV424" s="101">
        <f t="shared" si="480"/>
        <v>3326154</v>
      </c>
      <c r="FW424" s="101">
        <f t="shared" si="480"/>
        <v>380111.52</v>
      </c>
      <c r="FX424" s="101">
        <f t="shared" si="480"/>
        <v>2818039</v>
      </c>
      <c r="FY424" s="101">
        <f t="shared" si="480"/>
        <v>7558577</v>
      </c>
      <c r="FZ424" s="101">
        <f t="shared" si="480"/>
        <v>3208119.7800000003</v>
      </c>
      <c r="GA424" s="101">
        <f t="shared" si="480"/>
        <v>11506499.780000001</v>
      </c>
      <c r="GB424" s="101">
        <f t="shared" si="480"/>
        <v>5824072.54</v>
      </c>
      <c r="GC424" s="101">
        <f t="shared" si="480"/>
        <v>6876113.1699999999</v>
      </c>
      <c r="GD424" s="101">
        <f t="shared" si="480"/>
        <v>9013471.7666063011</v>
      </c>
      <c r="GE424" s="101">
        <f t="shared" si="480"/>
        <v>191684.77159999998</v>
      </c>
      <c r="GF424" s="101">
        <f t="shared" si="480"/>
        <v>10354188.67</v>
      </c>
      <c r="GG424" s="101">
        <f t="shared" si="480"/>
        <v>5133.05</v>
      </c>
      <c r="GH424" s="101">
        <f t="shared" si="480"/>
        <v>35142457.579999983</v>
      </c>
      <c r="GI424" s="101">
        <f t="shared" si="480"/>
        <v>16266014</v>
      </c>
      <c r="GJ424" s="101">
        <f t="shared" si="480"/>
        <v>1569654</v>
      </c>
      <c r="GK424" s="101">
        <f t="shared" si="480"/>
        <v>734187.65</v>
      </c>
      <c r="GL424" s="101">
        <f t="shared" si="480"/>
        <v>13214086.216250002</v>
      </c>
      <c r="GM424" s="101">
        <f t="shared" si="480"/>
        <v>4844989.8000000007</v>
      </c>
      <c r="GN424" s="101">
        <f t="shared" si="480"/>
        <v>4397676.3172380961</v>
      </c>
      <c r="GO424" s="101">
        <f t="shared" si="480"/>
        <v>1368500</v>
      </c>
      <c r="GP424" s="94"/>
      <c r="GQ424" s="101">
        <f>SUM(GQ17:GQ423)</f>
        <v>85387969.44377552</v>
      </c>
      <c r="GR424" s="102">
        <f>SUM(GR16:GR423)</f>
        <v>59927725.910326071</v>
      </c>
      <c r="GS424" s="102"/>
      <c r="GT424" s="102"/>
      <c r="GU424" s="102"/>
      <c r="GV424" s="102">
        <f>SUM(GV16:GV423)</f>
        <v>72407212.043339729</v>
      </c>
      <c r="GW424" s="102"/>
      <c r="GX424" s="103">
        <f>(GQ424-GY424)/GQ424</f>
        <v>0.10555335530771824</v>
      </c>
      <c r="GY424" s="102">
        <f>SUM(GY16:GY423)</f>
        <v>76374982.766072094</v>
      </c>
      <c r="GZ424" s="102">
        <f>SUM(GZ16:GZ423)</f>
        <v>1278448826.8129828</v>
      </c>
      <c r="HB424" s="84"/>
    </row>
    <row r="425" spans="1:210" ht="15" customHeight="1">
      <c r="A425" s="9"/>
      <c r="B425" s="2"/>
      <c r="C425" s="4"/>
      <c r="D425" s="4"/>
      <c r="E425" s="1"/>
      <c r="F425" s="8">
        <v>407</v>
      </c>
      <c r="O425" s="16"/>
      <c r="T425" s="16"/>
      <c r="Y425" s="16"/>
      <c r="AD425" s="16"/>
      <c r="AF425" s="16"/>
      <c r="AG425" s="16"/>
      <c r="AH425" s="16"/>
      <c r="AI425" s="16"/>
      <c r="AK425" s="16"/>
      <c r="AL425" s="16"/>
      <c r="AM425" s="16"/>
      <c r="AN425" s="16"/>
      <c r="AP425" s="16"/>
      <c r="AQ425" s="16"/>
      <c r="AR425" s="16"/>
      <c r="EN425" s="306"/>
      <c r="EO425" s="306"/>
      <c r="EP425" s="306"/>
      <c r="EQ425" s="306"/>
    </row>
    <row r="426" spans="1:210" ht="15" customHeight="1">
      <c r="B426" s="297" t="s">
        <v>1090</v>
      </c>
      <c r="C426" s="297"/>
      <c r="D426" s="297"/>
      <c r="E426" s="297"/>
      <c r="F426" s="297"/>
      <c r="GS426" s="8">
        <f>407-32</f>
        <v>375</v>
      </c>
      <c r="GY426" s="57"/>
      <c r="GZ426" s="57"/>
    </row>
    <row r="427" spans="1:210" ht="30" customHeight="1">
      <c r="B427" s="105" t="s">
        <v>22</v>
      </c>
      <c r="C427" s="3" t="s">
        <v>23</v>
      </c>
      <c r="D427" s="104" t="s">
        <v>24</v>
      </c>
      <c r="E427" s="3" t="s">
        <v>1089</v>
      </c>
      <c r="F427" s="3" t="s">
        <v>1091</v>
      </c>
      <c r="GS427" s="110">
        <f>GS426/407</f>
        <v>0.92137592137592139</v>
      </c>
      <c r="GY427" s="110"/>
      <c r="GZ427" s="110"/>
    </row>
    <row r="428" spans="1:210" ht="15" customHeight="1">
      <c r="B428" s="106">
        <v>0</v>
      </c>
      <c r="C428" s="10" t="str">
        <f>I15</f>
        <v>CONTRATOS HISTÓRICOS INDEXADOS</v>
      </c>
      <c r="D428" s="14">
        <f>O424</f>
        <v>1530207853.641891</v>
      </c>
      <c r="E428" s="13">
        <v>407</v>
      </c>
      <c r="F428" s="108">
        <f>E428/F425</f>
        <v>1</v>
      </c>
    </row>
    <row r="429" spans="1:210" ht="15" customHeight="1">
      <c r="B429" s="106">
        <v>1</v>
      </c>
      <c r="C429" s="11" t="str">
        <f>Q15</f>
        <v>ALFA TRADING S.A.S.</v>
      </c>
      <c r="D429" s="14">
        <f>T424</f>
        <v>415172476.14999998</v>
      </c>
      <c r="E429" s="107">
        <v>62</v>
      </c>
      <c r="F429" s="109">
        <f>E429/F425</f>
        <v>0.15233415233415235</v>
      </c>
    </row>
    <row r="430" spans="1:210" ht="15" customHeight="1">
      <c r="B430" s="106">
        <v>2</v>
      </c>
      <c r="C430" s="11" t="str">
        <f>V15</f>
        <v>AMAREY NOVA MEDICAL S.A.</v>
      </c>
      <c r="D430" s="14">
        <f>Y424</f>
        <v>25770542</v>
      </c>
      <c r="E430" s="107">
        <v>9</v>
      </c>
      <c r="F430" s="109">
        <f>E430/F425</f>
        <v>2.2113022113022112E-2</v>
      </c>
    </row>
    <row r="431" spans="1:210" ht="15" customHeight="1">
      <c r="B431" s="106">
        <v>3</v>
      </c>
      <c r="C431" s="11" t="str">
        <f>AA15</f>
        <v>ARPA MEDICAL S.A.S.</v>
      </c>
      <c r="D431" s="14">
        <f>AD424</f>
        <v>314454651</v>
      </c>
      <c r="E431" s="107">
        <v>99</v>
      </c>
      <c r="F431" s="109">
        <f>E431/F425</f>
        <v>0.24324324324324326</v>
      </c>
    </row>
    <row r="432" spans="1:210" ht="15" customHeight="1">
      <c r="B432" s="106">
        <v>4</v>
      </c>
      <c r="C432" s="11" t="str">
        <f>AF15</f>
        <v>AYGPHARMA SAS</v>
      </c>
      <c r="D432" s="14">
        <f>AI424</f>
        <v>100589583</v>
      </c>
      <c r="E432" s="107">
        <v>9</v>
      </c>
      <c r="F432" s="109">
        <f>E432/F425</f>
        <v>2.2113022113022112E-2</v>
      </c>
    </row>
    <row r="433" spans="2:6" ht="15" customHeight="1">
      <c r="B433" s="106">
        <v>5</v>
      </c>
      <c r="C433" s="11" t="str">
        <f>AK15</f>
        <v>B BRAUN MEDICAL S.A</v>
      </c>
      <c r="D433" s="14">
        <f>AN424</f>
        <v>109049355.59999999</v>
      </c>
      <c r="E433" s="107">
        <v>20</v>
      </c>
      <c r="F433" s="109">
        <f>E433/F425</f>
        <v>4.9140049140049137E-2</v>
      </c>
    </row>
    <row r="434" spans="2:6" ht="15" customHeight="1">
      <c r="B434" s="106">
        <v>6</v>
      </c>
      <c r="C434" s="11" t="str">
        <f>AP15</f>
        <v xml:space="preserve">BECTON DICKINSON DE COLOMBIA LTDA. </v>
      </c>
      <c r="D434" s="14">
        <f>AS424</f>
        <v>42583705.349999994</v>
      </c>
      <c r="E434" s="107">
        <v>9</v>
      </c>
      <c r="F434" s="109">
        <f>E434/F425</f>
        <v>2.2113022113022112E-2</v>
      </c>
    </row>
    <row r="435" spans="2:6" ht="15" customHeight="1">
      <c r="B435" s="106">
        <v>7</v>
      </c>
      <c r="C435" s="11" t="str">
        <f>AU15</f>
        <v>BIOPLAST S.A.S</v>
      </c>
      <c r="D435" s="14">
        <f>AX424</f>
        <v>224503380.20000002</v>
      </c>
      <c r="E435" s="107">
        <v>89</v>
      </c>
      <c r="F435" s="109">
        <f>E435/F425</f>
        <v>0.21867321867321868</v>
      </c>
    </row>
    <row r="436" spans="2:6" ht="15" customHeight="1">
      <c r="B436" s="106">
        <v>8</v>
      </c>
      <c r="C436" s="11" t="str">
        <f>AZ15</f>
        <v>BIOPLUS MEDICAL ACRE SAS</v>
      </c>
      <c r="D436" s="14">
        <f>BC424</f>
        <v>5792920</v>
      </c>
      <c r="E436" s="107">
        <v>8</v>
      </c>
      <c r="F436" s="109">
        <f>E436/F425</f>
        <v>1.9656019656019656E-2</v>
      </c>
    </row>
    <row r="437" spans="2:6" ht="15" customHeight="1">
      <c r="B437" s="106">
        <v>9</v>
      </c>
      <c r="C437" s="11" t="str">
        <f>BE15</f>
        <v>COMPAÑIA DE REPRESENTACIONES MEDICAS S.A. C.T.P. MEDICA S.A.</v>
      </c>
      <c r="D437" s="14">
        <f>BH424</f>
        <v>30012000</v>
      </c>
      <c r="E437" s="107">
        <v>2</v>
      </c>
      <c r="F437" s="109">
        <f>E437/F425</f>
        <v>4.9140049140049139E-3</v>
      </c>
    </row>
    <row r="438" spans="2:6" ht="15" customHeight="1">
      <c r="B438" s="106">
        <v>10</v>
      </c>
      <c r="C438" s="11" t="str">
        <f>BJ15</f>
        <v>COLOMBIAN MEDICARE SAS</v>
      </c>
      <c r="D438" s="14">
        <f>BM424</f>
        <v>30729000</v>
      </c>
      <c r="E438" s="107">
        <v>10</v>
      </c>
      <c r="F438" s="109">
        <f>E438/F425</f>
        <v>2.4570024570024569E-2</v>
      </c>
    </row>
    <row r="439" spans="2:6" ht="15" customHeight="1">
      <c r="B439" s="106">
        <v>11</v>
      </c>
      <c r="C439" s="11" t="str">
        <f>BO15</f>
        <v>CONVATEC COLOMBIA LTDA</v>
      </c>
      <c r="D439" s="14">
        <f>BR424</f>
        <v>235736354</v>
      </c>
      <c r="E439" s="107">
        <v>10</v>
      </c>
      <c r="F439" s="109">
        <f>E439/F425</f>
        <v>2.4570024570024569E-2</v>
      </c>
    </row>
    <row r="440" spans="2:6" ht="15" customHeight="1">
      <c r="B440" s="106">
        <v>12</v>
      </c>
      <c r="C440" s="11" t="str">
        <f>BT15</f>
        <v>FRIDEN DE COLOMBIA HOSPITALARIA SAS</v>
      </c>
      <c r="D440" s="14">
        <f>BW424</f>
        <v>178175200.13</v>
      </c>
      <c r="E440" s="107">
        <v>23</v>
      </c>
      <c r="F440" s="109">
        <f>E440/F425</f>
        <v>5.6511056511056514E-2</v>
      </c>
    </row>
    <row r="441" spans="2:6" ht="15" customHeight="1">
      <c r="B441" s="106">
        <v>13</v>
      </c>
      <c r="C441" s="11" t="str">
        <f>BY15</f>
        <v>HOSPITECNICA SAS</v>
      </c>
      <c r="D441" s="14">
        <f>CB424</f>
        <v>70101710</v>
      </c>
      <c r="E441" s="107">
        <v>39</v>
      </c>
      <c r="F441" s="109">
        <f>E441/F425</f>
        <v>9.5823095823095825E-2</v>
      </c>
    </row>
    <row r="442" spans="2:6" ht="15" customHeight="1">
      <c r="B442" s="106">
        <v>14</v>
      </c>
      <c r="C442" s="11" t="str">
        <f>CD15</f>
        <v>IMCOLMEDICA S.A</v>
      </c>
      <c r="D442" s="14">
        <f>CG424</f>
        <v>1868035310</v>
      </c>
      <c r="E442" s="107">
        <v>117</v>
      </c>
      <c r="F442" s="109">
        <f>E442/F425</f>
        <v>0.28746928746928746</v>
      </c>
    </row>
    <row r="443" spans="2:6" ht="15" customHeight="1">
      <c r="B443" s="106">
        <v>15</v>
      </c>
      <c r="C443" s="11" t="str">
        <f>CI15</f>
        <v>JOHNSON &amp; JOHNSON MEDTECH COLOMBIA S.A.S</v>
      </c>
      <c r="D443" s="14">
        <f>CL424</f>
        <v>78435395.75999999</v>
      </c>
      <c r="E443" s="107">
        <v>41</v>
      </c>
      <c r="F443" s="109">
        <f>E443/F425</f>
        <v>0.10073710073710074</v>
      </c>
    </row>
    <row r="444" spans="2:6" ht="15" customHeight="1">
      <c r="B444" s="106">
        <v>16</v>
      </c>
      <c r="C444" s="11" t="str">
        <f>CN15</f>
        <v>LABORATORIOS GOTHAPLAST LTDA</v>
      </c>
      <c r="D444" s="14">
        <f>CQ424</f>
        <v>1240610250.6999998</v>
      </c>
      <c r="E444" s="107">
        <v>98</v>
      </c>
      <c r="F444" s="109">
        <f>E444/F425</f>
        <v>0.24078624078624078</v>
      </c>
    </row>
    <row r="445" spans="2:6" ht="15" customHeight="1">
      <c r="B445" s="106">
        <v>17</v>
      </c>
      <c r="C445" s="11" t="str">
        <f>CS15</f>
        <v>LM INSTRUMENTS S.A.</v>
      </c>
      <c r="D445" s="14">
        <f>CV424</f>
        <v>288906754.89999998</v>
      </c>
      <c r="E445" s="107">
        <v>52</v>
      </c>
      <c r="F445" s="109">
        <f>E445/F425</f>
        <v>0.12776412776412777</v>
      </c>
    </row>
    <row r="446" spans="2:6" ht="15" customHeight="1">
      <c r="B446" s="106">
        <v>18</v>
      </c>
      <c r="C446" s="11" t="str">
        <f>CX15</f>
        <v>M&amp;M EQUIPOS MEDICOS SAS</v>
      </c>
      <c r="D446" s="14">
        <f>DA424</f>
        <v>67585735.969999999</v>
      </c>
      <c r="E446" s="107">
        <v>33</v>
      </c>
      <c r="F446" s="109">
        <f>E446/F425</f>
        <v>8.1081081081081086E-2</v>
      </c>
    </row>
    <row r="447" spans="2:6" ht="15" customHeight="1">
      <c r="B447" s="106">
        <v>19</v>
      </c>
      <c r="C447" s="11" t="str">
        <f>DC15</f>
        <v>MEDICOX LTDA</v>
      </c>
      <c r="D447" s="14">
        <f>DF424</f>
        <v>981997004.83033657</v>
      </c>
      <c r="E447" s="107">
        <v>155</v>
      </c>
      <c r="F447" s="109">
        <f>E447/F425</f>
        <v>0.38083538083538082</v>
      </c>
    </row>
    <row r="448" spans="2:6" ht="15" customHeight="1">
      <c r="B448" s="106">
        <v>20</v>
      </c>
      <c r="C448" s="11" t="str">
        <f>DH15</f>
        <v>MEQ TECNOLOGIA MEDICA S.A.S</v>
      </c>
      <c r="D448" s="14">
        <f>DK424</f>
        <v>427835337.50300002</v>
      </c>
      <c r="E448" s="107">
        <v>15</v>
      </c>
      <c r="F448" s="109">
        <f>E448/F425</f>
        <v>3.6855036855036855E-2</v>
      </c>
    </row>
    <row r="449" spans="2:6" ht="15" customHeight="1">
      <c r="B449" s="106">
        <v>21</v>
      </c>
      <c r="C449" s="11" t="str">
        <f>DM15</f>
        <v>MINERVA MEDICAL SAS</v>
      </c>
      <c r="D449" s="14">
        <f>DP424</f>
        <v>1566568375.6000001</v>
      </c>
      <c r="E449" s="107">
        <v>27</v>
      </c>
      <c r="F449" s="109">
        <f>E449/F425</f>
        <v>6.6339066339066333E-2</v>
      </c>
    </row>
    <row r="450" spans="2:6" ht="15" customHeight="1">
      <c r="B450" s="106">
        <v>22</v>
      </c>
      <c r="C450" s="11" t="str">
        <f>DR15</f>
        <v>NIPRO MEDICAL CORPORATION</v>
      </c>
      <c r="D450" s="14">
        <f>DU424</f>
        <v>56932758.079999998</v>
      </c>
      <c r="E450" s="107">
        <v>18</v>
      </c>
      <c r="F450" s="109">
        <f>E450/F425</f>
        <v>4.4226044226044224E-2</v>
      </c>
    </row>
    <row r="451" spans="2:6" ht="15" customHeight="1">
      <c r="B451" s="106">
        <v>23</v>
      </c>
      <c r="C451" s="11" t="str">
        <f>DW15</f>
        <v>RAFAEL ANTONIO SALAMANCA</v>
      </c>
      <c r="D451" s="14">
        <f>DZ424</f>
        <v>2081108591.2300007</v>
      </c>
      <c r="E451" s="107">
        <v>235</v>
      </c>
      <c r="F451" s="109">
        <f>E451/F425</f>
        <v>0.57739557739557734</v>
      </c>
    </row>
    <row r="452" spans="2:6" ht="15" customHeight="1">
      <c r="B452" s="106">
        <v>24</v>
      </c>
      <c r="C452" s="11" t="str">
        <f>EB15</f>
        <v>RP MEDICAS SA</v>
      </c>
      <c r="D452" s="14">
        <f>EE424</f>
        <v>54012480</v>
      </c>
      <c r="E452" s="107">
        <v>22</v>
      </c>
      <c r="F452" s="109">
        <f>E452/F425</f>
        <v>5.4054054054054057E-2</v>
      </c>
    </row>
    <row r="453" spans="2:6" ht="15" customHeight="1">
      <c r="B453" s="106">
        <v>25</v>
      </c>
      <c r="C453" s="11" t="str">
        <f>EG15</f>
        <v>SMITH AND NEPHEW COLOMBIA SAS</v>
      </c>
      <c r="D453" s="14">
        <f>EJ424</f>
        <v>288811640</v>
      </c>
      <c r="E453" s="107">
        <v>15</v>
      </c>
      <c r="F453" s="109">
        <f>E453/F425</f>
        <v>3.6855036855036855E-2</v>
      </c>
    </row>
    <row r="454" spans="2:6" ht="15" customHeight="1">
      <c r="B454" s="106">
        <v>26</v>
      </c>
      <c r="C454" s="11" t="str">
        <f>EL15</f>
        <v xml:space="preserve">SUBIECON LIMITADA SUMINISTRAMOS BIENES Y ELEMENTOS DE CONSUMO </v>
      </c>
      <c r="D454" s="14">
        <f>EO424</f>
        <v>226234399.26999998</v>
      </c>
      <c r="E454" s="107">
        <v>21</v>
      </c>
      <c r="F454" s="109">
        <f>E454/F425</f>
        <v>5.1597051597051594E-2</v>
      </c>
    </row>
    <row r="455" spans="2:6" ht="15" customHeight="1">
      <c r="B455" s="106">
        <v>27</v>
      </c>
      <c r="C455" s="11" t="str">
        <f>EQ15</f>
        <v>SURGICON &amp; CIA S.A.S.</v>
      </c>
      <c r="D455" s="14">
        <f>ET424</f>
        <v>3432422687.5900002</v>
      </c>
      <c r="E455" s="107">
        <v>43</v>
      </c>
      <c r="F455" s="109">
        <f>E455/F425</f>
        <v>0.10565110565110565</v>
      </c>
    </row>
    <row r="456" spans="2:6" ht="15" customHeight="1">
      <c r="B456" s="106">
        <v>28</v>
      </c>
      <c r="C456" s="11" t="str">
        <f>EV15</f>
        <v>Tecnica Electro Medica SA</v>
      </c>
      <c r="D456" s="14">
        <f>EY424</f>
        <v>65214261</v>
      </c>
      <c r="E456" s="107">
        <v>40</v>
      </c>
      <c r="F456" s="109">
        <f>E456/F425</f>
        <v>9.8280098280098274E-2</v>
      </c>
    </row>
    <row r="457" spans="2:6" ht="15" customHeight="1">
      <c r="B457" s="106">
        <v>29</v>
      </c>
      <c r="C457" s="11" t="str">
        <f>FA15</f>
        <v>TELEFLEX MEDICAL COLOMBIA S.A.S.</v>
      </c>
      <c r="D457" s="14">
        <f>FD424</f>
        <v>76614013.794380963</v>
      </c>
      <c r="E457" s="107">
        <v>27</v>
      </c>
      <c r="F457" s="109">
        <f>E457/F425</f>
        <v>6.6339066339066333E-2</v>
      </c>
    </row>
    <row r="458" spans="2:6" ht="15" customHeight="1">
      <c r="B458" s="106">
        <v>30</v>
      </c>
      <c r="C458" s="11" t="str">
        <f>FF15</f>
        <v>UCIPHARMA S.A.</v>
      </c>
      <c r="D458" s="14">
        <f>FI424</f>
        <v>4641500</v>
      </c>
      <c r="E458" s="107">
        <v>2</v>
      </c>
      <c r="F458" s="109">
        <f>E458/F425</f>
        <v>4.9140049140049139E-3</v>
      </c>
    </row>
    <row r="459" spans="2:6" ht="15" customHeight="1">
      <c r="B459" s="106">
        <v>31</v>
      </c>
      <c r="C459" s="11" t="s">
        <v>1097</v>
      </c>
      <c r="D459" s="14">
        <v>15933532</v>
      </c>
      <c r="E459" s="107">
        <v>32</v>
      </c>
      <c r="F459" s="109"/>
    </row>
    <row r="460" spans="2:6" ht="15" customHeight="1">
      <c r="B460" s="106">
        <v>32</v>
      </c>
      <c r="C460" s="11" t="str">
        <f>GR16</f>
        <v>Menor Valor Unitario</v>
      </c>
      <c r="D460" s="14">
        <f>GR424</f>
        <v>59927725.910326071</v>
      </c>
      <c r="E460" s="107">
        <v>407</v>
      </c>
      <c r="F460" s="109"/>
    </row>
    <row r="461" spans="2:6" ht="15" customHeight="1">
      <c r="B461" s="106">
        <v>33</v>
      </c>
      <c r="C461" s="11" t="str">
        <f>GV16</f>
        <v>Promedio Unitario</v>
      </c>
      <c r="D461" s="14">
        <f>GV424</f>
        <v>72407212.043339729</v>
      </c>
      <c r="E461" s="107">
        <v>407</v>
      </c>
      <c r="F461" s="109"/>
    </row>
    <row r="462" spans="2:6" ht="15" customHeight="1">
      <c r="B462" s="106">
        <v>34</v>
      </c>
      <c r="C462" s="11" t="str">
        <f>GY16</f>
        <v>Valor de Referencia Unitario</v>
      </c>
      <c r="D462" s="14">
        <f>GY424</f>
        <v>76374982.766072094</v>
      </c>
      <c r="E462" s="107">
        <v>407</v>
      </c>
      <c r="F462" s="109"/>
    </row>
    <row r="463" spans="2:6" ht="15" customHeight="1">
      <c r="B463" s="119">
        <v>35</v>
      </c>
      <c r="C463" s="120" t="str">
        <f>GZ16</f>
        <v>Valor de Referencia Total</v>
      </c>
      <c r="D463" s="87">
        <f>GZ424</f>
        <v>1278448826.8129828</v>
      </c>
      <c r="E463" s="121">
        <v>407</v>
      </c>
      <c r="F463" s="122"/>
    </row>
    <row r="464" spans="2:6" ht="15" customHeight="1">
      <c r="B464" s="123">
        <v>36</v>
      </c>
      <c r="C464" s="124" t="s">
        <v>1096</v>
      </c>
      <c r="D464" s="125">
        <v>1200000000</v>
      </c>
      <c r="E464" s="126">
        <v>407</v>
      </c>
      <c r="F464" s="127"/>
    </row>
    <row r="465" spans="1:210" ht="15" customHeight="1">
      <c r="A465" s="5"/>
      <c r="B465" s="6"/>
      <c r="C465" s="6"/>
      <c r="D465" s="6"/>
      <c r="E465" s="52"/>
      <c r="HB465" s="8"/>
    </row>
    <row r="466" spans="1:210" ht="45" customHeight="1">
      <c r="A466" s="292"/>
      <c r="B466" s="292"/>
      <c r="C466" s="111" t="s">
        <v>25</v>
      </c>
      <c r="D466" s="280" t="s">
        <v>1009</v>
      </c>
      <c r="E466" s="280"/>
      <c r="F466" s="280"/>
      <c r="G466" s="310"/>
      <c r="H466" s="310"/>
      <c r="I466" s="310"/>
      <c r="J466" s="310"/>
      <c r="K466" s="310"/>
      <c r="L466" s="310"/>
      <c r="M466" s="130"/>
      <c r="N466" s="130"/>
      <c r="O466" s="130"/>
      <c r="P466" s="130"/>
      <c r="Q466" s="332"/>
      <c r="R466" s="332"/>
      <c r="S466" s="332"/>
      <c r="T466" s="332"/>
      <c r="U466" s="130"/>
      <c r="V466" s="130"/>
      <c r="W466" s="130"/>
      <c r="X466" s="130"/>
      <c r="Y466" s="130"/>
      <c r="Z466" s="130"/>
      <c r="AA466" s="130"/>
      <c r="AB466" s="130"/>
      <c r="AC466" s="130"/>
      <c r="AD466" s="130"/>
      <c r="AE466" s="130"/>
      <c r="AF466" s="130"/>
      <c r="AG466" s="130"/>
      <c r="AH466" s="130"/>
      <c r="AI466" s="130"/>
      <c r="AJ466" s="130"/>
      <c r="AK466" s="130"/>
      <c r="AL466" s="130"/>
      <c r="AM466" s="130"/>
      <c r="AN466" s="130"/>
      <c r="AO466" s="130"/>
      <c r="AP466" s="130"/>
      <c r="AQ466" s="130"/>
      <c r="AR466" s="130"/>
      <c r="AS466" s="130"/>
      <c r="AT466" s="130"/>
      <c r="AU466" s="130"/>
      <c r="AV466" s="130"/>
      <c r="AW466" s="130"/>
      <c r="AX466" s="130"/>
      <c r="AY466" s="130"/>
      <c r="AZ466" s="130"/>
      <c r="BA466" s="130"/>
      <c r="BB466" s="130"/>
      <c r="BC466" s="130"/>
      <c r="BD466" s="130"/>
      <c r="BE466" s="130"/>
      <c r="BF466" s="130"/>
      <c r="BG466" s="130"/>
      <c r="BH466" s="130"/>
      <c r="BI466" s="130"/>
      <c r="BJ466" s="130"/>
      <c r="BK466" s="130"/>
      <c r="BL466" s="130"/>
      <c r="BM466" s="130"/>
      <c r="BN466" s="130"/>
      <c r="BO466" s="130"/>
      <c r="BP466" s="130"/>
      <c r="BQ466" s="130"/>
      <c r="BR466" s="130"/>
      <c r="BS466" s="130"/>
      <c r="BT466" s="130"/>
      <c r="BU466" s="130"/>
      <c r="BV466" s="130"/>
      <c r="BW466" s="130"/>
      <c r="BX466" s="130"/>
      <c r="BY466" s="130"/>
      <c r="BZ466" s="130"/>
      <c r="CA466" s="130"/>
      <c r="CB466" s="130"/>
      <c r="CC466" s="130"/>
      <c r="CD466" s="130"/>
      <c r="CE466" s="130"/>
      <c r="CF466" s="130"/>
      <c r="CG466" s="130"/>
      <c r="CH466" s="130"/>
      <c r="CI466" s="130"/>
      <c r="CJ466" s="130"/>
      <c r="CK466" s="130"/>
      <c r="CL466" s="130"/>
      <c r="CM466" s="130"/>
      <c r="CN466" s="130"/>
      <c r="CO466" s="130"/>
      <c r="CP466" s="130"/>
      <c r="CQ466" s="130"/>
      <c r="CR466" s="130"/>
      <c r="CS466" s="130"/>
      <c r="CT466" s="130"/>
      <c r="CU466" s="130"/>
      <c r="CV466" s="130"/>
      <c r="CW466" s="130"/>
      <c r="CX466" s="130"/>
      <c r="CY466" s="130"/>
      <c r="CZ466" s="130"/>
      <c r="DA466" s="130"/>
      <c r="DB466" s="130"/>
      <c r="DC466" s="130"/>
      <c r="DD466" s="130"/>
      <c r="DE466" s="130"/>
      <c r="DF466" s="130"/>
      <c r="DG466" s="130"/>
      <c r="DH466" s="130"/>
      <c r="DI466" s="130"/>
      <c r="DJ466" s="130"/>
      <c r="DK466" s="130"/>
      <c r="DL466" s="130"/>
      <c r="DM466" s="130"/>
      <c r="DN466" s="131"/>
      <c r="DO466" s="131"/>
      <c r="DP466" s="131"/>
      <c r="DQ466" s="131"/>
      <c r="DR466" s="131"/>
      <c r="DS466" s="131"/>
      <c r="DT466" s="131"/>
      <c r="DU466" s="131"/>
      <c r="DV466" s="131"/>
      <c r="DW466" s="131"/>
      <c r="DX466" s="131"/>
      <c r="DY466" s="131"/>
      <c r="DZ466" s="130"/>
      <c r="EA466" s="130"/>
      <c r="EB466" s="130"/>
      <c r="EC466" s="130"/>
      <c r="ED466" s="130"/>
      <c r="EE466" s="130"/>
      <c r="EF466" s="130"/>
      <c r="EG466" s="130"/>
      <c r="EH466" s="130"/>
      <c r="EI466" s="130"/>
      <c r="EJ466" s="130"/>
      <c r="EK466" s="130"/>
      <c r="EL466" s="130"/>
      <c r="EM466" s="130"/>
      <c r="EN466" s="130"/>
      <c r="EO466" s="130"/>
      <c r="EP466" s="130"/>
      <c r="EQ466" s="130"/>
      <c r="ER466" s="130"/>
      <c r="ES466" s="130"/>
      <c r="ET466" s="130"/>
      <c r="EU466" s="130"/>
      <c r="EV466" s="130"/>
      <c r="EW466" s="130"/>
      <c r="EX466" s="130"/>
      <c r="EY466" s="130"/>
      <c r="EZ466" s="130"/>
      <c r="FA466" s="130"/>
      <c r="FB466" s="130"/>
      <c r="FC466" s="130"/>
      <c r="FD466" s="130"/>
      <c r="FE466" s="130"/>
      <c r="FF466" s="130"/>
      <c r="FG466" s="130"/>
      <c r="FH466" s="130"/>
      <c r="FI466" s="130"/>
      <c r="FJ466" s="130"/>
      <c r="FK466" s="130"/>
      <c r="FL466" s="132"/>
    </row>
    <row r="467" spans="1:210" ht="100" customHeight="1">
      <c r="C467" s="112" t="s">
        <v>40</v>
      </c>
      <c r="D467" s="280" t="s">
        <v>1094</v>
      </c>
      <c r="E467" s="280"/>
      <c r="F467" s="280"/>
      <c r="G467" s="311"/>
      <c r="H467" s="311"/>
      <c r="I467" s="311"/>
      <c r="J467" s="311"/>
      <c r="K467" s="311"/>
      <c r="L467" s="311"/>
      <c r="M467" s="130"/>
      <c r="N467" s="130"/>
      <c r="O467" s="130"/>
      <c r="P467" s="130"/>
      <c r="Q467" s="130"/>
      <c r="R467" s="130"/>
      <c r="S467" s="130"/>
      <c r="T467" s="130"/>
      <c r="U467" s="130"/>
      <c r="V467" s="130"/>
      <c r="W467" s="130"/>
      <c r="X467" s="130"/>
      <c r="Y467" s="130"/>
      <c r="Z467" s="130"/>
      <c r="AA467" s="130"/>
      <c r="AB467" s="130"/>
      <c r="AC467" s="130"/>
      <c r="AD467" s="130"/>
      <c r="AE467" s="130"/>
      <c r="AF467" s="130"/>
      <c r="AG467" s="130"/>
      <c r="AH467" s="130"/>
      <c r="AI467" s="130"/>
      <c r="AJ467" s="130"/>
      <c r="AK467" s="130"/>
      <c r="AL467" s="130"/>
      <c r="AM467" s="130"/>
      <c r="AN467" s="130"/>
      <c r="AO467" s="130"/>
      <c r="AP467" s="130"/>
      <c r="AQ467" s="130"/>
      <c r="AR467" s="130"/>
      <c r="AS467" s="130"/>
      <c r="AT467" s="130"/>
      <c r="AU467" s="130"/>
      <c r="AV467" s="130"/>
      <c r="AW467" s="130"/>
      <c r="AX467" s="130"/>
      <c r="AY467" s="130"/>
      <c r="AZ467" s="130"/>
      <c r="BA467" s="130"/>
      <c r="BB467" s="130"/>
      <c r="BC467" s="130"/>
      <c r="BD467" s="130"/>
      <c r="BE467" s="130"/>
      <c r="BF467" s="130"/>
      <c r="BG467" s="130"/>
      <c r="BH467" s="130"/>
      <c r="BI467" s="130"/>
      <c r="BJ467" s="130"/>
      <c r="BK467" s="130"/>
      <c r="BL467" s="130"/>
      <c r="BM467" s="130"/>
      <c r="BN467" s="130"/>
      <c r="BO467" s="130"/>
      <c r="BP467" s="130"/>
      <c r="BQ467" s="130"/>
      <c r="BR467" s="130"/>
      <c r="BS467" s="130"/>
      <c r="BT467" s="130"/>
      <c r="BU467" s="130"/>
      <c r="BV467" s="130"/>
      <c r="BW467" s="130"/>
      <c r="BX467" s="130"/>
      <c r="BY467" s="130"/>
      <c r="BZ467" s="130"/>
      <c r="CA467" s="130"/>
      <c r="CB467" s="130"/>
      <c r="CC467" s="130"/>
      <c r="CD467" s="130"/>
      <c r="CE467" s="130"/>
      <c r="CF467" s="130"/>
      <c r="CG467" s="130"/>
      <c r="CH467" s="130"/>
      <c r="CI467" s="130"/>
      <c r="CJ467" s="130"/>
      <c r="CK467" s="130"/>
      <c r="CL467" s="130"/>
      <c r="CM467" s="130"/>
      <c r="CN467" s="130"/>
      <c r="CO467" s="130"/>
      <c r="CP467" s="130"/>
      <c r="CQ467" s="130"/>
      <c r="CR467" s="130"/>
      <c r="CS467" s="130"/>
      <c r="CT467" s="130"/>
      <c r="CU467" s="130"/>
      <c r="CV467" s="130"/>
      <c r="CW467" s="130"/>
      <c r="CX467" s="130"/>
      <c r="CY467" s="130"/>
      <c r="CZ467" s="130"/>
      <c r="DA467" s="130"/>
      <c r="DB467" s="130"/>
      <c r="DC467" s="130"/>
      <c r="DD467" s="130"/>
      <c r="DE467" s="130"/>
      <c r="DF467" s="130"/>
      <c r="DG467" s="130"/>
      <c r="DH467" s="130"/>
      <c r="DI467" s="130"/>
      <c r="DJ467" s="130"/>
      <c r="DK467" s="130"/>
      <c r="DL467" s="130"/>
      <c r="DM467" s="130"/>
      <c r="DN467" s="130"/>
      <c r="DO467" s="130"/>
      <c r="DP467" s="130"/>
      <c r="DQ467" s="130"/>
      <c r="DR467" s="130"/>
      <c r="DS467" s="130"/>
      <c r="DT467" s="130"/>
      <c r="DU467" s="130"/>
      <c r="DV467" s="130"/>
      <c r="DW467" s="130"/>
      <c r="DX467" s="130"/>
      <c r="DY467" s="130"/>
      <c r="DZ467" s="130"/>
      <c r="EA467" s="130"/>
      <c r="EB467" s="130"/>
      <c r="EC467" s="130"/>
      <c r="ED467" s="130"/>
      <c r="EE467" s="130"/>
      <c r="EF467" s="130"/>
      <c r="EG467" s="130"/>
      <c r="EH467" s="130"/>
      <c r="EI467" s="130"/>
      <c r="EJ467" s="130"/>
      <c r="EK467" s="130"/>
      <c r="EL467" s="130"/>
      <c r="EM467" s="130"/>
      <c r="EN467" s="130"/>
      <c r="EO467" s="130"/>
      <c r="EP467" s="130"/>
      <c r="EQ467" s="130"/>
      <c r="ER467" s="130"/>
      <c r="ES467" s="130"/>
      <c r="ET467" s="130"/>
      <c r="EU467" s="130"/>
      <c r="EV467" s="130"/>
      <c r="EW467" s="130"/>
      <c r="EX467" s="130"/>
      <c r="EY467" s="130"/>
      <c r="EZ467" s="130"/>
      <c r="FA467" s="130"/>
      <c r="FB467" s="130"/>
      <c r="FC467" s="130"/>
      <c r="FD467" s="130"/>
      <c r="FE467" s="130"/>
      <c r="FF467" s="130"/>
      <c r="FG467" s="130"/>
      <c r="FH467" s="130"/>
      <c r="FI467" s="130"/>
      <c r="FJ467" s="130"/>
      <c r="FK467" s="130"/>
      <c r="FL467" s="132"/>
    </row>
    <row r="468" spans="1:210" ht="45" customHeight="1">
      <c r="C468" s="111" t="s">
        <v>39</v>
      </c>
      <c r="D468" s="281" t="s">
        <v>1095</v>
      </c>
      <c r="E468" s="282"/>
      <c r="F468" s="282"/>
      <c r="G468" s="312"/>
      <c r="H468" s="312"/>
      <c r="I468" s="312"/>
      <c r="J468" s="312"/>
      <c r="K468" s="312"/>
      <c r="L468" s="312"/>
      <c r="M468" s="130"/>
      <c r="N468" s="130"/>
      <c r="O468" s="130"/>
      <c r="P468" s="130"/>
      <c r="Q468" s="130"/>
      <c r="R468" s="130"/>
      <c r="S468" s="130"/>
      <c r="T468" s="130"/>
      <c r="U468" s="130"/>
      <c r="V468" s="130"/>
      <c r="W468" s="130"/>
      <c r="X468" s="130"/>
      <c r="Y468" s="130"/>
      <c r="Z468" s="130"/>
      <c r="AA468" s="130"/>
      <c r="AB468" s="130"/>
      <c r="AC468" s="130"/>
      <c r="AD468" s="130"/>
      <c r="AE468" s="130"/>
      <c r="AF468" s="130"/>
      <c r="AG468" s="130"/>
      <c r="AH468" s="130"/>
      <c r="AI468" s="130"/>
      <c r="AJ468" s="130"/>
      <c r="AK468" s="130"/>
      <c r="AL468" s="130"/>
      <c r="AM468" s="130"/>
      <c r="AN468" s="130"/>
      <c r="AO468" s="130"/>
      <c r="AP468" s="130"/>
      <c r="AQ468" s="130"/>
      <c r="AR468" s="130"/>
      <c r="AS468" s="130"/>
      <c r="AT468" s="130"/>
      <c r="AU468" s="130"/>
      <c r="AV468" s="130"/>
      <c r="AW468" s="130"/>
      <c r="AX468" s="130"/>
      <c r="AY468" s="130"/>
      <c r="AZ468" s="130"/>
      <c r="BA468" s="130"/>
      <c r="BB468" s="130"/>
      <c r="BC468" s="130"/>
      <c r="BD468" s="130"/>
      <c r="BE468" s="130"/>
      <c r="BF468" s="130"/>
      <c r="BG468" s="130"/>
      <c r="BH468" s="130"/>
      <c r="BI468" s="130"/>
      <c r="BJ468" s="130"/>
      <c r="BK468" s="130"/>
      <c r="BL468" s="130"/>
      <c r="BM468" s="130"/>
      <c r="BN468" s="130"/>
      <c r="BO468" s="130"/>
      <c r="BP468" s="130"/>
      <c r="BQ468" s="130"/>
      <c r="BR468" s="130"/>
      <c r="BS468" s="130"/>
      <c r="BT468" s="130"/>
      <c r="BU468" s="130"/>
      <c r="BV468" s="130"/>
      <c r="BW468" s="130"/>
      <c r="BX468" s="130"/>
      <c r="BY468" s="130"/>
      <c r="BZ468" s="130"/>
      <c r="CA468" s="130"/>
      <c r="CB468" s="130"/>
      <c r="CC468" s="130"/>
      <c r="CD468" s="130"/>
      <c r="CE468" s="130"/>
      <c r="CF468" s="130"/>
      <c r="CG468" s="130"/>
      <c r="CH468" s="130"/>
      <c r="CI468" s="130"/>
      <c r="CJ468" s="130"/>
      <c r="CK468" s="130"/>
      <c r="CL468" s="130"/>
      <c r="CM468" s="130"/>
      <c r="CN468" s="130"/>
      <c r="CO468" s="130"/>
      <c r="CP468" s="130"/>
      <c r="CQ468" s="130"/>
      <c r="CR468" s="130"/>
      <c r="CS468" s="130"/>
      <c r="CT468" s="130"/>
      <c r="CU468" s="130"/>
      <c r="CV468" s="130"/>
      <c r="CW468" s="130"/>
      <c r="CX468" s="130"/>
      <c r="CY468" s="130"/>
      <c r="CZ468" s="130"/>
      <c r="DA468" s="130"/>
      <c r="DB468" s="130"/>
      <c r="DC468" s="130"/>
      <c r="DD468" s="130"/>
      <c r="DE468" s="130"/>
      <c r="DF468" s="130"/>
      <c r="DG468" s="130"/>
      <c r="DH468" s="130"/>
      <c r="DI468" s="130"/>
      <c r="DJ468" s="130"/>
      <c r="DK468" s="130"/>
      <c r="DL468" s="130"/>
      <c r="DM468" s="130"/>
      <c r="DN468" s="130"/>
      <c r="DO468" s="130"/>
      <c r="DP468" s="130"/>
      <c r="DQ468" s="130"/>
      <c r="DR468" s="130"/>
      <c r="DS468" s="130"/>
      <c r="DT468" s="130"/>
      <c r="DU468" s="130"/>
      <c r="DV468" s="130"/>
      <c r="DW468" s="130"/>
      <c r="DX468" s="130"/>
      <c r="DY468" s="130"/>
      <c r="DZ468" s="130"/>
      <c r="EA468" s="130"/>
      <c r="EB468" s="130"/>
      <c r="EC468" s="130"/>
      <c r="ED468" s="130"/>
      <c r="EE468" s="130"/>
      <c r="EF468" s="130"/>
      <c r="EG468" s="130"/>
      <c r="EH468" s="130"/>
      <c r="EI468" s="130"/>
      <c r="EJ468" s="130"/>
      <c r="EK468" s="130"/>
      <c r="EL468" s="130"/>
      <c r="EM468" s="130"/>
      <c r="EN468" s="130"/>
      <c r="EO468" s="130"/>
      <c r="EP468" s="130"/>
      <c r="EQ468" s="130"/>
      <c r="ER468" s="130"/>
      <c r="ES468" s="130"/>
      <c r="ET468" s="130"/>
      <c r="EU468" s="130"/>
      <c r="EV468" s="130"/>
      <c r="EW468" s="130"/>
      <c r="EX468" s="130"/>
      <c r="EY468" s="130"/>
      <c r="EZ468" s="130"/>
      <c r="FA468" s="130"/>
      <c r="FB468" s="130"/>
      <c r="FC468" s="130"/>
      <c r="FD468" s="130"/>
      <c r="FE468" s="130"/>
      <c r="FF468" s="130"/>
      <c r="FG468" s="130"/>
      <c r="FH468" s="130"/>
      <c r="FI468" s="130"/>
      <c r="FJ468" s="130"/>
      <c r="FK468" s="130"/>
      <c r="FL468" s="132"/>
    </row>
    <row r="469" spans="1:210" ht="15" customHeight="1">
      <c r="C469" s="112" t="s">
        <v>38</v>
      </c>
      <c r="D469" s="308">
        <v>45426</v>
      </c>
      <c r="E469" s="309"/>
      <c r="F469" s="309"/>
      <c r="G469" s="113"/>
      <c r="DN469" s="8"/>
      <c r="DO469" s="8"/>
      <c r="DP469" s="8"/>
      <c r="DQ469" s="8"/>
      <c r="DR469" s="8"/>
      <c r="DS469" s="8"/>
      <c r="DT469" s="8"/>
      <c r="DU469" s="8"/>
      <c r="DV469" s="8"/>
      <c r="DW469" s="8"/>
      <c r="DX469" s="8"/>
      <c r="DY469" s="8"/>
    </row>
    <row r="470" spans="1:210" ht="15" customHeight="1">
      <c r="DN470" s="8"/>
      <c r="DO470" s="8"/>
      <c r="DP470" s="8"/>
      <c r="DQ470" s="8"/>
      <c r="DR470" s="8"/>
      <c r="DS470" s="8"/>
      <c r="DT470" s="8"/>
      <c r="DU470" s="8"/>
      <c r="DV470" s="8"/>
      <c r="DW470" s="8"/>
      <c r="DX470" s="8"/>
      <c r="DY470" s="8"/>
    </row>
    <row r="471" spans="1:210" ht="15" customHeight="1">
      <c r="DN471" s="8"/>
      <c r="DO471" s="8"/>
      <c r="DP471" s="8"/>
      <c r="DQ471" s="8"/>
      <c r="DR471" s="8"/>
      <c r="DS471" s="8"/>
      <c r="DT471" s="8"/>
      <c r="DU471" s="8"/>
      <c r="DV471" s="8"/>
      <c r="DW471" s="8"/>
      <c r="DX471" s="8"/>
      <c r="DY471" s="8"/>
    </row>
    <row r="472" spans="1:210" ht="15" customHeight="1">
      <c r="DN472" s="8"/>
      <c r="DO472" s="8"/>
      <c r="DP472" s="8"/>
      <c r="DQ472" s="8"/>
      <c r="DR472" s="8"/>
      <c r="DS472" s="8"/>
      <c r="DT472" s="8"/>
      <c r="DU472" s="8"/>
      <c r="DV472" s="8"/>
      <c r="DW472" s="8"/>
      <c r="DX472" s="8"/>
      <c r="DY472" s="8"/>
    </row>
    <row r="473" spans="1:210" ht="15" customHeight="1">
      <c r="DN473" s="8"/>
      <c r="DO473" s="8"/>
      <c r="DP473" s="8"/>
      <c r="DQ473" s="8"/>
      <c r="DR473" s="8"/>
      <c r="DS473" s="8"/>
      <c r="DT473" s="8"/>
      <c r="DU473" s="8"/>
      <c r="DV473" s="8"/>
      <c r="DW473" s="8"/>
      <c r="DX473" s="8"/>
      <c r="DY473" s="8"/>
    </row>
    <row r="474" spans="1:210" ht="15" customHeight="1">
      <c r="DN474" s="8"/>
      <c r="DO474" s="8"/>
      <c r="DP474" s="8"/>
      <c r="DQ474" s="8"/>
      <c r="DR474" s="8"/>
      <c r="DS474" s="8"/>
      <c r="DT474" s="8"/>
      <c r="DU474" s="8"/>
      <c r="DV474" s="8"/>
      <c r="DW474" s="8"/>
      <c r="DX474" s="8"/>
      <c r="DY474" s="8"/>
    </row>
    <row r="475" spans="1:210" ht="15" customHeight="1">
      <c r="DN475" s="8"/>
      <c r="DO475" s="8"/>
      <c r="DP475" s="8"/>
      <c r="DQ475" s="8"/>
      <c r="DR475" s="8"/>
      <c r="DS475" s="8"/>
      <c r="DT475" s="8"/>
      <c r="DU475" s="8"/>
      <c r="DV475" s="8"/>
      <c r="DW475" s="8"/>
      <c r="DX475" s="8"/>
      <c r="DY475" s="8"/>
    </row>
    <row r="476" spans="1:210" ht="15" customHeight="1">
      <c r="DN476" s="8"/>
      <c r="DO476" s="8"/>
      <c r="DP476" s="8"/>
      <c r="DQ476" s="8"/>
      <c r="DR476" s="8"/>
      <c r="DS476" s="8"/>
      <c r="DT476" s="8"/>
      <c r="DU476" s="8"/>
      <c r="DV476" s="8"/>
      <c r="DW476" s="8"/>
      <c r="DX476" s="8"/>
      <c r="DY476" s="8"/>
    </row>
    <row r="477" spans="1:210" ht="15" customHeight="1">
      <c r="DN477" s="8"/>
      <c r="DO477" s="8"/>
      <c r="DP477" s="8"/>
      <c r="DQ477" s="8"/>
      <c r="DR477" s="8"/>
      <c r="DS477" s="8"/>
      <c r="DT477" s="8"/>
      <c r="DU477" s="8"/>
      <c r="DV477" s="8"/>
      <c r="DW477" s="8"/>
      <c r="DX477" s="8"/>
      <c r="DY477" s="8"/>
    </row>
    <row r="478" spans="1:210" ht="15" customHeight="1">
      <c r="DN478" s="8"/>
      <c r="DO478" s="8"/>
      <c r="DP478" s="8"/>
      <c r="DQ478" s="8"/>
      <c r="DR478" s="8"/>
      <c r="DS478" s="8"/>
      <c r="DT478" s="8"/>
      <c r="DU478" s="8"/>
      <c r="DV478" s="8"/>
      <c r="DW478" s="8"/>
      <c r="DX478" s="8"/>
      <c r="DY478" s="8"/>
    </row>
    <row r="479" spans="1:210" ht="15" customHeight="1">
      <c r="DN479" s="8"/>
      <c r="DO479" s="8"/>
      <c r="DP479" s="8"/>
      <c r="DQ479" s="8"/>
      <c r="DR479" s="8"/>
      <c r="DS479" s="8"/>
      <c r="DT479" s="8"/>
      <c r="DU479" s="8"/>
      <c r="DV479" s="8"/>
      <c r="DW479" s="8"/>
      <c r="DX479" s="8"/>
      <c r="DY479" s="8"/>
    </row>
    <row r="480" spans="1:210" ht="15" customHeight="1">
      <c r="DN480" s="8"/>
      <c r="DO480" s="8"/>
      <c r="DP480" s="8"/>
      <c r="DQ480" s="8"/>
      <c r="DR480" s="8"/>
      <c r="DS480" s="8"/>
      <c r="DT480" s="8"/>
      <c r="DU480" s="8"/>
      <c r="DV480" s="8"/>
      <c r="DW480" s="8"/>
      <c r="DX480" s="8"/>
      <c r="DY480" s="8"/>
    </row>
    <row r="481" spans="118:129" ht="15" customHeight="1">
      <c r="DN481" s="8"/>
      <c r="DO481" s="8"/>
      <c r="DP481" s="8"/>
      <c r="DQ481" s="8"/>
      <c r="DR481" s="8"/>
      <c r="DS481" s="8"/>
      <c r="DT481" s="8"/>
      <c r="DU481" s="8"/>
      <c r="DV481" s="8"/>
      <c r="DW481" s="8"/>
      <c r="DX481" s="8"/>
      <c r="DY481" s="8"/>
    </row>
    <row r="482" spans="118:129" ht="15" customHeight="1">
      <c r="DN482" s="8"/>
      <c r="DO482" s="8"/>
      <c r="DP482" s="8"/>
      <c r="DQ482" s="8"/>
      <c r="DR482" s="8"/>
      <c r="DS482" s="8"/>
      <c r="DT482" s="8"/>
      <c r="DU482" s="8"/>
      <c r="DV482" s="8"/>
      <c r="DW482" s="8"/>
      <c r="DX482" s="8"/>
      <c r="DY482" s="8"/>
    </row>
    <row r="483" spans="118:129" ht="15" customHeight="1">
      <c r="DN483" s="8"/>
      <c r="DO483" s="8"/>
      <c r="DP483" s="8"/>
      <c r="DQ483" s="8"/>
      <c r="DR483" s="8"/>
      <c r="DS483" s="8"/>
      <c r="DT483" s="8"/>
      <c r="DU483" s="8"/>
      <c r="DV483" s="8"/>
      <c r="DW483" s="8"/>
      <c r="DX483" s="8"/>
      <c r="DY483" s="8"/>
    </row>
    <row r="484" spans="118:129" ht="15" customHeight="1">
      <c r="DN484" s="8"/>
      <c r="DO484" s="8"/>
      <c r="DP484" s="8"/>
      <c r="DQ484" s="8"/>
      <c r="DR484" s="8"/>
      <c r="DS484" s="8"/>
      <c r="DT484" s="8"/>
      <c r="DU484" s="8"/>
      <c r="DV484" s="8"/>
      <c r="DW484" s="8"/>
      <c r="DX484" s="8"/>
      <c r="DY484" s="8"/>
    </row>
    <row r="485" spans="118:129" ht="15" customHeight="1">
      <c r="DN485" s="8"/>
      <c r="DO485" s="8"/>
      <c r="DP485" s="8"/>
      <c r="DQ485" s="8"/>
      <c r="DR485" s="8"/>
      <c r="DS485" s="8"/>
      <c r="DT485" s="8"/>
      <c r="DU485" s="8"/>
      <c r="DV485" s="8"/>
      <c r="DW485" s="8"/>
      <c r="DX485" s="8"/>
      <c r="DY485" s="8"/>
    </row>
    <row r="486" spans="118:129" ht="15" customHeight="1">
      <c r="DN486" s="8"/>
      <c r="DO486" s="8"/>
      <c r="DP486" s="8"/>
      <c r="DQ486" s="8"/>
      <c r="DR486" s="8"/>
      <c r="DS486" s="8"/>
      <c r="DT486" s="8"/>
      <c r="DU486" s="8"/>
      <c r="DV486" s="8"/>
      <c r="DW486" s="8"/>
      <c r="DX486" s="8"/>
      <c r="DY486" s="8"/>
    </row>
    <row r="487" spans="118:129" ht="15" customHeight="1">
      <c r="DN487" s="8"/>
      <c r="DO487" s="8"/>
      <c r="DP487" s="8"/>
      <c r="DQ487" s="8"/>
      <c r="DR487" s="8"/>
      <c r="DS487" s="8"/>
      <c r="DT487" s="8"/>
      <c r="DU487" s="8"/>
      <c r="DV487" s="8"/>
      <c r="DW487" s="8"/>
      <c r="DX487" s="8"/>
      <c r="DY487" s="8"/>
    </row>
    <row r="488" spans="118:129" ht="15" customHeight="1">
      <c r="DN488" s="8"/>
      <c r="DO488" s="8"/>
      <c r="DP488" s="8"/>
      <c r="DQ488" s="8"/>
      <c r="DR488" s="8"/>
      <c r="DS488" s="8"/>
      <c r="DT488" s="8"/>
      <c r="DU488" s="8"/>
      <c r="DV488" s="8"/>
      <c r="DW488" s="8"/>
      <c r="DX488" s="8"/>
      <c r="DY488" s="8"/>
    </row>
    <row r="489" spans="118:129" ht="15" customHeight="1">
      <c r="DN489" s="8"/>
      <c r="DO489" s="8"/>
      <c r="DP489" s="8"/>
      <c r="DQ489" s="8"/>
      <c r="DR489" s="8"/>
      <c r="DS489" s="8"/>
      <c r="DT489" s="8"/>
      <c r="DU489" s="8"/>
      <c r="DV489" s="8"/>
      <c r="DW489" s="8"/>
      <c r="DX489" s="8"/>
      <c r="DY489" s="8"/>
    </row>
    <row r="490" spans="118:129" ht="15" customHeight="1">
      <c r="DN490" s="8"/>
      <c r="DO490" s="8"/>
      <c r="DP490" s="8"/>
      <c r="DQ490" s="8"/>
      <c r="DR490" s="8"/>
      <c r="DS490" s="8"/>
      <c r="DT490" s="8"/>
      <c r="DU490" s="8"/>
      <c r="DV490" s="8"/>
      <c r="DW490" s="8"/>
      <c r="DX490" s="8"/>
      <c r="DY490" s="8"/>
    </row>
    <row r="491" spans="118:129" ht="15" customHeight="1"/>
    <row r="492" spans="118:129" ht="15" customHeight="1"/>
    <row r="493" spans="118:129" ht="15" customHeight="1"/>
    <row r="494" spans="118:129" ht="15" customHeight="1"/>
    <row r="495" spans="118:129" ht="15" customHeight="1"/>
    <row r="496" spans="118:129" ht="15" customHeight="1"/>
    <row r="497" ht="15" customHeight="1"/>
    <row r="498" ht="15" customHeight="1"/>
    <row r="499" ht="15" customHeight="1"/>
    <row r="500" ht="15" customHeight="1"/>
    <row r="501" ht="15" customHeight="1"/>
    <row r="502" ht="15" customHeight="1"/>
    <row r="503" ht="15" customHeight="1"/>
    <row r="504" ht="15" customHeight="1"/>
    <row r="505" ht="15" customHeight="1"/>
    <row r="506" ht="15" customHeight="1"/>
    <row r="507" ht="15" customHeight="1"/>
    <row r="508" ht="15" customHeight="1"/>
    <row r="509" ht="15" customHeight="1"/>
    <row r="510" ht="15" customHeight="1"/>
    <row r="511" ht="15" customHeight="1"/>
  </sheetData>
  <mergeCells count="140">
    <mergeCell ref="D1:R2"/>
    <mergeCell ref="S1:T1"/>
    <mergeCell ref="S2:T2"/>
    <mergeCell ref="D3:R4"/>
    <mergeCell ref="S3:T3"/>
    <mergeCell ref="S4:T4"/>
    <mergeCell ref="V8:X8"/>
    <mergeCell ref="A10:C10"/>
    <mergeCell ref="D10:T10"/>
    <mergeCell ref="A12:T12"/>
    <mergeCell ref="I14:O14"/>
    <mergeCell ref="P14:P424"/>
    <mergeCell ref="Q14:T14"/>
    <mergeCell ref="V14:Y14"/>
    <mergeCell ref="A6:T6"/>
    <mergeCell ref="A8:C8"/>
    <mergeCell ref="F8:G8"/>
    <mergeCell ref="J8:K8"/>
    <mergeCell ref="N8:O8"/>
    <mergeCell ref="AZ14:BC14"/>
    <mergeCell ref="BE14:BH14"/>
    <mergeCell ref="BJ14:BM14"/>
    <mergeCell ref="BO14:BR14"/>
    <mergeCell ref="BT14:BW14"/>
    <mergeCell ref="BY14:CB14"/>
    <mergeCell ref="Z14:Z424"/>
    <mergeCell ref="AA14:AD14"/>
    <mergeCell ref="AF14:AI14"/>
    <mergeCell ref="AK14:AN14"/>
    <mergeCell ref="AP14:AS14"/>
    <mergeCell ref="AU14:AX14"/>
    <mergeCell ref="AZ15:BC15"/>
    <mergeCell ref="BE15:BH15"/>
    <mergeCell ref="BJ15:BM15"/>
    <mergeCell ref="BO15:BR15"/>
    <mergeCell ref="BT15:BW15"/>
    <mergeCell ref="BY15:CB15"/>
    <mergeCell ref="FA424:FB424"/>
    <mergeCell ref="DC14:DF14"/>
    <mergeCell ref="DH14:DK14"/>
    <mergeCell ref="DM14:DP14"/>
    <mergeCell ref="DR14:DU14"/>
    <mergeCell ref="DW14:DZ14"/>
    <mergeCell ref="EB14:EE14"/>
    <mergeCell ref="CD14:CG14"/>
    <mergeCell ref="CI14:CL14"/>
    <mergeCell ref="CN14:CQ14"/>
    <mergeCell ref="CS14:CV14"/>
    <mergeCell ref="CX14:DA14"/>
    <mergeCell ref="DB14:DB424"/>
    <mergeCell ref="CD15:CG15"/>
    <mergeCell ref="CI15:CL15"/>
    <mergeCell ref="CN15:CQ15"/>
    <mergeCell ref="CS15:CV15"/>
    <mergeCell ref="DC15:DF15"/>
    <mergeCell ref="DH15:DK15"/>
    <mergeCell ref="DM15:DP15"/>
    <mergeCell ref="DR15:DU15"/>
    <mergeCell ref="DW15:DZ15"/>
    <mergeCell ref="FF14:FI14"/>
    <mergeCell ref="A15:G15"/>
    <mergeCell ref="I15:O15"/>
    <mergeCell ref="Q15:T15"/>
    <mergeCell ref="V15:Y15"/>
    <mergeCell ref="AA15:AD15"/>
    <mergeCell ref="AF15:AI15"/>
    <mergeCell ref="AK15:AN15"/>
    <mergeCell ref="AP15:AS15"/>
    <mergeCell ref="AU15:AX15"/>
    <mergeCell ref="EG14:EJ14"/>
    <mergeCell ref="EL14:EO14"/>
    <mergeCell ref="EQ14:ET14"/>
    <mergeCell ref="EV14:EY14"/>
    <mergeCell ref="EZ14:EZ424"/>
    <mergeCell ref="FA14:FD14"/>
    <mergeCell ref="EQ424:ER424"/>
    <mergeCell ref="EV424:EW424"/>
    <mergeCell ref="EG15:EJ15"/>
    <mergeCell ref="EL15:EO15"/>
    <mergeCell ref="EQ15:ET15"/>
    <mergeCell ref="EV15:EY15"/>
    <mergeCell ref="FA15:FD15"/>
    <mergeCell ref="CX15:DA15"/>
    <mergeCell ref="D469:F469"/>
    <mergeCell ref="R8:T8"/>
    <mergeCell ref="FF424:FG424"/>
    <mergeCell ref="EN425:EQ425"/>
    <mergeCell ref="B426:F426"/>
    <mergeCell ref="A466:B466"/>
    <mergeCell ref="D466:F466"/>
    <mergeCell ref="G466:L466"/>
    <mergeCell ref="Q466:T466"/>
    <mergeCell ref="DM424:DN424"/>
    <mergeCell ref="DR424:DS424"/>
    <mergeCell ref="DW424:DX424"/>
    <mergeCell ref="EB424:EC424"/>
    <mergeCell ref="EG424:EH424"/>
    <mergeCell ref="EL424:EM424"/>
    <mergeCell ref="CI424:CJ424"/>
    <mergeCell ref="CN424:CO424"/>
    <mergeCell ref="CS424:CT424"/>
    <mergeCell ref="CX424:CY424"/>
    <mergeCell ref="DC424:DD424"/>
    <mergeCell ref="DH424:DI424"/>
    <mergeCell ref="BE424:BF424"/>
    <mergeCell ref="BJ424:BK424"/>
    <mergeCell ref="BO424:BP424"/>
    <mergeCell ref="FO1:GC2"/>
    <mergeCell ref="GD1:GE1"/>
    <mergeCell ref="GD2:GE2"/>
    <mergeCell ref="FO3:GC4"/>
    <mergeCell ref="GD3:GE3"/>
    <mergeCell ref="GD4:GE4"/>
    <mergeCell ref="D467:F467"/>
    <mergeCell ref="G467:L467"/>
    <mergeCell ref="D468:F468"/>
    <mergeCell ref="G468:L468"/>
    <mergeCell ref="BT424:BU424"/>
    <mergeCell ref="BY424:BZ424"/>
    <mergeCell ref="CD424:CE424"/>
    <mergeCell ref="FF15:FI15"/>
    <mergeCell ref="I424:M424"/>
    <mergeCell ref="Q424:R424"/>
    <mergeCell ref="V424:W424"/>
    <mergeCell ref="AA424:AB424"/>
    <mergeCell ref="AF424:AG424"/>
    <mergeCell ref="AK424:AL424"/>
    <mergeCell ref="AP424:AQ424"/>
    <mergeCell ref="AU424:AV424"/>
    <mergeCell ref="AZ424:BA424"/>
    <mergeCell ref="EB15:EE15"/>
    <mergeCell ref="FL10:FN10"/>
    <mergeCell ref="FO10:GE10"/>
    <mergeCell ref="FL12:GE12"/>
    <mergeCell ref="FL6:GE6"/>
    <mergeCell ref="FL8:FN8"/>
    <mergeCell ref="FQ8:FR8"/>
    <mergeCell ref="FU8:FV8"/>
    <mergeCell ref="FY8:FZ8"/>
    <mergeCell ref="GC8:GE8"/>
  </mergeCells>
  <printOptions horizontalCentered="1" verticalCentered="1"/>
  <pageMargins left="0.23622047244094491" right="0.23622047244094491" top="0.74803149606299213" bottom="0.74803149606299213" header="0.31496062992125984" footer="0.31496062992125984"/>
  <pageSetup paperSize="300" scale="2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ESTUDIO DE MERCADO </vt:lpstr>
      <vt:lpstr>ESTUDIO DE MERCADO</vt:lpstr>
      <vt:lpstr>Para Imprimir</vt:lpstr>
      <vt:lpstr>'ESTUDIO DE MERCADO'!Área_de_impresión</vt:lpstr>
      <vt:lpstr>'Para Imprimir'!Área_de_impresión</vt:lpstr>
      <vt:lpstr>'ESTUDIO DE MERCADO'!Títulos_a_imprimir</vt:lpstr>
      <vt:lpstr>'ESTUDIO DE MERCADO '!Títulos_a_imprimir</vt:lpstr>
      <vt:lpstr>'Para Imprimir'!Títulos_a_imprimir</vt:lpstr>
    </vt:vector>
  </TitlesOfParts>
  <Manager/>
  <Company>RevolucionUnattended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Carolo</dc:creator>
  <cp:keywords/>
  <dc:description/>
  <cp:lastModifiedBy>CATALINA TORRES</cp:lastModifiedBy>
  <cp:revision/>
  <cp:lastPrinted>2026-06-04T14:56:02Z</cp:lastPrinted>
  <dcterms:created xsi:type="dcterms:W3CDTF">2014-09-13T23:34:36Z</dcterms:created>
  <dcterms:modified xsi:type="dcterms:W3CDTF">2026-06-24T21:16:43Z</dcterms:modified>
  <cp:category/>
  <cp:contentStatus/>
</cp:coreProperties>
</file>