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ndres_navor_fiscalia_gov_co1/Documents/2026/Contratos/Centros de acopio 18 de junio 2026/Cuadros comparativos/"/>
    </mc:Choice>
  </mc:AlternateContent>
  <xr:revisionPtr revIDLastSave="32" documentId="8_{48D1544C-4060-4076-9AF2-DD1AB02F9CD6}" xr6:coauthVersionLast="47" xr6:coauthVersionMax="47" xr10:uidLastSave="{80C7EF43-9CD7-4766-A9D3-3DC50F44C17E}"/>
  <bookViews>
    <workbookView xWindow="-105" yWindow="0" windowWidth="14610" windowHeight="15585" xr2:uid="{00000000-000D-0000-FFFF-FFFF00000000}"/>
  </bookViews>
  <sheets>
    <sheet name="Cantidades Unitaria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4" l="1"/>
  <c r="J11" i="4"/>
  <c r="J22" i="4"/>
  <c r="J23" i="4"/>
  <c r="J29" i="4"/>
  <c r="G29" i="4"/>
  <c r="G13" i="4"/>
  <c r="G11" i="4"/>
  <c r="G22" i="4"/>
  <c r="J18" i="4"/>
  <c r="K18" i="4" s="1"/>
  <c r="J19" i="4"/>
  <c r="K19" i="4" s="1"/>
  <c r="J20" i="4"/>
  <c r="K20" i="4" s="1"/>
  <c r="J24" i="4"/>
  <c r="K24" i="4" s="1"/>
  <c r="J25" i="4"/>
  <c r="K25" i="4" s="1"/>
  <c r="J27" i="4"/>
  <c r="K27" i="4" s="1"/>
  <c r="J28" i="4"/>
  <c r="K28" i="4" s="1"/>
  <c r="J30" i="4"/>
  <c r="K30" i="4" s="1"/>
  <c r="J31" i="4"/>
  <c r="K31" i="4" s="1"/>
  <c r="J32" i="4"/>
  <c r="K32" i="4" s="1"/>
  <c r="G18" i="4"/>
  <c r="H18" i="4" s="1"/>
  <c r="G19" i="4"/>
  <c r="H19" i="4" s="1"/>
  <c r="G20" i="4"/>
  <c r="H20" i="4" s="1"/>
  <c r="G23" i="4"/>
  <c r="H23" i="4" s="1"/>
  <c r="G24" i="4"/>
  <c r="H24" i="4" s="1"/>
  <c r="G25" i="4"/>
  <c r="H25" i="4" s="1"/>
  <c r="G27" i="4"/>
  <c r="H27" i="4" s="1"/>
  <c r="G28" i="4"/>
  <c r="H28" i="4" s="1"/>
  <c r="G30" i="4"/>
  <c r="H30" i="4" s="1"/>
  <c r="G31" i="4"/>
  <c r="H31" i="4" s="1"/>
  <c r="G32" i="4"/>
  <c r="H32" i="4" s="1"/>
  <c r="K29" i="4" l="1"/>
  <c r="K22" i="4"/>
  <c r="K13" i="4"/>
  <c r="K11" i="4"/>
  <c r="H29" i="4"/>
  <c r="L29" i="4" s="1"/>
  <c r="M29" i="4" s="1"/>
  <c r="H22" i="4"/>
  <c r="L22" i="4" s="1"/>
  <c r="M22" i="4" s="1"/>
  <c r="H13" i="4"/>
  <c r="L13" i="4" s="1"/>
  <c r="M13" i="4" s="1"/>
  <c r="H11" i="4"/>
  <c r="L11" i="4" s="1"/>
  <c r="M11" i="4" s="1"/>
  <c r="K23" i="4"/>
  <c r="L30" i="4"/>
  <c r="M30" i="4" s="1"/>
  <c r="L24" i="4"/>
  <c r="M24" i="4" s="1"/>
  <c r="L19" i="4"/>
  <c r="M19" i="4" s="1"/>
  <c r="L28" i="4"/>
  <c r="M28" i="4" s="1"/>
  <c r="L23" i="4"/>
  <c r="M23" i="4" s="1"/>
  <c r="L18" i="4"/>
  <c r="M18" i="4" s="1"/>
  <c r="L32" i="4"/>
  <c r="M32" i="4" s="1"/>
  <c r="L27" i="4"/>
  <c r="M27" i="4" s="1"/>
  <c r="L31" i="4"/>
  <c r="M31" i="4" s="1"/>
  <c r="L25" i="4"/>
  <c r="M25" i="4" s="1"/>
  <c r="L20" i="4"/>
  <c r="M20" i="4" s="1"/>
  <c r="J8" i="4" l="1"/>
  <c r="J9" i="4"/>
  <c r="J10" i="4"/>
  <c r="J12" i="4"/>
  <c r="J14" i="4"/>
  <c r="J16" i="4"/>
  <c r="J17" i="4"/>
  <c r="G8" i="4" l="1"/>
  <c r="H8" i="4" s="1"/>
  <c r="K8" i="4"/>
  <c r="L8" i="4" l="1"/>
  <c r="M8" i="4" s="1"/>
  <c r="K12" i="4"/>
  <c r="K16" i="4"/>
  <c r="G9" i="4"/>
  <c r="G10" i="4"/>
  <c r="H10" i="4" s="1"/>
  <c r="G12" i="4"/>
  <c r="G14" i="4"/>
  <c r="H14" i="4" s="1"/>
  <c r="G16" i="4"/>
  <c r="G17" i="4"/>
  <c r="K14" i="4" l="1"/>
  <c r="L14" i="4" s="1"/>
  <c r="M14" i="4" s="1"/>
  <c r="K10" i="4"/>
  <c r="L10" i="4" s="1"/>
  <c r="M10" i="4" s="1"/>
  <c r="K17" i="4"/>
  <c r="K9" i="4"/>
  <c r="H16" i="4"/>
  <c r="L16" i="4" s="1"/>
  <c r="M16" i="4" s="1"/>
  <c r="H12" i="4"/>
  <c r="L12" i="4" s="1"/>
  <c r="M12" i="4" s="1"/>
  <c r="H17" i="4"/>
  <c r="H9" i="4"/>
  <c r="H33" i="4" l="1"/>
  <c r="K33" i="4"/>
  <c r="L9" i="4"/>
  <c r="M9" i="4" s="1"/>
  <c r="L17" i="4"/>
  <c r="M17" i="4" s="1"/>
  <c r="M33" i="4" l="1"/>
  <c r="M34" i="4" s="1"/>
</calcChain>
</file>

<file path=xl/sharedStrings.xml><?xml version="1.0" encoding="utf-8"?>
<sst xmlns="http://schemas.openxmlformats.org/spreadsheetml/2006/main" count="84" uniqueCount="56">
  <si>
    <t>ÍTEM</t>
  </si>
  <si>
    <t xml:space="preserve">DESCRIPCIÓN DEL BIEN O SERVICIO </t>
  </si>
  <si>
    <t>UNIDAD DE MEDIDA</t>
  </si>
  <si>
    <t xml:space="preserve">NECESIDAD </t>
  </si>
  <si>
    <t>VALOR UNITARIO</t>
  </si>
  <si>
    <t>IVA</t>
  </si>
  <si>
    <t>VALOR UNITARIO + IVA</t>
  </si>
  <si>
    <t>PROMEDIO VALOR UNITARIO</t>
  </si>
  <si>
    <t>COSTO TOTAL</t>
  </si>
  <si>
    <t>1.1</t>
  </si>
  <si>
    <t>1.2</t>
  </si>
  <si>
    <t>1.3</t>
  </si>
  <si>
    <t>2.1</t>
  </si>
  <si>
    <t>3.1</t>
  </si>
  <si>
    <t>4.1</t>
  </si>
  <si>
    <t>4.2</t>
  </si>
  <si>
    <t>4.3</t>
  </si>
  <si>
    <t>4.4</t>
  </si>
  <si>
    <t>4.5</t>
  </si>
  <si>
    <t>4.6</t>
  </si>
  <si>
    <t>MANTENIMIENTO CORRECTIVO DE CENTRO DE ACOPIO (CONTENEDOR/CONTAINER) DE RESIDUOS ORDINARIOS E INERTES - SEDE BÚNKER.</t>
  </si>
  <si>
    <t xml:space="preserve">Retiro y cambio de guardaescobas (material caucho) en lados y fondo interior de container. Adicionalmente repegado de juntas en piso ya instalado, utilizando el pegante adecuado. </t>
  </si>
  <si>
    <t>Pintura exterior (graffiti o mural derecho) de container. Efectuando previamente adecuación de láminas afectadas (Resanes, pulido, lijado  y grateada) - Fogueo (Aplicación de base de pintura con anticorrosivo. 
Incluye letrero de denominación del centro de acopio y señalización.</t>
  </si>
  <si>
    <t>Pintura exterior (graffiti o mural izquierdo) de container. Efectuando previamente adecuación de láminas afectadas (Resanes, pulido, lijado  y grateada) - Fogueo (Aplicación de base de pintura con anticorrosivo.
Incluye letrero de denominación del centro de acopio y señalización.</t>
  </si>
  <si>
    <t>1.4</t>
  </si>
  <si>
    <t>1.5</t>
  </si>
  <si>
    <t>1.6</t>
  </si>
  <si>
    <t>1.7</t>
  </si>
  <si>
    <t>Pintura exterior (graffiti o mural portón) de container. Efectuando previamente adecuación de láminas afectadas (Resanes, pulido, lijado  y grateada) - Fogueo (Aplicación de base de pintura con anticorrosivo.
Incluye letrero de denominación del centro de acopio y señalización.</t>
  </si>
  <si>
    <t>Adecuación de láminas afectadas (Resanes, pulido, lijado  y grateada) - Fogueo (Aplicación de base de pintura con anticorrosivo - Pintura exterior con esmalte (base de aceite) en parte trasera externa de container.
Color blanco.</t>
  </si>
  <si>
    <t>Adecuación de láminas afectadas (Resanes, pulido, lijado  y grateada) - Fogueo (Aplicación de base de pintura con anticorrosivo - Pintura exterior con esmalte (base de aceite) en techo de container.
Color blanco.</t>
  </si>
  <si>
    <t>Readecuación de techo entre los dos (2) containers</t>
  </si>
  <si>
    <t>MANTENIMIENTO CORRECTIVO DE  CENTRO DE ACOPIO (CONTENEDOR/CONTAINER) DE MATERIAL RECICLABLE.  - SEDE BÚNKER.</t>
  </si>
  <si>
    <t>2.2</t>
  </si>
  <si>
    <t>2.3</t>
  </si>
  <si>
    <t>2.4</t>
  </si>
  <si>
    <t>2.5</t>
  </si>
  <si>
    <t>Pintura exterior (graffiti o mural frontal) de container. Efectuando previamente adecuación de láminas afectadas (Resanes, pulido, lijado  y grateada) - Fogueo (Aplicación de base de pintura con anticorrosivo. 
Incluye letrero de denominación del centro de acopio y señalización.</t>
  </si>
  <si>
    <t xml:space="preserve">Adecuación de láminas afectadas (Resanes, pulido, lijado  y grateada) - Fogueo (Aplicación de base de pintura con anticorrosivo - Pintura exterior con esmalte (base de aceite) de paredes laterales externas y techo de contenedor. </t>
  </si>
  <si>
    <t>Adecuación de láminas afectadas (Resanes, pulido, lijado  y grateada) - Fogueo (Aplicación de base de pintura con anticorrosivo - Pintura exterior con esmalte (base de aceite) en partes laterales (2) de container.
Color blanco</t>
  </si>
  <si>
    <t>MANTENIMIENTO CENTROS DE ACOPIO PARA RESIDUOS RECICLABLES Y RESIDUOS PELIGROSOS - SEDE PRINCIPAL SINCELEJO.</t>
  </si>
  <si>
    <t>3.2</t>
  </si>
  <si>
    <t>3.3</t>
  </si>
  <si>
    <t>3.4</t>
  </si>
  <si>
    <t>Mantenimiento Centro de Acopio para Material Reciclable. Sede principal Sincelejo:
Adecuación de láminas afectadas (Resanes, pulido, lijado  y grateada) - Fogueo (Aplicación de base de pintura con anticorrosivo - Pintura exterior con esmalte (base de aceite) de interior y exterior. Centro de Acopio para Material Reciclable. Sede principal Sincelejo. 
Color Verde.</t>
  </si>
  <si>
    <t>Mantenimiento Centro de Acopio para Residuos Peligrosos. Sede principal Sincelejo: 
Adecuación de láminas afectadas (Resanes, pulido, lijado  y grateada) - Fogueo (Aplicación de base de pintura con anticorrosivo - Pintura exterior con esmalte (base de aceite) de interior y exterior. Centro de Acopio para Residuos Peligrosos. Sede principal Sincelejo.   
Color Rojo</t>
  </si>
  <si>
    <t>Cambio de techo a los dos centro de acopio, sobre estructura metálica, con corriente hacia el frente, con voladizo frontal   de 50 cms y laterales, hasta donde el espacio lo permita. Teja acrilica blanca. Calibre adecuado y resistente.</t>
  </si>
  <si>
    <t>Cubrimiento de piso con Estibas Plásticas Perforadas Modulares 60 x 60 x 2.5 cm. (Color amarillo)</t>
  </si>
  <si>
    <t>MANTENIMIENTO PUNTOS DE ACOPIO PARA RESIDUOS ORDINARIOS Y RECICLABLES Y, RESIDUOS PELIGROSOS  (SEDE PRINCIPAL) - MONTERÍA.</t>
  </si>
  <si>
    <t>Mantenimiento Centro de Acopio para Material Reciclable y Residuos Ordinarios e Inertes. Sede principal Monteria:
Adecuación de láminas afectadas (Resanes, pulido, lijado  y grateada) - Fogueo (Aplicación de base de pintura con anticorrosivo - Pintura exterior con esmalte (base de aceite) de interior y exterior. Color verde claro</t>
  </si>
  <si>
    <t>Mantenimiento Centro de Acopio para Residuos Peligrosos. 
Sede principal Monteria:
Adecuación de láminas afectadas (Resanes, pulido, lijado  y grateada) - Fogueo (Aplicación de base de pintura con anticorrosivo - Pintura exterior con esmalte (base de aceite) de interior y exterior. Color Rojo.</t>
  </si>
  <si>
    <t>Cambio de techo a centro de acopio, sobre estructura metálica, con corriente hacia el frente, con voladizo frontal   de 50 cms y laterales, hasta donde el espacio lo permita. Teja acrilica blanca. Calibre adecuado y resistente.</t>
  </si>
  <si>
    <t>VALOR TOTAL</t>
  </si>
  <si>
    <t>Unidad</t>
  </si>
  <si>
    <r>
      <t>Mts</t>
    </r>
    <r>
      <rPr>
        <vertAlign val="superscript"/>
        <sz val="14"/>
        <color theme="1"/>
        <rFont val="Arial Narrow"/>
        <family val="2"/>
      </rPr>
      <t>2</t>
    </r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</si>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</sst>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sz val="8"/>
      <name val="Calibri"/>
      <family val="2"/>
      <scheme val="minor"/>
    </font>
    <font>
      <sz val="14"/>
      <color theme="1"/>
      <name val="Arial Narrow"/>
      <family val="2"/>
    </font>
    <font>
      <vertAlign val="superscript"/>
      <sz val="14"/>
      <color theme="1"/>
      <name val="Arial Narrow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0" fillId="3" borderId="0" xfId="0" applyFill="1"/>
    <xf numFmtId="0" fontId="2" fillId="2" borderId="1" xfId="0" applyFont="1" applyFill="1" applyBorder="1"/>
    <xf numFmtId="0" fontId="3" fillId="3" borderId="0" xfId="0" applyFont="1" applyFill="1" applyAlignment="1">
      <alignment horizontal="justify" vertical="center" wrapText="1"/>
    </xf>
    <xf numFmtId="44" fontId="0" fillId="3" borderId="0" xfId="1" applyFont="1" applyFill="1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0" fillId="3" borderId="0" xfId="0" applyNumberFormat="1" applyFill="1"/>
    <xf numFmtId="44" fontId="0" fillId="6" borderId="1" xfId="0" applyNumberForma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44" fontId="0" fillId="2" borderId="1" xfId="1" applyFont="1" applyFill="1" applyBorder="1"/>
    <xf numFmtId="44" fontId="7" fillId="5" borderId="1" xfId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44" fontId="6" fillId="6" borderId="12" xfId="0" applyNumberFormat="1" applyFont="1" applyFill="1" applyBorder="1" applyAlignment="1">
      <alignment vertical="center"/>
    </xf>
    <xf numFmtId="44" fontId="4" fillId="6" borderId="1" xfId="0" applyNumberFormat="1" applyFont="1" applyFill="1" applyBorder="1" applyAlignment="1">
      <alignment vertical="center"/>
    </xf>
    <xf numFmtId="44" fontId="9" fillId="5" borderId="1" xfId="0" applyNumberFormat="1" applyFont="1" applyFill="1" applyBorder="1"/>
    <xf numFmtId="44" fontId="1" fillId="4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justify" vertical="center"/>
    </xf>
    <xf numFmtId="0" fontId="13" fillId="0" borderId="3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/>
    </xf>
    <xf numFmtId="0" fontId="10" fillId="3" borderId="0" xfId="0" applyFont="1" applyFill="1" applyAlignment="1">
      <alignment wrapText="1"/>
    </xf>
    <xf numFmtId="0" fontId="0" fillId="2" borderId="12" xfId="0" applyFill="1" applyBorder="1"/>
    <xf numFmtId="0" fontId="15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44" fontId="8" fillId="6" borderId="12" xfId="0" applyNumberFormat="1" applyFont="1" applyFill="1" applyBorder="1" applyAlignment="1">
      <alignment horizontal="center"/>
    </xf>
    <xf numFmtId="44" fontId="8" fillId="6" borderId="13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7" fillId="5" borderId="5" xfId="1" applyFont="1" applyFill="1" applyBorder="1" applyAlignment="1">
      <alignment horizontal="center" vertical="center" wrapText="1"/>
    </xf>
    <xf numFmtId="44" fontId="7" fillId="5" borderId="14" xfId="1" applyFont="1" applyFill="1" applyBorder="1" applyAlignment="1">
      <alignment horizontal="center" vertical="center" wrapText="1"/>
    </xf>
    <xf numFmtId="44" fontId="7" fillId="5" borderId="3" xfId="1" applyFont="1" applyFill="1" applyBorder="1" applyAlignment="1">
      <alignment horizontal="center" vertical="center" wrapText="1"/>
    </xf>
    <xf numFmtId="44" fontId="4" fillId="4" borderId="5" xfId="1" applyFont="1" applyFill="1" applyBorder="1" applyAlignment="1">
      <alignment horizontal="center" vertical="center" wrapText="1"/>
    </xf>
    <xf numFmtId="44" fontId="4" fillId="4" borderId="14" xfId="1" applyFont="1" applyFill="1" applyBorder="1" applyAlignment="1">
      <alignment horizontal="center" vertical="center" wrapText="1"/>
    </xf>
    <xf numFmtId="44" fontId="4" fillId="4" borderId="3" xfId="1" applyFont="1" applyFill="1" applyBorder="1" applyAlignment="1">
      <alignment horizontal="center" vertical="center" wrapText="1"/>
    </xf>
    <xf numFmtId="44" fontId="0" fillId="6" borderId="5" xfId="0" applyNumberFormat="1" applyFill="1" applyBorder="1" applyAlignment="1">
      <alignment horizontal="center" vertical="center"/>
    </xf>
    <xf numFmtId="44" fontId="0" fillId="6" borderId="3" xfId="0" applyNumberFormat="1" applyFill="1" applyBorder="1" applyAlignment="1">
      <alignment horizontal="center" vertical="center"/>
    </xf>
    <xf numFmtId="44" fontId="4" fillId="6" borderId="5" xfId="0" applyNumberFormat="1" applyFont="1" applyFill="1" applyBorder="1" applyAlignment="1">
      <alignment horizontal="center" vertical="center"/>
    </xf>
    <xf numFmtId="44" fontId="4" fillId="6" borderId="3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FF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1362640</xdr:colOff>
      <xdr:row>1</xdr:row>
      <xdr:rowOff>47625</xdr:rowOff>
    </xdr:from>
    <xdr:to>
      <xdr:col>2</xdr:col>
      <xdr:colOff>3162865</xdr:colOff>
      <xdr:row>3</xdr:row>
      <xdr:rowOff>152400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8052" y="238125"/>
          <a:ext cx="1800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247649</xdr:colOff>
      <xdr:row>1</xdr:row>
      <xdr:rowOff>47626</xdr:rowOff>
    </xdr:from>
    <xdr:to>
      <xdr:col>6</xdr:col>
      <xdr:colOff>1381693</xdr:colOff>
      <xdr:row>3</xdr:row>
      <xdr:rowOff>161926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EAA2C631-EAA6-449C-A69F-3186E8C07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399" y="238126"/>
          <a:ext cx="1134044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353788</xdr:colOff>
      <xdr:row>1</xdr:row>
      <xdr:rowOff>54429</xdr:rowOff>
    </xdr:from>
    <xdr:to>
      <xdr:col>9</xdr:col>
      <xdr:colOff>1387930</xdr:colOff>
      <xdr:row>3</xdr:row>
      <xdr:rowOff>167088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B6C193A-5076-45F0-9DF9-C5D7CB579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8788" y="244929"/>
          <a:ext cx="1034142" cy="49365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64"/>
  <sheetViews>
    <sheetView tabSelected="1" topLeftCell="B23" zoomScale="80" zoomScaleNormal="80" workbookViewId="0">
      <selection activeCell="D8" sqref="D8"/>
    </sheetView>
  </sheetViews>
  <sheetFormatPr baseColWidth="10" defaultRowHeight="15" x14ac:dyDescent="0.25"/>
  <cols>
    <col min="1" max="1" width="3.7109375" style="1" customWidth="1"/>
    <col min="2" max="2" width="13.7109375" style="1" customWidth="1"/>
    <col min="3" max="3" width="67.7109375" style="1" customWidth="1"/>
    <col min="4" max="5" width="11.42578125" style="1"/>
    <col min="6" max="6" width="22" style="4" customWidth="1"/>
    <col min="7" max="7" width="22" style="1" customWidth="1"/>
    <col min="8" max="8" width="25.85546875" style="1" customWidth="1"/>
    <col min="9" max="10" width="22" style="1" customWidth="1"/>
    <col min="11" max="11" width="25.85546875" style="1" customWidth="1"/>
    <col min="12" max="12" width="22" style="1" customWidth="1"/>
    <col min="13" max="13" width="29.28515625" style="1" customWidth="1"/>
    <col min="14" max="14" width="13.7109375" style="1" bestFit="1" customWidth="1"/>
    <col min="15" max="15" width="13.7109375" style="1" customWidth="1"/>
    <col min="16" max="16384" width="11.42578125" style="1"/>
  </cols>
  <sheetData>
    <row r="2" spans="2:15" ht="15" customHeight="1" x14ac:dyDescent="0.25">
      <c r="B2" s="39"/>
      <c r="C2" s="40"/>
      <c r="D2" s="40"/>
      <c r="E2" s="40"/>
      <c r="F2" s="41"/>
      <c r="G2" s="41"/>
      <c r="H2" s="41"/>
      <c r="I2" s="42"/>
      <c r="J2" s="42"/>
      <c r="K2" s="42"/>
      <c r="L2" s="43"/>
      <c r="M2" s="44"/>
    </row>
    <row r="3" spans="2:15" ht="15" customHeight="1" x14ac:dyDescent="0.25">
      <c r="B3" s="39"/>
      <c r="C3" s="40"/>
      <c r="D3" s="40"/>
      <c r="E3" s="40"/>
      <c r="F3" s="41"/>
      <c r="G3" s="41"/>
      <c r="H3" s="41"/>
      <c r="I3" s="42"/>
      <c r="J3" s="42"/>
      <c r="K3" s="42"/>
      <c r="L3" s="45"/>
      <c r="M3" s="46"/>
    </row>
    <row r="4" spans="2:15" ht="15" customHeight="1" x14ac:dyDescent="0.25">
      <c r="B4" s="39"/>
      <c r="C4" s="40"/>
      <c r="D4" s="40"/>
      <c r="E4" s="40"/>
      <c r="F4" s="41"/>
      <c r="G4" s="41"/>
      <c r="H4" s="41"/>
      <c r="I4" s="42"/>
      <c r="J4" s="42"/>
      <c r="K4" s="42"/>
      <c r="L4" s="47"/>
      <c r="M4" s="48"/>
    </row>
    <row r="5" spans="2:15" ht="46.5" customHeight="1" x14ac:dyDescent="0.25">
      <c r="B5" s="6" t="s">
        <v>0</v>
      </c>
      <c r="C5" s="6" t="s">
        <v>1</v>
      </c>
      <c r="D5" s="6" t="s">
        <v>2</v>
      </c>
      <c r="E5" s="6" t="s">
        <v>3</v>
      </c>
      <c r="F5" s="7" t="s">
        <v>4</v>
      </c>
      <c r="G5" s="8" t="s">
        <v>5</v>
      </c>
      <c r="H5" s="8" t="s">
        <v>6</v>
      </c>
      <c r="I5" s="9" t="s">
        <v>4</v>
      </c>
      <c r="J5" s="10" t="s">
        <v>5</v>
      </c>
      <c r="K5" s="10" t="s">
        <v>6</v>
      </c>
      <c r="L5" s="14" t="s">
        <v>7</v>
      </c>
      <c r="M5" s="14" t="s">
        <v>8</v>
      </c>
    </row>
    <row r="6" spans="2:15" ht="20.25" customHeight="1" x14ac:dyDescent="0.25">
      <c r="B6" s="2"/>
      <c r="C6" s="2"/>
      <c r="D6" s="28"/>
      <c r="E6" s="5"/>
      <c r="F6" s="15"/>
      <c r="G6" s="5"/>
      <c r="H6" s="5"/>
      <c r="I6" s="15"/>
      <c r="J6" s="5"/>
      <c r="K6" s="5"/>
      <c r="L6" s="5"/>
      <c r="M6" s="5"/>
    </row>
    <row r="7" spans="2:15" ht="47.25" x14ac:dyDescent="0.25">
      <c r="B7" s="22">
        <v>1</v>
      </c>
      <c r="C7" s="23" t="s">
        <v>20</v>
      </c>
      <c r="D7" s="62"/>
      <c r="E7" s="63"/>
      <c r="F7" s="52"/>
      <c r="G7" s="53"/>
      <c r="H7" s="54"/>
      <c r="I7" s="55"/>
      <c r="J7" s="56"/>
      <c r="K7" s="57"/>
      <c r="L7" s="58"/>
      <c r="M7" s="59"/>
      <c r="N7" s="12"/>
      <c r="O7" s="12"/>
    </row>
    <row r="8" spans="2:15" ht="47.25" x14ac:dyDescent="0.25">
      <c r="B8" s="22" t="s">
        <v>9</v>
      </c>
      <c r="C8" s="24" t="s">
        <v>21</v>
      </c>
      <c r="D8" s="29" t="s">
        <v>54</v>
      </c>
      <c r="E8" s="17">
        <v>13.19</v>
      </c>
      <c r="F8" s="16">
        <v>178600</v>
      </c>
      <c r="G8" s="16">
        <f t="shared" ref="G8:G32" si="0">F8*0.19</f>
        <v>33934</v>
      </c>
      <c r="H8" s="16">
        <f t="shared" ref="H8:H32" si="1">F8+G8</f>
        <v>212534</v>
      </c>
      <c r="I8" s="11">
        <v>159800</v>
      </c>
      <c r="J8" s="11">
        <f t="shared" ref="J8:J32" si="2">I8*0.19</f>
        <v>30362</v>
      </c>
      <c r="K8" s="11">
        <f t="shared" ref="K8:K32" si="3">I8+J8</f>
        <v>190162</v>
      </c>
      <c r="L8" s="19">
        <f>AVERAGE(H8,K8)</f>
        <v>201348</v>
      </c>
      <c r="M8" s="19">
        <f>L8*E8</f>
        <v>2655780.12</v>
      </c>
      <c r="N8" s="12"/>
      <c r="O8" s="12"/>
    </row>
    <row r="9" spans="2:15" ht="63" x14ac:dyDescent="0.25">
      <c r="B9" s="22" t="s">
        <v>10</v>
      </c>
      <c r="C9" s="25" t="s">
        <v>22</v>
      </c>
      <c r="D9" s="29" t="s">
        <v>54</v>
      </c>
      <c r="E9" s="17">
        <v>15.7</v>
      </c>
      <c r="F9" s="16">
        <v>135000</v>
      </c>
      <c r="G9" s="16">
        <f t="shared" si="0"/>
        <v>25650</v>
      </c>
      <c r="H9" s="16">
        <f t="shared" si="1"/>
        <v>160650</v>
      </c>
      <c r="I9" s="11">
        <v>141000</v>
      </c>
      <c r="J9" s="11">
        <f t="shared" si="2"/>
        <v>26790</v>
      </c>
      <c r="K9" s="11">
        <f t="shared" si="3"/>
        <v>167790</v>
      </c>
      <c r="L9" s="19">
        <f t="shared" ref="L9:L32" si="4">AVERAGE(H9,K9)</f>
        <v>164220</v>
      </c>
      <c r="M9" s="19">
        <f t="shared" ref="M9:M32" si="5">L9*E9</f>
        <v>2578254</v>
      </c>
      <c r="N9" s="12"/>
      <c r="O9" s="12"/>
    </row>
    <row r="10" spans="2:15" ht="63" x14ac:dyDescent="0.25">
      <c r="B10" s="22" t="s">
        <v>11</v>
      </c>
      <c r="C10" s="25" t="s">
        <v>23</v>
      </c>
      <c r="D10" s="29" t="s">
        <v>54</v>
      </c>
      <c r="E10" s="17">
        <v>15.7</v>
      </c>
      <c r="F10" s="16">
        <v>135000</v>
      </c>
      <c r="G10" s="16">
        <f t="shared" si="0"/>
        <v>25650</v>
      </c>
      <c r="H10" s="16">
        <f t="shared" si="1"/>
        <v>160650</v>
      </c>
      <c r="I10" s="11">
        <v>141000</v>
      </c>
      <c r="J10" s="11">
        <f t="shared" si="2"/>
        <v>26790</v>
      </c>
      <c r="K10" s="11">
        <f t="shared" si="3"/>
        <v>167790</v>
      </c>
      <c r="L10" s="19">
        <f t="shared" si="4"/>
        <v>164220</v>
      </c>
      <c r="M10" s="19">
        <f t="shared" si="5"/>
        <v>2578254</v>
      </c>
      <c r="N10" s="12"/>
      <c r="O10" s="12"/>
    </row>
    <row r="11" spans="2:15" ht="63" x14ac:dyDescent="0.25">
      <c r="B11" s="22" t="s">
        <v>24</v>
      </c>
      <c r="C11" s="25" t="s">
        <v>28</v>
      </c>
      <c r="D11" s="29" t="s">
        <v>54</v>
      </c>
      <c r="E11" s="17">
        <v>6.32</v>
      </c>
      <c r="F11" s="16">
        <v>135000</v>
      </c>
      <c r="G11" s="16">
        <f t="shared" si="0"/>
        <v>25650</v>
      </c>
      <c r="H11" s="16">
        <f t="shared" si="1"/>
        <v>160650</v>
      </c>
      <c r="I11" s="11">
        <v>141000</v>
      </c>
      <c r="J11" s="11">
        <f t="shared" si="2"/>
        <v>26790</v>
      </c>
      <c r="K11" s="11">
        <f t="shared" si="3"/>
        <v>167790</v>
      </c>
      <c r="L11" s="19">
        <f t="shared" si="4"/>
        <v>164220</v>
      </c>
      <c r="M11" s="19">
        <f t="shared" si="5"/>
        <v>1037870.4</v>
      </c>
      <c r="N11" s="12"/>
      <c r="O11" s="12"/>
    </row>
    <row r="12" spans="2:15" ht="63" x14ac:dyDescent="0.25">
      <c r="B12" s="22" t="s">
        <v>25</v>
      </c>
      <c r="C12" s="25" t="s">
        <v>29</v>
      </c>
      <c r="D12" s="29" t="s">
        <v>54</v>
      </c>
      <c r="E12" s="17">
        <v>6.32</v>
      </c>
      <c r="F12" s="16">
        <v>149000</v>
      </c>
      <c r="G12" s="16">
        <f t="shared" si="0"/>
        <v>28310</v>
      </c>
      <c r="H12" s="16">
        <f t="shared" si="1"/>
        <v>177310</v>
      </c>
      <c r="I12" s="11">
        <v>141000</v>
      </c>
      <c r="J12" s="11">
        <f t="shared" si="2"/>
        <v>26790</v>
      </c>
      <c r="K12" s="11">
        <f t="shared" si="3"/>
        <v>167790</v>
      </c>
      <c r="L12" s="19">
        <f t="shared" si="4"/>
        <v>172550</v>
      </c>
      <c r="M12" s="19">
        <f t="shared" si="5"/>
        <v>1090516</v>
      </c>
      <c r="N12" s="12"/>
      <c r="O12" s="12"/>
    </row>
    <row r="13" spans="2:15" ht="63" x14ac:dyDescent="0.25">
      <c r="B13" s="22" t="s">
        <v>26</v>
      </c>
      <c r="C13" s="25" t="s">
        <v>30</v>
      </c>
      <c r="D13" s="29" t="s">
        <v>54</v>
      </c>
      <c r="E13" s="17">
        <v>14.79</v>
      </c>
      <c r="F13" s="16">
        <v>115000</v>
      </c>
      <c r="G13" s="16">
        <f t="shared" si="0"/>
        <v>21850</v>
      </c>
      <c r="H13" s="16">
        <f t="shared" si="1"/>
        <v>136850</v>
      </c>
      <c r="I13" s="11">
        <v>102000</v>
      </c>
      <c r="J13" s="11">
        <f t="shared" si="2"/>
        <v>19380</v>
      </c>
      <c r="K13" s="11">
        <f t="shared" si="3"/>
        <v>121380</v>
      </c>
      <c r="L13" s="19">
        <f t="shared" si="4"/>
        <v>129115</v>
      </c>
      <c r="M13" s="19">
        <f t="shared" si="5"/>
        <v>1909610.8499999999</v>
      </c>
      <c r="N13" s="12"/>
      <c r="O13" s="12"/>
    </row>
    <row r="14" spans="2:15" ht="20.25" customHeight="1" x14ac:dyDescent="0.25">
      <c r="B14" s="22" t="s">
        <v>27</v>
      </c>
      <c r="C14" s="25" t="s">
        <v>31</v>
      </c>
      <c r="D14" s="30" t="s">
        <v>53</v>
      </c>
      <c r="E14" s="17">
        <v>1</v>
      </c>
      <c r="F14" s="16">
        <v>1350000</v>
      </c>
      <c r="G14" s="16">
        <f t="shared" si="0"/>
        <v>256500</v>
      </c>
      <c r="H14" s="16">
        <f t="shared" si="1"/>
        <v>1606500</v>
      </c>
      <c r="I14" s="11">
        <v>1500000</v>
      </c>
      <c r="J14" s="11">
        <f t="shared" si="2"/>
        <v>285000</v>
      </c>
      <c r="K14" s="11">
        <f t="shared" si="3"/>
        <v>1785000</v>
      </c>
      <c r="L14" s="19">
        <f t="shared" si="4"/>
        <v>1695750</v>
      </c>
      <c r="M14" s="19">
        <f t="shared" si="5"/>
        <v>1695750</v>
      </c>
      <c r="N14" s="12"/>
      <c r="O14" s="12"/>
    </row>
    <row r="15" spans="2:15" ht="47.25" x14ac:dyDescent="0.25">
      <c r="B15" s="22">
        <v>2</v>
      </c>
      <c r="C15" s="26" t="s">
        <v>32</v>
      </c>
      <c r="D15" s="31"/>
      <c r="E15" s="32"/>
      <c r="F15" s="52"/>
      <c r="G15" s="53"/>
      <c r="H15" s="54"/>
      <c r="I15" s="55"/>
      <c r="J15" s="56"/>
      <c r="K15" s="57"/>
      <c r="L15" s="60"/>
      <c r="M15" s="61"/>
      <c r="N15" s="12"/>
      <c r="O15" s="12"/>
    </row>
    <row r="16" spans="2:15" ht="31.5" x14ac:dyDescent="0.25">
      <c r="B16" s="22" t="s">
        <v>12</v>
      </c>
      <c r="C16" s="24" t="s">
        <v>47</v>
      </c>
      <c r="D16" s="30" t="s">
        <v>53</v>
      </c>
      <c r="E16" s="17">
        <v>3</v>
      </c>
      <c r="F16" s="16">
        <v>51000</v>
      </c>
      <c r="G16" s="16">
        <f t="shared" si="0"/>
        <v>9690</v>
      </c>
      <c r="H16" s="16">
        <f t="shared" si="1"/>
        <v>60690</v>
      </c>
      <c r="I16" s="11">
        <v>46000</v>
      </c>
      <c r="J16" s="11">
        <f t="shared" si="2"/>
        <v>8740</v>
      </c>
      <c r="K16" s="11">
        <f t="shared" si="3"/>
        <v>54740</v>
      </c>
      <c r="L16" s="19">
        <f t="shared" si="4"/>
        <v>57715</v>
      </c>
      <c r="M16" s="19">
        <f t="shared" si="5"/>
        <v>173145</v>
      </c>
      <c r="N16" s="12"/>
      <c r="O16" s="12"/>
    </row>
    <row r="17" spans="2:15" ht="63" x14ac:dyDescent="0.25">
      <c r="B17" s="22" t="s">
        <v>33</v>
      </c>
      <c r="C17" s="25" t="s">
        <v>37</v>
      </c>
      <c r="D17" s="29" t="s">
        <v>54</v>
      </c>
      <c r="E17" s="17">
        <v>15.7</v>
      </c>
      <c r="F17" s="16">
        <v>135000</v>
      </c>
      <c r="G17" s="16">
        <f t="shared" si="0"/>
        <v>25650</v>
      </c>
      <c r="H17" s="16">
        <f t="shared" si="1"/>
        <v>160650</v>
      </c>
      <c r="I17" s="11">
        <v>141000</v>
      </c>
      <c r="J17" s="11">
        <f t="shared" si="2"/>
        <v>26790</v>
      </c>
      <c r="K17" s="11">
        <f t="shared" si="3"/>
        <v>167790</v>
      </c>
      <c r="L17" s="19">
        <f t="shared" si="4"/>
        <v>164220</v>
      </c>
      <c r="M17" s="19">
        <f t="shared" si="5"/>
        <v>2578254</v>
      </c>
      <c r="N17" s="12"/>
      <c r="O17" s="12"/>
    </row>
    <row r="18" spans="2:15" ht="63" x14ac:dyDescent="0.25">
      <c r="B18" s="22" t="s">
        <v>34</v>
      </c>
      <c r="C18" s="24" t="s">
        <v>38</v>
      </c>
      <c r="D18" s="29" t="s">
        <v>54</v>
      </c>
      <c r="E18" s="17">
        <v>14.26</v>
      </c>
      <c r="F18" s="16">
        <v>135000</v>
      </c>
      <c r="G18" s="16">
        <f t="shared" si="0"/>
        <v>25650</v>
      </c>
      <c r="H18" s="16">
        <f t="shared" si="1"/>
        <v>160650</v>
      </c>
      <c r="I18" s="11">
        <v>141000</v>
      </c>
      <c r="J18" s="11">
        <f t="shared" si="2"/>
        <v>26790</v>
      </c>
      <c r="K18" s="11">
        <f t="shared" si="3"/>
        <v>167790</v>
      </c>
      <c r="L18" s="19">
        <f t="shared" si="4"/>
        <v>164220</v>
      </c>
      <c r="M18" s="19">
        <f t="shared" si="5"/>
        <v>2341777.2000000002</v>
      </c>
      <c r="N18" s="12"/>
      <c r="O18" s="12"/>
    </row>
    <row r="19" spans="2:15" ht="63" x14ac:dyDescent="0.25">
      <c r="B19" s="22" t="s">
        <v>35</v>
      </c>
      <c r="C19" s="25" t="s">
        <v>39</v>
      </c>
      <c r="D19" s="29" t="s">
        <v>54</v>
      </c>
      <c r="E19" s="17">
        <v>12.64</v>
      </c>
      <c r="F19" s="16">
        <v>123000</v>
      </c>
      <c r="G19" s="16">
        <f t="shared" si="0"/>
        <v>23370</v>
      </c>
      <c r="H19" s="16">
        <f t="shared" si="1"/>
        <v>146370</v>
      </c>
      <c r="I19" s="11">
        <v>112000</v>
      </c>
      <c r="J19" s="11">
        <f t="shared" si="2"/>
        <v>21280</v>
      </c>
      <c r="K19" s="11">
        <f t="shared" si="3"/>
        <v>133280</v>
      </c>
      <c r="L19" s="19">
        <f t="shared" si="4"/>
        <v>139825</v>
      </c>
      <c r="M19" s="19">
        <f t="shared" si="5"/>
        <v>1767388</v>
      </c>
      <c r="N19" s="12"/>
      <c r="O19" s="12"/>
    </row>
    <row r="20" spans="2:15" ht="63" x14ac:dyDescent="0.25">
      <c r="B20" s="22" t="s">
        <v>36</v>
      </c>
      <c r="C20" s="25" t="s">
        <v>30</v>
      </c>
      <c r="D20" s="29" t="s">
        <v>54</v>
      </c>
      <c r="E20" s="17">
        <v>12.64</v>
      </c>
      <c r="F20" s="16">
        <v>135000</v>
      </c>
      <c r="G20" s="16">
        <f t="shared" si="0"/>
        <v>25650</v>
      </c>
      <c r="H20" s="16">
        <f t="shared" si="1"/>
        <v>160650</v>
      </c>
      <c r="I20" s="11">
        <v>102000</v>
      </c>
      <c r="J20" s="11">
        <f t="shared" si="2"/>
        <v>19380</v>
      </c>
      <c r="K20" s="11">
        <f t="shared" si="3"/>
        <v>121380</v>
      </c>
      <c r="L20" s="19">
        <f t="shared" si="4"/>
        <v>141015</v>
      </c>
      <c r="M20" s="19">
        <f t="shared" si="5"/>
        <v>1782429.6</v>
      </c>
      <c r="N20" s="12"/>
      <c r="O20" s="12"/>
    </row>
    <row r="21" spans="2:15" ht="47.25" x14ac:dyDescent="0.25">
      <c r="B21" s="22">
        <v>3</v>
      </c>
      <c r="C21" s="26" t="s">
        <v>40</v>
      </c>
      <c r="D21" s="31"/>
      <c r="E21" s="32"/>
      <c r="F21" s="52"/>
      <c r="G21" s="53"/>
      <c r="H21" s="54"/>
      <c r="I21" s="55"/>
      <c r="J21" s="56"/>
      <c r="K21" s="57"/>
      <c r="L21" s="60"/>
      <c r="M21" s="61"/>
      <c r="N21" s="12"/>
      <c r="O21" s="12"/>
    </row>
    <row r="22" spans="2:15" ht="110.25" x14ac:dyDescent="0.25">
      <c r="B22" s="22" t="s">
        <v>13</v>
      </c>
      <c r="C22" s="25" t="s">
        <v>44</v>
      </c>
      <c r="D22" s="29" t="s">
        <v>54</v>
      </c>
      <c r="E22" s="17">
        <v>4.2</v>
      </c>
      <c r="F22" s="16">
        <v>140000</v>
      </c>
      <c r="G22" s="16">
        <f t="shared" si="0"/>
        <v>26600</v>
      </c>
      <c r="H22" s="16">
        <f t="shared" si="1"/>
        <v>166600</v>
      </c>
      <c r="I22" s="11">
        <v>129000</v>
      </c>
      <c r="J22" s="11">
        <f t="shared" si="2"/>
        <v>24510</v>
      </c>
      <c r="K22" s="11">
        <f t="shared" si="3"/>
        <v>153510</v>
      </c>
      <c r="L22" s="19">
        <f t="shared" si="4"/>
        <v>160055</v>
      </c>
      <c r="M22" s="19">
        <f t="shared" si="5"/>
        <v>672231</v>
      </c>
      <c r="N22" s="12"/>
      <c r="O22" s="12"/>
    </row>
    <row r="23" spans="2:15" ht="110.25" x14ac:dyDescent="0.25">
      <c r="B23" s="22" t="s">
        <v>41</v>
      </c>
      <c r="C23" s="27" t="s">
        <v>45</v>
      </c>
      <c r="D23" s="29" t="s">
        <v>54</v>
      </c>
      <c r="E23" s="17">
        <v>2.6</v>
      </c>
      <c r="F23" s="16">
        <v>140000</v>
      </c>
      <c r="G23" s="16">
        <f t="shared" si="0"/>
        <v>26600</v>
      </c>
      <c r="H23" s="16">
        <f t="shared" si="1"/>
        <v>166600</v>
      </c>
      <c r="I23" s="11">
        <v>129000</v>
      </c>
      <c r="J23" s="11">
        <f t="shared" si="2"/>
        <v>24510</v>
      </c>
      <c r="K23" s="11">
        <f t="shared" si="3"/>
        <v>153510</v>
      </c>
      <c r="L23" s="19">
        <f t="shared" si="4"/>
        <v>160055</v>
      </c>
      <c r="M23" s="19">
        <f t="shared" si="5"/>
        <v>416143</v>
      </c>
      <c r="N23" s="12"/>
      <c r="O23" s="12"/>
    </row>
    <row r="24" spans="2:15" ht="63" x14ac:dyDescent="0.25">
      <c r="B24" s="22" t="s">
        <v>42</v>
      </c>
      <c r="C24" s="24" t="s">
        <v>46</v>
      </c>
      <c r="D24" s="29" t="s">
        <v>54</v>
      </c>
      <c r="E24" s="17">
        <v>7</v>
      </c>
      <c r="F24" s="16">
        <v>104000</v>
      </c>
      <c r="G24" s="16">
        <f t="shared" si="0"/>
        <v>19760</v>
      </c>
      <c r="H24" s="16">
        <f t="shared" si="1"/>
        <v>123760</v>
      </c>
      <c r="I24" s="11">
        <v>98000</v>
      </c>
      <c r="J24" s="11">
        <f t="shared" si="2"/>
        <v>18620</v>
      </c>
      <c r="K24" s="11">
        <f t="shared" si="3"/>
        <v>116620</v>
      </c>
      <c r="L24" s="19">
        <f t="shared" si="4"/>
        <v>120190</v>
      </c>
      <c r="M24" s="19">
        <f t="shared" si="5"/>
        <v>841330</v>
      </c>
      <c r="N24" s="12"/>
      <c r="O24" s="12"/>
    </row>
    <row r="25" spans="2:15" ht="31.5" x14ac:dyDescent="0.25">
      <c r="B25" s="22" t="s">
        <v>43</v>
      </c>
      <c r="C25" s="24" t="s">
        <v>47</v>
      </c>
      <c r="D25" s="30" t="s">
        <v>53</v>
      </c>
      <c r="E25" s="17">
        <v>5</v>
      </c>
      <c r="F25" s="16">
        <v>51000</v>
      </c>
      <c r="G25" s="16">
        <f t="shared" si="0"/>
        <v>9690</v>
      </c>
      <c r="H25" s="16">
        <f t="shared" si="1"/>
        <v>60690</v>
      </c>
      <c r="I25" s="11">
        <v>46000</v>
      </c>
      <c r="J25" s="11">
        <f t="shared" si="2"/>
        <v>8740</v>
      </c>
      <c r="K25" s="11">
        <f t="shared" si="3"/>
        <v>54740</v>
      </c>
      <c r="L25" s="19">
        <f t="shared" si="4"/>
        <v>57715</v>
      </c>
      <c r="M25" s="19">
        <f t="shared" si="5"/>
        <v>288575</v>
      </c>
      <c r="N25" s="12"/>
      <c r="O25" s="12"/>
    </row>
    <row r="26" spans="2:15" ht="47.25" x14ac:dyDescent="0.25">
      <c r="B26" s="22">
        <v>4</v>
      </c>
      <c r="C26" s="26" t="s">
        <v>48</v>
      </c>
      <c r="D26" s="31"/>
      <c r="E26" s="32"/>
      <c r="F26" s="52"/>
      <c r="G26" s="53"/>
      <c r="H26" s="54"/>
      <c r="I26" s="55"/>
      <c r="J26" s="56"/>
      <c r="K26" s="57"/>
      <c r="L26" s="60"/>
      <c r="M26" s="61"/>
      <c r="N26" s="12"/>
      <c r="O26" s="12"/>
    </row>
    <row r="27" spans="2:15" ht="78.75" x14ac:dyDescent="0.25">
      <c r="B27" s="22" t="s">
        <v>14</v>
      </c>
      <c r="C27" s="25" t="s">
        <v>49</v>
      </c>
      <c r="D27" s="29" t="s">
        <v>54</v>
      </c>
      <c r="E27" s="17">
        <v>2</v>
      </c>
      <c r="F27" s="16">
        <v>140000</v>
      </c>
      <c r="G27" s="16">
        <f t="shared" si="0"/>
        <v>26600</v>
      </c>
      <c r="H27" s="16">
        <f t="shared" si="1"/>
        <v>166600</v>
      </c>
      <c r="I27" s="11">
        <v>150000</v>
      </c>
      <c r="J27" s="11">
        <f t="shared" si="2"/>
        <v>28500</v>
      </c>
      <c r="K27" s="11">
        <f t="shared" si="3"/>
        <v>178500</v>
      </c>
      <c r="L27" s="19">
        <f t="shared" si="4"/>
        <v>172550</v>
      </c>
      <c r="M27" s="19">
        <f t="shared" si="5"/>
        <v>345100</v>
      </c>
      <c r="N27" s="12"/>
      <c r="O27" s="12"/>
    </row>
    <row r="28" spans="2:15" ht="63" x14ac:dyDescent="0.25">
      <c r="B28" s="22" t="s">
        <v>15</v>
      </c>
      <c r="C28" s="24" t="s">
        <v>46</v>
      </c>
      <c r="D28" s="29" t="s">
        <v>54</v>
      </c>
      <c r="E28" s="17">
        <v>10.4</v>
      </c>
      <c r="F28" s="16">
        <v>104000</v>
      </c>
      <c r="G28" s="16">
        <f t="shared" si="0"/>
        <v>19760</v>
      </c>
      <c r="H28" s="16">
        <f t="shared" si="1"/>
        <v>123760</v>
      </c>
      <c r="I28" s="11">
        <v>98000</v>
      </c>
      <c r="J28" s="11">
        <f t="shared" si="2"/>
        <v>18620</v>
      </c>
      <c r="K28" s="11">
        <f t="shared" si="3"/>
        <v>116620</v>
      </c>
      <c r="L28" s="19">
        <f t="shared" si="4"/>
        <v>120190</v>
      </c>
      <c r="M28" s="19">
        <f t="shared" si="5"/>
        <v>1249976</v>
      </c>
      <c r="N28" s="12"/>
      <c r="O28" s="12"/>
    </row>
    <row r="29" spans="2:15" ht="31.5" x14ac:dyDescent="0.25">
      <c r="B29" s="22" t="s">
        <v>16</v>
      </c>
      <c r="C29" s="24" t="s">
        <v>47</v>
      </c>
      <c r="D29" s="30" t="s">
        <v>53</v>
      </c>
      <c r="E29" s="17">
        <v>6</v>
      </c>
      <c r="F29" s="16">
        <v>51000</v>
      </c>
      <c r="G29" s="16">
        <f t="shared" si="0"/>
        <v>9690</v>
      </c>
      <c r="H29" s="16">
        <f t="shared" si="1"/>
        <v>60690</v>
      </c>
      <c r="I29" s="11">
        <v>46000</v>
      </c>
      <c r="J29" s="11">
        <f t="shared" si="2"/>
        <v>8740</v>
      </c>
      <c r="K29" s="11">
        <f t="shared" si="3"/>
        <v>54740</v>
      </c>
      <c r="L29" s="19">
        <f t="shared" si="4"/>
        <v>57715</v>
      </c>
      <c r="M29" s="19">
        <f t="shared" si="5"/>
        <v>346290</v>
      </c>
      <c r="N29" s="12"/>
      <c r="O29" s="12"/>
    </row>
    <row r="30" spans="2:15" ht="78.75" x14ac:dyDescent="0.25">
      <c r="B30" s="22" t="s">
        <v>17</v>
      </c>
      <c r="C30" s="25" t="s">
        <v>50</v>
      </c>
      <c r="D30" s="29" t="s">
        <v>54</v>
      </c>
      <c r="E30" s="17">
        <v>2</v>
      </c>
      <c r="F30" s="16">
        <v>140000</v>
      </c>
      <c r="G30" s="16">
        <f t="shared" si="0"/>
        <v>26600</v>
      </c>
      <c r="H30" s="16">
        <f t="shared" si="1"/>
        <v>166600</v>
      </c>
      <c r="I30" s="11">
        <v>129000</v>
      </c>
      <c r="J30" s="11">
        <f t="shared" si="2"/>
        <v>24510</v>
      </c>
      <c r="K30" s="11">
        <f t="shared" si="3"/>
        <v>153510</v>
      </c>
      <c r="L30" s="19">
        <f t="shared" si="4"/>
        <v>160055</v>
      </c>
      <c r="M30" s="19">
        <f t="shared" si="5"/>
        <v>320110</v>
      </c>
      <c r="N30" s="12"/>
      <c r="O30" s="12"/>
    </row>
    <row r="31" spans="2:15" ht="63" x14ac:dyDescent="0.25">
      <c r="B31" s="22" t="s">
        <v>18</v>
      </c>
      <c r="C31" s="24" t="s">
        <v>51</v>
      </c>
      <c r="D31" s="29" t="s">
        <v>54</v>
      </c>
      <c r="E31" s="17">
        <v>3.8</v>
      </c>
      <c r="F31" s="16">
        <v>104000</v>
      </c>
      <c r="G31" s="16">
        <f t="shared" si="0"/>
        <v>19760</v>
      </c>
      <c r="H31" s="16">
        <f t="shared" si="1"/>
        <v>123760</v>
      </c>
      <c r="I31" s="11">
        <v>98000</v>
      </c>
      <c r="J31" s="11">
        <f t="shared" si="2"/>
        <v>18620</v>
      </c>
      <c r="K31" s="11">
        <f t="shared" si="3"/>
        <v>116620</v>
      </c>
      <c r="L31" s="19">
        <f t="shared" si="4"/>
        <v>120190</v>
      </c>
      <c r="M31" s="19">
        <f t="shared" si="5"/>
        <v>456722</v>
      </c>
      <c r="N31" s="12"/>
      <c r="O31" s="12"/>
    </row>
    <row r="32" spans="2:15" ht="31.5" x14ac:dyDescent="0.25">
      <c r="B32" s="22" t="s">
        <v>19</v>
      </c>
      <c r="C32" s="24" t="s">
        <v>47</v>
      </c>
      <c r="D32" s="30" t="s">
        <v>53</v>
      </c>
      <c r="E32" s="17">
        <v>4</v>
      </c>
      <c r="F32" s="16">
        <v>51000</v>
      </c>
      <c r="G32" s="16">
        <f t="shared" si="0"/>
        <v>9690</v>
      </c>
      <c r="H32" s="16">
        <f t="shared" si="1"/>
        <v>60690</v>
      </c>
      <c r="I32" s="11">
        <v>46000</v>
      </c>
      <c r="J32" s="11">
        <f t="shared" si="2"/>
        <v>8740</v>
      </c>
      <c r="K32" s="11">
        <f t="shared" si="3"/>
        <v>54740</v>
      </c>
      <c r="L32" s="19">
        <f t="shared" si="4"/>
        <v>57715</v>
      </c>
      <c r="M32" s="19">
        <f t="shared" si="5"/>
        <v>230860</v>
      </c>
      <c r="N32" s="12"/>
      <c r="O32" s="12"/>
    </row>
    <row r="33" spans="2:15" ht="20.25" customHeight="1" x14ac:dyDescent="0.25">
      <c r="B33" s="49" t="s">
        <v>55</v>
      </c>
      <c r="C33" s="50"/>
      <c r="D33" s="50"/>
      <c r="E33" s="51"/>
      <c r="F33" s="16"/>
      <c r="G33" s="16"/>
      <c r="H33" s="20">
        <f>SUM(H7:H32)</f>
        <v>4523904</v>
      </c>
      <c r="I33" s="21"/>
      <c r="J33" s="21"/>
      <c r="K33" s="9">
        <f>SUM(K7:K32)</f>
        <v>4565792</v>
      </c>
      <c r="L33" s="13"/>
      <c r="M33" s="18">
        <f>SUM(M7:M32)</f>
        <v>27356366.170000002</v>
      </c>
      <c r="N33" s="12"/>
      <c r="O33" s="12"/>
    </row>
    <row r="34" spans="2:15" ht="16.5" customHeight="1" x14ac:dyDescent="0.25">
      <c r="B34" s="35" t="s">
        <v>52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3">
        <f>M33</f>
        <v>27356366.170000002</v>
      </c>
    </row>
    <row r="35" spans="2:15" ht="16.5" customHeight="1" x14ac:dyDescent="0.25">
      <c r="B35" s="37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4"/>
    </row>
    <row r="36" spans="2:15" ht="16.5" x14ac:dyDescent="0.25">
      <c r="C36" s="3"/>
    </row>
    <row r="37" spans="2:15" ht="16.5" x14ac:dyDescent="0.25">
      <c r="C37" s="3"/>
    </row>
    <row r="39" spans="2:15" x14ac:dyDescent="0.25">
      <c r="H39" s="4"/>
    </row>
    <row r="40" spans="2:15" x14ac:dyDescent="0.25">
      <c r="H40" s="4"/>
    </row>
    <row r="41" spans="2:15" x14ac:dyDescent="0.25">
      <c r="H41" s="4"/>
    </row>
    <row r="42" spans="2:15" x14ac:dyDescent="0.25">
      <c r="H42" s="4"/>
    </row>
    <row r="43" spans="2:15" x14ac:dyDescent="0.25">
      <c r="H43" s="4"/>
    </row>
    <row r="44" spans="2:15" x14ac:dyDescent="0.25">
      <c r="H44" s="4"/>
    </row>
    <row r="45" spans="2:15" x14ac:dyDescent="0.25">
      <c r="H45" s="4"/>
    </row>
    <row r="46" spans="2:15" x14ac:dyDescent="0.25">
      <c r="H46" s="4"/>
    </row>
    <row r="47" spans="2:15" x14ac:dyDescent="0.25">
      <c r="H47" s="4"/>
    </row>
    <row r="48" spans="2:15" x14ac:dyDescent="0.25">
      <c r="H48" s="4"/>
    </row>
    <row r="49" spans="7:9" x14ac:dyDescent="0.25">
      <c r="H49" s="4"/>
    </row>
    <row r="50" spans="7:9" x14ac:dyDescent="0.25">
      <c r="H50" s="4"/>
    </row>
    <row r="51" spans="7:9" x14ac:dyDescent="0.25">
      <c r="H51" s="4"/>
    </row>
    <row r="52" spans="7:9" x14ac:dyDescent="0.25">
      <c r="H52" s="4"/>
    </row>
    <row r="53" spans="7:9" x14ac:dyDescent="0.25">
      <c r="H53" s="4"/>
    </row>
    <row r="54" spans="7:9" x14ac:dyDescent="0.25">
      <c r="H54" s="4"/>
    </row>
    <row r="55" spans="7:9" x14ac:dyDescent="0.25">
      <c r="H55" s="4"/>
    </row>
    <row r="56" spans="7:9" x14ac:dyDescent="0.25">
      <c r="H56" s="4"/>
    </row>
    <row r="57" spans="7:9" x14ac:dyDescent="0.25">
      <c r="H57" s="4"/>
    </row>
    <row r="58" spans="7:9" x14ac:dyDescent="0.25">
      <c r="H58" s="4"/>
    </row>
    <row r="59" spans="7:9" x14ac:dyDescent="0.25">
      <c r="H59" s="4"/>
    </row>
    <row r="60" spans="7:9" x14ac:dyDescent="0.25">
      <c r="H60" s="4"/>
    </row>
    <row r="61" spans="7:9" x14ac:dyDescent="0.25">
      <c r="H61" s="4"/>
    </row>
    <row r="62" spans="7:9" x14ac:dyDescent="0.25">
      <c r="H62" s="4"/>
    </row>
    <row r="63" spans="7:9" x14ac:dyDescent="0.25">
      <c r="H63" s="4"/>
    </row>
    <row r="64" spans="7:9" x14ac:dyDescent="0.25">
      <c r="G64" s="12"/>
      <c r="I64" s="12"/>
    </row>
  </sheetData>
  <mergeCells count="24">
    <mergeCell ref="I21:K21"/>
    <mergeCell ref="I15:K15"/>
    <mergeCell ref="I26:K26"/>
    <mergeCell ref="D7:E7"/>
    <mergeCell ref="D15:E15"/>
    <mergeCell ref="F26:H26"/>
    <mergeCell ref="F21:H21"/>
    <mergeCell ref="F15:H15"/>
    <mergeCell ref="D21:E21"/>
    <mergeCell ref="D26:E26"/>
    <mergeCell ref="M34:M35"/>
    <mergeCell ref="B34:L35"/>
    <mergeCell ref="B2:B4"/>
    <mergeCell ref="C2:E4"/>
    <mergeCell ref="F2:H4"/>
    <mergeCell ref="I2:K4"/>
    <mergeCell ref="L2:M4"/>
    <mergeCell ref="B33:E33"/>
    <mergeCell ref="F7:H7"/>
    <mergeCell ref="I7:K7"/>
    <mergeCell ref="L7:M7"/>
    <mergeCell ref="L15:M15"/>
    <mergeCell ref="L21:M21"/>
    <mergeCell ref="L26:M26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Unitarias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Daniel Gonzalez Caldera</dc:creator>
  <cp:lastModifiedBy>Andres Santiago Navor Blanco</cp:lastModifiedBy>
  <dcterms:created xsi:type="dcterms:W3CDTF">2023-04-03T21:03:46Z</dcterms:created>
  <dcterms:modified xsi:type="dcterms:W3CDTF">2026-06-16T15:38:48Z</dcterms:modified>
</cp:coreProperties>
</file>