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DIRECCIÓN CONTRACTUAL\1 CONTRACTUAL\PROCESOS 2026\PROCESOS 2026\SUBESTACION ELECTRICA\PROCESO 17094 SUMINISTRO INSTALACION Y PUESTA A PUNTO CILINDROS AGENTE EXTINTOR\"/>
    </mc:Choice>
  </mc:AlternateContent>
  <xr:revisionPtr revIDLastSave="0" documentId="13_ncr:1_{C8647874-AE3D-4DB1-8229-B1D6D363D6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3" r:id="rId1"/>
  </sheets>
  <definedNames>
    <definedName name="_xlnm.Print_Area" localSheetId="0">'Presupuesto Oficial'!$A$1:$T$12</definedName>
    <definedName name="Print_Titles" localSheetId="0">'Presupuesto Oficial'!$1:$5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7" i="3" l="1"/>
  <c r="R7" i="3" s="1"/>
  <c r="S7" i="3" s="1"/>
  <c r="T7" i="3" s="1"/>
  <c r="Q8" i="3"/>
  <c r="R8" i="3" s="1"/>
  <c r="Q9" i="3"/>
  <c r="R9" i="3" s="1"/>
  <c r="S9" i="3" s="1"/>
  <c r="Q6" i="3"/>
  <c r="R6" i="3" s="1"/>
  <c r="N7" i="3"/>
  <c r="N8" i="3"/>
  <c r="N9" i="3"/>
  <c r="N6" i="3"/>
  <c r="J7" i="3"/>
  <c r="J8" i="3"/>
  <c r="J9" i="3"/>
  <c r="J6" i="3"/>
  <c r="F7" i="3"/>
  <c r="F8" i="3"/>
  <c r="F9" i="3"/>
  <c r="F6" i="3"/>
  <c r="R10" i="3" l="1"/>
  <c r="S10" i="3" s="1"/>
  <c r="T10" i="3" s="1"/>
  <c r="Q10" i="3"/>
  <c r="S6" i="3"/>
  <c r="T6" i="3" s="1"/>
  <c r="S8" i="3"/>
  <c r="T8" i="3" s="1"/>
  <c r="T9" i="3"/>
  <c r="G6" i="3"/>
  <c r="H6" i="3" s="1"/>
  <c r="K6" i="3" s="1"/>
  <c r="L6" i="3" s="1"/>
  <c r="O6" i="3" s="1"/>
  <c r="P6" i="3" s="1"/>
  <c r="G9" i="3" l="1"/>
  <c r="H9" i="3" s="1"/>
  <c r="G8" i="3"/>
  <c r="H8" i="3" s="1"/>
  <c r="G7" i="3"/>
  <c r="H7" i="3" s="1"/>
  <c r="K7" i="3" s="1"/>
  <c r="L7" i="3" s="1"/>
  <c r="O7" i="3" s="1"/>
  <c r="P7" i="3" s="1"/>
  <c r="K9" i="3" l="1"/>
  <c r="L9" i="3" s="1"/>
  <c r="O9" i="3" s="1"/>
  <c r="P9" i="3" s="1"/>
  <c r="K8" i="3"/>
  <c r="L8" i="3" s="1"/>
  <c r="O8" i="3" s="1"/>
  <c r="P8" i="3" s="1"/>
</calcChain>
</file>

<file path=xl/sharedStrings.xml><?xml version="1.0" encoding="utf-8"?>
<sst xmlns="http://schemas.openxmlformats.org/spreadsheetml/2006/main" count="35" uniqueCount="19">
  <si>
    <t>ÍTEM</t>
  </si>
  <si>
    <t>DESCRIPCIÓN</t>
  </si>
  <si>
    <t>VALOR TOTAL</t>
  </si>
  <si>
    <t>UN</t>
  </si>
  <si>
    <t>CANT</t>
  </si>
  <si>
    <t>VALOR UNITARIO</t>
  </si>
  <si>
    <t>un</t>
  </si>
  <si>
    <t>SECRETARÍA DE TALENTO HUMANO Y SERVICIOS ADMINISTRATIVOS - DIRECCIÓN DE SERVICIOS GENERALES</t>
  </si>
  <si>
    <t>Suministro, instalación y puesta en servicio de cilindros con agente extintor, como reposición del sistema de detección y extinción de incendios existente en la subestación eléctrica del Centro Administrativo Departamental José María Córdova.</t>
  </si>
  <si>
    <t>Suministro, instalación y puesta en funcionamiento de actuador eléctrico referencia CF 1600 para activación de cilindros, compatible con los cilindros a instalar. Incluye accesorios y demás elementos para su correcta instalación</t>
  </si>
  <si>
    <t>Desconexión, desinstalación y disposición de cilindros existentes activados</t>
  </si>
  <si>
    <t>Suministro, instalación y puesta en funcionamiento de cilindros autocontenidos con agente químico seco para extinción de incendios CF-33, Cease Fire. De referencia CFP3375 o superior. Incluye logística, accesorios y demás elementos para su correcta instalación</t>
  </si>
  <si>
    <t>IVA</t>
  </si>
  <si>
    <t>SUBTOTAL</t>
  </si>
  <si>
    <t>Conexiones, pruebas y puesta a punto del sistema completo. Incluye puesta a punto de panel de incendio, limpieza de sensores de humo y temperatura y mantenimiento general al sistema de detección existente.</t>
  </si>
  <si>
    <t>COTIZACIÓN 1</t>
  </si>
  <si>
    <t>COTIZACIÓN 2</t>
  </si>
  <si>
    <t>COTIZACIÓN 3</t>
  </si>
  <si>
    <t>PRESUPUESTO OFICIAL
PROMEDIO DE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</si>
</sst>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-&quot;$&quot;* #,##0_-;\-&quot;$&quot;* #,##0_-;_-&quot;$&quot;* &quot;-&quot;_-;_-@_-"/>
    <numFmt numFmtId="166" formatCode="_-* #.##0.00\ _€_-;\-* #.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2"/>
      <color theme="1"/>
      <name val="Arial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13" fontId="6" fillId="0" borderId="0" applyFont="0" applyFill="0" applyProtection="0"/>
    <xf numFmtId="0" fontId="1" fillId="0" borderId="0"/>
    <xf numFmtId="9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2" fontId="10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2" fontId="10" fillId="0" borderId="0" xfId="0" applyNumberFormat="1" applyFont="1" applyAlignment="1">
      <alignment wrapText="1"/>
    </xf>
    <xf numFmtId="10" fontId="10" fillId="0" borderId="0" xfId="0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2" fontId="3" fillId="3" borderId="6" xfId="0" applyNumberFormat="1" applyFont="1" applyFill="1" applyBorder="1" applyAlignment="1">
      <alignment horizontal="center" vertical="center" wrapText="1"/>
    </xf>
    <xf numFmtId="2" fontId="11" fillId="0" borderId="10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42" fontId="10" fillId="0" borderId="4" xfId="0" applyNumberFormat="1" applyFont="1" applyBorder="1" applyAlignment="1">
      <alignment wrapText="1"/>
    </xf>
    <xf numFmtId="42" fontId="10" fillId="0" borderId="5" xfId="0" applyNumberFormat="1" applyFont="1" applyBorder="1" applyAlignment="1">
      <alignment wrapText="1"/>
    </xf>
    <xf numFmtId="42" fontId="3" fillId="0" borderId="5" xfId="0" applyNumberFormat="1" applyFont="1" applyBorder="1" applyAlignment="1">
      <alignment wrapText="1"/>
    </xf>
    <xf numFmtId="42" fontId="11" fillId="0" borderId="12" xfId="1" applyFont="1" applyFill="1" applyBorder="1" applyAlignment="1">
      <alignment horizontal="center" vertical="center" wrapText="1"/>
    </xf>
    <xf numFmtId="42" fontId="11" fillId="0" borderId="2" xfId="1" applyFont="1" applyFill="1" applyBorder="1" applyAlignment="1">
      <alignment horizontal="center" vertical="center" wrapText="1"/>
    </xf>
    <xf numFmtId="42" fontId="10" fillId="0" borderId="14" xfId="1" applyFont="1" applyFill="1" applyBorder="1" applyAlignment="1">
      <alignment horizontal="center" vertical="center" wrapText="1"/>
    </xf>
    <xf numFmtId="42" fontId="11" fillId="0" borderId="13" xfId="1" applyFont="1" applyFill="1" applyBorder="1" applyAlignment="1">
      <alignment horizontal="center" vertical="center" wrapText="1"/>
    </xf>
    <xf numFmtId="42" fontId="11" fillId="0" borderId="15" xfId="1" applyFont="1" applyFill="1" applyBorder="1" applyAlignment="1">
      <alignment horizontal="center" vertical="center" wrapText="1"/>
    </xf>
    <xf numFmtId="42" fontId="10" fillId="0" borderId="16" xfId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</cellXfs>
  <cellStyles count="16">
    <cellStyle name="Millares 2" xfId="12" xr:uid="{00000000-0005-0000-0000-000000000000}"/>
    <cellStyle name="Moneda [0]" xfId="1" builtinId="7"/>
    <cellStyle name="Moneda [0] 2" xfId="11" xr:uid="{00000000-0005-0000-0000-000002000000}"/>
    <cellStyle name="Moneda [0] 3" xfId="13" xr:uid="{00000000-0005-0000-0000-000003000000}"/>
    <cellStyle name="Moneda [0] 4" xfId="14" xr:uid="{00000000-0005-0000-0000-000004000000}"/>
    <cellStyle name="Moneda 2" xfId="15" xr:uid="{00000000-0005-0000-0000-000005000000}"/>
    <cellStyle name="Moneda 7" xfId="10" xr:uid="{00000000-0005-0000-0000-000006000000}"/>
    <cellStyle name="Normal" xfId="0" builtinId="0"/>
    <cellStyle name="Normal 2" xfId="3" xr:uid="{00000000-0005-0000-0000-000008000000}"/>
    <cellStyle name="Normal 2 2 2 2 2 2" xfId="6" xr:uid="{00000000-0005-0000-0000-000009000000}"/>
    <cellStyle name="Normal 3" xfId="2" xr:uid="{00000000-0005-0000-0000-00000A000000}"/>
    <cellStyle name="Normal 4 2" xfId="4" xr:uid="{00000000-0005-0000-0000-00000B000000}"/>
    <cellStyle name="Normal 4 2 7" xfId="8" xr:uid="{00000000-0005-0000-0000-00000C000000}"/>
    <cellStyle name="Normal 6 3" xfId="5" xr:uid="{00000000-0005-0000-0000-00000D000000}"/>
    <cellStyle name="Porcentual 2 2" xfId="7" xr:uid="{00000000-0005-0000-0000-00000E000000}"/>
    <cellStyle name="Porcentual 7" xfId="9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314550</xdr:colOff>
      <xdr:row>0</xdr:row>
      <xdr:rowOff>78068</xdr:rowOff>
    </xdr:from>
    <xdr:to>
      <xdr:col>1</xdr:col>
      <xdr:colOff>1519407</xdr:colOff>
      <xdr:row>0</xdr:row>
      <xdr:rowOff>894417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550" y="78068"/>
          <a:ext cx="1855732" cy="81634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RQUITECTA COS" id="{4110DB6D-46AA-5D43-8532-A0FA2FB6C1E6}" userId="S::arquitectacos@antioquia.gov.co::7973d3af-80a9-4c30-a3b6-a3f44b9d9a60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T20"/>
  <sheetViews>
    <sheetView tabSelected="1" view="pageBreakPreview" topLeftCell="A2" zoomScaleNormal="100" zoomScaleSheetLayoutView="100" workbookViewId="0">
      <selection activeCell="Q4" sqref="Q4:T4"/>
    </sheetView>
  </sheetViews>
  <sheetFormatPr baseColWidth="10" defaultColWidth="11.42578125" defaultRowHeight="15.75" x14ac:dyDescent="0.25"/>
  <cols>
    <col min="1" max="1" width="9.85546875" style="3" customWidth="1"/>
    <col min="2" max="2" width="57.5703125" style="2" customWidth="1"/>
    <col min="3" max="3" width="6.140625" style="2" customWidth="1"/>
    <col min="4" max="4" width="12" style="4" customWidth="1"/>
    <col min="5" max="8" width="17.7109375" style="2" customWidth="1"/>
    <col min="9" max="12" width="17.28515625" style="2" customWidth="1"/>
    <col min="13" max="15" width="17.42578125" style="2" customWidth="1"/>
    <col min="16" max="16" width="21.5703125" style="2" bestFit="1" customWidth="1"/>
    <col min="17" max="17" width="25.42578125" style="2" bestFit="1" customWidth="1"/>
    <col min="18" max="18" width="16.85546875" style="2" bestFit="1" customWidth="1"/>
    <col min="19" max="19" width="13.28515625" style="2" bestFit="1" customWidth="1"/>
    <col min="20" max="20" width="21.5703125" style="2" bestFit="1" customWidth="1"/>
    <col min="21" max="16384" width="11.42578125" style="2"/>
  </cols>
  <sheetData>
    <row r="1" spans="1:20" ht="73.5" customHeight="1" x14ac:dyDescent="0.25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ht="18" customHeight="1" x14ac:dyDescent="0.25">
      <c r="A2" s="33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52.5" customHeight="1" thickBot="1" x14ac:dyDescent="0.3">
      <c r="A3" s="34" t="s">
        <v>8</v>
      </c>
      <c r="B3" s="34"/>
      <c r="C3" s="34"/>
      <c r="D3" s="34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</row>
    <row r="4" spans="1:20" ht="48" customHeight="1" thickBot="1" x14ac:dyDescent="0.3">
      <c r="A4" s="36"/>
      <c r="B4" s="37"/>
      <c r="C4" s="37"/>
      <c r="D4" s="37"/>
      <c r="E4" s="38" t="s">
        <v>15</v>
      </c>
      <c r="F4" s="39"/>
      <c r="G4" s="39"/>
      <c r="H4" s="40"/>
      <c r="I4" s="41" t="s">
        <v>16</v>
      </c>
      <c r="J4" s="42"/>
      <c r="K4" s="42"/>
      <c r="L4" s="43"/>
      <c r="M4" s="41" t="s">
        <v>17</v>
      </c>
      <c r="N4" s="42"/>
      <c r="O4" s="42"/>
      <c r="P4" s="43"/>
      <c r="Q4" s="41" t="s">
        <v>18</v>
      </c>
      <c r="R4" s="42"/>
      <c r="S4" s="42"/>
      <c r="T4" s="43"/>
    </row>
    <row r="5" spans="1:20" ht="45" customHeight="1" thickBot="1" x14ac:dyDescent="0.3">
      <c r="A5" s="8" t="s">
        <v>0</v>
      </c>
      <c r="B5" s="9" t="s">
        <v>1</v>
      </c>
      <c r="C5" s="9" t="s">
        <v>3</v>
      </c>
      <c r="D5" s="14" t="s">
        <v>4</v>
      </c>
      <c r="E5" s="17" t="s">
        <v>5</v>
      </c>
      <c r="F5" s="16" t="s">
        <v>13</v>
      </c>
      <c r="G5" s="16" t="s">
        <v>12</v>
      </c>
      <c r="H5" s="18" t="s">
        <v>2</v>
      </c>
      <c r="I5" s="17" t="s">
        <v>5</v>
      </c>
      <c r="J5" s="16" t="s">
        <v>13</v>
      </c>
      <c r="K5" s="16" t="s">
        <v>12</v>
      </c>
      <c r="L5" s="18" t="s">
        <v>2</v>
      </c>
      <c r="M5" s="17" t="s">
        <v>5</v>
      </c>
      <c r="N5" s="16" t="s">
        <v>13</v>
      </c>
      <c r="O5" s="16" t="s">
        <v>12</v>
      </c>
      <c r="P5" s="18" t="s">
        <v>2</v>
      </c>
      <c r="Q5" s="17" t="s">
        <v>5</v>
      </c>
      <c r="R5" s="16" t="s">
        <v>13</v>
      </c>
      <c r="S5" s="16" t="s">
        <v>12</v>
      </c>
      <c r="T5" s="18" t="s">
        <v>2</v>
      </c>
    </row>
    <row r="6" spans="1:20" s="1" customFormat="1" ht="78.75" x14ac:dyDescent="0.3">
      <c r="A6" s="5">
        <v>1</v>
      </c>
      <c r="B6" s="6" t="s">
        <v>11</v>
      </c>
      <c r="C6" s="7" t="s">
        <v>6</v>
      </c>
      <c r="D6" s="15">
        <v>14</v>
      </c>
      <c r="E6" s="22">
        <v>14830000</v>
      </c>
      <c r="F6" s="23">
        <f>$D6*E6</f>
        <v>207620000</v>
      </c>
      <c r="G6" s="23">
        <f>F6*0.19</f>
        <v>39447800</v>
      </c>
      <c r="H6" s="24">
        <f>F6+G6</f>
        <v>247067800</v>
      </c>
      <c r="I6" s="22">
        <v>18679997</v>
      </c>
      <c r="J6" s="23">
        <f>$D6*I6</f>
        <v>261519958</v>
      </c>
      <c r="K6" s="23">
        <f>J6*0.19</f>
        <v>49688792.020000003</v>
      </c>
      <c r="L6" s="24">
        <f>J6+K6</f>
        <v>311208750.01999998</v>
      </c>
      <c r="M6" s="22">
        <v>11282154</v>
      </c>
      <c r="N6" s="23">
        <f>$D6*M6</f>
        <v>157950156</v>
      </c>
      <c r="O6" s="23">
        <f>N6*0.19</f>
        <v>30010529.640000001</v>
      </c>
      <c r="P6" s="24">
        <f>N6+O6</f>
        <v>187960685.63999999</v>
      </c>
      <c r="Q6" s="22">
        <f>AVERAGE(E6,I6,M6)</f>
        <v>14930717</v>
      </c>
      <c r="R6" s="23">
        <f t="shared" ref="R6:R9" si="0">$D6*Q6</f>
        <v>209030038</v>
      </c>
      <c r="S6" s="23">
        <f t="shared" ref="S6:S10" si="1">R6*0.19</f>
        <v>39715707.219999999</v>
      </c>
      <c r="T6" s="24">
        <f>R6+S6</f>
        <v>248745745.22</v>
      </c>
    </row>
    <row r="7" spans="1:20" s="1" customFormat="1" ht="63" x14ac:dyDescent="0.3">
      <c r="A7" s="5">
        <v>2</v>
      </c>
      <c r="B7" s="6" t="s">
        <v>9</v>
      </c>
      <c r="C7" s="7" t="s">
        <v>6</v>
      </c>
      <c r="D7" s="15">
        <v>15</v>
      </c>
      <c r="E7" s="22">
        <v>2500000</v>
      </c>
      <c r="F7" s="23">
        <f t="shared" ref="F7:F9" si="2">$D7*E7</f>
        <v>37500000</v>
      </c>
      <c r="G7" s="23">
        <f t="shared" ref="G7:G9" si="3">F7*0.19</f>
        <v>7125000</v>
      </c>
      <c r="H7" s="24">
        <f>F7+G7</f>
        <v>44625000</v>
      </c>
      <c r="I7" s="22">
        <v>2451640</v>
      </c>
      <c r="J7" s="23">
        <f t="shared" ref="J7:J9" si="4">$D7*I7</f>
        <v>36774600</v>
      </c>
      <c r="K7" s="23">
        <f t="shared" ref="K7:K9" si="5">J7*0.19</f>
        <v>6987174</v>
      </c>
      <c r="L7" s="24">
        <f>J7+K7</f>
        <v>43761774</v>
      </c>
      <c r="M7" s="22">
        <v>1772474</v>
      </c>
      <c r="N7" s="23">
        <f t="shared" ref="N7:N9" si="6">$D7*M7</f>
        <v>26587110</v>
      </c>
      <c r="O7" s="23">
        <f t="shared" ref="O7:O9" si="7">N7*0.19</f>
        <v>5051550.9000000004</v>
      </c>
      <c r="P7" s="24">
        <f>N7+O7</f>
        <v>31638660.899999999</v>
      </c>
      <c r="Q7" s="22">
        <f t="shared" ref="Q7:Q9" si="8">AVERAGE(E7,I7,M7)</f>
        <v>2241371.3333333335</v>
      </c>
      <c r="R7" s="23">
        <f t="shared" si="0"/>
        <v>33620570</v>
      </c>
      <c r="S7" s="23">
        <f t="shared" si="1"/>
        <v>6387908.2999999998</v>
      </c>
      <c r="T7" s="24">
        <f>R7+S7</f>
        <v>40008478.299999997</v>
      </c>
    </row>
    <row r="8" spans="1:20" s="1" customFormat="1" ht="31.5" x14ac:dyDescent="0.3">
      <c r="A8" s="5">
        <v>3</v>
      </c>
      <c r="B8" s="6" t="s">
        <v>10</v>
      </c>
      <c r="C8" s="7" t="s">
        <v>6</v>
      </c>
      <c r="D8" s="15">
        <v>14</v>
      </c>
      <c r="E8" s="22">
        <v>410000</v>
      </c>
      <c r="F8" s="23">
        <f t="shared" si="2"/>
        <v>5740000</v>
      </c>
      <c r="G8" s="23">
        <f t="shared" si="3"/>
        <v>1090600</v>
      </c>
      <c r="H8" s="24">
        <f>F8+G8</f>
        <v>6830600</v>
      </c>
      <c r="I8" s="22">
        <v>500000</v>
      </c>
      <c r="J8" s="23">
        <f t="shared" si="4"/>
        <v>7000000</v>
      </c>
      <c r="K8" s="23">
        <f t="shared" si="5"/>
        <v>1330000</v>
      </c>
      <c r="L8" s="24">
        <f>J8+K8</f>
        <v>8330000</v>
      </c>
      <c r="M8" s="22">
        <v>1500000</v>
      </c>
      <c r="N8" s="23">
        <f t="shared" si="6"/>
        <v>21000000</v>
      </c>
      <c r="O8" s="23">
        <f t="shared" si="7"/>
        <v>3990000</v>
      </c>
      <c r="P8" s="24">
        <f>N8+O8</f>
        <v>24990000</v>
      </c>
      <c r="Q8" s="22">
        <f t="shared" si="8"/>
        <v>803333.33333333337</v>
      </c>
      <c r="R8" s="23">
        <f t="shared" si="0"/>
        <v>11246666.666666668</v>
      </c>
      <c r="S8" s="23">
        <f t="shared" si="1"/>
        <v>2136866.666666667</v>
      </c>
      <c r="T8" s="24">
        <f>R8+S8</f>
        <v>13383533.333333336</v>
      </c>
    </row>
    <row r="9" spans="1:20" s="1" customFormat="1" ht="63.75" thickBot="1" x14ac:dyDescent="0.35">
      <c r="A9" s="5">
        <v>4</v>
      </c>
      <c r="B9" s="6" t="s">
        <v>14</v>
      </c>
      <c r="C9" s="7" t="s">
        <v>6</v>
      </c>
      <c r="D9" s="15">
        <v>1</v>
      </c>
      <c r="E9" s="25">
        <v>12000000</v>
      </c>
      <c r="F9" s="26">
        <f t="shared" si="2"/>
        <v>12000000</v>
      </c>
      <c r="G9" s="26">
        <f t="shared" si="3"/>
        <v>2280000</v>
      </c>
      <c r="H9" s="27">
        <f>F9+G9</f>
        <v>14280000</v>
      </c>
      <c r="I9" s="25">
        <v>6000000</v>
      </c>
      <c r="J9" s="26">
        <f t="shared" si="4"/>
        <v>6000000</v>
      </c>
      <c r="K9" s="26">
        <f t="shared" si="5"/>
        <v>1140000</v>
      </c>
      <c r="L9" s="27">
        <f>J9+K9</f>
        <v>7140000</v>
      </c>
      <c r="M9" s="25">
        <v>3000000</v>
      </c>
      <c r="N9" s="26">
        <f t="shared" si="6"/>
        <v>3000000</v>
      </c>
      <c r="O9" s="26">
        <f t="shared" si="7"/>
        <v>570000</v>
      </c>
      <c r="P9" s="27">
        <f>N9+O9</f>
        <v>3570000</v>
      </c>
      <c r="Q9" s="25">
        <f t="shared" si="8"/>
        <v>7000000</v>
      </c>
      <c r="R9" s="26">
        <f t="shared" si="0"/>
        <v>7000000</v>
      </c>
      <c r="S9" s="26">
        <f t="shared" si="1"/>
        <v>1330000</v>
      </c>
      <c r="T9" s="27">
        <f>R9+S9</f>
        <v>8330000</v>
      </c>
    </row>
    <row r="10" spans="1:20" ht="18.75" customHeight="1" thickBot="1" x14ac:dyDescent="0.3">
      <c r="E10" s="28" t="s">
        <v>2</v>
      </c>
      <c r="F10" s="29"/>
      <c r="G10" s="29"/>
      <c r="H10" s="29"/>
      <c r="I10" s="30"/>
      <c r="J10" s="30"/>
      <c r="K10" s="30"/>
      <c r="L10" s="30"/>
      <c r="M10" s="30"/>
      <c r="N10" s="30"/>
      <c r="O10" s="30"/>
      <c r="P10" s="30"/>
      <c r="Q10" s="19">
        <f>SUM(Q6:Q9)</f>
        <v>24975421.666666664</v>
      </c>
      <c r="R10" s="20">
        <f>SUM(R6:R9)</f>
        <v>260897274.66666666</v>
      </c>
      <c r="S10" s="20">
        <f t="shared" si="1"/>
        <v>49570482.186666667</v>
      </c>
      <c r="T10" s="21">
        <f>R10+S10</f>
        <v>310467756.85333335</v>
      </c>
    </row>
    <row r="14" spans="1:20" x14ac:dyDescent="0.25">
      <c r="F14" s="10"/>
      <c r="H14" s="11"/>
    </row>
    <row r="15" spans="1:20" x14ac:dyDescent="0.25">
      <c r="F15" s="10"/>
      <c r="H15" s="10"/>
    </row>
    <row r="16" spans="1:20" x14ac:dyDescent="0.25">
      <c r="F16" s="10"/>
    </row>
    <row r="18" spans="2:2" x14ac:dyDescent="0.25">
      <c r="B18" s="12"/>
    </row>
    <row r="19" spans="2:2" x14ac:dyDescent="0.25">
      <c r="B19" s="13"/>
    </row>
    <row r="20" spans="2:2" x14ac:dyDescent="0.25">
      <c r="B20" s="13"/>
    </row>
  </sheetData>
  <mergeCells count="9">
    <mergeCell ref="E10:P10"/>
    <mergeCell ref="A1:T1"/>
    <mergeCell ref="A2:T2"/>
    <mergeCell ref="A3:T3"/>
    <mergeCell ref="A4:D4"/>
    <mergeCell ref="E4:H4"/>
    <mergeCell ref="I4:L4"/>
    <mergeCell ref="M4:P4"/>
    <mergeCell ref="Q4:T4"/>
  </mergeCells>
  <pageMargins left="0.25" right="0.25" top="0.75" bottom="0.75" header="0.3" footer="0.3"/>
  <pageSetup scale="27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E5C65B8EC5D0418EE13FC7276D5B58" ma:contentTypeVersion="13" ma:contentTypeDescription="Crear nuevo documento." ma:contentTypeScope="" ma:versionID="d61b8143de5c9ca147853c3a8761c711">
  <xsd:schema xmlns:xsd="http://www.w3.org/2001/XMLSchema" xmlns:xs="http://www.w3.org/2001/XMLSchema" xmlns:p="http://schemas.microsoft.com/office/2006/metadata/properties" xmlns:ns3="bcf514fd-22b9-454f-9a58-9ab2df6b40d7" xmlns:ns4="424ba761-a5cc-47cb-9332-dc9f14cbf1c8" targetNamespace="http://schemas.microsoft.com/office/2006/metadata/properties" ma:root="true" ma:fieldsID="950b1182eaa98568bda9faeec787a43c" ns3:_="" ns4:_="">
    <xsd:import namespace="bcf514fd-22b9-454f-9a58-9ab2df6b40d7"/>
    <xsd:import namespace="424ba761-a5cc-47cb-9332-dc9f14cbf1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f514fd-22b9-454f-9a58-9ab2df6b40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ba761-a5cc-47cb-9332-dc9f14cbf1c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cf514fd-22b9-454f-9a58-9ab2df6b40d7" xsi:nil="true"/>
  </documentManagement>
</p:properties>
</file>

<file path=customXml/itemProps1.xml><?xml version="1.0" encoding="utf-8"?>
<ds:datastoreItem xmlns:ds="http://schemas.openxmlformats.org/officeDocument/2006/customXml" ds:itemID="{2AF59214-2719-4A18-AF36-243E2400CC69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cf514fd-22b9-454f-9a58-9ab2df6b40d7"/>
    <ds:schemaRef ds:uri="424ba761-a5cc-47cb-9332-dc9f14cbf1c8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528DA1-39E9-4FEA-A573-ACAEE8F0B1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D368FB-028C-41C6-A050-0E02F887C382}">
  <ds:schemaRefs>
    <ds:schemaRef ds:uri="http://purl.org/dc/elements/1.1/"/>
    <ds:schemaRef ds:uri="424ba761-a5cc-47cb-9332-dc9f14cbf1c8"/>
    <ds:schemaRef ds:uri="bcf514fd-22b9-454f-9a58-9ab2df6b40d7"/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Oficial'!Área_de_impresión</vt:lpstr>
      <vt:lpstr>'Presupuesto Oficial'!Print_Titles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CRISTHIAN CAMILO ORJUELA GIRALDO</dc:creator>
  <cp:keywords/>
  <dc:description/>
  <cp:lastModifiedBy>WILSON DUQUE RIOS</cp:lastModifiedBy>
  <cp:revision/>
  <cp:lastPrinted>2023-09-20T01:13:16Z</cp:lastPrinted>
  <dcterms:created xsi:type="dcterms:W3CDTF">2020-01-30T16:13:52Z</dcterms:created>
  <dcterms:modified xsi:type="dcterms:W3CDTF">2026-06-05T14:26:03Z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0x01010066E5C65B8EC5D0418EE13FC7276D5B58</vt:lpwstr>
  </property>
</Properties>
</file>