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/>
  <mc:AlternateContent xmlns:mc="http://schemas.openxmlformats.org/markup-compatibility/2006">
    <mc:Choice Requires="x15">
      <x15ac:absPath xmlns:x15ac="http://schemas.microsoft.com/office/spreadsheetml/2010/11/ac" url="/Users/kmreales28/Documents/2026/ByS/MF/"/>
    </mc:Choice>
  </mc:AlternateContent>
  <xr:revisionPtr revIDLastSave="0" documentId="13_ncr:1_{FB43DB1B-0F9D-D64C-AE47-42F00EB67B8D}" xr6:coauthVersionLast="47" xr6:coauthVersionMax="47" xr10:uidLastSave="{00000000-0000-0000-0000-000000000000}"/>
  <bookViews>
    <workbookView xWindow="0" yWindow="0" windowWidth="28800" windowHeight="18000" xr2:uid="{3C9F7B31-E4F7-4906-BC74-3801B00F4BB3}"/>
  </bookViews>
  <sheets>
    <sheet name="Proteinas 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66" i="1" l="1"/>
  <c r="G164" i="1"/>
  <c r="L164" i="1" s="1"/>
  <c r="G163" i="1"/>
  <c r="L163" i="1" s="1"/>
  <c r="G162" i="1"/>
  <c r="L162" i="1" s="1"/>
  <c r="G161" i="1"/>
  <c r="L161" i="1" s="1"/>
  <c r="G160" i="1"/>
  <c r="L160" i="1" s="1"/>
  <c r="G159" i="1"/>
  <c r="L159" i="1" s="1"/>
  <c r="G158" i="1"/>
  <c r="L158" i="1" s="1"/>
  <c r="G157" i="1"/>
  <c r="L157" i="1" s="1"/>
  <c r="G156" i="1"/>
  <c r="L156" i="1" s="1"/>
  <c r="G155" i="1"/>
  <c r="L155" i="1" s="1"/>
  <c r="G154" i="1"/>
  <c r="L154" i="1" s="1"/>
  <c r="G153" i="1"/>
  <c r="L153" i="1" s="1"/>
  <c r="G152" i="1"/>
  <c r="L152" i="1" s="1"/>
  <c r="G151" i="1"/>
  <c r="L151" i="1" s="1"/>
  <c r="G150" i="1"/>
  <c r="L150" i="1" s="1"/>
  <c r="G149" i="1"/>
  <c r="L149" i="1" s="1"/>
  <c r="G148" i="1"/>
  <c r="L148" i="1" s="1"/>
  <c r="G147" i="1"/>
  <c r="L147" i="1" s="1"/>
  <c r="G146" i="1"/>
  <c r="L146" i="1" s="1"/>
  <c r="G145" i="1"/>
  <c r="L145" i="1" s="1"/>
  <c r="G144" i="1"/>
  <c r="L144" i="1" s="1"/>
  <c r="G143" i="1"/>
  <c r="L143" i="1" s="1"/>
  <c r="G142" i="1"/>
  <c r="L142" i="1" s="1"/>
  <c r="G141" i="1"/>
  <c r="L141" i="1" s="1"/>
  <c r="G140" i="1"/>
  <c r="L140" i="1" s="1"/>
  <c r="G139" i="1"/>
  <c r="L139" i="1" s="1"/>
  <c r="G138" i="1"/>
  <c r="L138" i="1" s="1"/>
  <c r="G137" i="1"/>
  <c r="L137" i="1" s="1"/>
  <c r="G136" i="1"/>
  <c r="L136" i="1" s="1"/>
  <c r="G135" i="1"/>
  <c r="L135" i="1" s="1"/>
  <c r="G134" i="1"/>
  <c r="L134" i="1" s="1"/>
  <c r="G133" i="1"/>
  <c r="L133" i="1" s="1"/>
  <c r="G132" i="1"/>
  <c r="L132" i="1" s="1"/>
  <c r="G131" i="1"/>
  <c r="L131" i="1" s="1"/>
  <c r="G130" i="1"/>
  <c r="L130" i="1" s="1"/>
  <c r="G129" i="1"/>
  <c r="L129" i="1" s="1"/>
  <c r="G128" i="1"/>
  <c r="L128" i="1" s="1"/>
  <c r="G127" i="1"/>
  <c r="L127" i="1" s="1"/>
  <c r="G126" i="1"/>
  <c r="L126" i="1" s="1"/>
  <c r="G125" i="1"/>
  <c r="L125" i="1" s="1"/>
  <c r="G124" i="1"/>
  <c r="L124" i="1" s="1"/>
  <c r="G123" i="1"/>
  <c r="L123" i="1" s="1"/>
  <c r="G122" i="1"/>
  <c r="L122" i="1" s="1"/>
  <c r="G121" i="1"/>
  <c r="L121" i="1" s="1"/>
  <c r="G120" i="1"/>
  <c r="L120" i="1" s="1"/>
  <c r="G119" i="1"/>
  <c r="L119" i="1" s="1"/>
  <c r="G118" i="1"/>
  <c r="L118" i="1" s="1"/>
  <c r="G117" i="1"/>
  <c r="L117" i="1" s="1"/>
  <c r="G116" i="1"/>
  <c r="L116" i="1" s="1"/>
  <c r="G115" i="1"/>
  <c r="L115" i="1" s="1"/>
  <c r="G114" i="1"/>
  <c r="L114" i="1" s="1"/>
  <c r="G113" i="1"/>
  <c r="L113" i="1" s="1"/>
  <c r="G112" i="1"/>
  <c r="L112" i="1" s="1"/>
  <c r="G111" i="1"/>
  <c r="L111" i="1" s="1"/>
  <c r="G110" i="1"/>
  <c r="L110" i="1" s="1"/>
  <c r="G109" i="1"/>
  <c r="L109" i="1" s="1"/>
  <c r="G108" i="1"/>
  <c r="L108" i="1" s="1"/>
  <c r="G107" i="1"/>
  <c r="L107" i="1" s="1"/>
  <c r="G106" i="1"/>
  <c r="L106" i="1" s="1"/>
  <c r="G105" i="1"/>
  <c r="L105" i="1" s="1"/>
  <c r="G104" i="1"/>
  <c r="L104" i="1" s="1"/>
  <c r="G103" i="1"/>
  <c r="L103" i="1" s="1"/>
  <c r="G102" i="1"/>
  <c r="L102" i="1" s="1"/>
  <c r="G101" i="1"/>
  <c r="L101" i="1" s="1"/>
  <c r="G100" i="1"/>
  <c r="L100" i="1" s="1"/>
  <c r="G99" i="1"/>
  <c r="L99" i="1" s="1"/>
  <c r="G98" i="1"/>
  <c r="L98" i="1" s="1"/>
  <c r="G97" i="1"/>
  <c r="L97" i="1" s="1"/>
  <c r="G96" i="1"/>
  <c r="L96" i="1" s="1"/>
  <c r="G95" i="1"/>
  <c r="L95" i="1" s="1"/>
  <c r="G94" i="1"/>
  <c r="L94" i="1" s="1"/>
  <c r="G93" i="1"/>
  <c r="L93" i="1" s="1"/>
  <c r="G92" i="1"/>
  <c r="L92" i="1" s="1"/>
  <c r="G91" i="1"/>
  <c r="L91" i="1" s="1"/>
  <c r="G90" i="1"/>
  <c r="L90" i="1" s="1"/>
  <c r="G89" i="1"/>
  <c r="L89" i="1" s="1"/>
  <c r="G88" i="1"/>
  <c r="L88" i="1" s="1"/>
  <c r="G87" i="1"/>
  <c r="L87" i="1" s="1"/>
  <c r="G86" i="1"/>
  <c r="L86" i="1" s="1"/>
  <c r="G85" i="1"/>
  <c r="L85" i="1" s="1"/>
  <c r="G84" i="1"/>
  <c r="L84" i="1" s="1"/>
  <c r="G83" i="1"/>
  <c r="L83" i="1" s="1"/>
  <c r="G82" i="1"/>
  <c r="L82" i="1" s="1"/>
  <c r="G81" i="1"/>
  <c r="L81" i="1" s="1"/>
  <c r="G80" i="1"/>
  <c r="L80" i="1" s="1"/>
  <c r="G79" i="1"/>
  <c r="G78" i="1"/>
  <c r="L78" i="1" s="1"/>
  <c r="G77" i="1"/>
  <c r="L77" i="1" s="1"/>
  <c r="G76" i="1"/>
  <c r="L76" i="1" s="1"/>
  <c r="G75" i="1"/>
  <c r="L75" i="1" s="1"/>
  <c r="G74" i="1"/>
  <c r="L74" i="1" s="1"/>
  <c r="G73" i="1"/>
  <c r="L73" i="1" s="1"/>
  <c r="G72" i="1"/>
  <c r="L72" i="1" s="1"/>
  <c r="G71" i="1"/>
  <c r="L71" i="1" s="1"/>
  <c r="G70" i="1"/>
  <c r="L70" i="1" s="1"/>
  <c r="G69" i="1"/>
  <c r="L69" i="1" s="1"/>
  <c r="G68" i="1"/>
  <c r="L68" i="1" s="1"/>
  <c r="G67" i="1"/>
  <c r="L67" i="1" s="1"/>
  <c r="G66" i="1"/>
  <c r="L66" i="1" s="1"/>
  <c r="G65" i="1"/>
  <c r="L65" i="1" s="1"/>
  <c r="G64" i="1"/>
  <c r="L64" i="1" s="1"/>
  <c r="G63" i="1"/>
  <c r="L63" i="1" s="1"/>
  <c r="G62" i="1"/>
  <c r="L62" i="1" s="1"/>
  <c r="G61" i="1"/>
  <c r="L61" i="1" s="1"/>
  <c r="G60" i="1"/>
  <c r="L60" i="1" s="1"/>
  <c r="G59" i="1"/>
  <c r="L59" i="1" s="1"/>
  <c r="G58" i="1"/>
  <c r="L58" i="1" s="1"/>
  <c r="G57" i="1"/>
  <c r="L57" i="1" s="1"/>
  <c r="G56" i="1"/>
  <c r="L56" i="1" s="1"/>
  <c r="G55" i="1"/>
  <c r="L55" i="1" s="1"/>
  <c r="G54" i="1"/>
  <c r="L54" i="1" s="1"/>
  <c r="G53" i="1"/>
  <c r="L53" i="1" s="1"/>
  <c r="G52" i="1"/>
  <c r="L52" i="1" s="1"/>
  <c r="G51" i="1"/>
  <c r="L51" i="1" s="1"/>
  <c r="G50" i="1"/>
  <c r="L50" i="1" s="1"/>
  <c r="G49" i="1"/>
  <c r="L49" i="1" s="1"/>
  <c r="G48" i="1"/>
  <c r="L48" i="1" s="1"/>
  <c r="G47" i="1"/>
  <c r="L47" i="1" s="1"/>
  <c r="G46" i="1"/>
  <c r="L46" i="1" s="1"/>
  <c r="G45" i="1"/>
  <c r="L45" i="1" s="1"/>
  <c r="G44" i="1"/>
  <c r="L44" i="1" s="1"/>
  <c r="G43" i="1"/>
  <c r="L43" i="1" s="1"/>
  <c r="G42" i="1"/>
  <c r="L42" i="1" s="1"/>
  <c r="G41" i="1"/>
  <c r="L41" i="1" s="1"/>
  <c r="G40" i="1"/>
  <c r="L40" i="1" s="1"/>
  <c r="G39" i="1"/>
  <c r="L39" i="1" s="1"/>
  <c r="G38" i="1"/>
  <c r="L38" i="1" s="1"/>
  <c r="G37" i="1"/>
  <c r="L37" i="1" s="1"/>
  <c r="G36" i="1"/>
  <c r="L36" i="1" s="1"/>
  <c r="G35" i="1"/>
  <c r="L35" i="1" s="1"/>
  <c r="G34" i="1"/>
  <c r="L34" i="1" s="1"/>
  <c r="G33" i="1"/>
  <c r="L33" i="1" s="1"/>
  <c r="G32" i="1"/>
  <c r="L32" i="1" s="1"/>
  <c r="G31" i="1"/>
  <c r="L31" i="1" s="1"/>
  <c r="G30" i="1"/>
  <c r="L30" i="1" s="1"/>
  <c r="G29" i="1"/>
  <c r="L29" i="1" s="1"/>
  <c r="G28" i="1"/>
  <c r="L28" i="1" s="1"/>
  <c r="G27" i="1"/>
  <c r="L27" i="1" s="1"/>
  <c r="G26" i="1"/>
  <c r="L26" i="1" s="1"/>
  <c r="G25" i="1"/>
  <c r="L25" i="1" s="1"/>
  <c r="G24" i="1"/>
  <c r="L24" i="1" s="1"/>
  <c r="G23" i="1"/>
  <c r="L23" i="1" s="1"/>
  <c r="G22" i="1"/>
  <c r="L22" i="1" s="1"/>
  <c r="G21" i="1"/>
  <c r="L21" i="1" s="1"/>
  <c r="G20" i="1"/>
  <c r="L20" i="1" s="1"/>
  <c r="G19" i="1"/>
  <c r="L19" i="1" s="1"/>
  <c r="G18" i="1"/>
  <c r="L18" i="1" s="1"/>
  <c r="G17" i="1"/>
  <c r="L17" i="1" s="1"/>
  <c r="G16" i="1"/>
  <c r="L16" i="1" s="1"/>
  <c r="G15" i="1"/>
  <c r="L15" i="1" s="1"/>
  <c r="G14" i="1"/>
  <c r="L14" i="1" s="1"/>
  <c r="G13" i="1"/>
  <c r="L13" i="1" s="1"/>
  <c r="G12" i="1"/>
  <c r="L12" i="1" s="1"/>
  <c r="G11" i="1"/>
  <c r="L11" i="1" s="1"/>
  <c r="G10" i="1"/>
  <c r="L10" i="1" s="1"/>
  <c r="G9" i="1"/>
  <c r="L9" i="1" s="1"/>
  <c r="G8" i="1"/>
  <c r="L8" i="1" s="1"/>
  <c r="G7" i="1"/>
  <c r="L7" i="1" s="1"/>
  <c r="G6" i="1"/>
  <c r="L6" i="1" s="1"/>
  <c r="G5" i="1"/>
  <c r="L5" i="1" s="1"/>
  <c r="G4" i="1"/>
  <c r="L4" i="1" s="1"/>
  <c r="G3" i="1"/>
  <c r="L3" i="1" s="1"/>
  <c r="T164" i="1"/>
  <c r="T163" i="1"/>
  <c r="T162" i="1"/>
  <c r="T161" i="1"/>
  <c r="T160" i="1"/>
  <c r="T159" i="1"/>
  <c r="T158" i="1"/>
  <c r="T157" i="1"/>
  <c r="T15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T3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3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J79" i="1"/>
  <c r="K79" i="1" s="1"/>
  <c r="N79" i="1" s="1"/>
  <c r="H158" i="1"/>
  <c r="J158" i="1" s="1"/>
  <c r="H157" i="1"/>
  <c r="J157" i="1" s="1"/>
  <c r="H156" i="1"/>
  <c r="J156" i="1" s="1"/>
  <c r="H152" i="1"/>
  <c r="J152" i="1" s="1"/>
  <c r="H151" i="1"/>
  <c r="J151" i="1" s="1"/>
  <c r="H150" i="1"/>
  <c r="J150" i="1" s="1"/>
  <c r="H141" i="1"/>
  <c r="J141" i="1" s="1"/>
  <c r="H140" i="1"/>
  <c r="J140" i="1" s="1"/>
  <c r="H139" i="1"/>
  <c r="J139" i="1" s="1"/>
  <c r="H138" i="1"/>
  <c r="J138" i="1" s="1"/>
  <c r="H137" i="1"/>
  <c r="J137" i="1" s="1"/>
  <c r="H136" i="1"/>
  <c r="J136" i="1" s="1"/>
  <c r="H130" i="1"/>
  <c r="J130" i="1" s="1"/>
  <c r="H129" i="1"/>
  <c r="J129" i="1" s="1"/>
  <c r="H128" i="1"/>
  <c r="J128" i="1" s="1"/>
  <c r="H127" i="1"/>
  <c r="J127" i="1" s="1"/>
  <c r="H126" i="1"/>
  <c r="J126" i="1" s="1"/>
  <c r="H117" i="1"/>
  <c r="J117" i="1" s="1"/>
  <c r="H111" i="1"/>
  <c r="J111" i="1" s="1"/>
  <c r="H110" i="1"/>
  <c r="J110" i="1" s="1"/>
  <c r="H108" i="1"/>
  <c r="J108" i="1" s="1"/>
  <c r="H107" i="1"/>
  <c r="J107" i="1" s="1"/>
  <c r="H106" i="1"/>
  <c r="J106" i="1" s="1"/>
  <c r="H103" i="1"/>
  <c r="J103" i="1" s="1"/>
  <c r="H101" i="1"/>
  <c r="J101" i="1" s="1"/>
  <c r="H81" i="1"/>
  <c r="J81" i="1" s="1"/>
  <c r="H80" i="1"/>
  <c r="J80" i="1" s="1"/>
  <c r="H78" i="1"/>
  <c r="J78" i="1" s="1"/>
  <c r="H77" i="1"/>
  <c r="J77" i="1" s="1"/>
  <c r="H76" i="1"/>
  <c r="J76" i="1" s="1"/>
  <c r="H75" i="1"/>
  <c r="J75" i="1" s="1"/>
  <c r="H74" i="1"/>
  <c r="J74" i="1" s="1"/>
  <c r="H54" i="1"/>
  <c r="J54" i="1" s="1"/>
  <c r="H43" i="1"/>
  <c r="J43" i="1" s="1"/>
  <c r="H42" i="1"/>
  <c r="J42" i="1" s="1"/>
  <c r="H41" i="1"/>
  <c r="J41" i="1" s="1"/>
  <c r="H40" i="1"/>
  <c r="J40" i="1" s="1"/>
  <c r="H15" i="1"/>
  <c r="J15" i="1" s="1"/>
  <c r="H14" i="1"/>
  <c r="J14" i="1" s="1"/>
  <c r="H10" i="1"/>
  <c r="J10" i="1" s="1"/>
  <c r="H8" i="1"/>
  <c r="J8" i="1" s="1"/>
  <c r="H7" i="1"/>
  <c r="J7" i="1" s="1"/>
  <c r="H6" i="1"/>
  <c r="J6" i="1" s="1"/>
  <c r="H5" i="1"/>
  <c r="J5" i="1" s="1"/>
  <c r="G165" i="1" l="1"/>
  <c r="L79" i="1"/>
  <c r="L165" i="1" s="1"/>
  <c r="T79" i="1"/>
  <c r="T165" i="1" s="1"/>
  <c r="R79" i="1"/>
  <c r="R165" i="1" s="1"/>
  <c r="P79" i="1"/>
  <c r="P165" i="1" s="1"/>
  <c r="N165" i="1"/>
  <c r="K165" i="1"/>
  <c r="H4" i="1"/>
  <c r="J4" i="1" s="1"/>
</calcChain>
</file>

<file path=xl/sharedStrings.xml><?xml version="1.0" encoding="utf-8"?>
<sst xmlns="http://schemas.openxmlformats.org/spreadsheetml/2006/main" count="518" uniqueCount="285">
  <si>
    <t>ITEM</t>
  </si>
  <si>
    <t>CODIGO UNSPSC</t>
  </si>
  <si>
    <t>NOMBRE DEL PRODUCTO</t>
  </si>
  <si>
    <t>DESCRIPCION DETALLADA DEL PRODUCTO</t>
  </si>
  <si>
    <t>UNIDAD DE MEDIDA</t>
  </si>
  <si>
    <t>CANTIDAD</t>
  </si>
  <si>
    <t>VALOR UNITARIO</t>
  </si>
  <si>
    <t>IMPUESTO</t>
  </si>
  <si>
    <t>IMPUESTO2</t>
  </si>
  <si>
    <t>VALOR UNITARIO INCLUIDO IMPUESTO</t>
  </si>
  <si>
    <t>ALAS DE POLLO FRESCAS SIN HIELO (TALLA GRANDE)</t>
  </si>
  <si>
    <t>ALAS DE POLLO FESCAS SIN HIELO (TALLA GRANDE)</t>
  </si>
  <si>
    <t>KG</t>
  </si>
  <si>
    <t>50121611 </t>
  </si>
  <si>
    <t>ALMEJA NEGRA PRECOCIDA EN CONCHA</t>
  </si>
  <si>
    <t>ALMEJA PELADA</t>
  </si>
  <si>
    <t>50121500 </t>
  </si>
  <si>
    <t>ANCHOAS</t>
  </si>
  <si>
    <t>Lomos de anchoas (Engraoulis encrasicholus) limpias y sin espina central. Lata x 175 G</t>
  </si>
  <si>
    <t>UNIDAD</t>
  </si>
  <si>
    <t>ANCHOAS EN CONSERVA IMPORTADA ORIGEN ESPAÑOL X115G LATA</t>
  </si>
  <si>
    <t>ANGUILA AHUMADA JAPONESA X 350 GR AL VACIO (UNAGUI JAPONES)</t>
  </si>
  <si>
    <t>ATRAVESADO DE RES</t>
  </si>
  <si>
    <t>ATRAVESADO DE RES (FRESCO Y EMPACADO AL VACIO)</t>
  </si>
  <si>
    <t>ATUN LOMITOS EN ACEITE X 190 GRAMOS</t>
  </si>
  <si>
    <t>ATÚN LOMITOS EN ACEITE X 170  A 190 GRAMOS</t>
  </si>
  <si>
    <t>BAGRE EN POSTA FRESCAS</t>
  </si>
  <si>
    <t>BAGRE RAYADO ENTERO UND X 2 KL C/U</t>
  </si>
  <si>
    <t>BOCACHICO CRIOLLO ENTERO FRESCO SIN HIELO</t>
  </si>
  <si>
    <t>BUTIFARRA ARTESANAL CON INVIMA</t>
  </si>
  <si>
    <t>BANDEJA DE BUTIFARRA ARTESANAL CON SELLO INVIMA X UND</t>
  </si>
  <si>
    <t>CABANO *300GR</t>
  </si>
  <si>
    <t xml:space="preserve">CABANO *300GR DEBIDAMENTE EMPACADO </t>
  </si>
  <si>
    <t>CADERA DE RES - EMPAQUE AL VACIO/ SIN CONGELAR</t>
  </si>
  <si>
    <t>CADERA DE RES EN POSTA</t>
  </si>
  <si>
    <t>CADERA DE RES EN POSTA (FRESCA, EMPAQUE AL VACIO SIN CONGELAR)</t>
  </si>
  <si>
    <t>CALAMAR MORADO</t>
  </si>
  <si>
    <t>CALAMAR MORADO (TENTACULO DE CALAMAR MORADO CONGELADO)</t>
  </si>
  <si>
    <t>CALAMAR TUBO LIMPIO IQF - IMPORTADO</t>
  </si>
  <si>
    <t>CALAMAR TUBO LIMPIO- TUBO  IQF - IMPORTADO</t>
  </si>
  <si>
    <t>CALLO DE RES (MONDONGO)</t>
  </si>
  <si>
    <t>CALLO DE RES (MONDONGO)(PANZA DE RES LIMPIA)</t>
  </si>
  <si>
    <t>CAMARON 61-70 CRUDO PELADO Y DESVENADO IQF</t>
  </si>
  <si>
    <t>CAMARÓN 61-70 CRUDO PELADO Y DESVENADO IQF</t>
  </si>
  <si>
    <t>CAMARÓN TIGRE CRUDO</t>
  </si>
  <si>
    <t>CAMARÓN TIGRE CRUDO CON CASCARA FRESCO</t>
  </si>
  <si>
    <t>CAMARÓN TIGRE CRUDO CON CÁSCARA FRESCO</t>
  </si>
  <si>
    <t>CAMARON TITI CRUDO</t>
  </si>
  <si>
    <t>CAPON DE RES ENTERO - FRESCO Y LIMPIO /EMPQUE AL VACIO SIN HIELO</t>
  </si>
  <si>
    <t>CARACOL COPEY</t>
  </si>
  <si>
    <t>CARACOL COPEY PRECOCIDO</t>
  </si>
  <si>
    <t>CARNE DE BONDIOLA DE CERDO FRESCA NACIONAL - EMPAQUE AL VACIO</t>
  </si>
  <si>
    <t>CARNE DE BONDIOLA DE CERDO FRESCA NACIONAL - EMPAQUE AL VACÍO</t>
  </si>
  <si>
    <t>CARNE DE CERDO PULPA</t>
  </si>
  <si>
    <t>CARNE DE CERDO PULPA (FRESCA Y EMPACADA AL VACIO, ENTERA SIN PORCIONAR)</t>
  </si>
  <si>
    <t>CARNE DE JAIBA LIMPIA - EMPQ AL VACIO</t>
  </si>
  <si>
    <t>CARNE DE JAIBA LIMPIA - EMPQ AL VACÍO, FRESCA Y SIN PORCIONAR</t>
  </si>
  <si>
    <t>CARNE DE LANGOSTA PRIMIUM - EMPAQUE AL VACIO/LIMPIA</t>
  </si>
  <si>
    <t>CARNE MOLIDA ANGUS TIPO ANGUS IMPORTADA (ORIGEN USA)</t>
  </si>
  <si>
    <t>CARNE MOLIDA DE CORDERO - AL VACIO - 20%GRASA</t>
  </si>
  <si>
    <t>CARNE MOLIDA DE CORDERO (PIERNA DE CORDERO) - AL VACIO - 20%GRASA, FRESCA</t>
  </si>
  <si>
    <t>CARNE MOLIDA DE RES</t>
  </si>
  <si>
    <t>CARNE MOLIDA DE RES (FRESCA Y EMPACADA AL VACIO)</t>
  </si>
  <si>
    <t>CARNE MOLIDA DE RES ESPECIAL</t>
  </si>
  <si>
    <t>CARNE MOLIDA DE RES ESPECIAL (FRESCA Y EMPACADA AL VACIO)</t>
  </si>
  <si>
    <t>CARNE PULPA DE PERNIL DE CERDO NACIONAL SIN PIEL</t>
  </si>
  <si>
    <t>CARNE PULPA DE PERNIL DE CERDO  (FRESCA Y EMPACADA AL VACIO)NACIONAL SIN PIEL</t>
  </si>
  <si>
    <t>CARNE SALADA FRESCA</t>
  </si>
  <si>
    <t>CARNE SALADA FRESCA (FRESCA Y EMPACADA AL VACIO)</t>
  </si>
  <si>
    <t>CHATAS DE RES EN POSTA</t>
  </si>
  <si>
    <t>CHATAS DE RES EN POSTA - LOMO ANCHO MADURADO</t>
  </si>
  <si>
    <t>CHIVO (PESCADO)</t>
  </si>
  <si>
    <t>CHIVO (PESCADO) * KG</t>
  </si>
  <si>
    <t>CHORIZO DE CERDO ARTESANAL *900GR</t>
  </si>
  <si>
    <t>CHORIZO DE CERDO AHUMADO ARTESANAL *900GR</t>
  </si>
  <si>
    <t>CHORIZO DE RES AHUMADO X 900 GRS</t>
  </si>
  <si>
    <t>CHORIZO DE RES AHUMADO PRECOCIDO X 900 GRS</t>
  </si>
  <si>
    <t>CHORIZO DE RES X 900 GRS</t>
  </si>
  <si>
    <t>CHORIZO DE RES EN BOLSA SELLADA CON REGISTRO INVIMA X 900 GRS</t>
  </si>
  <si>
    <t>CHORIZO ESPAÑOL X 200GRS</t>
  </si>
  <si>
    <t>CHORIZO ESPAÑOL CURADO TAJADO X 200GRS</t>
  </si>
  <si>
    <t>CHULETA DE CORDERO IMPORTADA (LIMPIAS Y EMP AL VACIO) RACK FRANCES.</t>
  </si>
  <si>
    <t>HIGADO FRESCO DE RES LIMPIO, EMPACADO AL VACIO (VICERA)</t>
  </si>
  <si>
    <t>CHUNCHULLO(CHINCHURRIA)</t>
  </si>
  <si>
    <t>CHUNCHULLO (CHINCHURRIA) LIMPIA Y LAVADA</t>
  </si>
  <si>
    <t>COLA DE LANGOSTA CRUDA  ENTERA DE 100 A 120 GR C/U</t>
  </si>
  <si>
    <t>COLA DE LANGOSTA CRUDA  ENTERA DE 100 A 140 GR C/U</t>
  </si>
  <si>
    <t>COLA DE RES</t>
  </si>
  <si>
    <t>COLA DE RES (FRESCA Y EMPACADA AL VACIO)</t>
  </si>
  <si>
    <t>CONEJO CANAL ENTERO</t>
  </si>
  <si>
    <t>CORAZON DE RES FRESCO</t>
  </si>
  <si>
    <t>CORONA DE CALAMAR LIMPIA IQF - IMPORTADA</t>
  </si>
  <si>
    <t>COSTILLA DE CERDO (RIBS)</t>
  </si>
  <si>
    <t>COSTILLAS DE CERDO PORK RIBS EMP AL VACIO</t>
  </si>
  <si>
    <t>COSTILLA DE RES</t>
  </si>
  <si>
    <t>COSTILLA DE RES (ASADO DE TIRA) AL VACIO</t>
  </si>
  <si>
    <t>COSTILLAS DE CERDO SAINT LUIS EMP AL VACIO</t>
  </si>
  <si>
    <t>CUAJO</t>
  </si>
  <si>
    <t>ENTRAÑA DE RES IMPORTADA AL VACIO</t>
  </si>
  <si>
    <t>ESPINAZO DE CERDO</t>
  </si>
  <si>
    <t xml:space="preserve">ESPINAZO DE CERDO </t>
  </si>
  <si>
    <t>FALDA DE RES ENTERA (EMPACADA AL VACIO)</t>
  </si>
  <si>
    <t>FILETE DE ATUN ROJO LOIN - IMPORTDO</t>
  </si>
  <si>
    <t>FILETE DE CORVINA FRESCA CON PIEL</t>
  </si>
  <si>
    <t>FILETE DE CORVINA FRESCA CON PIEL EMPACADO AL VACIO</t>
  </si>
  <si>
    <t>FILETE DE PARGO ROJO  EMPA AL VACIO</t>
  </si>
  <si>
    <t>FILETE DE ROBALO</t>
  </si>
  <si>
    <t>FILETE DE ROBALO LIMPIO EMPACADO AL VACIO</t>
  </si>
  <si>
    <t>FILETE DE TILAPIA FRESCA TIPO EXPORTACION</t>
  </si>
  <si>
    <t>GALLINA CRIOLLA ENTERA X 3,5 KL APROXIMADAMENTE</t>
  </si>
  <si>
    <t>HIGADO DE RES</t>
  </si>
  <si>
    <t>HIGADO FRESCO DE RES (VICERA)</t>
  </si>
  <si>
    <t>HUESO BLANCO DE RES</t>
  </si>
  <si>
    <t>HUESOS DE RES SIN PULPA DE CARNE ESPECIALES PARA CALDOS Y SOPAS</t>
  </si>
  <si>
    <t>HUESO DE PESCADO</t>
  </si>
  <si>
    <t>HUESOS DE PESCADO TROCEADOS DE PESCADO DE MAR, EMPACADOS AL VACIO</t>
  </si>
  <si>
    <t>HUESO DE RES CARNUDO</t>
  </si>
  <si>
    <t>HUESO O RECORTES DE PESCADO DE MAR</t>
  </si>
  <si>
    <t>HUESOS DE POLLO</t>
  </si>
  <si>
    <t>HUESOS DE POLLO O CARCASAS CONGELADAS</t>
  </si>
  <si>
    <t>HUESOS DE POLLO (CARCASA DE AVE)</t>
  </si>
  <si>
    <t>HUESO DE POLLO (CARCASA DE AVE)</t>
  </si>
  <si>
    <t>HUESOS DE TERNERA</t>
  </si>
  <si>
    <t xml:space="preserve">HUESOS DE TERNERA FRESCOS </t>
  </si>
  <si>
    <t>HUEVO CODORNIZ X 24 UNID</t>
  </si>
  <si>
    <t>HUEVOS AAA LAVADO</t>
  </si>
  <si>
    <t>HUEVOS AAA LAVADO X 30 UND</t>
  </si>
  <si>
    <t>JAMON DE CERDO AHUMADO TAJADO</t>
  </si>
  <si>
    <t>JAMON AHUMADO TAJADO (EMPACADO AL VCACIO, IMPORTADO) Elaborado con pierna de cerdo magra con proceso de maduración y cortado en finas lonjas con 97% libre de grasa y 25% Reducido en Sodio. Paquete x 450 G</t>
  </si>
  <si>
    <t>JAMON DE PAVO</t>
  </si>
  <si>
    <t>JAMON DE PAVO X 250 GR</t>
  </si>
  <si>
    <t>JAMON DE POLLO ESPECIADO TAJADO</t>
  </si>
  <si>
    <t>Elaborado con pechugas de pollo, cortadas en finas lonjas. Producto avalado por la Fundación Colombiana del Corazón como producto cardio saludable. Paquete x 230 G</t>
  </si>
  <si>
    <t>JAMON DE POLLO *375 A 400GR</t>
  </si>
  <si>
    <t>JAMON DE POLLO *375 A 400GR (EMPACADO AL VCACIO, IMPORTADO)</t>
  </si>
  <si>
    <t>JAMON DE YORK</t>
  </si>
  <si>
    <t>JAMON DE YORK (EMPACADO AL VCACIO, IMPORTADO)</t>
  </si>
  <si>
    <t>JAMON ESTANDAR *375 A 400GR</t>
  </si>
  <si>
    <t>JAMON ESTANDAR *375 A 400GR (EMPACADO AL VCACIO, IMPORTADO)</t>
  </si>
  <si>
    <t>JAMON SERRANO</t>
  </si>
  <si>
    <t>Finas lonjas de carne de la pierna trasera del cerdo, curado y secado parcialmente al aire , que posteriormente es sometida a un riguroso proceso de maduración. Estuche x 80 G</t>
  </si>
  <si>
    <t>JAMON SERRANO TAJADO X 175 A 200 GR</t>
  </si>
  <si>
    <t>JAMON SERRANO TAJADO X 175 A 200 GR (EMPACADO AL VCACIO, IMPORTADO)</t>
  </si>
  <si>
    <t>JARRETE DE RES</t>
  </si>
  <si>
    <t>JUREL (PESCADO)</t>
  </si>
  <si>
    <t>JUREL FRESCO (EMPACADO AL VACIO)</t>
  </si>
  <si>
    <t>LANGOSTINO NACIONAL U 12 CRUDO</t>
  </si>
  <si>
    <t>LANGOSTINO NACIONAL U 16-20 CRUDO</t>
  </si>
  <si>
    <t>LANGOSTINO NACIONAL U 16-20 CRUDO (SIN CONCHA PELADO Y DESVENADO)</t>
  </si>
  <si>
    <t>LANGOSTINOS CON CONCHA U-15</t>
  </si>
  <si>
    <t>LANGOSTINO CON CONCHA U-15</t>
  </si>
  <si>
    <t>LENGUA DE RES FRESCA</t>
  </si>
  <si>
    <t>LENGUA DE RES ENTERA, FRESCA PESO APROX 2 KILOS</t>
  </si>
  <si>
    <t>LIBRILLO DE RES LIMPIO</t>
  </si>
  <si>
    <t>LISA SECA CRIOLLA</t>
  </si>
  <si>
    <t>LOMO ANCHO (CHATA) DE RES EMPACADO AL VACIO</t>
  </si>
  <si>
    <t>LOMO ANCHO DE RES EMPACADO AL VACIO</t>
  </si>
  <si>
    <t>LOMO DE CERDO ENTERO</t>
  </si>
  <si>
    <t>LOMO DE CERDO SIN LIMPIAR</t>
  </si>
  <si>
    <t>LOMO DE CERDO SIN LIMPIAR EMPACADO AL VACIO</t>
  </si>
  <si>
    <t>LOMO DE RES ENTERO SIN CORDON</t>
  </si>
  <si>
    <t>Lomo de res entero, limpio y sin cordón</t>
  </si>
  <si>
    <t>LOMO DE RES SIN LIMPIAR</t>
  </si>
  <si>
    <t>LOMOFINO  DE RES SIN LIMPIAR (SIN CORDON EMPACADO AL VACIO)</t>
  </si>
  <si>
    <t>LOMO FINO DE RES EN MEDALLONES LIMPIO</t>
  </si>
  <si>
    <t xml:space="preserve">LOMO FINO PORCIONADO EN MEDALLONES DE 120 GR LIMPIOS EMPACADOS AL VACIO </t>
  </si>
  <si>
    <t>MEJILLON NEGRO X 400 A 454 GR</t>
  </si>
  <si>
    <t>MERLUZA FILETE</t>
  </si>
  <si>
    <t>MOJARRA LORA</t>
  </si>
  <si>
    <t>MOJARRA ROJA</t>
  </si>
  <si>
    <t>MOLLEJAS DE POLLO</t>
  </si>
  <si>
    <t>MORCILLA O RELLENA</t>
  </si>
  <si>
    <t>MORILLO DE RES</t>
  </si>
  <si>
    <t>MORTADELA DE POLLO</t>
  </si>
  <si>
    <t xml:space="preserve">EMBUTIDO EMPACADO AL VACIO X 400 GR </t>
  </si>
  <si>
    <t>MUCHACHO DE RES ENTERO</t>
  </si>
  <si>
    <t>MUCHACHO DE RES ENTERO EMPACADO AL VACIO</t>
  </si>
  <si>
    <t>OSOBUCO DE RES</t>
  </si>
  <si>
    <t>PALMITO VEGETALES ENTEROS EN CONSERVA X 375 A 400 GR</t>
  </si>
  <si>
    <t xml:space="preserve">PALMITO VEGETALES ENTEROS EN CONSERVA X 375 A 400 GR FRASCO DE VIDRIO O LATA </t>
  </si>
  <si>
    <t>PALMITOS DE CANGREJO JAPONES KANIKAMA *400 A 454GR</t>
  </si>
  <si>
    <t>PALMITOS DE MAR</t>
  </si>
  <si>
    <t>PALMITOS DE MAR 1 KG</t>
  </si>
  <si>
    <t>PARGO ROJO ENTERO X  KG</t>
  </si>
  <si>
    <t>PARGO ROJO ENTERO X KG (FRESCO CON VICERAS)</t>
  </si>
  <si>
    <t>PASTRAMI DE PAVO TAJADO</t>
  </si>
  <si>
    <t>Producto elaborado con muslos enteros de pavo deshuesado, sin piel y una mezcla de ajo, pimienta negra y cebolla. Estuche x 250 G</t>
  </si>
  <si>
    <t>PASTRAMI DE RES TIPO ITALIANO</t>
  </si>
  <si>
    <t>PASTRAMI DE RES TIPO ITALIANO ORIGEN ITALIA</t>
  </si>
  <si>
    <t>PATA DE RES CORTADA</t>
  </si>
  <si>
    <t>PATA DE RES CORTADA (FRESCA Y AL VACIO, LIMPIA)</t>
  </si>
  <si>
    <t>PATICAS DE CERDO</t>
  </si>
  <si>
    <t>PATO ENTERO CANADIENSE</t>
  </si>
  <si>
    <t>PECHUGA DE POLLO FRESCA ENTERA SIN HIELO</t>
  </si>
  <si>
    <t>PECHUGA DE POLLO FRESCA ENTERA SIN HIELO Y SIN PIEL</t>
  </si>
  <si>
    <t xml:space="preserve">PECHUGA DE POLLO FRESCA SIN HUESO Y SIN PIEL </t>
  </si>
  <si>
    <t xml:space="preserve">SUPREMA DE POLLO DESHUESADA FRESCA Y SIN PIEL </t>
  </si>
  <si>
    <t>PEPERONI TIPO AMERICANO</t>
  </si>
  <si>
    <t>PERNIL DE CERDO FRESCO - PIERNA DE CERDO</t>
  </si>
  <si>
    <t>POLLO CONTRAMUSLOS</t>
  </si>
  <si>
    <t>POLLO ENTERO</t>
  </si>
  <si>
    <t>POLLO ENTERO FRESCO SIN VICERAS</t>
  </si>
  <si>
    <t>POSTA DE SIERRA FRESCA</t>
  </si>
  <si>
    <t>PULPA DE CERDO ENTERA</t>
  </si>
  <si>
    <t>PULPA TERNERA ENTERA</t>
  </si>
  <si>
    <t>PULPO ENTERO TALLA 1-2</t>
  </si>
  <si>
    <t>PUNTA DE ANCA</t>
  </si>
  <si>
    <t>PUNTA DE ANCA EMPACADA AL VACIO Y MADURADA</t>
  </si>
  <si>
    <t>QUESO AZUL</t>
  </si>
  <si>
    <t>Elaborado a base de leche de vaca, de oveja y de cabra. Tienen en su pasta cultivos de Penicillium, añadidos al producto final, que le proporcionan un color entre el azul y el gris-verdoso característico de los mohos.</t>
  </si>
  <si>
    <t>QUESO BOCCONCINI DI MOZARELLA</t>
  </si>
  <si>
    <t>Producto fresco de textura hilada, semi-blandos y semi-magros sin sal, elaborados artesanalmente. De corteza fina y de forma redondeada. Paquete x 500 G</t>
  </si>
  <si>
    <t>QUESO BRIE</t>
  </si>
  <si>
    <t>Producto artesanal de pasta blanda elaborado a base leche cruda de vaca, tiene forma aplastada, corteza delgada y mohosa de color blanco, algo aterciopelada. Caja x 135 G</t>
  </si>
  <si>
    <t>QUESO BUFALA BURRATA X 2 UND</t>
  </si>
  <si>
    <t>QUESO CAMPESINO</t>
  </si>
  <si>
    <t>QUESO COSTEÑO</t>
  </si>
  <si>
    <t>QUESO COSTEÑO BAJO EN SAL EMPACADO AL VACIO</t>
  </si>
  <si>
    <t>QUESO COSTEÑO DURO</t>
  </si>
  <si>
    <t xml:space="preserve">QUESO COSTEÑO DURO EMPACADO AL VACIO </t>
  </si>
  <si>
    <t>QUESO CREMA*380 GRAMOS</t>
  </si>
  <si>
    <t>QUESO DOBLE CREMA</t>
  </si>
  <si>
    <t>QUESO DOBLE CREMA TAJADO EMPACADO AL VACIO</t>
  </si>
  <si>
    <t>QUESO DOBLE CREMA TAJADO</t>
  </si>
  <si>
    <t>Producto tajado, fresco, ácido, no madurado de pasta semicocida e hilada, elaborado a partir de leche fresca y acida. Paquete x 450 G</t>
  </si>
  <si>
    <t>QUESO EMMENTAL</t>
  </si>
  <si>
    <t>Producto elaborado exclusivamente con leche de vaca, es semiduro y de pasta prensada con textura elástica. Se caracteriza por tener agujeros debido a las burbujas creadas por un gas que proporcionan los propiónicas (microbios no dañinos) que aparecen durante el proceso de elaboración.</t>
  </si>
  <si>
    <t>QUESO FETA DE CABRA</t>
  </si>
  <si>
    <t>QUESO FETA DE CABRA X400 GR</t>
  </si>
  <si>
    <t>QUESO GOUDA</t>
  </si>
  <si>
    <t>QUESO GRUYERE</t>
  </si>
  <si>
    <t>QUESO HOLANDES</t>
  </si>
  <si>
    <t>QUESO MANCHEGO</t>
  </si>
  <si>
    <t>Producto elaborado con leche cruda o pasteurizada de oveja manchega. Es prensado y duro de forma cilindrica de corteza dura, amarillenta a pardo oscura y pasta firme, compacta, buena densidad, de color marfil.</t>
  </si>
  <si>
    <t>QUESO MOZARRELLA</t>
  </si>
  <si>
    <t>QUESO MOZARRELLA PARA PIZZA BLOQUE SIN TAJAR</t>
  </si>
  <si>
    <t xml:space="preserve">QUESO MOZARRELLA BLOQUE ENTERO </t>
  </si>
  <si>
    <t>QUESO MOZARRELLA PARA PIZZA 2.5 KG</t>
  </si>
  <si>
    <t>QUESO PARMESANO</t>
  </si>
  <si>
    <t xml:space="preserve">Producto madurado, duro y graso, elaborado con leche semidescremada principalmente. Presentación Rallado. </t>
  </si>
  <si>
    <t>QUESO SABANA</t>
  </si>
  <si>
    <t>QUESO TAJADO MOZARELLA</t>
  </si>
  <si>
    <t>QUESO TAPIOCA</t>
  </si>
  <si>
    <t>QUESO TILSIT AHUMADO</t>
  </si>
  <si>
    <t>Producto elaborado y madurado a partir de la leche de vaca pasteurizada, semiduro de textura firme, con pequeños orificios irregulares</t>
  </si>
  <si>
    <t>ROBALO  ENTERO</t>
  </si>
  <si>
    <t>SALAMI TIPO ITALIANO</t>
  </si>
  <si>
    <t>SALAMI TIPO TALIANO</t>
  </si>
  <si>
    <t>SALCHICHA AHUMADA</t>
  </si>
  <si>
    <t>SALCHICHA AHUMADA X 400 A 460 (TIPO SUIZA)</t>
  </si>
  <si>
    <t>SALCHICHA ESTANDAR X 500 GR</t>
  </si>
  <si>
    <t xml:space="preserve">SALCHICHA AHUMADA PEQUEÑA EMPAQUE POR 500 GR AL VACIO </t>
  </si>
  <si>
    <t>SALMON FILETE  FRESCO TALLA 3-4</t>
  </si>
  <si>
    <t>SALMON FILETE FRESCO TALLA 3-4</t>
  </si>
  <si>
    <t>SOBREBARRIGA GRUESA</t>
  </si>
  <si>
    <t xml:space="preserve">SOBREBARRIGA GRUESA - EMPACADA AL VACIO POR KILOS </t>
  </si>
  <si>
    <t>TETAFULA ENTERA - EMPAQUE AL VACIO/ SIN CONGEAR</t>
  </si>
  <si>
    <t>TOCINETA AHUMADA</t>
  </si>
  <si>
    <t>Láminas de tocino entreverada con magro, sin costillas; sometido a la acción de la salmuera y de un tratamiento térmico y con posterior ahumado. Estuche x 400 G</t>
  </si>
  <si>
    <t>TOCINETA AHUMADA ARTESANAL</t>
  </si>
  <si>
    <t>TOCINETA AHUMADA X 150 GRAMOS</t>
  </si>
  <si>
    <t>TOCINETA DE CERDO AHUMADA X 150 GRAMOS EMPACADA AL VACIO CON SELLO INVIMA</t>
  </si>
  <si>
    <t>TOCINO BARRIGUERO ESPECIAL AL VACIO</t>
  </si>
  <si>
    <t>TOCINO CARNUDO ESPECIAL</t>
  </si>
  <si>
    <t>TRUCHA AHUMADA</t>
  </si>
  <si>
    <t>TRUCHA ARCO IRIS ENTERA X KILO</t>
  </si>
  <si>
    <t>UBRE DE RES</t>
  </si>
  <si>
    <t>VISCERAS DE RES</t>
  </si>
  <si>
    <t>VISCERAS DE RES (FRSCAS, EMPACADAS AL VACIO Y LIMPIAS)</t>
  </si>
  <si>
    <t>FORMATO OFERTA ECONOMICA MF GASTRONOMIA  LOTE 1</t>
  </si>
  <si>
    <t>YANETH MARGARITA SAGBINI CONSUEGRA</t>
  </si>
  <si>
    <t>Representante Legal</t>
  </si>
  <si>
    <t>TECNICAS DE ASEO EN GENERAL S.A.S. TAG SAS</t>
  </si>
  <si>
    <t>SON: CATORCE MILLONES DOSCIENTOS CINCUENTA MIL TRESCIENTOS SESENTA Y DOS PESOS CON 45/100 CVS</t>
  </si>
  <si>
    <t>VALOR TOTAL INCLUIDO IMPUESTO</t>
  </si>
  <si>
    <t>TAG 109966</t>
  </si>
  <si>
    <t>CANTIDAD2</t>
  </si>
  <si>
    <t>TAG 109978</t>
  </si>
  <si>
    <t>CANTIDAD3</t>
  </si>
  <si>
    <t>CANTIDAD1</t>
  </si>
  <si>
    <t>TAG 109976</t>
  </si>
  <si>
    <t>TAG 109962</t>
  </si>
  <si>
    <t>CANTIDAD4</t>
  </si>
  <si>
    <t>PAGO 1</t>
  </si>
  <si>
    <t xml:space="preserve">Facturas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</si>
</sst>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* #,##0_-;\-&quot;$&quot;* #,##0_-;_-&quot;$&quot;* &quot;-&quot;_-;_-@_-"/>
    <numFmt numFmtId="164" formatCode="_-&quot;$&quot;\ * #,##0.00_-;\-&quot;$&quot;\ * #,##0.00_-;_-&quot;$&quot;\ * &quot;-&quot;??_-;_-@_-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E2A1EB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ck">
        <color theme="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7">
    <xf numFmtId="0" fontId="0" fillId="0" borderId="0" xfId="0"/>
    <xf numFmtId="0" fontId="4" fillId="0" borderId="0" xfId="0" applyFont="1"/>
    <xf numFmtId="0" fontId="2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justify" vertical="center" wrapText="1"/>
    </xf>
    <xf numFmtId="0" fontId="0" fillId="0" borderId="4" xfId="0" applyBorder="1" applyAlignment="1">
      <alignment horizontal="justify" wrapText="1"/>
    </xf>
    <xf numFmtId="0" fontId="0" fillId="0" borderId="6" xfId="0" applyBorder="1" applyAlignment="1">
      <alignment horizontal="center" vertical="center"/>
    </xf>
    <xf numFmtId="164" fontId="0" fillId="0" borderId="4" xfId="1" applyFont="1" applyBorder="1" applyAlignment="1">
      <alignment vertical="center"/>
    </xf>
    <xf numFmtId="9" fontId="0" fillId="0" borderId="4" xfId="2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justify" vertical="center" wrapText="1"/>
    </xf>
    <xf numFmtId="0" fontId="0" fillId="0" borderId="8" xfId="0" applyBorder="1" applyAlignment="1">
      <alignment horizontal="justify" wrapText="1"/>
    </xf>
    <xf numFmtId="164" fontId="0" fillId="0" borderId="9" xfId="0" applyNumberForma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center" vertical="center"/>
    </xf>
    <xf numFmtId="164" fontId="0" fillId="0" borderId="0" xfId="1" applyFont="1"/>
    <xf numFmtId="164" fontId="6" fillId="3" borderId="4" xfId="1" applyFont="1" applyFill="1" applyBorder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42" fontId="0" fillId="0" borderId="0" xfId="3" applyFont="1"/>
    <xf numFmtId="166" fontId="5" fillId="0" borderId="10" xfId="0" applyNumberFormat="1" applyFont="1" applyBorder="1" applyAlignment="1">
      <alignment horizontal="center" vertical="center"/>
    </xf>
    <xf numFmtId="166" fontId="7" fillId="4" borderId="13" xfId="0" applyNumberFormat="1" applyFont="1" applyFill="1" applyBorder="1" applyAlignment="1">
      <alignment horizontal="center" vertical="center"/>
    </xf>
    <xf numFmtId="42" fontId="6" fillId="7" borderId="4" xfId="3" applyFont="1" applyFill="1" applyBorder="1" applyAlignment="1">
      <alignment horizontal="center" vertical="center" wrapText="1"/>
    </xf>
    <xf numFmtId="42" fontId="0" fillId="0" borderId="4" xfId="3" applyFont="1" applyBorder="1"/>
    <xf numFmtId="42" fontId="6" fillId="2" borderId="15" xfId="3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2" fontId="6" fillId="2" borderId="4" xfId="3" applyFont="1" applyFill="1" applyBorder="1" applyAlignment="1">
      <alignment horizontal="center" vertical="center" wrapText="1"/>
    </xf>
    <xf numFmtId="1" fontId="0" fillId="0" borderId="4" xfId="3" applyNumberFormat="1" applyFont="1" applyBorder="1" applyAlignment="1">
      <alignment horizontal="center" vertical="center"/>
    </xf>
    <xf numFmtId="42" fontId="6" fillId="7" borderId="4" xfId="3" applyNumberFormat="1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/>
    </xf>
    <xf numFmtId="42" fontId="0" fillId="5" borderId="4" xfId="3" applyNumberFormat="1" applyFont="1" applyFill="1" applyBorder="1"/>
    <xf numFmtId="42" fontId="0" fillId="6" borderId="4" xfId="3" applyNumberFormat="1" applyFont="1" applyFill="1" applyBorder="1"/>
    <xf numFmtId="1" fontId="0" fillId="5" borderId="11" xfId="3" applyNumberFormat="1" applyFont="1" applyFill="1" applyBorder="1" applyAlignment="1">
      <alignment horizontal="center" vertical="center"/>
    </xf>
    <xf numFmtId="1" fontId="0" fillId="6" borderId="11" xfId="3" applyNumberFormat="1" applyFont="1" applyFill="1" applyBorder="1" applyAlignment="1">
      <alignment horizontal="center" vertical="center"/>
    </xf>
    <xf numFmtId="42" fontId="6" fillId="8" borderId="14" xfId="3" applyNumberFormat="1" applyFont="1" applyFill="1" applyBorder="1" applyAlignment="1">
      <alignment horizontal="center" vertical="center" wrapText="1"/>
    </xf>
    <xf numFmtId="42" fontId="6" fillId="8" borderId="15" xfId="3" applyNumberFormat="1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42" fontId="6" fillId="8" borderId="4" xfId="3" applyFont="1" applyFill="1" applyBorder="1" applyAlignment="1">
      <alignment horizontal="center" vertical="center" wrapText="1"/>
    </xf>
    <xf numFmtId="2" fontId="0" fillId="5" borderId="11" xfId="3" applyNumberFormat="1" applyFont="1" applyFill="1" applyBorder="1" applyAlignment="1">
      <alignment horizontal="center" vertical="center"/>
    </xf>
    <xf numFmtId="2" fontId="0" fillId="6" borderId="11" xfId="3" applyNumberFormat="1" applyFont="1" applyFill="1" applyBorder="1" applyAlignment="1">
      <alignment horizontal="center" vertical="center"/>
    </xf>
    <xf numFmtId="42" fontId="6" fillId="9" borderId="14" xfId="3" applyNumberFormat="1" applyFont="1" applyFill="1" applyBorder="1" applyAlignment="1">
      <alignment horizontal="center" vertical="center" wrapText="1"/>
    </xf>
    <xf numFmtId="42" fontId="6" fillId="9" borderId="15" xfId="3" applyNumberFormat="1" applyFont="1" applyFill="1" applyBorder="1" applyAlignment="1">
      <alignment horizontal="center" vertical="center" wrapText="1"/>
    </xf>
    <xf numFmtId="42" fontId="6" fillId="9" borderId="4" xfId="3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/>
    </xf>
    <xf numFmtId="164" fontId="0" fillId="0" borderId="6" xfId="1" applyFont="1" applyBorder="1" applyAlignment="1">
      <alignment vertical="center"/>
    </xf>
  </cellXfs>
  <cellStyles count="4">
    <cellStyle name="Moneda" xfId="1" builtinId="4"/>
    <cellStyle name="Moneda [0]" xfId="3" builtinId="7"/>
    <cellStyle name="Normal" xfId="0" builtinId="0"/>
    <cellStyle name="Porcentaje" xfId="2" builtinId="5"/>
  </cellStyles>
  <dxfs count="35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6" formatCode="_-&quot;$&quot;\ * #,##0_-;\-&quot;$&quot;\ * #,##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6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justify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&quot;$&quot;\ * #,##0.00_-;\-&quot;$&quot;\ * #,##0.00_-;_-&quot;$&quot;\ * &quot;-&quot;??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2" formatCode="_-&quot;$&quot;* #,##0_-;\-&quot;$&quot;* #,##0_-;_-&quot;$&quot;* &quot;-&quot;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_-&quot;$&quot;\ * #,##0.00_-;\-&quot;$&quot;\ * #,##0.00_-;_-&quot;$&quot;\ * &quot;-&quot;??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&quot;$&quot;\ * #,##0.00_-;\-&quot;$&quot;\ * #,##0.00_-;_-&quot;$&quot;\ * &quot;-&quot;??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justify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</dxfs>
  <tableStyles count="0" defaultTableStyle="TableStyleMedium2" defaultPivotStyle="PivotStyleLight16"/>
  <colors>
    <mruColors>
      <color rgb="FFE2A1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167</xdr:row>
      <xdr:rowOff>31937</xdr:rowOff>
    </xdr:from>
    <xdr:to>
      <xdr:col>2</xdr:col>
      <xdr:colOff>1031875</xdr:colOff>
      <xdr:row>172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EF549AE-69A0-B0AC-C22E-BAB4A5D9D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48752312"/>
          <a:ext cx="1524000" cy="9300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A59D30-D189-4055-9E88-2E9842758F39}" name="Tabla43" displayName="Tabla43" ref="B2:O165" totalsRowCount="1" headerRowDxfId="31" headerRowBorderDxfId="34" tableBorderDxfId="33" totalsRowBorderDxfId="32">
  <autoFilter ref="B2:O164" xr:uid="{34A59D30-D189-4055-9E88-2E9842758F39}"/>
  <tableColumns count="14">
    <tableColumn id="1" xr3:uid="{B58BEC32-179F-4CD1-B7BC-A0FE753C5300}" name="ITEM" dataDxfId="30" totalsRowDxfId="13"/>
    <tableColumn id="2" xr3:uid="{FA8189EF-5CE8-4FA3-BAAF-C442AE198A8A}" name="CODIGO UNSPSC" dataDxfId="29" totalsRowDxfId="12"/>
    <tableColumn id="3" xr3:uid="{22160A81-5D9E-484B-B490-9CA085E2E52B}" name="NOMBRE DEL PRODUCTO" dataDxfId="28" totalsRowDxfId="11"/>
    <tableColumn id="4" xr3:uid="{85868B0C-961E-431D-B3A2-359768021E6E}" name="DESCRIPCION DETALLADA DEL PRODUCTO" dataDxfId="27" totalsRowDxfId="10"/>
    <tableColumn id="5" xr3:uid="{63D76CD6-D11D-48A5-8AEC-F74357D59898}" name="UNIDAD DE MEDIDA" dataDxfId="26" totalsRowDxfId="9"/>
    <tableColumn id="6" xr3:uid="{8E3D02F1-762C-467F-A00D-74058CC5C3C2}" name="CANTIDAD" totalsRowFunction="sum" dataDxfId="18" totalsRowDxfId="8">
      <calculatedColumnFormula>+Tabla43[[#This Row],[CANTIDAD1]]+Tabla43[[#This Row],[CANTIDAD2]]+Q3+S3</calculatedColumnFormula>
    </tableColumn>
    <tableColumn id="7" xr3:uid="{73D48DCB-F489-4105-B732-DEEEE857753A}" name="VALOR UNITARIO" dataDxfId="25" totalsRowDxfId="7" dataCellStyle="Moneda"/>
    <tableColumn id="8" xr3:uid="{2CDCD173-298A-4179-BF22-FA466697AC5A}" name="IMPUESTO" dataDxfId="24" totalsRowDxfId="6" dataCellStyle="Porcentaje"/>
    <tableColumn id="10" xr3:uid="{24543F4F-4BBA-4726-89A8-C588533874E5}" name="IMPUESTO2" dataDxfId="23" totalsRowDxfId="5" dataCellStyle="Moneda"/>
    <tableColumn id="9" xr3:uid="{19B249BD-966A-40E7-B241-BA264F32CFC4}" name="VALOR UNITARIO INCLUIDO IMPUESTO" totalsRowFunction="sum" dataDxfId="22" totalsRowDxfId="4" dataCellStyle="Moneda"/>
    <tableColumn id="14" xr3:uid="{88B1D582-B087-684A-85BB-A9F46D325641}" name="PAGO 1" totalsRowFunction="sum" dataDxfId="17" totalsRowDxfId="3" dataCellStyle="Moneda">
      <calculatedColumnFormula>+Tabla43[[#This Row],[VALOR UNITARIO INCLUIDO IMPUESTO]]*Tabla43[[#This Row],[CANTIDAD]]</calculatedColumnFormula>
    </tableColumn>
    <tableColumn id="13" xr3:uid="{D0AF9C2D-0C59-4644-8DA0-E23CFB532EB7}" name="CANTIDAD1" dataDxfId="20" totalsRowDxfId="2" dataCellStyle="Moneda"/>
    <tableColumn id="11" xr3:uid="{FE8EB34B-FCD0-8247-B8AC-7EDE6A4C11DB}" name="VALOR TOTAL INCLUIDO IMPUESTO" totalsRowFunction="sum" dataDxfId="19" totalsRowDxfId="1" dataCellStyle="Moneda [0]">
      <calculatedColumnFormula>+Tabla43[[#This Row],[VALOR UNITARIO INCLUIDO IMPUESTO]]*Tabla43[[#This Row],[CANTIDAD1]]</calculatedColumnFormula>
    </tableColumn>
    <tableColumn id="12" xr3:uid="{0A6F0EF9-F8C1-5A42-BB98-D076A9785DFE}" name="CANTIDAD2" dataDxfId="21" totalsRowDxfId="0" dataCellStyle="Moneda [0]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D53FA-B4BE-444F-9D2E-62D163D420B2}">
  <dimension ref="B1:T173"/>
  <sheetViews>
    <sheetView tabSelected="1" topLeftCell="D1" zoomScaleNormal="100" workbookViewId="0">
      <selection activeCell="I170" sqref="I170"/>
    </sheetView>
  </sheetViews>
  <sheetFormatPr baseColWidth="10" defaultRowHeight="15" x14ac:dyDescent="0.2"/>
  <cols>
    <col min="1" max="1" width="3.5" customWidth="1"/>
    <col min="2" max="2" width="8" customWidth="1"/>
    <col min="3" max="3" width="14.6640625" customWidth="1"/>
    <col min="4" max="4" width="40.33203125" style="16" customWidth="1"/>
    <col min="5" max="5" width="50.5" style="16" customWidth="1"/>
    <col min="6" max="6" width="11.33203125" customWidth="1"/>
    <col min="7" max="7" width="11.5" style="17"/>
    <col min="8" max="8" width="14.33203125" style="18" customWidth="1"/>
    <col min="9" max="10" width="12.6640625" style="18" customWidth="1"/>
    <col min="11" max="11" width="21.1640625" style="18" bestFit="1" customWidth="1"/>
    <col min="12" max="12" width="21.1640625" style="18" customWidth="1"/>
    <col min="13" max="13" width="11.6640625" style="17" customWidth="1"/>
    <col min="14" max="14" width="19.6640625" style="30" customWidth="1"/>
    <col min="15" max="15" width="16.33203125" style="30" customWidth="1"/>
    <col min="16" max="16" width="19.6640625" style="30" customWidth="1"/>
    <col min="17" max="17" width="16.33203125" style="30" customWidth="1"/>
    <col min="18" max="18" width="19.6640625" style="30" customWidth="1"/>
    <col min="19" max="19" width="16.33203125" style="30" customWidth="1"/>
    <col min="20" max="20" width="19.6640625" style="30" customWidth="1"/>
  </cols>
  <sheetData>
    <row r="1" spans="2:20" s="1" customFormat="1" ht="21" customHeight="1" x14ac:dyDescent="0.25">
      <c r="B1" s="24" t="s">
        <v>269</v>
      </c>
      <c r="C1" s="24"/>
      <c r="D1" s="24"/>
      <c r="E1" s="24"/>
      <c r="F1" s="24"/>
      <c r="G1" s="24"/>
      <c r="M1" s="39" t="s">
        <v>275</v>
      </c>
      <c r="N1" s="39"/>
      <c r="O1" s="35" t="s">
        <v>277</v>
      </c>
      <c r="P1" s="35"/>
      <c r="Q1" s="45" t="s">
        <v>280</v>
      </c>
      <c r="R1" s="46"/>
      <c r="S1" s="51" t="s">
        <v>281</v>
      </c>
      <c r="T1" s="52"/>
    </row>
    <row r="2" spans="2:20" s="26" customFormat="1" ht="47" customHeight="1" x14ac:dyDescent="0.2">
      <c r="B2" s="27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8" t="s">
        <v>5</v>
      </c>
      <c r="H2" s="19" t="s">
        <v>6</v>
      </c>
      <c r="I2" s="19" t="s">
        <v>7</v>
      </c>
      <c r="J2" s="19" t="s">
        <v>8</v>
      </c>
      <c r="K2" s="19" t="s">
        <v>9</v>
      </c>
      <c r="L2" s="19" t="s">
        <v>283</v>
      </c>
      <c r="M2" s="33" t="s">
        <v>279</v>
      </c>
      <c r="N2" s="33" t="s">
        <v>274</v>
      </c>
      <c r="O2" s="36" t="s">
        <v>276</v>
      </c>
      <c r="P2" s="37" t="s">
        <v>274</v>
      </c>
      <c r="Q2" s="47" t="s">
        <v>278</v>
      </c>
      <c r="R2" s="48" t="s">
        <v>274</v>
      </c>
      <c r="S2" s="54" t="s">
        <v>282</v>
      </c>
      <c r="T2" s="53" t="s">
        <v>274</v>
      </c>
    </row>
    <row r="3" spans="2:20" ht="16" x14ac:dyDescent="0.2">
      <c r="B3" s="3">
        <v>1</v>
      </c>
      <c r="C3" s="4">
        <v>50112010</v>
      </c>
      <c r="D3" s="5" t="s">
        <v>10</v>
      </c>
      <c r="E3" s="6" t="s">
        <v>11</v>
      </c>
      <c r="F3" s="4" t="s">
        <v>12</v>
      </c>
      <c r="G3" s="55">
        <f>+Tabla43[[#This Row],[CANTIDAD1]]+Tabla43[[#This Row],[CANTIDAD2]]+Q3+S3</f>
        <v>0</v>
      </c>
      <c r="H3" s="8">
        <v>28650</v>
      </c>
      <c r="I3" s="9">
        <v>0</v>
      </c>
      <c r="J3" s="8">
        <v>0</v>
      </c>
      <c r="K3" s="8">
        <v>28650</v>
      </c>
      <c r="L3" s="56">
        <f>+Tabla43[[#This Row],[VALOR UNITARIO INCLUIDO IMPUESTO]]*Tabla43[[#This Row],[CANTIDAD]]</f>
        <v>0</v>
      </c>
      <c r="M3" s="7"/>
      <c r="N3" s="34">
        <f>+Tabla43[[#This Row],[VALOR UNITARIO INCLUIDO IMPUESTO]]*Tabla43[[#This Row],[CANTIDAD1]]</f>
        <v>0</v>
      </c>
      <c r="O3" s="38"/>
      <c r="P3" s="41">
        <f>+Tabla43[[#This Row],[VALOR UNITARIO INCLUIDO IMPUESTO]]*O3</f>
        <v>0</v>
      </c>
      <c r="Q3" s="43"/>
      <c r="R3" s="41">
        <f>+Tabla43[[#This Row],[VALOR UNITARIO INCLUIDO IMPUESTO]]*Q3</f>
        <v>0</v>
      </c>
      <c r="S3" s="43"/>
      <c r="T3" s="41">
        <f>+Tabla43[[#This Row],[VALOR UNITARIO INCLUIDO IMPUESTO]]*S3</f>
        <v>0</v>
      </c>
    </row>
    <row r="4" spans="2:20" ht="16" x14ac:dyDescent="0.2">
      <c r="B4" s="3">
        <v>2</v>
      </c>
      <c r="C4" s="4" t="s">
        <v>13</v>
      </c>
      <c r="D4" s="5" t="s">
        <v>14</v>
      </c>
      <c r="E4" s="6" t="s">
        <v>14</v>
      </c>
      <c r="F4" s="4" t="s">
        <v>12</v>
      </c>
      <c r="G4" s="55">
        <f>+Tabla43[[#This Row],[CANTIDAD1]]+Tabla43[[#This Row],[CANTIDAD2]]+Q4+S4</f>
        <v>0.6</v>
      </c>
      <c r="H4" s="8">
        <f>Tabla43[[#This Row],[VALOR UNITARIO INCLUIDO IMPUESTO]]/1.19</f>
        <v>49800</v>
      </c>
      <c r="I4" s="9">
        <v>0.19</v>
      </c>
      <c r="J4" s="8">
        <f>Tabla43[[#This Row],[VALOR UNITARIO]]*Tabla43[[#This Row],[IMPUESTO]]</f>
        <v>9462</v>
      </c>
      <c r="K4" s="8">
        <v>59262</v>
      </c>
      <c r="L4" s="56">
        <f>+Tabla43[[#This Row],[VALOR UNITARIO INCLUIDO IMPUESTO]]*Tabla43[[#This Row],[CANTIDAD]]</f>
        <v>35557.199999999997</v>
      </c>
      <c r="M4" s="7"/>
      <c r="N4" s="34">
        <f>+Tabla43[[#This Row],[VALOR UNITARIO INCLUIDO IMPUESTO]]*Tabla43[[#This Row],[CANTIDAD1]]</f>
        <v>0</v>
      </c>
      <c r="O4" s="38"/>
      <c r="P4" s="42">
        <f>+Tabla43[[#This Row],[VALOR UNITARIO INCLUIDO IMPUESTO]]*O4</f>
        <v>0</v>
      </c>
      <c r="Q4" s="50">
        <v>0.6</v>
      </c>
      <c r="R4" s="42">
        <f>+Tabla43[[#This Row],[VALOR UNITARIO INCLUIDO IMPUESTO]]*Q4</f>
        <v>35557.199999999997</v>
      </c>
      <c r="S4" s="50"/>
      <c r="T4" s="42">
        <f>+Tabla43[[#This Row],[VALOR UNITARIO INCLUIDO IMPUESTO]]*S4</f>
        <v>0</v>
      </c>
    </row>
    <row r="5" spans="2:20" ht="16" x14ac:dyDescent="0.2">
      <c r="B5" s="3">
        <v>3</v>
      </c>
      <c r="C5" s="4" t="s">
        <v>13</v>
      </c>
      <c r="D5" s="5" t="s">
        <v>15</v>
      </c>
      <c r="E5" s="6" t="s">
        <v>15</v>
      </c>
      <c r="F5" s="4" t="s">
        <v>12</v>
      </c>
      <c r="G5" s="55">
        <f>+Tabla43[[#This Row],[CANTIDAD1]]+Tabla43[[#This Row],[CANTIDAD2]]+Q5+S5</f>
        <v>0</v>
      </c>
      <c r="H5" s="8">
        <f>Tabla43[[#This Row],[VALOR UNITARIO INCLUIDO IMPUESTO]]/1.19</f>
        <v>56420.000000000007</v>
      </c>
      <c r="I5" s="9">
        <v>0.19</v>
      </c>
      <c r="J5" s="8">
        <f>Tabla43[[#This Row],[VALOR UNITARIO]]*Tabla43[[#This Row],[IMPUESTO]]</f>
        <v>10719.800000000001</v>
      </c>
      <c r="K5" s="8">
        <v>67139.8</v>
      </c>
      <c r="L5" s="56">
        <f>+Tabla43[[#This Row],[VALOR UNITARIO INCLUIDO IMPUESTO]]*Tabla43[[#This Row],[CANTIDAD]]</f>
        <v>0</v>
      </c>
      <c r="M5" s="7"/>
      <c r="N5" s="34">
        <f>+Tabla43[[#This Row],[VALOR UNITARIO INCLUIDO IMPUESTO]]*Tabla43[[#This Row],[CANTIDAD1]]</f>
        <v>0</v>
      </c>
      <c r="O5" s="38"/>
      <c r="P5" s="41">
        <f>+Tabla43[[#This Row],[VALOR UNITARIO INCLUIDO IMPUESTO]]*O5</f>
        <v>0</v>
      </c>
      <c r="Q5" s="43"/>
      <c r="R5" s="41">
        <f>+Tabla43[[#This Row],[VALOR UNITARIO INCLUIDO IMPUESTO]]*Q5</f>
        <v>0</v>
      </c>
      <c r="S5" s="43"/>
      <c r="T5" s="41">
        <f>+Tabla43[[#This Row],[VALOR UNITARIO INCLUIDO IMPUESTO]]*S5</f>
        <v>0</v>
      </c>
    </row>
    <row r="6" spans="2:20" ht="32" x14ac:dyDescent="0.2">
      <c r="B6" s="3">
        <v>4</v>
      </c>
      <c r="C6" s="4" t="s">
        <v>16</v>
      </c>
      <c r="D6" s="5" t="s">
        <v>17</v>
      </c>
      <c r="E6" s="6" t="s">
        <v>18</v>
      </c>
      <c r="F6" s="4" t="s">
        <v>19</v>
      </c>
      <c r="G6" s="55">
        <f>+Tabla43[[#This Row],[CANTIDAD1]]+Tabla43[[#This Row],[CANTIDAD2]]+Q6+S6</f>
        <v>0</v>
      </c>
      <c r="H6" s="8">
        <f>Tabla43[[#This Row],[VALOR UNITARIO INCLUIDO IMPUESTO]]/1.19</f>
        <v>36650</v>
      </c>
      <c r="I6" s="9">
        <v>0.19</v>
      </c>
      <c r="J6" s="8">
        <f>Tabla43[[#This Row],[VALOR UNITARIO]]*Tabla43[[#This Row],[IMPUESTO]]</f>
        <v>6963.5</v>
      </c>
      <c r="K6" s="8">
        <v>43613.5</v>
      </c>
      <c r="L6" s="56">
        <f>+Tabla43[[#This Row],[VALOR UNITARIO INCLUIDO IMPUESTO]]*Tabla43[[#This Row],[CANTIDAD]]</f>
        <v>0</v>
      </c>
      <c r="M6" s="7"/>
      <c r="N6" s="34">
        <f>+Tabla43[[#This Row],[VALOR UNITARIO INCLUIDO IMPUESTO]]*Tabla43[[#This Row],[CANTIDAD1]]</f>
        <v>0</v>
      </c>
      <c r="O6" s="38"/>
      <c r="P6" s="42">
        <f>+Tabla43[[#This Row],[VALOR UNITARIO INCLUIDO IMPUESTO]]*O6</f>
        <v>0</v>
      </c>
      <c r="Q6" s="44"/>
      <c r="R6" s="42">
        <f>+Tabla43[[#This Row],[VALOR UNITARIO INCLUIDO IMPUESTO]]*Q6</f>
        <v>0</v>
      </c>
      <c r="S6" s="44"/>
      <c r="T6" s="42">
        <f>+Tabla43[[#This Row],[VALOR UNITARIO INCLUIDO IMPUESTO]]*S6</f>
        <v>0</v>
      </c>
    </row>
    <row r="7" spans="2:20" ht="32" x14ac:dyDescent="0.2">
      <c r="B7" s="3">
        <v>5</v>
      </c>
      <c r="C7" s="4">
        <v>50121500</v>
      </c>
      <c r="D7" s="5" t="s">
        <v>20</v>
      </c>
      <c r="E7" s="6" t="s">
        <v>20</v>
      </c>
      <c r="F7" s="4" t="s">
        <v>19</v>
      </c>
      <c r="G7" s="55">
        <f>+Tabla43[[#This Row],[CANTIDAD1]]+Tabla43[[#This Row],[CANTIDAD2]]+Q7+S7</f>
        <v>0</v>
      </c>
      <c r="H7" s="8">
        <f>Tabla43[[#This Row],[VALOR UNITARIO INCLUIDO IMPUESTO]]/1.19</f>
        <v>40130</v>
      </c>
      <c r="I7" s="9">
        <v>0.19</v>
      </c>
      <c r="J7" s="8">
        <f>Tabla43[[#This Row],[VALOR UNITARIO]]*Tabla43[[#This Row],[IMPUESTO]]</f>
        <v>7624.7</v>
      </c>
      <c r="K7" s="8">
        <v>47754.7</v>
      </c>
      <c r="L7" s="56">
        <f>+Tabla43[[#This Row],[VALOR UNITARIO INCLUIDO IMPUESTO]]*Tabla43[[#This Row],[CANTIDAD]]</f>
        <v>0</v>
      </c>
      <c r="M7" s="7"/>
      <c r="N7" s="34">
        <f>+Tabla43[[#This Row],[VALOR UNITARIO INCLUIDO IMPUESTO]]*Tabla43[[#This Row],[CANTIDAD1]]</f>
        <v>0</v>
      </c>
      <c r="O7" s="38"/>
      <c r="P7" s="41">
        <f>+Tabla43[[#This Row],[VALOR UNITARIO INCLUIDO IMPUESTO]]*O7</f>
        <v>0</v>
      </c>
      <c r="Q7" s="43"/>
      <c r="R7" s="41">
        <f>+Tabla43[[#This Row],[VALOR UNITARIO INCLUIDO IMPUESTO]]*Q7</f>
        <v>0</v>
      </c>
      <c r="S7" s="43"/>
      <c r="T7" s="41">
        <f>+Tabla43[[#This Row],[VALOR UNITARIO INCLUIDO IMPUESTO]]*S7</f>
        <v>0</v>
      </c>
    </row>
    <row r="8" spans="2:20" ht="32" x14ac:dyDescent="0.2">
      <c r="B8" s="3">
        <v>6</v>
      </c>
      <c r="C8" s="4">
        <v>50121539</v>
      </c>
      <c r="D8" s="5" t="s">
        <v>21</v>
      </c>
      <c r="E8" s="6" t="s">
        <v>21</v>
      </c>
      <c r="F8" s="4" t="s">
        <v>19</v>
      </c>
      <c r="G8" s="55">
        <f>+Tabla43[[#This Row],[CANTIDAD1]]+Tabla43[[#This Row],[CANTIDAD2]]+Q8+S8</f>
        <v>0</v>
      </c>
      <c r="H8" s="8">
        <f>Tabla43[[#This Row],[VALOR UNITARIO INCLUIDO IMPUESTO]]/1.19</f>
        <v>155950</v>
      </c>
      <c r="I8" s="9">
        <v>0.19</v>
      </c>
      <c r="J8" s="8">
        <f>Tabla43[[#This Row],[VALOR UNITARIO]]*Tabla43[[#This Row],[IMPUESTO]]</f>
        <v>29630.5</v>
      </c>
      <c r="K8" s="8">
        <v>185580.5</v>
      </c>
      <c r="L8" s="56">
        <f>+Tabla43[[#This Row],[VALOR UNITARIO INCLUIDO IMPUESTO]]*Tabla43[[#This Row],[CANTIDAD]]</f>
        <v>0</v>
      </c>
      <c r="M8" s="7"/>
      <c r="N8" s="34">
        <f>+Tabla43[[#This Row],[VALOR UNITARIO INCLUIDO IMPUESTO]]*Tabla43[[#This Row],[CANTIDAD1]]</f>
        <v>0</v>
      </c>
      <c r="O8" s="38"/>
      <c r="P8" s="42">
        <f>+Tabla43[[#This Row],[VALOR UNITARIO INCLUIDO IMPUESTO]]*O8</f>
        <v>0</v>
      </c>
      <c r="Q8" s="43"/>
      <c r="R8" s="42">
        <f>+Tabla43[[#This Row],[VALOR UNITARIO INCLUIDO IMPUESTO]]*Q8</f>
        <v>0</v>
      </c>
      <c r="S8" s="43"/>
      <c r="T8" s="42">
        <f>+Tabla43[[#This Row],[VALOR UNITARIO INCLUIDO IMPUESTO]]*S8</f>
        <v>0</v>
      </c>
    </row>
    <row r="9" spans="2:20" ht="16" x14ac:dyDescent="0.2">
      <c r="B9" s="3">
        <v>7</v>
      </c>
      <c r="C9" s="4">
        <v>50112004</v>
      </c>
      <c r="D9" s="5" t="s">
        <v>22</v>
      </c>
      <c r="E9" s="6" t="s">
        <v>23</v>
      </c>
      <c r="F9" s="4" t="s">
        <v>12</v>
      </c>
      <c r="G9" s="55">
        <f>+Tabla43[[#This Row],[CANTIDAD1]]+Tabla43[[#This Row],[CANTIDAD2]]+Q9+S9</f>
        <v>32.700000000000003</v>
      </c>
      <c r="H9" s="8">
        <v>67635</v>
      </c>
      <c r="I9" s="9">
        <v>0</v>
      </c>
      <c r="J9" s="8">
        <v>0</v>
      </c>
      <c r="K9" s="8">
        <v>67635</v>
      </c>
      <c r="L9" s="56">
        <f>+Tabla43[[#This Row],[VALOR UNITARIO INCLUIDO IMPUESTO]]*Tabla43[[#This Row],[CANTIDAD]]</f>
        <v>2211664.5</v>
      </c>
      <c r="M9" s="7"/>
      <c r="N9" s="34">
        <f>+Tabla43[[#This Row],[VALOR UNITARIO INCLUIDO IMPUESTO]]*Tabla43[[#This Row],[CANTIDAD1]]</f>
        <v>0</v>
      </c>
      <c r="O9" s="38">
        <v>3</v>
      </c>
      <c r="P9" s="41">
        <f>+Tabla43[[#This Row],[VALOR UNITARIO INCLUIDO IMPUESTO]]*O9</f>
        <v>202905</v>
      </c>
      <c r="Q9" s="44"/>
      <c r="R9" s="41">
        <f>+Tabla43[[#This Row],[VALOR UNITARIO INCLUIDO IMPUESTO]]*Q9</f>
        <v>0</v>
      </c>
      <c r="S9" s="50">
        <v>29.7</v>
      </c>
      <c r="T9" s="41">
        <f>+Tabla43[[#This Row],[VALOR UNITARIO INCLUIDO IMPUESTO]]*S9</f>
        <v>2008759.5</v>
      </c>
    </row>
    <row r="10" spans="2:20" ht="16" x14ac:dyDescent="0.2">
      <c r="B10" s="3">
        <v>8</v>
      </c>
      <c r="C10" s="4">
        <v>50121500</v>
      </c>
      <c r="D10" s="5" t="s">
        <v>24</v>
      </c>
      <c r="E10" s="6" t="s">
        <v>25</v>
      </c>
      <c r="F10" s="4" t="s">
        <v>19</v>
      </c>
      <c r="G10" s="55">
        <f>+Tabla43[[#This Row],[CANTIDAD1]]+Tabla43[[#This Row],[CANTIDAD2]]+Q10+S10</f>
        <v>0</v>
      </c>
      <c r="H10" s="8">
        <f>Tabla43[[#This Row],[VALOR UNITARIO INCLUIDO IMPUESTO]]/1.19</f>
        <v>15550</v>
      </c>
      <c r="I10" s="9">
        <v>0.19</v>
      </c>
      <c r="J10" s="8">
        <f>Tabla43[[#This Row],[VALOR UNITARIO]]*Tabla43[[#This Row],[IMPUESTO]]</f>
        <v>2954.5</v>
      </c>
      <c r="K10" s="8">
        <v>18504.5</v>
      </c>
      <c r="L10" s="56">
        <f>+Tabla43[[#This Row],[VALOR UNITARIO INCLUIDO IMPUESTO]]*Tabla43[[#This Row],[CANTIDAD]]</f>
        <v>0</v>
      </c>
      <c r="M10" s="7"/>
      <c r="N10" s="34">
        <f>+Tabla43[[#This Row],[VALOR UNITARIO INCLUIDO IMPUESTO]]*Tabla43[[#This Row],[CANTIDAD1]]</f>
        <v>0</v>
      </c>
      <c r="O10" s="38"/>
      <c r="P10" s="42">
        <f>+Tabla43[[#This Row],[VALOR UNITARIO INCLUIDO IMPUESTO]]*O10</f>
        <v>0</v>
      </c>
      <c r="Q10" s="43"/>
      <c r="R10" s="42">
        <f>+Tabla43[[#This Row],[VALOR UNITARIO INCLUIDO IMPUESTO]]*Q10</f>
        <v>0</v>
      </c>
      <c r="S10" s="43"/>
      <c r="T10" s="42">
        <f>+Tabla43[[#This Row],[VALOR UNITARIO INCLUIDO IMPUESTO]]*S10</f>
        <v>0</v>
      </c>
    </row>
    <row r="11" spans="2:20" ht="16" x14ac:dyDescent="0.2">
      <c r="B11" s="3">
        <v>9</v>
      </c>
      <c r="C11" s="4">
        <v>50121539</v>
      </c>
      <c r="D11" s="5" t="s">
        <v>26</v>
      </c>
      <c r="E11" s="6" t="s">
        <v>26</v>
      </c>
      <c r="F11" s="4" t="s">
        <v>12</v>
      </c>
      <c r="G11" s="55">
        <f>+Tabla43[[#This Row],[CANTIDAD1]]+Tabla43[[#This Row],[CANTIDAD2]]+Q11+S11</f>
        <v>3</v>
      </c>
      <c r="H11" s="8">
        <v>87275</v>
      </c>
      <c r="I11" s="9">
        <v>0</v>
      </c>
      <c r="J11" s="8">
        <v>0</v>
      </c>
      <c r="K11" s="8">
        <v>87275</v>
      </c>
      <c r="L11" s="56">
        <f>+Tabla43[[#This Row],[VALOR UNITARIO INCLUIDO IMPUESTO]]*Tabla43[[#This Row],[CANTIDAD]]</f>
        <v>261825</v>
      </c>
      <c r="M11" s="7"/>
      <c r="N11" s="34">
        <f>+Tabla43[[#This Row],[VALOR UNITARIO INCLUIDO IMPUESTO]]*Tabla43[[#This Row],[CANTIDAD1]]</f>
        <v>0</v>
      </c>
      <c r="O11" s="38"/>
      <c r="P11" s="41">
        <f>+Tabla43[[#This Row],[VALOR UNITARIO INCLUIDO IMPUESTO]]*O11</f>
        <v>0</v>
      </c>
      <c r="Q11" s="44"/>
      <c r="R11" s="41">
        <f>+Tabla43[[#This Row],[VALOR UNITARIO INCLUIDO IMPUESTO]]*Q11</f>
        <v>0</v>
      </c>
      <c r="S11" s="44">
        <v>3</v>
      </c>
      <c r="T11" s="41">
        <f>+Tabla43[[#This Row],[VALOR UNITARIO INCLUIDO IMPUESTO]]*S11</f>
        <v>261825</v>
      </c>
    </row>
    <row r="12" spans="2:20" ht="16" x14ac:dyDescent="0.2">
      <c r="B12" s="3">
        <v>10</v>
      </c>
      <c r="C12" s="4">
        <v>50121539</v>
      </c>
      <c r="D12" s="5" t="s">
        <v>27</v>
      </c>
      <c r="E12" s="6" t="s">
        <v>27</v>
      </c>
      <c r="F12" s="4" t="s">
        <v>19</v>
      </c>
      <c r="G12" s="55">
        <f>+Tabla43[[#This Row],[CANTIDAD1]]+Tabla43[[#This Row],[CANTIDAD2]]+Q12+S12</f>
        <v>0</v>
      </c>
      <c r="H12" s="8">
        <v>87275</v>
      </c>
      <c r="I12" s="9">
        <v>0</v>
      </c>
      <c r="J12" s="8">
        <v>0</v>
      </c>
      <c r="K12" s="8">
        <v>87275</v>
      </c>
      <c r="L12" s="56">
        <f>+Tabla43[[#This Row],[VALOR UNITARIO INCLUIDO IMPUESTO]]*Tabla43[[#This Row],[CANTIDAD]]</f>
        <v>0</v>
      </c>
      <c r="M12" s="7"/>
      <c r="N12" s="34">
        <f>+Tabla43[[#This Row],[VALOR UNITARIO INCLUIDO IMPUESTO]]*Tabla43[[#This Row],[CANTIDAD1]]</f>
        <v>0</v>
      </c>
      <c r="O12" s="38"/>
      <c r="P12" s="42">
        <f>+Tabla43[[#This Row],[VALOR UNITARIO INCLUIDO IMPUESTO]]*O12</f>
        <v>0</v>
      </c>
      <c r="Q12" s="43"/>
      <c r="R12" s="42">
        <f>+Tabla43[[#This Row],[VALOR UNITARIO INCLUIDO IMPUESTO]]*Q12</f>
        <v>0</v>
      </c>
      <c r="S12" s="43"/>
      <c r="T12" s="42">
        <f>+Tabla43[[#This Row],[VALOR UNITARIO INCLUIDO IMPUESTO]]*S12</f>
        <v>0</v>
      </c>
    </row>
    <row r="13" spans="2:20" ht="16" x14ac:dyDescent="0.2">
      <c r="B13" s="3">
        <v>11</v>
      </c>
      <c r="C13" s="4">
        <v>50121539</v>
      </c>
      <c r="D13" s="5" t="s">
        <v>28</v>
      </c>
      <c r="E13" s="6" t="s">
        <v>28</v>
      </c>
      <c r="F13" s="4" t="s">
        <v>12</v>
      </c>
      <c r="G13" s="55">
        <f>+Tabla43[[#This Row],[CANTIDAD1]]+Tabla43[[#This Row],[CANTIDAD2]]+Q13+S13</f>
        <v>3</v>
      </c>
      <c r="H13" s="8">
        <v>46400</v>
      </c>
      <c r="I13" s="9">
        <v>0</v>
      </c>
      <c r="J13" s="8">
        <v>0</v>
      </c>
      <c r="K13" s="8">
        <v>46400</v>
      </c>
      <c r="L13" s="56">
        <f>+Tabla43[[#This Row],[VALOR UNITARIO INCLUIDO IMPUESTO]]*Tabla43[[#This Row],[CANTIDAD]]</f>
        <v>139200</v>
      </c>
      <c r="M13" s="7"/>
      <c r="N13" s="34">
        <f>+Tabla43[[#This Row],[VALOR UNITARIO INCLUIDO IMPUESTO]]*Tabla43[[#This Row],[CANTIDAD1]]</f>
        <v>0</v>
      </c>
      <c r="O13" s="38">
        <v>3</v>
      </c>
      <c r="P13" s="41">
        <f>+Tabla43[[#This Row],[VALOR UNITARIO INCLUIDO IMPUESTO]]*O13</f>
        <v>139200</v>
      </c>
      <c r="Q13" s="43"/>
      <c r="R13" s="41">
        <f>+Tabla43[[#This Row],[VALOR UNITARIO INCLUIDO IMPUESTO]]*Q13</f>
        <v>0</v>
      </c>
      <c r="S13" s="43"/>
      <c r="T13" s="41">
        <f>+Tabla43[[#This Row],[VALOR UNITARIO INCLUIDO IMPUESTO]]*S13</f>
        <v>0</v>
      </c>
    </row>
    <row r="14" spans="2:20" ht="16" x14ac:dyDescent="0.2">
      <c r="B14" s="3">
        <v>12</v>
      </c>
      <c r="C14" s="4">
        <v>50112008</v>
      </c>
      <c r="D14" s="5" t="s">
        <v>29</v>
      </c>
      <c r="E14" s="6" t="s">
        <v>30</v>
      </c>
      <c r="F14" s="4" t="s">
        <v>19</v>
      </c>
      <c r="G14" s="55">
        <f>+Tabla43[[#This Row],[CANTIDAD1]]+Tabla43[[#This Row],[CANTIDAD2]]+Q14+S14</f>
        <v>7</v>
      </c>
      <c r="H14" s="8">
        <f>Tabla43[[#This Row],[VALOR UNITARIO INCLUIDO IMPUESTO]]/1.19</f>
        <v>36250</v>
      </c>
      <c r="I14" s="9">
        <v>0.19</v>
      </c>
      <c r="J14" s="8">
        <f>Tabla43[[#This Row],[VALOR UNITARIO]]*Tabla43[[#This Row],[IMPUESTO]]</f>
        <v>6887.5</v>
      </c>
      <c r="K14" s="8">
        <v>43137.5</v>
      </c>
      <c r="L14" s="56">
        <f>+Tabla43[[#This Row],[VALOR UNITARIO INCLUIDO IMPUESTO]]*Tabla43[[#This Row],[CANTIDAD]]</f>
        <v>301962.5</v>
      </c>
      <c r="M14" s="7">
        <v>1</v>
      </c>
      <c r="N14" s="34">
        <f>+Tabla43[[#This Row],[VALOR UNITARIO INCLUIDO IMPUESTO]]*Tabla43[[#This Row],[CANTIDAD1]]</f>
        <v>43137.5</v>
      </c>
      <c r="O14" s="38"/>
      <c r="P14" s="42">
        <f>+Tabla43[[#This Row],[VALOR UNITARIO INCLUIDO IMPUESTO]]*O14</f>
        <v>0</v>
      </c>
      <c r="Q14" s="44"/>
      <c r="R14" s="42">
        <f>+Tabla43[[#This Row],[VALOR UNITARIO INCLUIDO IMPUESTO]]*Q14</f>
        <v>0</v>
      </c>
      <c r="S14" s="44">
        <v>6</v>
      </c>
      <c r="T14" s="42">
        <f>+Tabla43[[#This Row],[VALOR UNITARIO INCLUIDO IMPUESTO]]*S14</f>
        <v>258825</v>
      </c>
    </row>
    <row r="15" spans="2:20" ht="16" x14ac:dyDescent="0.2">
      <c r="B15" s="3">
        <v>13</v>
      </c>
      <c r="C15" s="4">
        <v>50112000</v>
      </c>
      <c r="D15" s="5" t="s">
        <v>31</v>
      </c>
      <c r="E15" s="6" t="s">
        <v>32</v>
      </c>
      <c r="F15" s="4" t="s">
        <v>19</v>
      </c>
      <c r="G15" s="55">
        <f>+Tabla43[[#This Row],[CANTIDAD1]]+Tabla43[[#This Row],[CANTIDAD2]]+Q15+S15</f>
        <v>0</v>
      </c>
      <c r="H15" s="8">
        <f>Tabla43[[#This Row],[VALOR UNITARIO INCLUIDO IMPUESTO]]/1.19</f>
        <v>35100</v>
      </c>
      <c r="I15" s="9">
        <v>0.19</v>
      </c>
      <c r="J15" s="8">
        <f>Tabla43[[#This Row],[VALOR UNITARIO]]*Tabla43[[#This Row],[IMPUESTO]]</f>
        <v>6669</v>
      </c>
      <c r="K15" s="8">
        <v>41769</v>
      </c>
      <c r="L15" s="56">
        <f>+Tabla43[[#This Row],[VALOR UNITARIO INCLUIDO IMPUESTO]]*Tabla43[[#This Row],[CANTIDAD]]</f>
        <v>0</v>
      </c>
      <c r="M15" s="7"/>
      <c r="N15" s="34">
        <f>+Tabla43[[#This Row],[VALOR UNITARIO INCLUIDO IMPUESTO]]*Tabla43[[#This Row],[CANTIDAD1]]</f>
        <v>0</v>
      </c>
      <c r="O15" s="38"/>
      <c r="P15" s="41">
        <f>+Tabla43[[#This Row],[VALOR UNITARIO INCLUIDO IMPUESTO]]*O15</f>
        <v>0</v>
      </c>
      <c r="Q15" s="43"/>
      <c r="R15" s="41">
        <f>+Tabla43[[#This Row],[VALOR UNITARIO INCLUIDO IMPUESTO]]*Q15</f>
        <v>0</v>
      </c>
      <c r="S15" s="43"/>
      <c r="T15" s="41">
        <f>+Tabla43[[#This Row],[VALOR UNITARIO INCLUIDO IMPUESTO]]*S15</f>
        <v>0</v>
      </c>
    </row>
    <row r="16" spans="2:20" ht="32" x14ac:dyDescent="0.2">
      <c r="B16" s="3">
        <v>14</v>
      </c>
      <c r="C16" s="4">
        <v>50111513</v>
      </c>
      <c r="D16" s="5" t="s">
        <v>33</v>
      </c>
      <c r="E16" s="6" t="s">
        <v>33</v>
      </c>
      <c r="F16" s="4" t="s">
        <v>12</v>
      </c>
      <c r="G16" s="55">
        <f>+Tabla43[[#This Row],[CANTIDAD1]]+Tabla43[[#This Row],[CANTIDAD2]]+Q16+S16</f>
        <v>0</v>
      </c>
      <c r="H16" s="8">
        <v>76360</v>
      </c>
      <c r="I16" s="9">
        <v>0</v>
      </c>
      <c r="J16" s="8">
        <v>0</v>
      </c>
      <c r="K16" s="8">
        <v>76360</v>
      </c>
      <c r="L16" s="56">
        <f>+Tabla43[[#This Row],[VALOR UNITARIO INCLUIDO IMPUESTO]]*Tabla43[[#This Row],[CANTIDAD]]</f>
        <v>0</v>
      </c>
      <c r="M16" s="7"/>
      <c r="N16" s="34">
        <f>+Tabla43[[#This Row],[VALOR UNITARIO INCLUIDO IMPUESTO]]*Tabla43[[#This Row],[CANTIDAD1]]</f>
        <v>0</v>
      </c>
      <c r="O16" s="38"/>
      <c r="P16" s="42">
        <f>+Tabla43[[#This Row],[VALOR UNITARIO INCLUIDO IMPUESTO]]*O16</f>
        <v>0</v>
      </c>
      <c r="Q16" s="44"/>
      <c r="R16" s="42">
        <f>+Tabla43[[#This Row],[VALOR UNITARIO INCLUIDO IMPUESTO]]*Q16</f>
        <v>0</v>
      </c>
      <c r="S16" s="44"/>
      <c r="T16" s="42">
        <f>+Tabla43[[#This Row],[VALOR UNITARIO INCLUIDO IMPUESTO]]*S16</f>
        <v>0</v>
      </c>
    </row>
    <row r="17" spans="2:20" ht="32" x14ac:dyDescent="0.2">
      <c r="B17" s="3">
        <v>15</v>
      </c>
      <c r="C17" s="4">
        <v>50111513</v>
      </c>
      <c r="D17" s="5" t="s">
        <v>34</v>
      </c>
      <c r="E17" s="6" t="s">
        <v>35</v>
      </c>
      <c r="F17" s="4" t="s">
        <v>12</v>
      </c>
      <c r="G17" s="55">
        <f>+Tabla43[[#This Row],[CANTIDAD1]]+Tabla43[[#This Row],[CANTIDAD2]]+Q17+S17</f>
        <v>3</v>
      </c>
      <c r="H17" s="8">
        <v>76360</v>
      </c>
      <c r="I17" s="9">
        <v>0</v>
      </c>
      <c r="J17" s="8">
        <v>0</v>
      </c>
      <c r="K17" s="8">
        <v>76360</v>
      </c>
      <c r="L17" s="56">
        <f>+Tabla43[[#This Row],[VALOR UNITARIO INCLUIDO IMPUESTO]]*Tabla43[[#This Row],[CANTIDAD]]</f>
        <v>229080</v>
      </c>
      <c r="M17" s="7"/>
      <c r="N17" s="34">
        <f>+Tabla43[[#This Row],[VALOR UNITARIO INCLUIDO IMPUESTO]]*Tabla43[[#This Row],[CANTIDAD1]]</f>
        <v>0</v>
      </c>
      <c r="O17" s="38"/>
      <c r="P17" s="41">
        <f>+Tabla43[[#This Row],[VALOR UNITARIO INCLUIDO IMPUESTO]]*O17</f>
        <v>0</v>
      </c>
      <c r="Q17" s="43">
        <v>3</v>
      </c>
      <c r="R17" s="41">
        <f>+Tabla43[[#This Row],[VALOR UNITARIO INCLUIDO IMPUESTO]]*Q17</f>
        <v>229080</v>
      </c>
      <c r="S17" s="43"/>
      <c r="T17" s="41">
        <f>+Tabla43[[#This Row],[VALOR UNITARIO INCLUIDO IMPUESTO]]*S17</f>
        <v>0</v>
      </c>
    </row>
    <row r="18" spans="2:20" ht="32" x14ac:dyDescent="0.2">
      <c r="B18" s="3">
        <v>16</v>
      </c>
      <c r="C18" s="4">
        <v>50121600</v>
      </c>
      <c r="D18" s="5" t="s">
        <v>36</v>
      </c>
      <c r="E18" s="6" t="s">
        <v>37</v>
      </c>
      <c r="F18" s="4" t="s">
        <v>12</v>
      </c>
      <c r="G18" s="55">
        <f>+Tabla43[[#This Row],[CANTIDAD1]]+Tabla43[[#This Row],[CANTIDAD2]]+Q18+S18</f>
        <v>0</v>
      </c>
      <c r="H18" s="8">
        <v>77100</v>
      </c>
      <c r="I18" s="9">
        <v>0</v>
      </c>
      <c r="J18" s="8">
        <v>0</v>
      </c>
      <c r="K18" s="8">
        <v>77100</v>
      </c>
      <c r="L18" s="56">
        <f>+Tabla43[[#This Row],[VALOR UNITARIO INCLUIDO IMPUESTO]]*Tabla43[[#This Row],[CANTIDAD]]</f>
        <v>0</v>
      </c>
      <c r="M18" s="7"/>
      <c r="N18" s="34">
        <f>+Tabla43[[#This Row],[VALOR UNITARIO INCLUIDO IMPUESTO]]*Tabla43[[#This Row],[CANTIDAD1]]</f>
        <v>0</v>
      </c>
      <c r="O18" s="38"/>
      <c r="P18" s="42">
        <f>+Tabla43[[#This Row],[VALOR UNITARIO INCLUIDO IMPUESTO]]*O18</f>
        <v>0</v>
      </c>
      <c r="Q18" s="43"/>
      <c r="R18" s="42">
        <f>+Tabla43[[#This Row],[VALOR UNITARIO INCLUIDO IMPUESTO]]*Q18</f>
        <v>0</v>
      </c>
      <c r="S18" s="43"/>
      <c r="T18" s="42">
        <f>+Tabla43[[#This Row],[VALOR UNITARIO INCLUIDO IMPUESTO]]*S18</f>
        <v>0</v>
      </c>
    </row>
    <row r="19" spans="2:20" ht="16" x14ac:dyDescent="0.2">
      <c r="B19" s="3">
        <v>17</v>
      </c>
      <c r="C19" s="4">
        <v>50121600</v>
      </c>
      <c r="D19" s="5" t="s">
        <v>38</v>
      </c>
      <c r="E19" s="6" t="s">
        <v>39</v>
      </c>
      <c r="F19" s="4" t="s">
        <v>12</v>
      </c>
      <c r="G19" s="55">
        <f>+Tabla43[[#This Row],[CANTIDAD1]]+Tabla43[[#This Row],[CANTIDAD2]]+Q19+S19</f>
        <v>2</v>
      </c>
      <c r="H19" s="8">
        <v>79765</v>
      </c>
      <c r="I19" s="9">
        <v>0</v>
      </c>
      <c r="J19" s="8">
        <v>0</v>
      </c>
      <c r="K19" s="8">
        <v>79765</v>
      </c>
      <c r="L19" s="56">
        <f>+Tabla43[[#This Row],[VALOR UNITARIO INCLUIDO IMPUESTO]]*Tabla43[[#This Row],[CANTIDAD]]</f>
        <v>159530</v>
      </c>
      <c r="M19" s="7">
        <v>2</v>
      </c>
      <c r="N19" s="34">
        <f>+Tabla43[[#This Row],[VALOR UNITARIO INCLUIDO IMPUESTO]]*Tabla43[[#This Row],[CANTIDAD1]]</f>
        <v>159530</v>
      </c>
      <c r="O19" s="38"/>
      <c r="P19" s="41">
        <f>+Tabla43[[#This Row],[VALOR UNITARIO INCLUIDO IMPUESTO]]*O19</f>
        <v>0</v>
      </c>
      <c r="Q19" s="44"/>
      <c r="R19" s="41">
        <f>+Tabla43[[#This Row],[VALOR UNITARIO INCLUIDO IMPUESTO]]*Q19</f>
        <v>0</v>
      </c>
      <c r="S19" s="44"/>
      <c r="T19" s="41">
        <f>+Tabla43[[#This Row],[VALOR UNITARIO INCLUIDO IMPUESTO]]*S19</f>
        <v>0</v>
      </c>
    </row>
    <row r="20" spans="2:20" ht="16" x14ac:dyDescent="0.2">
      <c r="B20" s="3">
        <v>18</v>
      </c>
      <c r="C20" s="4">
        <v>50111513</v>
      </c>
      <c r="D20" s="5" t="s">
        <v>40</v>
      </c>
      <c r="E20" s="6" t="s">
        <v>41</v>
      </c>
      <c r="F20" s="4" t="s">
        <v>12</v>
      </c>
      <c r="G20" s="55">
        <f>+Tabla43[[#This Row],[CANTIDAD1]]+Tabla43[[#This Row],[CANTIDAD2]]+Q20+S20</f>
        <v>0</v>
      </c>
      <c r="H20" s="8">
        <v>42400</v>
      </c>
      <c r="I20" s="9">
        <v>0</v>
      </c>
      <c r="J20" s="8">
        <v>0</v>
      </c>
      <c r="K20" s="8">
        <v>42400</v>
      </c>
      <c r="L20" s="56">
        <f>+Tabla43[[#This Row],[VALOR UNITARIO INCLUIDO IMPUESTO]]*Tabla43[[#This Row],[CANTIDAD]]</f>
        <v>0</v>
      </c>
      <c r="M20" s="7"/>
      <c r="N20" s="34">
        <f>+Tabla43[[#This Row],[VALOR UNITARIO INCLUIDO IMPUESTO]]*Tabla43[[#This Row],[CANTIDAD1]]</f>
        <v>0</v>
      </c>
      <c r="O20" s="38"/>
      <c r="P20" s="42">
        <f>+Tabla43[[#This Row],[VALOR UNITARIO INCLUIDO IMPUESTO]]*O20</f>
        <v>0</v>
      </c>
      <c r="Q20" s="43"/>
      <c r="R20" s="42">
        <f>+Tabla43[[#This Row],[VALOR UNITARIO INCLUIDO IMPUESTO]]*Q20</f>
        <v>0</v>
      </c>
      <c r="S20" s="43"/>
      <c r="T20" s="42">
        <f>+Tabla43[[#This Row],[VALOR UNITARIO INCLUIDO IMPUESTO]]*S20</f>
        <v>0</v>
      </c>
    </row>
    <row r="21" spans="2:20" ht="16" x14ac:dyDescent="0.2">
      <c r="B21" s="3">
        <v>19</v>
      </c>
      <c r="C21" s="4">
        <v>50121600</v>
      </c>
      <c r="D21" s="5" t="s">
        <v>42</v>
      </c>
      <c r="E21" s="6" t="s">
        <v>43</v>
      </c>
      <c r="F21" s="4" t="s">
        <v>12</v>
      </c>
      <c r="G21" s="55">
        <f>+Tabla43[[#This Row],[CANTIDAD1]]+Tabla43[[#This Row],[CANTIDAD2]]+Q21+S21</f>
        <v>1</v>
      </c>
      <c r="H21" s="8">
        <v>123600</v>
      </c>
      <c r="I21" s="9">
        <v>0</v>
      </c>
      <c r="J21" s="8">
        <v>0</v>
      </c>
      <c r="K21" s="8">
        <v>123600</v>
      </c>
      <c r="L21" s="56">
        <f>+Tabla43[[#This Row],[VALOR UNITARIO INCLUIDO IMPUESTO]]*Tabla43[[#This Row],[CANTIDAD]]</f>
        <v>123600</v>
      </c>
      <c r="M21" s="7"/>
      <c r="N21" s="34">
        <f>+Tabla43[[#This Row],[VALOR UNITARIO INCLUIDO IMPUESTO]]*Tabla43[[#This Row],[CANTIDAD1]]</f>
        <v>0</v>
      </c>
      <c r="O21" s="38">
        <v>1</v>
      </c>
      <c r="P21" s="41">
        <f>+Tabla43[[#This Row],[VALOR UNITARIO INCLUIDO IMPUESTO]]*O21</f>
        <v>123600</v>
      </c>
      <c r="Q21" s="44"/>
      <c r="R21" s="41">
        <f>+Tabla43[[#This Row],[VALOR UNITARIO INCLUIDO IMPUESTO]]*Q21</f>
        <v>0</v>
      </c>
      <c r="S21" s="44"/>
      <c r="T21" s="41">
        <f>+Tabla43[[#This Row],[VALOR UNITARIO INCLUIDO IMPUESTO]]*S21</f>
        <v>0</v>
      </c>
    </row>
    <row r="22" spans="2:20" ht="16" x14ac:dyDescent="0.2">
      <c r="B22" s="3">
        <v>20</v>
      </c>
      <c r="C22" s="4">
        <v>50121600</v>
      </c>
      <c r="D22" s="5" t="s">
        <v>44</v>
      </c>
      <c r="E22" s="6" t="s">
        <v>44</v>
      </c>
      <c r="F22" s="4" t="s">
        <v>12</v>
      </c>
      <c r="G22" s="55">
        <f>+Tabla43[[#This Row],[CANTIDAD1]]+Tabla43[[#This Row],[CANTIDAD2]]+Q22+S22</f>
        <v>1</v>
      </c>
      <c r="H22" s="8">
        <v>156815</v>
      </c>
      <c r="I22" s="9">
        <v>0</v>
      </c>
      <c r="J22" s="8">
        <v>0</v>
      </c>
      <c r="K22" s="8">
        <v>156815</v>
      </c>
      <c r="L22" s="56">
        <f>+Tabla43[[#This Row],[VALOR UNITARIO INCLUIDO IMPUESTO]]*Tabla43[[#This Row],[CANTIDAD]]</f>
        <v>156815</v>
      </c>
      <c r="M22" s="7"/>
      <c r="N22" s="34">
        <f>+Tabla43[[#This Row],[VALOR UNITARIO INCLUIDO IMPUESTO]]*Tabla43[[#This Row],[CANTIDAD1]]</f>
        <v>0</v>
      </c>
      <c r="O22" s="38"/>
      <c r="P22" s="42">
        <f>+Tabla43[[#This Row],[VALOR UNITARIO INCLUIDO IMPUESTO]]*O22</f>
        <v>0</v>
      </c>
      <c r="Q22" s="43">
        <v>1</v>
      </c>
      <c r="R22" s="42">
        <f>+Tabla43[[#This Row],[VALOR UNITARIO INCLUIDO IMPUESTO]]*Q22</f>
        <v>156815</v>
      </c>
      <c r="S22" s="43"/>
      <c r="T22" s="42">
        <f>+Tabla43[[#This Row],[VALOR UNITARIO INCLUIDO IMPUESTO]]*S22</f>
        <v>0</v>
      </c>
    </row>
    <row r="23" spans="2:20" ht="16" x14ac:dyDescent="0.2">
      <c r="B23" s="3">
        <v>21</v>
      </c>
      <c r="C23" s="4">
        <v>50121600</v>
      </c>
      <c r="D23" s="5" t="s">
        <v>45</v>
      </c>
      <c r="E23" s="6" t="s">
        <v>46</v>
      </c>
      <c r="F23" s="4" t="s">
        <v>12</v>
      </c>
      <c r="G23" s="55">
        <f>+Tabla43[[#This Row],[CANTIDAD1]]+Tabla43[[#This Row],[CANTIDAD2]]+Q23+S23</f>
        <v>0</v>
      </c>
      <c r="H23" s="8">
        <v>160180</v>
      </c>
      <c r="I23" s="9">
        <v>0</v>
      </c>
      <c r="J23" s="8">
        <v>0</v>
      </c>
      <c r="K23" s="8">
        <v>160180</v>
      </c>
      <c r="L23" s="56">
        <f>+Tabla43[[#This Row],[VALOR UNITARIO INCLUIDO IMPUESTO]]*Tabla43[[#This Row],[CANTIDAD]]</f>
        <v>0</v>
      </c>
      <c r="M23" s="7"/>
      <c r="N23" s="34">
        <f>+Tabla43[[#This Row],[VALOR UNITARIO INCLUIDO IMPUESTO]]*Tabla43[[#This Row],[CANTIDAD1]]</f>
        <v>0</v>
      </c>
      <c r="O23" s="38"/>
      <c r="P23" s="41">
        <f>+Tabla43[[#This Row],[VALOR UNITARIO INCLUIDO IMPUESTO]]*O23</f>
        <v>0</v>
      </c>
      <c r="Q23" s="43"/>
      <c r="R23" s="41">
        <f>+Tabla43[[#This Row],[VALOR UNITARIO INCLUIDO IMPUESTO]]*Q23</f>
        <v>0</v>
      </c>
      <c r="S23" s="43"/>
      <c r="T23" s="41">
        <f>+Tabla43[[#This Row],[VALOR UNITARIO INCLUIDO IMPUESTO]]*S23</f>
        <v>0</v>
      </c>
    </row>
    <row r="24" spans="2:20" ht="16" x14ac:dyDescent="0.2">
      <c r="B24" s="3">
        <v>22</v>
      </c>
      <c r="C24" s="4">
        <v>50121600</v>
      </c>
      <c r="D24" s="5" t="s">
        <v>47</v>
      </c>
      <c r="E24" s="6" t="s">
        <v>47</v>
      </c>
      <c r="F24" s="4" t="s">
        <v>12</v>
      </c>
      <c r="G24" s="55">
        <f>+Tabla43[[#This Row],[CANTIDAD1]]+Tabla43[[#This Row],[CANTIDAD2]]+Q24+S24</f>
        <v>2</v>
      </c>
      <c r="H24" s="8">
        <v>80550</v>
      </c>
      <c r="I24" s="9">
        <v>0</v>
      </c>
      <c r="J24" s="8">
        <v>0</v>
      </c>
      <c r="K24" s="8">
        <v>80550</v>
      </c>
      <c r="L24" s="56">
        <f>+Tabla43[[#This Row],[VALOR UNITARIO INCLUIDO IMPUESTO]]*Tabla43[[#This Row],[CANTIDAD]]</f>
        <v>161100</v>
      </c>
      <c r="M24" s="7">
        <v>2</v>
      </c>
      <c r="N24" s="34">
        <f>+Tabla43[[#This Row],[VALOR UNITARIO INCLUIDO IMPUESTO]]*Tabla43[[#This Row],[CANTIDAD1]]</f>
        <v>161100</v>
      </c>
      <c r="O24" s="38"/>
      <c r="P24" s="42">
        <f>+Tabla43[[#This Row],[VALOR UNITARIO INCLUIDO IMPUESTO]]*O24</f>
        <v>0</v>
      </c>
      <c r="Q24" s="44"/>
      <c r="R24" s="42">
        <f>+Tabla43[[#This Row],[VALOR UNITARIO INCLUIDO IMPUESTO]]*Q24</f>
        <v>0</v>
      </c>
      <c r="S24" s="44"/>
      <c r="T24" s="42">
        <f>+Tabla43[[#This Row],[VALOR UNITARIO INCLUIDO IMPUESTO]]*S24</f>
        <v>0</v>
      </c>
    </row>
    <row r="25" spans="2:20" ht="32" x14ac:dyDescent="0.2">
      <c r="B25" s="3">
        <v>23</v>
      </c>
      <c r="C25" s="4">
        <v>50111513</v>
      </c>
      <c r="D25" s="5" t="s">
        <v>48</v>
      </c>
      <c r="E25" s="6" t="s">
        <v>48</v>
      </c>
      <c r="F25" s="4" t="s">
        <v>12</v>
      </c>
      <c r="G25" s="55">
        <f>+Tabla43[[#This Row],[CANTIDAD1]]+Tabla43[[#This Row],[CANTIDAD2]]+Q25+S25</f>
        <v>2.5</v>
      </c>
      <c r="H25" s="8">
        <v>71155</v>
      </c>
      <c r="I25" s="9">
        <v>0</v>
      </c>
      <c r="J25" s="8">
        <v>0</v>
      </c>
      <c r="K25" s="8">
        <v>71155</v>
      </c>
      <c r="L25" s="56">
        <f>+Tabla43[[#This Row],[VALOR UNITARIO INCLUIDO IMPUESTO]]*Tabla43[[#This Row],[CANTIDAD]]</f>
        <v>177887.5</v>
      </c>
      <c r="M25" s="7"/>
      <c r="N25" s="34">
        <f>+Tabla43[[#This Row],[VALOR UNITARIO INCLUIDO IMPUESTO]]*Tabla43[[#This Row],[CANTIDAD1]]</f>
        <v>0</v>
      </c>
      <c r="O25" s="38">
        <v>2.5</v>
      </c>
      <c r="P25" s="41">
        <f>+Tabla43[[#This Row],[VALOR UNITARIO INCLUIDO IMPUESTO]]*O25</f>
        <v>177887.5</v>
      </c>
      <c r="Q25" s="43"/>
      <c r="R25" s="41">
        <f>+Tabla43[[#This Row],[VALOR UNITARIO INCLUIDO IMPUESTO]]*Q25</f>
        <v>0</v>
      </c>
      <c r="S25" s="43"/>
      <c r="T25" s="41">
        <f>+Tabla43[[#This Row],[VALOR UNITARIO INCLUIDO IMPUESTO]]*S25</f>
        <v>0</v>
      </c>
    </row>
    <row r="26" spans="2:20" ht="16" x14ac:dyDescent="0.2">
      <c r="B26" s="3">
        <v>24</v>
      </c>
      <c r="C26" s="4">
        <v>50121600</v>
      </c>
      <c r="D26" s="5" t="s">
        <v>49</v>
      </c>
      <c r="E26" s="6" t="s">
        <v>49</v>
      </c>
      <c r="F26" s="4" t="s">
        <v>12</v>
      </c>
      <c r="G26" s="55">
        <f>+Tabla43[[#This Row],[CANTIDAD1]]+Tabla43[[#This Row],[CANTIDAD2]]+Q26+S26</f>
        <v>0</v>
      </c>
      <c r="H26" s="8">
        <v>81195</v>
      </c>
      <c r="I26" s="9">
        <v>0</v>
      </c>
      <c r="J26" s="8">
        <v>0</v>
      </c>
      <c r="K26" s="8">
        <v>81195</v>
      </c>
      <c r="L26" s="56">
        <f>+Tabla43[[#This Row],[VALOR UNITARIO INCLUIDO IMPUESTO]]*Tabla43[[#This Row],[CANTIDAD]]</f>
        <v>0</v>
      </c>
      <c r="M26" s="7"/>
      <c r="N26" s="34">
        <f>+Tabla43[[#This Row],[VALOR UNITARIO INCLUIDO IMPUESTO]]*Tabla43[[#This Row],[CANTIDAD1]]</f>
        <v>0</v>
      </c>
      <c r="O26" s="38"/>
      <c r="P26" s="42">
        <f>+Tabla43[[#This Row],[VALOR UNITARIO INCLUIDO IMPUESTO]]*O26</f>
        <v>0</v>
      </c>
      <c r="Q26" s="44"/>
      <c r="R26" s="42">
        <f>+Tabla43[[#This Row],[VALOR UNITARIO INCLUIDO IMPUESTO]]*Q26</f>
        <v>0</v>
      </c>
      <c r="S26" s="44"/>
      <c r="T26" s="42">
        <f>+Tabla43[[#This Row],[VALOR UNITARIO INCLUIDO IMPUESTO]]*S26</f>
        <v>0</v>
      </c>
    </row>
    <row r="27" spans="2:20" ht="16" x14ac:dyDescent="0.2">
      <c r="B27" s="3">
        <v>25</v>
      </c>
      <c r="C27" s="4">
        <v>50121600</v>
      </c>
      <c r="D27" s="5" t="s">
        <v>50</v>
      </c>
      <c r="E27" s="6" t="s">
        <v>50</v>
      </c>
      <c r="F27" s="4" t="s">
        <v>12</v>
      </c>
      <c r="G27" s="55">
        <f>+Tabla43[[#This Row],[CANTIDAD1]]+Tabla43[[#This Row],[CANTIDAD2]]+Q27+S27</f>
        <v>0</v>
      </c>
      <c r="H27" s="8">
        <v>84900</v>
      </c>
      <c r="I27" s="9">
        <v>0</v>
      </c>
      <c r="J27" s="8">
        <v>0</v>
      </c>
      <c r="K27" s="8">
        <v>84900</v>
      </c>
      <c r="L27" s="56">
        <f>+Tabla43[[#This Row],[VALOR UNITARIO INCLUIDO IMPUESTO]]*Tabla43[[#This Row],[CANTIDAD]]</f>
        <v>0</v>
      </c>
      <c r="M27" s="7"/>
      <c r="N27" s="34">
        <f>+Tabla43[[#This Row],[VALOR UNITARIO INCLUIDO IMPUESTO]]*Tabla43[[#This Row],[CANTIDAD1]]</f>
        <v>0</v>
      </c>
      <c r="O27" s="38"/>
      <c r="P27" s="41">
        <f>+Tabla43[[#This Row],[VALOR UNITARIO INCLUIDO IMPUESTO]]*O27</f>
        <v>0</v>
      </c>
      <c r="Q27" s="43"/>
      <c r="R27" s="41">
        <f>+Tabla43[[#This Row],[VALOR UNITARIO INCLUIDO IMPUESTO]]*Q27</f>
        <v>0</v>
      </c>
      <c r="S27" s="43"/>
      <c r="T27" s="41">
        <f>+Tabla43[[#This Row],[VALOR UNITARIO INCLUIDO IMPUESTO]]*S27</f>
        <v>0</v>
      </c>
    </row>
    <row r="28" spans="2:20" ht="32" x14ac:dyDescent="0.2">
      <c r="B28" s="3">
        <v>26</v>
      </c>
      <c r="C28" s="4">
        <v>50111514</v>
      </c>
      <c r="D28" s="5" t="s">
        <v>51</v>
      </c>
      <c r="E28" s="6" t="s">
        <v>52</v>
      </c>
      <c r="F28" s="4" t="s">
        <v>12</v>
      </c>
      <c r="G28" s="55">
        <f>+Tabla43[[#This Row],[CANTIDAD1]]+Tabla43[[#This Row],[CANTIDAD2]]+Q28+S28</f>
        <v>3.95</v>
      </c>
      <c r="H28" s="8">
        <v>69550</v>
      </c>
      <c r="I28" s="9">
        <v>0</v>
      </c>
      <c r="J28" s="8">
        <v>0</v>
      </c>
      <c r="K28" s="8">
        <v>69550</v>
      </c>
      <c r="L28" s="56">
        <f>+Tabla43[[#This Row],[VALOR UNITARIO INCLUIDO IMPUESTO]]*Tabla43[[#This Row],[CANTIDAD]]</f>
        <v>274722.5</v>
      </c>
      <c r="M28" s="7"/>
      <c r="N28" s="34">
        <f>+Tabla43[[#This Row],[VALOR UNITARIO INCLUIDO IMPUESTO]]*Tabla43[[#This Row],[CANTIDAD1]]</f>
        <v>0</v>
      </c>
      <c r="O28" s="38">
        <v>3.95</v>
      </c>
      <c r="P28" s="42">
        <f>+Tabla43[[#This Row],[VALOR UNITARIO INCLUIDO IMPUESTO]]*O28</f>
        <v>274722.5</v>
      </c>
      <c r="Q28" s="43"/>
      <c r="R28" s="42">
        <f>+Tabla43[[#This Row],[VALOR UNITARIO INCLUIDO IMPUESTO]]*Q28</f>
        <v>0</v>
      </c>
      <c r="S28" s="43"/>
      <c r="T28" s="42">
        <f>+Tabla43[[#This Row],[VALOR UNITARIO INCLUIDO IMPUESTO]]*S28</f>
        <v>0</v>
      </c>
    </row>
    <row r="29" spans="2:20" ht="32" x14ac:dyDescent="0.2">
      <c r="B29" s="3">
        <v>27</v>
      </c>
      <c r="C29" s="4">
        <v>50111514</v>
      </c>
      <c r="D29" s="5" t="s">
        <v>53</v>
      </c>
      <c r="E29" s="6" t="s">
        <v>54</v>
      </c>
      <c r="F29" s="4" t="s">
        <v>12</v>
      </c>
      <c r="G29" s="55">
        <f>+Tabla43[[#This Row],[CANTIDAD1]]+Tabla43[[#This Row],[CANTIDAD2]]+Q29+S29</f>
        <v>4.4000000000000004</v>
      </c>
      <c r="H29" s="8">
        <v>53250</v>
      </c>
      <c r="I29" s="9">
        <v>0</v>
      </c>
      <c r="J29" s="8">
        <v>0</v>
      </c>
      <c r="K29" s="8">
        <v>53250</v>
      </c>
      <c r="L29" s="56">
        <f>+Tabla43[[#This Row],[VALOR UNITARIO INCLUIDO IMPUESTO]]*Tabla43[[#This Row],[CANTIDAD]]</f>
        <v>234300.00000000003</v>
      </c>
      <c r="M29" s="7">
        <v>1.4</v>
      </c>
      <c r="N29" s="34">
        <f>+Tabla43[[#This Row],[VALOR UNITARIO INCLUIDO IMPUESTO]]*Tabla43[[#This Row],[CANTIDAD1]]</f>
        <v>74550</v>
      </c>
      <c r="O29" s="38">
        <v>3</v>
      </c>
      <c r="P29" s="41">
        <f>+Tabla43[[#This Row],[VALOR UNITARIO INCLUIDO IMPUESTO]]*O29</f>
        <v>159750</v>
      </c>
      <c r="Q29" s="44"/>
      <c r="R29" s="41">
        <f>+Tabla43[[#This Row],[VALOR UNITARIO INCLUIDO IMPUESTO]]*Q29</f>
        <v>0</v>
      </c>
      <c r="S29" s="44"/>
      <c r="T29" s="41">
        <f>+Tabla43[[#This Row],[VALOR UNITARIO INCLUIDO IMPUESTO]]*S29</f>
        <v>0</v>
      </c>
    </row>
    <row r="30" spans="2:20" ht="32" x14ac:dyDescent="0.2">
      <c r="B30" s="3">
        <v>28</v>
      </c>
      <c r="C30" s="4">
        <v>50121500</v>
      </c>
      <c r="D30" s="5" t="s">
        <v>55</v>
      </c>
      <c r="E30" s="6" t="s">
        <v>56</v>
      </c>
      <c r="F30" s="4" t="s">
        <v>12</v>
      </c>
      <c r="G30" s="55">
        <f>+Tabla43[[#This Row],[CANTIDAD1]]+Tabla43[[#This Row],[CANTIDAD2]]+Q30+S30</f>
        <v>1</v>
      </c>
      <c r="H30" s="8">
        <v>132550</v>
      </c>
      <c r="I30" s="9">
        <v>0</v>
      </c>
      <c r="J30" s="8">
        <v>0</v>
      </c>
      <c r="K30" s="8">
        <v>132550</v>
      </c>
      <c r="L30" s="56">
        <f>+Tabla43[[#This Row],[VALOR UNITARIO INCLUIDO IMPUESTO]]*Tabla43[[#This Row],[CANTIDAD]]</f>
        <v>132550</v>
      </c>
      <c r="M30" s="7">
        <v>1</v>
      </c>
      <c r="N30" s="34">
        <f>+Tabla43[[#This Row],[VALOR UNITARIO INCLUIDO IMPUESTO]]*Tabla43[[#This Row],[CANTIDAD1]]</f>
        <v>132550</v>
      </c>
      <c r="O30" s="38"/>
      <c r="P30" s="42">
        <f>+Tabla43[[#This Row],[VALOR UNITARIO INCLUIDO IMPUESTO]]*O30</f>
        <v>0</v>
      </c>
      <c r="Q30" s="43"/>
      <c r="R30" s="42">
        <f>+Tabla43[[#This Row],[VALOR UNITARIO INCLUIDO IMPUESTO]]*Q30</f>
        <v>0</v>
      </c>
      <c r="S30" s="43"/>
      <c r="T30" s="42">
        <f>+Tabla43[[#This Row],[VALOR UNITARIO INCLUIDO IMPUESTO]]*S30</f>
        <v>0</v>
      </c>
    </row>
    <row r="31" spans="2:20" ht="32" x14ac:dyDescent="0.2">
      <c r="B31" s="3">
        <v>29</v>
      </c>
      <c r="C31" s="4">
        <v>50121600</v>
      </c>
      <c r="D31" s="5" t="s">
        <v>57</v>
      </c>
      <c r="E31" s="6" t="s">
        <v>57</v>
      </c>
      <c r="F31" s="4" t="s">
        <v>12</v>
      </c>
      <c r="G31" s="55">
        <f>+Tabla43[[#This Row],[CANTIDAD1]]+Tabla43[[#This Row],[CANTIDAD2]]+Q31+S31</f>
        <v>0</v>
      </c>
      <c r="H31" s="8">
        <v>293250</v>
      </c>
      <c r="I31" s="9">
        <v>0</v>
      </c>
      <c r="J31" s="8">
        <v>0</v>
      </c>
      <c r="K31" s="8">
        <v>293250</v>
      </c>
      <c r="L31" s="56">
        <f>+Tabla43[[#This Row],[VALOR UNITARIO INCLUIDO IMPUESTO]]*Tabla43[[#This Row],[CANTIDAD]]</f>
        <v>0</v>
      </c>
      <c r="M31" s="7"/>
      <c r="N31" s="34">
        <f>+Tabla43[[#This Row],[VALOR UNITARIO INCLUIDO IMPUESTO]]*Tabla43[[#This Row],[CANTIDAD1]]</f>
        <v>0</v>
      </c>
      <c r="O31" s="38"/>
      <c r="P31" s="41">
        <f>+Tabla43[[#This Row],[VALOR UNITARIO INCLUIDO IMPUESTO]]*O31</f>
        <v>0</v>
      </c>
      <c r="Q31" s="44"/>
      <c r="R31" s="41">
        <f>+Tabla43[[#This Row],[VALOR UNITARIO INCLUIDO IMPUESTO]]*Q31</f>
        <v>0</v>
      </c>
      <c r="S31" s="44"/>
      <c r="T31" s="41">
        <f>+Tabla43[[#This Row],[VALOR UNITARIO INCLUIDO IMPUESTO]]*S31</f>
        <v>0</v>
      </c>
    </row>
    <row r="32" spans="2:20" ht="32" x14ac:dyDescent="0.2">
      <c r="B32" s="3">
        <v>30</v>
      </c>
      <c r="C32" s="4">
        <v>50111513</v>
      </c>
      <c r="D32" s="5" t="s">
        <v>58</v>
      </c>
      <c r="E32" s="6" t="s">
        <v>58</v>
      </c>
      <c r="F32" s="4" t="s">
        <v>12</v>
      </c>
      <c r="G32" s="55">
        <f>+Tabla43[[#This Row],[CANTIDAD1]]+Tabla43[[#This Row],[CANTIDAD2]]+Q32+S32</f>
        <v>0</v>
      </c>
      <c r="H32" s="8">
        <v>96320</v>
      </c>
      <c r="I32" s="9">
        <v>0</v>
      </c>
      <c r="J32" s="8">
        <v>0</v>
      </c>
      <c r="K32" s="8">
        <v>96320</v>
      </c>
      <c r="L32" s="56">
        <f>+Tabla43[[#This Row],[VALOR UNITARIO INCLUIDO IMPUESTO]]*Tabla43[[#This Row],[CANTIDAD]]</f>
        <v>0</v>
      </c>
      <c r="M32" s="7"/>
      <c r="N32" s="34">
        <f>+Tabla43[[#This Row],[VALOR UNITARIO INCLUIDO IMPUESTO]]*Tabla43[[#This Row],[CANTIDAD1]]</f>
        <v>0</v>
      </c>
      <c r="O32" s="38"/>
      <c r="P32" s="42">
        <f>+Tabla43[[#This Row],[VALOR UNITARIO INCLUIDO IMPUESTO]]*O32</f>
        <v>0</v>
      </c>
      <c r="Q32" s="43"/>
      <c r="R32" s="42">
        <f>+Tabla43[[#This Row],[VALOR UNITARIO INCLUIDO IMPUESTO]]*Q32</f>
        <v>0</v>
      </c>
      <c r="S32" s="43"/>
      <c r="T32" s="42">
        <f>+Tabla43[[#This Row],[VALOR UNITARIO INCLUIDO IMPUESTO]]*S32</f>
        <v>0</v>
      </c>
    </row>
    <row r="33" spans="2:20" ht="32" x14ac:dyDescent="0.2">
      <c r="B33" s="3">
        <v>31</v>
      </c>
      <c r="C33" s="4">
        <v>50111523</v>
      </c>
      <c r="D33" s="5" t="s">
        <v>59</v>
      </c>
      <c r="E33" s="6" t="s">
        <v>60</v>
      </c>
      <c r="F33" s="4" t="s">
        <v>12</v>
      </c>
      <c r="G33" s="55">
        <f>+Tabla43[[#This Row],[CANTIDAD1]]+Tabla43[[#This Row],[CANTIDAD2]]+Q33+S33</f>
        <v>0</v>
      </c>
      <c r="H33" s="8">
        <v>87600</v>
      </c>
      <c r="I33" s="9">
        <v>0</v>
      </c>
      <c r="J33" s="8">
        <v>0</v>
      </c>
      <c r="K33" s="8">
        <v>87600</v>
      </c>
      <c r="L33" s="56">
        <f>+Tabla43[[#This Row],[VALOR UNITARIO INCLUIDO IMPUESTO]]*Tabla43[[#This Row],[CANTIDAD]]</f>
        <v>0</v>
      </c>
      <c r="M33" s="7"/>
      <c r="N33" s="34">
        <f>+Tabla43[[#This Row],[VALOR UNITARIO INCLUIDO IMPUESTO]]*Tabla43[[#This Row],[CANTIDAD1]]</f>
        <v>0</v>
      </c>
      <c r="O33" s="38"/>
      <c r="P33" s="41">
        <f>+Tabla43[[#This Row],[VALOR UNITARIO INCLUIDO IMPUESTO]]*O33</f>
        <v>0</v>
      </c>
      <c r="Q33" s="43"/>
      <c r="R33" s="41">
        <f>+Tabla43[[#This Row],[VALOR UNITARIO INCLUIDO IMPUESTO]]*Q33</f>
        <v>0</v>
      </c>
      <c r="S33" s="43"/>
      <c r="T33" s="41">
        <f>+Tabla43[[#This Row],[VALOR UNITARIO INCLUIDO IMPUESTO]]*S33</f>
        <v>0</v>
      </c>
    </row>
    <row r="34" spans="2:20" ht="16" x14ac:dyDescent="0.2">
      <c r="B34" s="3">
        <v>32</v>
      </c>
      <c r="C34" s="4">
        <v>50111513</v>
      </c>
      <c r="D34" s="5" t="s">
        <v>61</v>
      </c>
      <c r="E34" s="6" t="s">
        <v>62</v>
      </c>
      <c r="F34" s="4" t="s">
        <v>12</v>
      </c>
      <c r="G34" s="55">
        <f>+Tabla43[[#This Row],[CANTIDAD1]]+Tabla43[[#This Row],[CANTIDAD2]]+Q34+S34</f>
        <v>3.25</v>
      </c>
      <c r="H34" s="8">
        <v>69230</v>
      </c>
      <c r="I34" s="9">
        <v>0</v>
      </c>
      <c r="J34" s="8">
        <v>0</v>
      </c>
      <c r="K34" s="8">
        <v>69230</v>
      </c>
      <c r="L34" s="56">
        <f>+Tabla43[[#This Row],[VALOR UNITARIO INCLUIDO IMPUESTO]]*Tabla43[[#This Row],[CANTIDAD]]</f>
        <v>224997.5</v>
      </c>
      <c r="M34" s="7"/>
      <c r="N34" s="34">
        <f>+Tabla43[[#This Row],[VALOR UNITARIO INCLUIDO IMPUESTO]]*Tabla43[[#This Row],[CANTIDAD1]]</f>
        <v>0</v>
      </c>
      <c r="O34" s="38">
        <v>3.25</v>
      </c>
      <c r="P34" s="42">
        <f>+Tabla43[[#This Row],[VALOR UNITARIO INCLUIDO IMPUESTO]]*O34</f>
        <v>224997.5</v>
      </c>
      <c r="Q34" s="44"/>
      <c r="R34" s="42">
        <f>+Tabla43[[#This Row],[VALOR UNITARIO INCLUIDO IMPUESTO]]*Q34</f>
        <v>0</v>
      </c>
      <c r="S34" s="44"/>
      <c r="T34" s="42">
        <f>+Tabla43[[#This Row],[VALOR UNITARIO INCLUIDO IMPUESTO]]*S34</f>
        <v>0</v>
      </c>
    </row>
    <row r="35" spans="2:20" ht="16" x14ac:dyDescent="0.2">
      <c r="B35" s="3">
        <v>33</v>
      </c>
      <c r="C35" s="4">
        <v>50111513</v>
      </c>
      <c r="D35" s="5" t="s">
        <v>63</v>
      </c>
      <c r="E35" s="6" t="s">
        <v>64</v>
      </c>
      <c r="F35" s="4" t="s">
        <v>12</v>
      </c>
      <c r="G35" s="55">
        <f>+Tabla43[[#This Row],[CANTIDAD1]]+Tabla43[[#This Row],[CANTIDAD2]]+Q35+S35</f>
        <v>21.5</v>
      </c>
      <c r="H35" s="8">
        <v>69230</v>
      </c>
      <c r="I35" s="9">
        <v>0</v>
      </c>
      <c r="J35" s="8">
        <v>0</v>
      </c>
      <c r="K35" s="8">
        <v>69230</v>
      </c>
      <c r="L35" s="56">
        <f>+Tabla43[[#This Row],[VALOR UNITARIO INCLUIDO IMPUESTO]]*Tabla43[[#This Row],[CANTIDAD]]</f>
        <v>1488445</v>
      </c>
      <c r="M35" s="7"/>
      <c r="N35" s="34">
        <f>+Tabla43[[#This Row],[VALOR UNITARIO INCLUIDO IMPUESTO]]*Tabla43[[#This Row],[CANTIDAD1]]</f>
        <v>0</v>
      </c>
      <c r="O35" s="38"/>
      <c r="P35" s="41">
        <f>+Tabla43[[#This Row],[VALOR UNITARIO INCLUIDO IMPUESTO]]*O35</f>
        <v>0</v>
      </c>
      <c r="Q35" s="43">
        <v>8</v>
      </c>
      <c r="R35" s="41">
        <f>+Tabla43[[#This Row],[VALOR UNITARIO INCLUIDO IMPUESTO]]*Q35</f>
        <v>553840</v>
      </c>
      <c r="S35" s="49">
        <v>13.5</v>
      </c>
      <c r="T35" s="41">
        <f>+Tabla43[[#This Row],[VALOR UNITARIO INCLUIDO IMPUESTO]]*S35</f>
        <v>934605</v>
      </c>
    </row>
    <row r="36" spans="2:20" ht="32" x14ac:dyDescent="0.2">
      <c r="B36" s="3">
        <v>34</v>
      </c>
      <c r="C36" s="4">
        <v>50111514</v>
      </c>
      <c r="D36" s="5" t="s">
        <v>65</v>
      </c>
      <c r="E36" s="6" t="s">
        <v>66</v>
      </c>
      <c r="F36" s="4" t="s">
        <v>12</v>
      </c>
      <c r="G36" s="55">
        <f>+Tabla43[[#This Row],[CANTIDAD1]]+Tabla43[[#This Row],[CANTIDAD2]]+Q36+S36</f>
        <v>0</v>
      </c>
      <c r="H36" s="8">
        <v>58450</v>
      </c>
      <c r="I36" s="9">
        <v>0</v>
      </c>
      <c r="J36" s="8">
        <v>0</v>
      </c>
      <c r="K36" s="8">
        <v>58450</v>
      </c>
      <c r="L36" s="56">
        <f>+Tabla43[[#This Row],[VALOR UNITARIO INCLUIDO IMPUESTO]]*Tabla43[[#This Row],[CANTIDAD]]</f>
        <v>0</v>
      </c>
      <c r="M36" s="7"/>
      <c r="N36" s="34">
        <f>+Tabla43[[#This Row],[VALOR UNITARIO INCLUIDO IMPUESTO]]*Tabla43[[#This Row],[CANTIDAD1]]</f>
        <v>0</v>
      </c>
      <c r="O36" s="38"/>
      <c r="P36" s="42">
        <f>+Tabla43[[#This Row],[VALOR UNITARIO INCLUIDO IMPUESTO]]*O36</f>
        <v>0</v>
      </c>
      <c r="Q36" s="44"/>
      <c r="R36" s="42">
        <f>+Tabla43[[#This Row],[VALOR UNITARIO INCLUIDO IMPUESTO]]*Q36</f>
        <v>0</v>
      </c>
      <c r="S36" s="44"/>
      <c r="T36" s="42">
        <f>+Tabla43[[#This Row],[VALOR UNITARIO INCLUIDO IMPUESTO]]*S36</f>
        <v>0</v>
      </c>
    </row>
    <row r="37" spans="2:20" ht="16" x14ac:dyDescent="0.2">
      <c r="B37" s="3">
        <v>35</v>
      </c>
      <c r="C37" s="4">
        <v>50111513</v>
      </c>
      <c r="D37" s="5" t="s">
        <v>67</v>
      </c>
      <c r="E37" s="6" t="s">
        <v>68</v>
      </c>
      <c r="F37" s="4" t="s">
        <v>12</v>
      </c>
      <c r="G37" s="55">
        <f>+Tabla43[[#This Row],[CANTIDAD1]]+Tabla43[[#This Row],[CANTIDAD2]]+Q37+S37</f>
        <v>0</v>
      </c>
      <c r="H37" s="8">
        <v>45550</v>
      </c>
      <c r="I37" s="9">
        <v>0</v>
      </c>
      <c r="J37" s="8">
        <v>0</v>
      </c>
      <c r="K37" s="8">
        <v>45550</v>
      </c>
      <c r="L37" s="56">
        <f>+Tabla43[[#This Row],[VALOR UNITARIO INCLUIDO IMPUESTO]]*Tabla43[[#This Row],[CANTIDAD]]</f>
        <v>0</v>
      </c>
      <c r="M37" s="7"/>
      <c r="N37" s="34">
        <f>+Tabla43[[#This Row],[VALOR UNITARIO INCLUIDO IMPUESTO]]*Tabla43[[#This Row],[CANTIDAD1]]</f>
        <v>0</v>
      </c>
      <c r="O37" s="38"/>
      <c r="P37" s="41">
        <f>+Tabla43[[#This Row],[VALOR UNITARIO INCLUIDO IMPUESTO]]*O37</f>
        <v>0</v>
      </c>
      <c r="Q37" s="43"/>
      <c r="R37" s="41">
        <f>+Tabla43[[#This Row],[VALOR UNITARIO INCLUIDO IMPUESTO]]*Q37</f>
        <v>0</v>
      </c>
      <c r="S37" s="43"/>
      <c r="T37" s="41">
        <f>+Tabla43[[#This Row],[VALOR UNITARIO INCLUIDO IMPUESTO]]*S37</f>
        <v>0</v>
      </c>
    </row>
    <row r="38" spans="2:20" ht="16" x14ac:dyDescent="0.2">
      <c r="B38" s="3">
        <v>36</v>
      </c>
      <c r="C38" s="4">
        <v>50111513</v>
      </c>
      <c r="D38" s="5" t="s">
        <v>69</v>
      </c>
      <c r="E38" s="6" t="s">
        <v>70</v>
      </c>
      <c r="F38" s="4" t="s">
        <v>12</v>
      </c>
      <c r="G38" s="55">
        <f>+Tabla43[[#This Row],[CANTIDAD1]]+Tabla43[[#This Row],[CANTIDAD2]]+Q38+S38</f>
        <v>1.25</v>
      </c>
      <c r="H38" s="8">
        <v>84140</v>
      </c>
      <c r="I38" s="9">
        <v>0</v>
      </c>
      <c r="J38" s="8">
        <v>0</v>
      </c>
      <c r="K38" s="8">
        <v>84140</v>
      </c>
      <c r="L38" s="56">
        <f>+Tabla43[[#This Row],[VALOR UNITARIO INCLUIDO IMPUESTO]]*Tabla43[[#This Row],[CANTIDAD]]</f>
        <v>105175</v>
      </c>
      <c r="M38" s="7"/>
      <c r="N38" s="34">
        <f>+Tabla43[[#This Row],[VALOR UNITARIO INCLUIDO IMPUESTO]]*Tabla43[[#This Row],[CANTIDAD1]]</f>
        <v>0</v>
      </c>
      <c r="O38" s="38">
        <v>1.25</v>
      </c>
      <c r="P38" s="42">
        <f>+Tabla43[[#This Row],[VALOR UNITARIO INCLUIDO IMPUESTO]]*O38</f>
        <v>105175</v>
      </c>
      <c r="Q38" s="43"/>
      <c r="R38" s="42">
        <f>+Tabla43[[#This Row],[VALOR UNITARIO INCLUIDO IMPUESTO]]*Q38</f>
        <v>0</v>
      </c>
      <c r="S38" s="43"/>
      <c r="T38" s="42">
        <f>+Tabla43[[#This Row],[VALOR UNITARIO INCLUIDO IMPUESTO]]*S38</f>
        <v>0</v>
      </c>
    </row>
    <row r="39" spans="2:20" ht="16" x14ac:dyDescent="0.2">
      <c r="B39" s="3">
        <v>37</v>
      </c>
      <c r="C39" s="4">
        <v>50121539</v>
      </c>
      <c r="D39" s="5" t="s">
        <v>71</v>
      </c>
      <c r="E39" s="6" t="s">
        <v>72</v>
      </c>
      <c r="F39" s="4" t="s">
        <v>12</v>
      </c>
      <c r="G39" s="55">
        <f>+Tabla43[[#This Row],[CANTIDAD1]]+Tabla43[[#This Row],[CANTIDAD2]]+Q39+S39</f>
        <v>0</v>
      </c>
      <c r="H39" s="8">
        <v>51800</v>
      </c>
      <c r="I39" s="9">
        <v>0</v>
      </c>
      <c r="J39" s="8">
        <v>0</v>
      </c>
      <c r="K39" s="8">
        <v>51800</v>
      </c>
      <c r="L39" s="56">
        <f>+Tabla43[[#This Row],[VALOR UNITARIO INCLUIDO IMPUESTO]]*Tabla43[[#This Row],[CANTIDAD]]</f>
        <v>0</v>
      </c>
      <c r="M39" s="7"/>
      <c r="N39" s="34">
        <f>+Tabla43[[#This Row],[VALOR UNITARIO INCLUIDO IMPUESTO]]*Tabla43[[#This Row],[CANTIDAD1]]</f>
        <v>0</v>
      </c>
      <c r="O39" s="38"/>
      <c r="P39" s="41">
        <f>+Tabla43[[#This Row],[VALOR UNITARIO INCLUIDO IMPUESTO]]*O39</f>
        <v>0</v>
      </c>
      <c r="Q39" s="44"/>
      <c r="R39" s="41">
        <f>+Tabla43[[#This Row],[VALOR UNITARIO INCLUIDO IMPUESTO]]*Q39</f>
        <v>0</v>
      </c>
      <c r="S39" s="44"/>
      <c r="T39" s="41">
        <f>+Tabla43[[#This Row],[VALOR UNITARIO INCLUIDO IMPUESTO]]*S39</f>
        <v>0</v>
      </c>
    </row>
    <row r="40" spans="2:20" ht="16" x14ac:dyDescent="0.2">
      <c r="B40" s="3">
        <v>38</v>
      </c>
      <c r="C40" s="4">
        <v>50112008</v>
      </c>
      <c r="D40" s="5" t="s">
        <v>73</v>
      </c>
      <c r="E40" s="6" t="s">
        <v>74</v>
      </c>
      <c r="F40" s="4" t="s">
        <v>19</v>
      </c>
      <c r="G40" s="55">
        <f>+Tabla43[[#This Row],[CANTIDAD1]]+Tabla43[[#This Row],[CANTIDAD2]]+Q40+S40</f>
        <v>1</v>
      </c>
      <c r="H40" s="8">
        <f>Tabla43[[#This Row],[VALOR UNITARIO INCLUIDO IMPUESTO]]/1.19</f>
        <v>69050</v>
      </c>
      <c r="I40" s="9">
        <v>0.19</v>
      </c>
      <c r="J40" s="8">
        <f>Tabla43[[#This Row],[VALOR UNITARIO]]*Tabla43[[#This Row],[IMPUESTO]]</f>
        <v>13119.5</v>
      </c>
      <c r="K40" s="8">
        <v>82169.5</v>
      </c>
      <c r="L40" s="56">
        <f>+Tabla43[[#This Row],[VALOR UNITARIO INCLUIDO IMPUESTO]]*Tabla43[[#This Row],[CANTIDAD]]</f>
        <v>82169.5</v>
      </c>
      <c r="M40" s="7">
        <v>1</v>
      </c>
      <c r="N40" s="34">
        <f>+Tabla43[[#This Row],[VALOR UNITARIO INCLUIDO IMPUESTO]]*Tabla43[[#This Row],[CANTIDAD1]]</f>
        <v>82169.5</v>
      </c>
      <c r="O40" s="38"/>
      <c r="P40" s="42">
        <f>+Tabla43[[#This Row],[VALOR UNITARIO INCLUIDO IMPUESTO]]*O40</f>
        <v>0</v>
      </c>
      <c r="Q40" s="43"/>
      <c r="R40" s="42">
        <f>+Tabla43[[#This Row],[VALOR UNITARIO INCLUIDO IMPUESTO]]*Q40</f>
        <v>0</v>
      </c>
      <c r="S40" s="43"/>
      <c r="T40" s="42">
        <f>+Tabla43[[#This Row],[VALOR UNITARIO INCLUIDO IMPUESTO]]*S40</f>
        <v>0</v>
      </c>
    </row>
    <row r="41" spans="2:20" ht="16" x14ac:dyDescent="0.2">
      <c r="B41" s="3">
        <v>39</v>
      </c>
      <c r="C41" s="4">
        <v>50112004</v>
      </c>
      <c r="D41" s="5" t="s">
        <v>75</v>
      </c>
      <c r="E41" s="6" t="s">
        <v>76</v>
      </c>
      <c r="F41" s="4" t="s">
        <v>19</v>
      </c>
      <c r="G41" s="55">
        <f>+Tabla43[[#This Row],[CANTIDAD1]]+Tabla43[[#This Row],[CANTIDAD2]]+Q41+S41</f>
        <v>1</v>
      </c>
      <c r="H41" s="8">
        <f>Tabla43[[#This Row],[VALOR UNITARIO INCLUIDO IMPUESTO]]/1.19</f>
        <v>79650</v>
      </c>
      <c r="I41" s="9">
        <v>0.19</v>
      </c>
      <c r="J41" s="8">
        <f>Tabla43[[#This Row],[VALOR UNITARIO]]*Tabla43[[#This Row],[IMPUESTO]]</f>
        <v>15133.5</v>
      </c>
      <c r="K41" s="8">
        <v>94783.5</v>
      </c>
      <c r="L41" s="56">
        <f>+Tabla43[[#This Row],[VALOR UNITARIO INCLUIDO IMPUESTO]]*Tabla43[[#This Row],[CANTIDAD]]</f>
        <v>94783.5</v>
      </c>
      <c r="M41" s="7">
        <v>1</v>
      </c>
      <c r="N41" s="34">
        <f>+Tabla43[[#This Row],[VALOR UNITARIO INCLUIDO IMPUESTO]]*Tabla43[[#This Row],[CANTIDAD1]]</f>
        <v>94783.5</v>
      </c>
      <c r="O41" s="38"/>
      <c r="P41" s="41">
        <f>+Tabla43[[#This Row],[VALOR UNITARIO INCLUIDO IMPUESTO]]*O41</f>
        <v>0</v>
      </c>
      <c r="Q41" s="44"/>
      <c r="R41" s="41">
        <f>+Tabla43[[#This Row],[VALOR UNITARIO INCLUIDO IMPUESTO]]*Q41</f>
        <v>0</v>
      </c>
      <c r="S41" s="44"/>
      <c r="T41" s="41">
        <f>+Tabla43[[#This Row],[VALOR UNITARIO INCLUIDO IMPUESTO]]*S41</f>
        <v>0</v>
      </c>
    </row>
    <row r="42" spans="2:20" ht="32" x14ac:dyDescent="0.2">
      <c r="B42" s="3">
        <v>40</v>
      </c>
      <c r="C42" s="4">
        <v>50112004</v>
      </c>
      <c r="D42" s="5" t="s">
        <v>77</v>
      </c>
      <c r="E42" s="6" t="s">
        <v>78</v>
      </c>
      <c r="F42" s="4" t="s">
        <v>19</v>
      </c>
      <c r="G42" s="55">
        <f>+Tabla43[[#This Row],[CANTIDAD1]]+Tabla43[[#This Row],[CANTIDAD2]]+Q42+S42</f>
        <v>1</v>
      </c>
      <c r="H42" s="8">
        <f>Tabla43[[#This Row],[VALOR UNITARIO INCLUIDO IMPUESTO]]/1.19</f>
        <v>79320</v>
      </c>
      <c r="I42" s="9">
        <v>0.19</v>
      </c>
      <c r="J42" s="8">
        <f>Tabla43[[#This Row],[VALOR UNITARIO]]*Tabla43[[#This Row],[IMPUESTO]]</f>
        <v>15070.8</v>
      </c>
      <c r="K42" s="8">
        <v>94390.8</v>
      </c>
      <c r="L42" s="56">
        <f>+Tabla43[[#This Row],[VALOR UNITARIO INCLUIDO IMPUESTO]]*Tabla43[[#This Row],[CANTIDAD]]</f>
        <v>94390.8</v>
      </c>
      <c r="M42" s="7">
        <v>1</v>
      </c>
      <c r="N42" s="34">
        <f>+Tabla43[[#This Row],[VALOR UNITARIO INCLUIDO IMPUESTO]]*Tabla43[[#This Row],[CANTIDAD1]]</f>
        <v>94390.8</v>
      </c>
      <c r="O42" s="38"/>
      <c r="P42" s="42">
        <f>+Tabla43[[#This Row],[VALOR UNITARIO INCLUIDO IMPUESTO]]*O42</f>
        <v>0</v>
      </c>
      <c r="Q42" s="43"/>
      <c r="R42" s="42">
        <f>+Tabla43[[#This Row],[VALOR UNITARIO INCLUIDO IMPUESTO]]*Q42</f>
        <v>0</v>
      </c>
      <c r="S42" s="43"/>
      <c r="T42" s="42">
        <f>+Tabla43[[#This Row],[VALOR UNITARIO INCLUIDO IMPUESTO]]*S42</f>
        <v>0</v>
      </c>
    </row>
    <row r="43" spans="2:20" ht="16" x14ac:dyDescent="0.2">
      <c r="B43" s="3">
        <v>41</v>
      </c>
      <c r="C43" s="4">
        <v>50112004</v>
      </c>
      <c r="D43" s="5" t="s">
        <v>79</v>
      </c>
      <c r="E43" s="6" t="s">
        <v>80</v>
      </c>
      <c r="F43" s="4" t="s">
        <v>19</v>
      </c>
      <c r="G43" s="55">
        <f>+Tabla43[[#This Row],[CANTIDAD1]]+Tabla43[[#This Row],[CANTIDAD2]]+Q43+S43</f>
        <v>2</v>
      </c>
      <c r="H43" s="8">
        <f>Tabla43[[#This Row],[VALOR UNITARIO INCLUIDO IMPUESTO]]/1.19</f>
        <v>59100</v>
      </c>
      <c r="I43" s="9">
        <v>0.19</v>
      </c>
      <c r="J43" s="8">
        <f>Tabla43[[#This Row],[VALOR UNITARIO]]*Tabla43[[#This Row],[IMPUESTO]]</f>
        <v>11229</v>
      </c>
      <c r="K43" s="8">
        <v>70329</v>
      </c>
      <c r="L43" s="56">
        <f>+Tabla43[[#This Row],[VALOR UNITARIO INCLUIDO IMPUESTO]]*Tabla43[[#This Row],[CANTIDAD]]</f>
        <v>140658</v>
      </c>
      <c r="M43" s="7"/>
      <c r="N43" s="34">
        <f>+Tabla43[[#This Row],[VALOR UNITARIO INCLUIDO IMPUESTO]]*Tabla43[[#This Row],[CANTIDAD1]]</f>
        <v>0</v>
      </c>
      <c r="O43" s="38"/>
      <c r="P43" s="41">
        <f>+Tabla43[[#This Row],[VALOR UNITARIO INCLUIDO IMPUESTO]]*O43</f>
        <v>0</v>
      </c>
      <c r="Q43" s="43">
        <v>2</v>
      </c>
      <c r="R43" s="41">
        <f>+Tabla43[[#This Row],[VALOR UNITARIO INCLUIDO IMPUESTO]]*Q43</f>
        <v>140658</v>
      </c>
      <c r="S43" s="43"/>
      <c r="T43" s="41">
        <f>+Tabla43[[#This Row],[VALOR UNITARIO INCLUIDO IMPUESTO]]*S43</f>
        <v>0</v>
      </c>
    </row>
    <row r="44" spans="2:20" ht="32" x14ac:dyDescent="0.2">
      <c r="B44" s="3">
        <v>42</v>
      </c>
      <c r="C44" s="4">
        <v>50111523</v>
      </c>
      <c r="D44" s="5" t="s">
        <v>81</v>
      </c>
      <c r="E44" s="6" t="s">
        <v>82</v>
      </c>
      <c r="F44" s="4" t="s">
        <v>12</v>
      </c>
      <c r="G44" s="55">
        <f>+Tabla43[[#This Row],[CANTIDAD1]]+Tabla43[[#This Row],[CANTIDAD2]]+Q44+S44</f>
        <v>0</v>
      </c>
      <c r="H44" s="8">
        <v>117850</v>
      </c>
      <c r="I44" s="9">
        <v>0</v>
      </c>
      <c r="J44" s="8">
        <v>0</v>
      </c>
      <c r="K44" s="8">
        <v>117850</v>
      </c>
      <c r="L44" s="56">
        <f>+Tabla43[[#This Row],[VALOR UNITARIO INCLUIDO IMPUESTO]]*Tabla43[[#This Row],[CANTIDAD]]</f>
        <v>0</v>
      </c>
      <c r="M44" s="7"/>
      <c r="N44" s="34">
        <f>+Tabla43[[#This Row],[VALOR UNITARIO INCLUIDO IMPUESTO]]*Tabla43[[#This Row],[CANTIDAD1]]</f>
        <v>0</v>
      </c>
      <c r="O44" s="38"/>
      <c r="P44" s="42">
        <f>+Tabla43[[#This Row],[VALOR UNITARIO INCLUIDO IMPUESTO]]*O44</f>
        <v>0</v>
      </c>
      <c r="Q44" s="44"/>
      <c r="R44" s="42">
        <f>+Tabla43[[#This Row],[VALOR UNITARIO INCLUIDO IMPUESTO]]*Q44</f>
        <v>0</v>
      </c>
      <c r="S44" s="44"/>
      <c r="T44" s="42">
        <f>+Tabla43[[#This Row],[VALOR UNITARIO INCLUIDO IMPUESTO]]*S44</f>
        <v>0</v>
      </c>
    </row>
    <row r="45" spans="2:20" ht="16" x14ac:dyDescent="0.2">
      <c r="B45" s="3">
        <v>43</v>
      </c>
      <c r="C45" s="4">
        <v>50112004</v>
      </c>
      <c r="D45" s="5" t="s">
        <v>83</v>
      </c>
      <c r="E45" s="6" t="s">
        <v>84</v>
      </c>
      <c r="F45" s="4" t="s">
        <v>12</v>
      </c>
      <c r="G45" s="55">
        <f>+Tabla43[[#This Row],[CANTIDAD1]]+Tabla43[[#This Row],[CANTIDAD2]]+Q45+S45</f>
        <v>1</v>
      </c>
      <c r="H45" s="8">
        <v>23300</v>
      </c>
      <c r="I45" s="9">
        <v>0</v>
      </c>
      <c r="J45" s="8">
        <v>0</v>
      </c>
      <c r="K45" s="8">
        <v>23300</v>
      </c>
      <c r="L45" s="56">
        <f>+Tabla43[[#This Row],[VALOR UNITARIO INCLUIDO IMPUESTO]]*Tabla43[[#This Row],[CANTIDAD]]</f>
        <v>23300</v>
      </c>
      <c r="M45" s="7"/>
      <c r="N45" s="34">
        <f>+Tabla43[[#This Row],[VALOR UNITARIO INCLUIDO IMPUESTO]]*Tabla43[[#This Row],[CANTIDAD1]]</f>
        <v>0</v>
      </c>
      <c r="O45" s="38"/>
      <c r="P45" s="41">
        <f>+Tabla43[[#This Row],[VALOR UNITARIO INCLUIDO IMPUESTO]]*O45</f>
        <v>0</v>
      </c>
      <c r="Q45" s="43">
        <v>1</v>
      </c>
      <c r="R45" s="41">
        <f>+Tabla43[[#This Row],[VALOR UNITARIO INCLUIDO IMPUESTO]]*Q45</f>
        <v>23300</v>
      </c>
      <c r="S45" s="43"/>
      <c r="T45" s="41">
        <f>+Tabla43[[#This Row],[VALOR UNITARIO INCLUIDO IMPUESTO]]*S45</f>
        <v>0</v>
      </c>
    </row>
    <row r="46" spans="2:20" ht="32" x14ac:dyDescent="0.2">
      <c r="B46" s="3">
        <v>44</v>
      </c>
      <c r="C46" s="4">
        <v>50121600</v>
      </c>
      <c r="D46" s="5" t="s">
        <v>85</v>
      </c>
      <c r="E46" s="6" t="s">
        <v>86</v>
      </c>
      <c r="F46" s="4" t="s">
        <v>19</v>
      </c>
      <c r="G46" s="55">
        <f>+Tabla43[[#This Row],[CANTIDAD1]]+Tabla43[[#This Row],[CANTIDAD2]]+Q46+S46</f>
        <v>0</v>
      </c>
      <c r="H46" s="8">
        <v>128600</v>
      </c>
      <c r="I46" s="9">
        <v>0</v>
      </c>
      <c r="J46" s="8">
        <v>0</v>
      </c>
      <c r="K46" s="8">
        <v>128600</v>
      </c>
      <c r="L46" s="56">
        <f>+Tabla43[[#This Row],[VALOR UNITARIO INCLUIDO IMPUESTO]]*Tabla43[[#This Row],[CANTIDAD]]</f>
        <v>0</v>
      </c>
      <c r="M46" s="7"/>
      <c r="N46" s="34">
        <f>+Tabla43[[#This Row],[VALOR UNITARIO INCLUIDO IMPUESTO]]*Tabla43[[#This Row],[CANTIDAD1]]</f>
        <v>0</v>
      </c>
      <c r="O46" s="38"/>
      <c r="P46" s="42">
        <f>+Tabla43[[#This Row],[VALOR UNITARIO INCLUIDO IMPUESTO]]*O46</f>
        <v>0</v>
      </c>
      <c r="Q46" s="44"/>
      <c r="R46" s="42">
        <f>+Tabla43[[#This Row],[VALOR UNITARIO INCLUIDO IMPUESTO]]*Q46</f>
        <v>0</v>
      </c>
      <c r="S46" s="44"/>
      <c r="T46" s="42">
        <f>+Tabla43[[#This Row],[VALOR UNITARIO INCLUIDO IMPUESTO]]*S46</f>
        <v>0</v>
      </c>
    </row>
    <row r="47" spans="2:20" ht="16" x14ac:dyDescent="0.2">
      <c r="B47" s="3">
        <v>45</v>
      </c>
      <c r="C47" s="4">
        <v>50111513</v>
      </c>
      <c r="D47" s="5" t="s">
        <v>87</v>
      </c>
      <c r="E47" s="6" t="s">
        <v>88</v>
      </c>
      <c r="F47" s="4" t="s">
        <v>12</v>
      </c>
      <c r="G47" s="55">
        <f>+Tabla43[[#This Row],[CANTIDAD1]]+Tabla43[[#This Row],[CANTIDAD2]]+Q47+S47</f>
        <v>0</v>
      </c>
      <c r="H47" s="8">
        <v>38100</v>
      </c>
      <c r="I47" s="9">
        <v>0</v>
      </c>
      <c r="J47" s="8">
        <v>0</v>
      </c>
      <c r="K47" s="8">
        <v>38100</v>
      </c>
      <c r="L47" s="56">
        <f>+Tabla43[[#This Row],[VALOR UNITARIO INCLUIDO IMPUESTO]]*Tabla43[[#This Row],[CANTIDAD]]</f>
        <v>0</v>
      </c>
      <c r="M47" s="7"/>
      <c r="N47" s="34">
        <f>+Tabla43[[#This Row],[VALOR UNITARIO INCLUIDO IMPUESTO]]*Tabla43[[#This Row],[CANTIDAD1]]</f>
        <v>0</v>
      </c>
      <c r="O47" s="38"/>
      <c r="P47" s="41">
        <f>+Tabla43[[#This Row],[VALOR UNITARIO INCLUIDO IMPUESTO]]*O47</f>
        <v>0</v>
      </c>
      <c r="Q47" s="43"/>
      <c r="R47" s="41">
        <f>+Tabla43[[#This Row],[VALOR UNITARIO INCLUIDO IMPUESTO]]*Q47</f>
        <v>0</v>
      </c>
      <c r="S47" s="43"/>
      <c r="T47" s="41">
        <f>+Tabla43[[#This Row],[VALOR UNITARIO INCLUIDO IMPUESTO]]*S47</f>
        <v>0</v>
      </c>
    </row>
    <row r="48" spans="2:20" ht="16" x14ac:dyDescent="0.2">
      <c r="B48" s="3">
        <v>46</v>
      </c>
      <c r="C48" s="4">
        <v>50111537</v>
      </c>
      <c r="D48" s="5" t="s">
        <v>89</v>
      </c>
      <c r="E48" s="6" t="s">
        <v>89</v>
      </c>
      <c r="F48" s="4" t="s">
        <v>12</v>
      </c>
      <c r="G48" s="55">
        <f>+Tabla43[[#This Row],[CANTIDAD1]]+Tabla43[[#This Row],[CANTIDAD2]]+Q48+S48</f>
        <v>0</v>
      </c>
      <c r="H48" s="8">
        <v>119450</v>
      </c>
      <c r="I48" s="9">
        <v>0</v>
      </c>
      <c r="J48" s="8">
        <v>0</v>
      </c>
      <c r="K48" s="8">
        <v>119450</v>
      </c>
      <c r="L48" s="56">
        <f>+Tabla43[[#This Row],[VALOR UNITARIO INCLUIDO IMPUESTO]]*Tabla43[[#This Row],[CANTIDAD]]</f>
        <v>0</v>
      </c>
      <c r="M48" s="7"/>
      <c r="N48" s="34">
        <f>+Tabla43[[#This Row],[VALOR UNITARIO INCLUIDO IMPUESTO]]*Tabla43[[#This Row],[CANTIDAD1]]</f>
        <v>0</v>
      </c>
      <c r="O48" s="38"/>
      <c r="P48" s="42">
        <f>+Tabla43[[#This Row],[VALOR UNITARIO INCLUIDO IMPUESTO]]*O48</f>
        <v>0</v>
      </c>
      <c r="Q48" s="43"/>
      <c r="R48" s="42">
        <f>+Tabla43[[#This Row],[VALOR UNITARIO INCLUIDO IMPUESTO]]*Q48</f>
        <v>0</v>
      </c>
      <c r="S48" s="43"/>
      <c r="T48" s="42">
        <f>+Tabla43[[#This Row],[VALOR UNITARIO INCLUIDO IMPUESTO]]*S48</f>
        <v>0</v>
      </c>
    </row>
    <row r="49" spans="2:20" ht="16" x14ac:dyDescent="0.2">
      <c r="B49" s="3">
        <v>47</v>
      </c>
      <c r="C49" s="4">
        <v>50111513</v>
      </c>
      <c r="D49" s="5" t="s">
        <v>90</v>
      </c>
      <c r="E49" s="6" t="s">
        <v>90</v>
      </c>
      <c r="F49" s="4" t="s">
        <v>12</v>
      </c>
      <c r="G49" s="55">
        <f>+Tabla43[[#This Row],[CANTIDAD1]]+Tabla43[[#This Row],[CANTIDAD2]]+Q49+S49</f>
        <v>0</v>
      </c>
      <c r="H49" s="8">
        <v>28900</v>
      </c>
      <c r="I49" s="9">
        <v>0</v>
      </c>
      <c r="J49" s="8">
        <v>0</v>
      </c>
      <c r="K49" s="8">
        <v>28900</v>
      </c>
      <c r="L49" s="56">
        <f>+Tabla43[[#This Row],[VALOR UNITARIO INCLUIDO IMPUESTO]]*Tabla43[[#This Row],[CANTIDAD]]</f>
        <v>0</v>
      </c>
      <c r="M49" s="7"/>
      <c r="N49" s="34">
        <f>+Tabla43[[#This Row],[VALOR UNITARIO INCLUIDO IMPUESTO]]*Tabla43[[#This Row],[CANTIDAD1]]</f>
        <v>0</v>
      </c>
      <c r="O49" s="38"/>
      <c r="P49" s="41">
        <f>+Tabla43[[#This Row],[VALOR UNITARIO INCLUIDO IMPUESTO]]*O49</f>
        <v>0</v>
      </c>
      <c r="Q49" s="44"/>
      <c r="R49" s="41">
        <f>+Tabla43[[#This Row],[VALOR UNITARIO INCLUIDO IMPUESTO]]*Q49</f>
        <v>0</v>
      </c>
      <c r="S49" s="44"/>
      <c r="T49" s="41">
        <f>+Tabla43[[#This Row],[VALOR UNITARIO INCLUIDO IMPUESTO]]*S49</f>
        <v>0</v>
      </c>
    </row>
    <row r="50" spans="2:20" ht="16" x14ac:dyDescent="0.2">
      <c r="B50" s="3">
        <v>48</v>
      </c>
      <c r="C50" s="4">
        <v>50121600</v>
      </c>
      <c r="D50" s="5" t="s">
        <v>91</v>
      </c>
      <c r="E50" s="6" t="s">
        <v>91</v>
      </c>
      <c r="F50" s="4" t="s">
        <v>12</v>
      </c>
      <c r="G50" s="55">
        <f>+Tabla43[[#This Row],[CANTIDAD1]]+Tabla43[[#This Row],[CANTIDAD2]]+Q50+S50</f>
        <v>1.8</v>
      </c>
      <c r="H50" s="8">
        <v>154700</v>
      </c>
      <c r="I50" s="9">
        <v>0</v>
      </c>
      <c r="J50" s="8">
        <v>0</v>
      </c>
      <c r="K50" s="8">
        <v>154700</v>
      </c>
      <c r="L50" s="56">
        <f>+Tabla43[[#This Row],[VALOR UNITARIO INCLUIDO IMPUESTO]]*Tabla43[[#This Row],[CANTIDAD]]</f>
        <v>278460</v>
      </c>
      <c r="M50" s="7"/>
      <c r="N50" s="34">
        <f>+Tabla43[[#This Row],[VALOR UNITARIO INCLUIDO IMPUESTO]]*Tabla43[[#This Row],[CANTIDAD1]]</f>
        <v>0</v>
      </c>
      <c r="O50" s="38"/>
      <c r="P50" s="42">
        <f>+Tabla43[[#This Row],[VALOR UNITARIO INCLUIDO IMPUESTO]]*O50</f>
        <v>0</v>
      </c>
      <c r="Q50" s="49">
        <v>1.8</v>
      </c>
      <c r="R50" s="42">
        <f>+Tabla43[[#This Row],[VALOR UNITARIO INCLUIDO IMPUESTO]]*Q50</f>
        <v>278460</v>
      </c>
      <c r="S50" s="49"/>
      <c r="T50" s="42">
        <f>+Tabla43[[#This Row],[VALOR UNITARIO INCLUIDO IMPUESTO]]*S50</f>
        <v>0</v>
      </c>
    </row>
    <row r="51" spans="2:20" ht="16" x14ac:dyDescent="0.2">
      <c r="B51" s="3">
        <v>49</v>
      </c>
      <c r="C51" s="4">
        <v>50111514</v>
      </c>
      <c r="D51" s="5" t="s">
        <v>92</v>
      </c>
      <c r="E51" s="6" t="s">
        <v>93</v>
      </c>
      <c r="F51" s="4" t="s">
        <v>12</v>
      </c>
      <c r="G51" s="55">
        <f>+Tabla43[[#This Row],[CANTIDAD1]]+Tabla43[[#This Row],[CANTIDAD2]]+Q51+S51</f>
        <v>0</v>
      </c>
      <c r="H51" s="8">
        <v>57000</v>
      </c>
      <c r="I51" s="9">
        <v>0</v>
      </c>
      <c r="J51" s="8">
        <v>0</v>
      </c>
      <c r="K51" s="8">
        <v>57000</v>
      </c>
      <c r="L51" s="56">
        <f>+Tabla43[[#This Row],[VALOR UNITARIO INCLUIDO IMPUESTO]]*Tabla43[[#This Row],[CANTIDAD]]</f>
        <v>0</v>
      </c>
      <c r="M51" s="7"/>
      <c r="N51" s="34">
        <f>+Tabla43[[#This Row],[VALOR UNITARIO INCLUIDO IMPUESTO]]*Tabla43[[#This Row],[CANTIDAD1]]</f>
        <v>0</v>
      </c>
      <c r="O51" s="38"/>
      <c r="P51" s="41">
        <f>+Tabla43[[#This Row],[VALOR UNITARIO INCLUIDO IMPUESTO]]*O51</f>
        <v>0</v>
      </c>
      <c r="Q51" s="44"/>
      <c r="R51" s="41">
        <f>+Tabla43[[#This Row],[VALOR UNITARIO INCLUIDO IMPUESTO]]*Q51</f>
        <v>0</v>
      </c>
      <c r="S51" s="44"/>
      <c r="T51" s="41">
        <f>+Tabla43[[#This Row],[VALOR UNITARIO INCLUIDO IMPUESTO]]*S51</f>
        <v>0</v>
      </c>
    </row>
    <row r="52" spans="2:20" ht="16" x14ac:dyDescent="0.2">
      <c r="B52" s="3">
        <v>50</v>
      </c>
      <c r="C52" s="4">
        <v>50111513</v>
      </c>
      <c r="D52" s="5" t="s">
        <v>94</v>
      </c>
      <c r="E52" s="6" t="s">
        <v>95</v>
      </c>
      <c r="F52" s="4" t="s">
        <v>12</v>
      </c>
      <c r="G52" s="55">
        <f>+Tabla43[[#This Row],[CANTIDAD1]]+Tabla43[[#This Row],[CANTIDAD2]]+Q52+S52</f>
        <v>0</v>
      </c>
      <c r="H52" s="8">
        <v>47250</v>
      </c>
      <c r="I52" s="9">
        <v>0</v>
      </c>
      <c r="J52" s="8">
        <v>0</v>
      </c>
      <c r="K52" s="8">
        <v>47250</v>
      </c>
      <c r="L52" s="56">
        <f>+Tabla43[[#This Row],[VALOR UNITARIO INCLUIDO IMPUESTO]]*Tabla43[[#This Row],[CANTIDAD]]</f>
        <v>0</v>
      </c>
      <c r="M52" s="7"/>
      <c r="N52" s="34">
        <f>+Tabla43[[#This Row],[VALOR UNITARIO INCLUIDO IMPUESTO]]*Tabla43[[#This Row],[CANTIDAD1]]</f>
        <v>0</v>
      </c>
      <c r="O52" s="38"/>
      <c r="P52" s="42">
        <f>+Tabla43[[#This Row],[VALOR UNITARIO INCLUIDO IMPUESTO]]*O52</f>
        <v>0</v>
      </c>
      <c r="Q52" s="43"/>
      <c r="R52" s="42">
        <f>+Tabla43[[#This Row],[VALOR UNITARIO INCLUIDO IMPUESTO]]*Q52</f>
        <v>0</v>
      </c>
      <c r="S52" s="43"/>
      <c r="T52" s="42">
        <f>+Tabla43[[#This Row],[VALOR UNITARIO INCLUIDO IMPUESTO]]*S52</f>
        <v>0</v>
      </c>
    </row>
    <row r="53" spans="2:20" ht="16" x14ac:dyDescent="0.2">
      <c r="B53" s="3">
        <v>51</v>
      </c>
      <c r="C53" s="4">
        <v>50111514</v>
      </c>
      <c r="D53" s="5" t="s">
        <v>96</v>
      </c>
      <c r="E53" s="6" t="s">
        <v>96</v>
      </c>
      <c r="F53" s="4" t="s">
        <v>12</v>
      </c>
      <c r="G53" s="55">
        <f>+Tabla43[[#This Row],[CANTIDAD1]]+Tabla43[[#This Row],[CANTIDAD2]]+Q53+S53</f>
        <v>0</v>
      </c>
      <c r="H53" s="8">
        <v>56950</v>
      </c>
      <c r="I53" s="9">
        <v>0</v>
      </c>
      <c r="J53" s="8">
        <v>0</v>
      </c>
      <c r="K53" s="8">
        <v>56950</v>
      </c>
      <c r="L53" s="56">
        <f>+Tabla43[[#This Row],[VALOR UNITARIO INCLUIDO IMPUESTO]]*Tabla43[[#This Row],[CANTIDAD]]</f>
        <v>0</v>
      </c>
      <c r="M53" s="7"/>
      <c r="N53" s="34">
        <f>+Tabla43[[#This Row],[VALOR UNITARIO INCLUIDO IMPUESTO]]*Tabla43[[#This Row],[CANTIDAD1]]</f>
        <v>0</v>
      </c>
      <c r="O53" s="38"/>
      <c r="P53" s="41">
        <f>+Tabla43[[#This Row],[VALOR UNITARIO INCLUIDO IMPUESTO]]*O53</f>
        <v>0</v>
      </c>
      <c r="Q53" s="43"/>
      <c r="R53" s="41">
        <f>+Tabla43[[#This Row],[VALOR UNITARIO INCLUIDO IMPUESTO]]*Q53</f>
        <v>0</v>
      </c>
      <c r="S53" s="43"/>
      <c r="T53" s="41">
        <f>+Tabla43[[#This Row],[VALOR UNITARIO INCLUIDO IMPUESTO]]*S53</f>
        <v>0</v>
      </c>
    </row>
    <row r="54" spans="2:20" ht="16" x14ac:dyDescent="0.2">
      <c r="B54" s="3">
        <v>52</v>
      </c>
      <c r="C54" s="4">
        <v>50131700</v>
      </c>
      <c r="D54" s="5" t="s">
        <v>97</v>
      </c>
      <c r="E54" s="6" t="s">
        <v>97</v>
      </c>
      <c r="F54" s="4" t="s">
        <v>12</v>
      </c>
      <c r="G54" s="55">
        <f>+Tabla43[[#This Row],[CANTIDAD1]]+Tabla43[[#This Row],[CANTIDAD2]]+Q54+S54</f>
        <v>0</v>
      </c>
      <c r="H54" s="8">
        <f>Tabla43[[#This Row],[VALOR UNITARIO INCLUIDO IMPUESTO]]/1.19</f>
        <v>65800</v>
      </c>
      <c r="I54" s="9">
        <v>0.19</v>
      </c>
      <c r="J54" s="8">
        <f>Tabla43[[#This Row],[VALOR UNITARIO]]*Tabla43[[#This Row],[IMPUESTO]]</f>
        <v>12502</v>
      </c>
      <c r="K54" s="8">
        <v>78302</v>
      </c>
      <c r="L54" s="56">
        <f>+Tabla43[[#This Row],[VALOR UNITARIO INCLUIDO IMPUESTO]]*Tabla43[[#This Row],[CANTIDAD]]</f>
        <v>0</v>
      </c>
      <c r="M54" s="7"/>
      <c r="N54" s="34">
        <f>+Tabla43[[#This Row],[VALOR UNITARIO INCLUIDO IMPUESTO]]*Tabla43[[#This Row],[CANTIDAD1]]</f>
        <v>0</v>
      </c>
      <c r="O54" s="38"/>
      <c r="P54" s="42">
        <f>+Tabla43[[#This Row],[VALOR UNITARIO INCLUIDO IMPUESTO]]*O54</f>
        <v>0</v>
      </c>
      <c r="Q54" s="44"/>
      <c r="R54" s="42">
        <f>+Tabla43[[#This Row],[VALOR UNITARIO INCLUIDO IMPUESTO]]*Q54</f>
        <v>0</v>
      </c>
      <c r="S54" s="44"/>
      <c r="T54" s="42">
        <f>+Tabla43[[#This Row],[VALOR UNITARIO INCLUIDO IMPUESTO]]*S54</f>
        <v>0</v>
      </c>
    </row>
    <row r="55" spans="2:20" ht="16" x14ac:dyDescent="0.2">
      <c r="B55" s="3">
        <v>53</v>
      </c>
      <c r="C55" s="4">
        <v>50111513</v>
      </c>
      <c r="D55" s="5" t="s">
        <v>98</v>
      </c>
      <c r="E55" s="6" t="s">
        <v>98</v>
      </c>
      <c r="F55" s="4" t="s">
        <v>12</v>
      </c>
      <c r="G55" s="55">
        <f>+Tabla43[[#This Row],[CANTIDAD1]]+Tabla43[[#This Row],[CANTIDAD2]]+Q55+S55</f>
        <v>0</v>
      </c>
      <c r="H55" s="8">
        <v>263100</v>
      </c>
      <c r="I55" s="9">
        <v>0</v>
      </c>
      <c r="J55" s="8">
        <v>0</v>
      </c>
      <c r="K55" s="8">
        <v>263100</v>
      </c>
      <c r="L55" s="56">
        <f>+Tabla43[[#This Row],[VALOR UNITARIO INCLUIDO IMPUESTO]]*Tabla43[[#This Row],[CANTIDAD]]</f>
        <v>0</v>
      </c>
      <c r="M55" s="7"/>
      <c r="N55" s="34">
        <f>+Tabla43[[#This Row],[VALOR UNITARIO INCLUIDO IMPUESTO]]*Tabla43[[#This Row],[CANTIDAD1]]</f>
        <v>0</v>
      </c>
      <c r="O55" s="38"/>
      <c r="P55" s="41">
        <f>+Tabla43[[#This Row],[VALOR UNITARIO INCLUIDO IMPUESTO]]*O55</f>
        <v>0</v>
      </c>
      <c r="Q55" s="43"/>
      <c r="R55" s="41">
        <f>+Tabla43[[#This Row],[VALOR UNITARIO INCLUIDO IMPUESTO]]*Q55</f>
        <v>0</v>
      </c>
      <c r="S55" s="43"/>
      <c r="T55" s="41">
        <f>+Tabla43[[#This Row],[VALOR UNITARIO INCLUIDO IMPUESTO]]*S55</f>
        <v>0</v>
      </c>
    </row>
    <row r="56" spans="2:20" ht="16" x14ac:dyDescent="0.2">
      <c r="B56" s="3">
        <v>54</v>
      </c>
      <c r="C56" s="4">
        <v>50111514</v>
      </c>
      <c r="D56" s="5" t="s">
        <v>99</v>
      </c>
      <c r="E56" s="6" t="s">
        <v>100</v>
      </c>
      <c r="F56" s="4" t="s">
        <v>12</v>
      </c>
      <c r="G56" s="55">
        <f>+Tabla43[[#This Row],[CANTIDAD1]]+Tabla43[[#This Row],[CANTIDAD2]]+Q56+S56</f>
        <v>0</v>
      </c>
      <c r="H56" s="8">
        <v>32045</v>
      </c>
      <c r="I56" s="9">
        <v>0</v>
      </c>
      <c r="J56" s="8">
        <v>0</v>
      </c>
      <c r="K56" s="8">
        <v>32045</v>
      </c>
      <c r="L56" s="56">
        <f>+Tabla43[[#This Row],[VALOR UNITARIO INCLUIDO IMPUESTO]]*Tabla43[[#This Row],[CANTIDAD]]</f>
        <v>0</v>
      </c>
      <c r="M56" s="7"/>
      <c r="N56" s="34">
        <f>+Tabla43[[#This Row],[VALOR UNITARIO INCLUIDO IMPUESTO]]*Tabla43[[#This Row],[CANTIDAD1]]</f>
        <v>0</v>
      </c>
      <c r="O56" s="38"/>
      <c r="P56" s="42">
        <f>+Tabla43[[#This Row],[VALOR UNITARIO INCLUIDO IMPUESTO]]*O56</f>
        <v>0</v>
      </c>
      <c r="Q56" s="44"/>
      <c r="R56" s="42">
        <f>+Tabla43[[#This Row],[VALOR UNITARIO INCLUIDO IMPUESTO]]*Q56</f>
        <v>0</v>
      </c>
      <c r="S56" s="44"/>
      <c r="T56" s="42">
        <f>+Tabla43[[#This Row],[VALOR UNITARIO INCLUIDO IMPUESTO]]*S56</f>
        <v>0</v>
      </c>
    </row>
    <row r="57" spans="2:20" ht="16" x14ac:dyDescent="0.2">
      <c r="B57" s="3">
        <v>55</v>
      </c>
      <c r="C57" s="4">
        <v>50111513</v>
      </c>
      <c r="D57" s="5" t="s">
        <v>101</v>
      </c>
      <c r="E57" s="6" t="s">
        <v>101</v>
      </c>
      <c r="F57" s="4" t="s">
        <v>12</v>
      </c>
      <c r="G57" s="55">
        <f>+Tabla43[[#This Row],[CANTIDAD1]]+Tabla43[[#This Row],[CANTIDAD2]]+Q57+S57</f>
        <v>0</v>
      </c>
      <c r="H57" s="8">
        <v>64460</v>
      </c>
      <c r="I57" s="9">
        <v>0</v>
      </c>
      <c r="J57" s="8">
        <v>0</v>
      </c>
      <c r="K57" s="8">
        <v>64460</v>
      </c>
      <c r="L57" s="56">
        <f>+Tabla43[[#This Row],[VALOR UNITARIO INCLUIDO IMPUESTO]]*Tabla43[[#This Row],[CANTIDAD]]</f>
        <v>0</v>
      </c>
      <c r="M57" s="7"/>
      <c r="N57" s="34">
        <f>+Tabla43[[#This Row],[VALOR UNITARIO INCLUIDO IMPUESTO]]*Tabla43[[#This Row],[CANTIDAD1]]</f>
        <v>0</v>
      </c>
      <c r="O57" s="38"/>
      <c r="P57" s="41">
        <f>+Tabla43[[#This Row],[VALOR UNITARIO INCLUIDO IMPUESTO]]*O57</f>
        <v>0</v>
      </c>
      <c r="Q57" s="43"/>
      <c r="R57" s="41">
        <f>+Tabla43[[#This Row],[VALOR UNITARIO INCLUIDO IMPUESTO]]*Q57</f>
        <v>0</v>
      </c>
      <c r="S57" s="43"/>
      <c r="T57" s="41">
        <f>+Tabla43[[#This Row],[VALOR UNITARIO INCLUIDO IMPUESTO]]*S57</f>
        <v>0</v>
      </c>
    </row>
    <row r="58" spans="2:20" ht="16" x14ac:dyDescent="0.2">
      <c r="B58" s="3">
        <v>56</v>
      </c>
      <c r="C58" s="4">
        <v>50121500</v>
      </c>
      <c r="D58" s="5" t="s">
        <v>102</v>
      </c>
      <c r="E58" s="6" t="s">
        <v>102</v>
      </c>
      <c r="F58" s="4" t="s">
        <v>12</v>
      </c>
      <c r="G58" s="55">
        <f>+Tabla43[[#This Row],[CANTIDAD1]]+Tabla43[[#This Row],[CANTIDAD2]]+Q58+S58</f>
        <v>0</v>
      </c>
      <c r="H58" s="8">
        <v>197155</v>
      </c>
      <c r="I58" s="9">
        <v>0</v>
      </c>
      <c r="J58" s="8">
        <v>0</v>
      </c>
      <c r="K58" s="8">
        <v>197155</v>
      </c>
      <c r="L58" s="56">
        <f>+Tabla43[[#This Row],[VALOR UNITARIO INCLUIDO IMPUESTO]]*Tabla43[[#This Row],[CANTIDAD]]</f>
        <v>0</v>
      </c>
      <c r="M58" s="7"/>
      <c r="N58" s="34">
        <f>+Tabla43[[#This Row],[VALOR UNITARIO INCLUIDO IMPUESTO]]*Tabla43[[#This Row],[CANTIDAD1]]</f>
        <v>0</v>
      </c>
      <c r="O58" s="38"/>
      <c r="P58" s="42">
        <f>+Tabla43[[#This Row],[VALOR UNITARIO INCLUIDO IMPUESTO]]*O58</f>
        <v>0</v>
      </c>
      <c r="Q58" s="43"/>
      <c r="R58" s="42">
        <f>+Tabla43[[#This Row],[VALOR UNITARIO INCLUIDO IMPUESTO]]*Q58</f>
        <v>0</v>
      </c>
      <c r="S58" s="43"/>
      <c r="T58" s="42">
        <f>+Tabla43[[#This Row],[VALOR UNITARIO INCLUIDO IMPUESTO]]*S58</f>
        <v>0</v>
      </c>
    </row>
    <row r="59" spans="2:20" ht="16" x14ac:dyDescent="0.2">
      <c r="B59" s="3">
        <v>57</v>
      </c>
      <c r="C59" s="4">
        <v>50121539</v>
      </c>
      <c r="D59" s="5" t="s">
        <v>103</v>
      </c>
      <c r="E59" s="6" t="s">
        <v>104</v>
      </c>
      <c r="F59" s="4" t="s">
        <v>12</v>
      </c>
      <c r="G59" s="55">
        <f>+Tabla43[[#This Row],[CANTIDAD1]]+Tabla43[[#This Row],[CANTIDAD2]]+Q59+S59</f>
        <v>2</v>
      </c>
      <c r="H59" s="8">
        <v>127100</v>
      </c>
      <c r="I59" s="9">
        <v>0</v>
      </c>
      <c r="J59" s="8">
        <v>0</v>
      </c>
      <c r="K59" s="8">
        <v>127100</v>
      </c>
      <c r="L59" s="56">
        <f>+Tabla43[[#This Row],[VALOR UNITARIO INCLUIDO IMPUESTO]]*Tabla43[[#This Row],[CANTIDAD]]</f>
        <v>254200</v>
      </c>
      <c r="M59" s="7">
        <v>2</v>
      </c>
      <c r="N59" s="34">
        <f>+Tabla43[[#This Row],[VALOR UNITARIO INCLUIDO IMPUESTO]]*Tabla43[[#This Row],[CANTIDAD1]]</f>
        <v>254200</v>
      </c>
      <c r="O59" s="38"/>
      <c r="P59" s="41">
        <f>+Tabla43[[#This Row],[VALOR UNITARIO INCLUIDO IMPUESTO]]*O59</f>
        <v>0</v>
      </c>
      <c r="Q59" s="44"/>
      <c r="R59" s="41">
        <f>+Tabla43[[#This Row],[VALOR UNITARIO INCLUIDO IMPUESTO]]*Q59</f>
        <v>0</v>
      </c>
      <c r="S59" s="44"/>
      <c r="T59" s="41">
        <f>+Tabla43[[#This Row],[VALOR UNITARIO INCLUIDO IMPUESTO]]*S59</f>
        <v>0</v>
      </c>
    </row>
    <row r="60" spans="2:20" ht="16" x14ac:dyDescent="0.2">
      <c r="B60" s="3">
        <v>58</v>
      </c>
      <c r="C60" s="4">
        <v>50121539</v>
      </c>
      <c r="D60" s="5" t="s">
        <v>105</v>
      </c>
      <c r="E60" s="6" t="s">
        <v>105</v>
      </c>
      <c r="F60" s="4" t="s">
        <v>12</v>
      </c>
      <c r="G60" s="55">
        <f>+Tabla43[[#This Row],[CANTIDAD1]]+Tabla43[[#This Row],[CANTIDAD2]]+Q60+S60</f>
        <v>0</v>
      </c>
      <c r="H60" s="8">
        <v>167000</v>
      </c>
      <c r="I60" s="9">
        <v>0</v>
      </c>
      <c r="J60" s="8">
        <v>0</v>
      </c>
      <c r="K60" s="8">
        <v>167000</v>
      </c>
      <c r="L60" s="56">
        <f>+Tabla43[[#This Row],[VALOR UNITARIO INCLUIDO IMPUESTO]]*Tabla43[[#This Row],[CANTIDAD]]</f>
        <v>0</v>
      </c>
      <c r="M60" s="7"/>
      <c r="N60" s="34">
        <f>+Tabla43[[#This Row],[VALOR UNITARIO INCLUIDO IMPUESTO]]*Tabla43[[#This Row],[CANTIDAD1]]</f>
        <v>0</v>
      </c>
      <c r="O60" s="38"/>
      <c r="P60" s="42">
        <f>+Tabla43[[#This Row],[VALOR UNITARIO INCLUIDO IMPUESTO]]*O60</f>
        <v>0</v>
      </c>
      <c r="Q60" s="43"/>
      <c r="R60" s="42">
        <f>+Tabla43[[#This Row],[VALOR UNITARIO INCLUIDO IMPUESTO]]*Q60</f>
        <v>0</v>
      </c>
      <c r="S60" s="43"/>
      <c r="T60" s="42">
        <f>+Tabla43[[#This Row],[VALOR UNITARIO INCLUIDO IMPUESTO]]*S60</f>
        <v>0</v>
      </c>
    </row>
    <row r="61" spans="2:20" ht="16" x14ac:dyDescent="0.2">
      <c r="B61" s="3">
        <v>59</v>
      </c>
      <c r="C61" s="4">
        <v>50121539</v>
      </c>
      <c r="D61" s="5" t="s">
        <v>106</v>
      </c>
      <c r="E61" s="6" t="s">
        <v>107</v>
      </c>
      <c r="F61" s="4" t="s">
        <v>12</v>
      </c>
      <c r="G61" s="55">
        <f>+Tabla43[[#This Row],[CANTIDAD1]]+Tabla43[[#This Row],[CANTIDAD2]]+Q61+S61</f>
        <v>0</v>
      </c>
      <c r="H61" s="8">
        <v>146650</v>
      </c>
      <c r="I61" s="9">
        <v>0</v>
      </c>
      <c r="J61" s="8">
        <v>0</v>
      </c>
      <c r="K61" s="8">
        <v>146650</v>
      </c>
      <c r="L61" s="56">
        <f>+Tabla43[[#This Row],[VALOR UNITARIO INCLUIDO IMPUESTO]]*Tabla43[[#This Row],[CANTIDAD]]</f>
        <v>0</v>
      </c>
      <c r="M61" s="7"/>
      <c r="N61" s="34">
        <f>+Tabla43[[#This Row],[VALOR UNITARIO INCLUIDO IMPUESTO]]*Tabla43[[#This Row],[CANTIDAD1]]</f>
        <v>0</v>
      </c>
      <c r="O61" s="38"/>
      <c r="P61" s="41">
        <f>+Tabla43[[#This Row],[VALOR UNITARIO INCLUIDO IMPUESTO]]*O61</f>
        <v>0</v>
      </c>
      <c r="Q61" s="44"/>
      <c r="R61" s="41">
        <f>+Tabla43[[#This Row],[VALOR UNITARIO INCLUIDO IMPUESTO]]*Q61</f>
        <v>0</v>
      </c>
      <c r="S61" s="44"/>
      <c r="T61" s="41">
        <f>+Tabla43[[#This Row],[VALOR UNITARIO INCLUIDO IMPUESTO]]*S61</f>
        <v>0</v>
      </c>
    </row>
    <row r="62" spans="2:20" ht="16" x14ac:dyDescent="0.2">
      <c r="B62" s="3">
        <v>60</v>
      </c>
      <c r="C62" s="4">
        <v>50121539</v>
      </c>
      <c r="D62" s="5" t="s">
        <v>108</v>
      </c>
      <c r="E62" s="6" t="s">
        <v>108</v>
      </c>
      <c r="F62" s="4" t="s">
        <v>12</v>
      </c>
      <c r="G62" s="55">
        <f>+Tabla43[[#This Row],[CANTIDAD1]]+Tabla43[[#This Row],[CANTIDAD2]]+Q62+S62</f>
        <v>0</v>
      </c>
      <c r="H62" s="8">
        <v>58750</v>
      </c>
      <c r="I62" s="9">
        <v>0</v>
      </c>
      <c r="J62" s="8">
        <v>0</v>
      </c>
      <c r="K62" s="8">
        <v>58750</v>
      </c>
      <c r="L62" s="56">
        <f>+Tabla43[[#This Row],[VALOR UNITARIO INCLUIDO IMPUESTO]]*Tabla43[[#This Row],[CANTIDAD]]</f>
        <v>0</v>
      </c>
      <c r="M62" s="7"/>
      <c r="N62" s="34">
        <f>+Tabla43[[#This Row],[VALOR UNITARIO INCLUIDO IMPUESTO]]*Tabla43[[#This Row],[CANTIDAD1]]</f>
        <v>0</v>
      </c>
      <c r="O62" s="38"/>
      <c r="P62" s="42">
        <f>+Tabla43[[#This Row],[VALOR UNITARIO INCLUIDO IMPUESTO]]*O62</f>
        <v>0</v>
      </c>
      <c r="Q62" s="43"/>
      <c r="R62" s="42">
        <f>+Tabla43[[#This Row],[VALOR UNITARIO INCLUIDO IMPUESTO]]*Q62</f>
        <v>0</v>
      </c>
      <c r="S62" s="43"/>
      <c r="T62" s="42">
        <f>+Tabla43[[#This Row],[VALOR UNITARIO INCLUIDO IMPUESTO]]*S62</f>
        <v>0</v>
      </c>
    </row>
    <row r="63" spans="2:20" ht="32" x14ac:dyDescent="0.2">
      <c r="B63" s="3">
        <v>61</v>
      </c>
      <c r="C63" s="4">
        <v>50111515</v>
      </c>
      <c r="D63" s="5" t="s">
        <v>109</v>
      </c>
      <c r="E63" s="6" t="s">
        <v>109</v>
      </c>
      <c r="F63" s="4" t="s">
        <v>19</v>
      </c>
      <c r="G63" s="55">
        <f>+Tabla43[[#This Row],[CANTIDAD1]]+Tabla43[[#This Row],[CANTIDAD2]]+Q63+S63</f>
        <v>2</v>
      </c>
      <c r="H63" s="8">
        <v>77820</v>
      </c>
      <c r="I63" s="9">
        <v>0</v>
      </c>
      <c r="J63" s="8">
        <v>0</v>
      </c>
      <c r="K63" s="8">
        <v>77820</v>
      </c>
      <c r="L63" s="56">
        <f>+Tabla43[[#This Row],[VALOR UNITARIO INCLUIDO IMPUESTO]]*Tabla43[[#This Row],[CANTIDAD]]</f>
        <v>155640</v>
      </c>
      <c r="M63" s="7"/>
      <c r="N63" s="34">
        <f>+Tabla43[[#This Row],[VALOR UNITARIO INCLUIDO IMPUESTO]]*Tabla43[[#This Row],[CANTIDAD1]]</f>
        <v>0</v>
      </c>
      <c r="O63" s="38"/>
      <c r="P63" s="41">
        <f>+Tabla43[[#This Row],[VALOR UNITARIO INCLUIDO IMPUESTO]]*O63</f>
        <v>0</v>
      </c>
      <c r="Q63" s="43"/>
      <c r="R63" s="41">
        <f>+Tabla43[[#This Row],[VALOR UNITARIO INCLUIDO IMPUESTO]]*Q63</f>
        <v>0</v>
      </c>
      <c r="S63" s="43">
        <v>2</v>
      </c>
      <c r="T63" s="41">
        <f>+Tabla43[[#This Row],[VALOR UNITARIO INCLUIDO IMPUESTO]]*S63</f>
        <v>155640</v>
      </c>
    </row>
    <row r="64" spans="2:20" ht="16" x14ac:dyDescent="0.2">
      <c r="B64" s="3">
        <v>62</v>
      </c>
      <c r="C64" s="4">
        <v>50111513</v>
      </c>
      <c r="D64" s="5" t="s">
        <v>110</v>
      </c>
      <c r="E64" s="6" t="s">
        <v>111</v>
      </c>
      <c r="F64" s="4" t="s">
        <v>12</v>
      </c>
      <c r="G64" s="55">
        <f>+Tabla43[[#This Row],[CANTIDAD1]]+Tabla43[[#This Row],[CANTIDAD2]]+Q64+S64</f>
        <v>0</v>
      </c>
      <c r="H64" s="8">
        <v>35550</v>
      </c>
      <c r="I64" s="9">
        <v>0</v>
      </c>
      <c r="J64" s="8">
        <v>0</v>
      </c>
      <c r="K64" s="8">
        <v>35550</v>
      </c>
      <c r="L64" s="56">
        <f>+Tabla43[[#This Row],[VALOR UNITARIO INCLUIDO IMPUESTO]]*Tabla43[[#This Row],[CANTIDAD]]</f>
        <v>0</v>
      </c>
      <c r="M64" s="7"/>
      <c r="N64" s="34">
        <f>+Tabla43[[#This Row],[VALOR UNITARIO INCLUIDO IMPUESTO]]*Tabla43[[#This Row],[CANTIDAD1]]</f>
        <v>0</v>
      </c>
      <c r="O64" s="38"/>
      <c r="P64" s="42">
        <f>+Tabla43[[#This Row],[VALOR UNITARIO INCLUIDO IMPUESTO]]*O64</f>
        <v>0</v>
      </c>
      <c r="Q64" s="44"/>
      <c r="R64" s="42">
        <f>+Tabla43[[#This Row],[VALOR UNITARIO INCLUIDO IMPUESTO]]*Q64</f>
        <v>0</v>
      </c>
      <c r="S64" s="44"/>
      <c r="T64" s="42">
        <f>+Tabla43[[#This Row],[VALOR UNITARIO INCLUIDO IMPUESTO]]*S64</f>
        <v>0</v>
      </c>
    </row>
    <row r="65" spans="2:20" ht="32" x14ac:dyDescent="0.2">
      <c r="B65" s="3">
        <v>63</v>
      </c>
      <c r="C65" s="4">
        <v>50111513</v>
      </c>
      <c r="D65" s="5" t="s">
        <v>112</v>
      </c>
      <c r="E65" s="6" t="s">
        <v>113</v>
      </c>
      <c r="F65" s="4" t="s">
        <v>12</v>
      </c>
      <c r="G65" s="55">
        <f>+Tabla43[[#This Row],[CANTIDAD1]]+Tabla43[[#This Row],[CANTIDAD2]]+Q65+S65</f>
        <v>0</v>
      </c>
      <c r="H65" s="8">
        <v>13475</v>
      </c>
      <c r="I65" s="9">
        <v>0</v>
      </c>
      <c r="J65" s="8">
        <v>0</v>
      </c>
      <c r="K65" s="8">
        <v>13475</v>
      </c>
      <c r="L65" s="56">
        <f>+Tabla43[[#This Row],[VALOR UNITARIO INCLUIDO IMPUESTO]]*Tabla43[[#This Row],[CANTIDAD]]</f>
        <v>0</v>
      </c>
      <c r="M65" s="7"/>
      <c r="N65" s="34">
        <f>+Tabla43[[#This Row],[VALOR UNITARIO INCLUIDO IMPUESTO]]*Tabla43[[#This Row],[CANTIDAD1]]</f>
        <v>0</v>
      </c>
      <c r="O65" s="38"/>
      <c r="P65" s="41">
        <f>+Tabla43[[#This Row],[VALOR UNITARIO INCLUIDO IMPUESTO]]*O65</f>
        <v>0</v>
      </c>
      <c r="Q65" s="43"/>
      <c r="R65" s="41">
        <f>+Tabla43[[#This Row],[VALOR UNITARIO INCLUIDO IMPUESTO]]*Q65</f>
        <v>0</v>
      </c>
      <c r="S65" s="43"/>
      <c r="T65" s="41">
        <f>+Tabla43[[#This Row],[VALOR UNITARIO INCLUIDO IMPUESTO]]*S65</f>
        <v>0</v>
      </c>
    </row>
    <row r="66" spans="2:20" ht="32" x14ac:dyDescent="0.2">
      <c r="B66" s="3">
        <v>64</v>
      </c>
      <c r="C66" s="4">
        <v>50121500</v>
      </c>
      <c r="D66" s="5" t="s">
        <v>114</v>
      </c>
      <c r="E66" s="6" t="s">
        <v>115</v>
      </c>
      <c r="F66" s="4" t="s">
        <v>12</v>
      </c>
      <c r="G66" s="55">
        <f>+Tabla43[[#This Row],[CANTIDAD1]]+Tabla43[[#This Row],[CANTIDAD2]]+Q66+S66</f>
        <v>0</v>
      </c>
      <c r="H66" s="8">
        <v>30400</v>
      </c>
      <c r="I66" s="9">
        <v>0</v>
      </c>
      <c r="J66" s="8">
        <v>0</v>
      </c>
      <c r="K66" s="8">
        <v>30400</v>
      </c>
      <c r="L66" s="56">
        <f>+Tabla43[[#This Row],[VALOR UNITARIO INCLUIDO IMPUESTO]]*Tabla43[[#This Row],[CANTIDAD]]</f>
        <v>0</v>
      </c>
      <c r="M66" s="7"/>
      <c r="N66" s="34">
        <f>+Tabla43[[#This Row],[VALOR UNITARIO INCLUIDO IMPUESTO]]*Tabla43[[#This Row],[CANTIDAD1]]</f>
        <v>0</v>
      </c>
      <c r="O66" s="38"/>
      <c r="P66" s="42">
        <f>+Tabla43[[#This Row],[VALOR UNITARIO INCLUIDO IMPUESTO]]*O66</f>
        <v>0</v>
      </c>
      <c r="Q66" s="44"/>
      <c r="R66" s="42">
        <f>+Tabla43[[#This Row],[VALOR UNITARIO INCLUIDO IMPUESTO]]*Q66</f>
        <v>0</v>
      </c>
      <c r="S66" s="44"/>
      <c r="T66" s="42">
        <f>+Tabla43[[#This Row],[VALOR UNITARIO INCLUIDO IMPUESTO]]*S66</f>
        <v>0</v>
      </c>
    </row>
    <row r="67" spans="2:20" ht="16" x14ac:dyDescent="0.2">
      <c r="B67" s="3">
        <v>65</v>
      </c>
      <c r="C67" s="4">
        <v>50111513</v>
      </c>
      <c r="D67" s="5" t="s">
        <v>116</v>
      </c>
      <c r="E67" s="6" t="s">
        <v>116</v>
      </c>
      <c r="F67" s="4" t="s">
        <v>12</v>
      </c>
      <c r="G67" s="55">
        <f>+Tabla43[[#This Row],[CANTIDAD1]]+Tabla43[[#This Row],[CANTIDAD2]]+Q67+S67</f>
        <v>0</v>
      </c>
      <c r="H67" s="8">
        <v>36700</v>
      </c>
      <c r="I67" s="9">
        <v>0</v>
      </c>
      <c r="J67" s="8">
        <v>0</v>
      </c>
      <c r="K67" s="8">
        <v>36700</v>
      </c>
      <c r="L67" s="56">
        <f>+Tabla43[[#This Row],[VALOR UNITARIO INCLUIDO IMPUESTO]]*Tabla43[[#This Row],[CANTIDAD]]</f>
        <v>0</v>
      </c>
      <c r="M67" s="7"/>
      <c r="N67" s="34">
        <f>+Tabla43[[#This Row],[VALOR UNITARIO INCLUIDO IMPUESTO]]*Tabla43[[#This Row],[CANTIDAD1]]</f>
        <v>0</v>
      </c>
      <c r="O67" s="38"/>
      <c r="P67" s="41">
        <f>+Tabla43[[#This Row],[VALOR UNITARIO INCLUIDO IMPUESTO]]*O67</f>
        <v>0</v>
      </c>
      <c r="Q67" s="43"/>
      <c r="R67" s="41">
        <f>+Tabla43[[#This Row],[VALOR UNITARIO INCLUIDO IMPUESTO]]*Q67</f>
        <v>0</v>
      </c>
      <c r="S67" s="43"/>
      <c r="T67" s="41">
        <f>+Tabla43[[#This Row],[VALOR UNITARIO INCLUIDO IMPUESTO]]*S67</f>
        <v>0</v>
      </c>
    </row>
    <row r="68" spans="2:20" ht="16" x14ac:dyDescent="0.2">
      <c r="B68" s="3">
        <v>66</v>
      </c>
      <c r="C68" s="4">
        <v>50121500</v>
      </c>
      <c r="D68" s="5" t="s">
        <v>117</v>
      </c>
      <c r="E68" s="6" t="s">
        <v>117</v>
      </c>
      <c r="F68" s="4" t="s">
        <v>12</v>
      </c>
      <c r="G68" s="55">
        <f>+Tabla43[[#This Row],[CANTIDAD1]]+Tabla43[[#This Row],[CANTIDAD2]]+Q68+S68</f>
        <v>6.9</v>
      </c>
      <c r="H68" s="8">
        <v>32300</v>
      </c>
      <c r="I68" s="9">
        <v>0</v>
      </c>
      <c r="J68" s="8">
        <v>0</v>
      </c>
      <c r="K68" s="8">
        <v>32300</v>
      </c>
      <c r="L68" s="56">
        <f>+Tabla43[[#This Row],[VALOR UNITARIO INCLUIDO IMPUESTO]]*Tabla43[[#This Row],[CANTIDAD]]</f>
        <v>222870</v>
      </c>
      <c r="M68" s="7">
        <v>3.6</v>
      </c>
      <c r="N68" s="34">
        <f>+Tabla43[[#This Row],[VALOR UNITARIO INCLUIDO IMPUESTO]]*Tabla43[[#This Row],[CANTIDAD1]]</f>
        <v>116280</v>
      </c>
      <c r="O68" s="38">
        <v>3.3</v>
      </c>
      <c r="P68" s="42">
        <f>+Tabla43[[#This Row],[VALOR UNITARIO INCLUIDO IMPUESTO]]*O68</f>
        <v>106590</v>
      </c>
      <c r="Q68" s="43"/>
      <c r="R68" s="42">
        <f>+Tabla43[[#This Row],[VALOR UNITARIO INCLUIDO IMPUESTO]]*Q68</f>
        <v>0</v>
      </c>
      <c r="S68" s="43"/>
      <c r="T68" s="42">
        <f>+Tabla43[[#This Row],[VALOR UNITARIO INCLUIDO IMPUESTO]]*S68</f>
        <v>0</v>
      </c>
    </row>
    <row r="69" spans="2:20" ht="16" x14ac:dyDescent="0.2">
      <c r="B69" s="3">
        <v>67</v>
      </c>
      <c r="C69" s="4">
        <v>50112010</v>
      </c>
      <c r="D69" s="5" t="s">
        <v>118</v>
      </c>
      <c r="E69" s="6" t="s">
        <v>119</v>
      </c>
      <c r="F69" s="4" t="s">
        <v>12</v>
      </c>
      <c r="G69" s="55">
        <f>+Tabla43[[#This Row],[CANTIDAD1]]+Tabla43[[#This Row],[CANTIDAD2]]+Q69+S69</f>
        <v>12.75</v>
      </c>
      <c r="H69" s="8">
        <v>14350</v>
      </c>
      <c r="I69" s="9">
        <v>0</v>
      </c>
      <c r="J69" s="8">
        <v>0</v>
      </c>
      <c r="K69" s="8">
        <v>14350</v>
      </c>
      <c r="L69" s="56">
        <f>+Tabla43[[#This Row],[VALOR UNITARIO INCLUIDO IMPUESTO]]*Tabla43[[#This Row],[CANTIDAD]]</f>
        <v>182962.5</v>
      </c>
      <c r="M69" s="7">
        <v>6</v>
      </c>
      <c r="N69" s="34">
        <f>+Tabla43[[#This Row],[VALOR UNITARIO INCLUIDO IMPUESTO]]*Tabla43[[#This Row],[CANTIDAD1]]</f>
        <v>86100</v>
      </c>
      <c r="O69" s="38">
        <v>6.75</v>
      </c>
      <c r="P69" s="41">
        <f>+Tabla43[[#This Row],[VALOR UNITARIO INCLUIDO IMPUESTO]]*O69</f>
        <v>96862.5</v>
      </c>
      <c r="Q69" s="44"/>
      <c r="R69" s="41">
        <f>+Tabla43[[#This Row],[VALOR UNITARIO INCLUIDO IMPUESTO]]*Q69</f>
        <v>0</v>
      </c>
      <c r="S69" s="44"/>
      <c r="T69" s="41">
        <f>+Tabla43[[#This Row],[VALOR UNITARIO INCLUIDO IMPUESTO]]*S69</f>
        <v>0</v>
      </c>
    </row>
    <row r="70" spans="2:20" ht="16" x14ac:dyDescent="0.2">
      <c r="B70" s="3">
        <v>68</v>
      </c>
      <c r="C70" s="4">
        <v>50112010</v>
      </c>
      <c r="D70" s="5" t="s">
        <v>120</v>
      </c>
      <c r="E70" s="6" t="s">
        <v>121</v>
      </c>
      <c r="F70" s="4" t="s">
        <v>12</v>
      </c>
      <c r="G70" s="55">
        <f>+Tabla43[[#This Row],[CANTIDAD1]]+Tabla43[[#This Row],[CANTIDAD2]]+Q70+S70</f>
        <v>17</v>
      </c>
      <c r="H70" s="8">
        <v>14350</v>
      </c>
      <c r="I70" s="9">
        <v>0</v>
      </c>
      <c r="J70" s="8">
        <v>0</v>
      </c>
      <c r="K70" s="8">
        <v>14350</v>
      </c>
      <c r="L70" s="56">
        <f>+Tabla43[[#This Row],[VALOR UNITARIO INCLUIDO IMPUESTO]]*Tabla43[[#This Row],[CANTIDAD]]</f>
        <v>243950</v>
      </c>
      <c r="M70" s="7"/>
      <c r="N70" s="34">
        <f>+Tabla43[[#This Row],[VALOR UNITARIO INCLUIDO IMPUESTO]]*Tabla43[[#This Row],[CANTIDAD1]]</f>
        <v>0</v>
      </c>
      <c r="O70" s="38"/>
      <c r="P70" s="42">
        <f>+Tabla43[[#This Row],[VALOR UNITARIO INCLUIDO IMPUESTO]]*O70</f>
        <v>0</v>
      </c>
      <c r="Q70" s="43">
        <v>17</v>
      </c>
      <c r="R70" s="42">
        <f>+Tabla43[[#This Row],[VALOR UNITARIO INCLUIDO IMPUESTO]]*Q70</f>
        <v>243950</v>
      </c>
      <c r="S70" s="43"/>
      <c r="T70" s="42">
        <f>+Tabla43[[#This Row],[VALOR UNITARIO INCLUIDO IMPUESTO]]*S70</f>
        <v>0</v>
      </c>
    </row>
    <row r="71" spans="2:20" ht="16" x14ac:dyDescent="0.2">
      <c r="B71" s="3">
        <v>69</v>
      </c>
      <c r="C71" s="4">
        <v>50111513</v>
      </c>
      <c r="D71" s="5" t="s">
        <v>122</v>
      </c>
      <c r="E71" s="6" t="s">
        <v>123</v>
      </c>
      <c r="F71" s="4" t="s">
        <v>12</v>
      </c>
      <c r="G71" s="55">
        <f>+Tabla43[[#This Row],[CANTIDAD1]]+Tabla43[[#This Row],[CANTIDAD2]]+Q71+S71</f>
        <v>0</v>
      </c>
      <c r="H71" s="8">
        <v>31355</v>
      </c>
      <c r="I71" s="9">
        <v>0</v>
      </c>
      <c r="J71" s="8">
        <v>0</v>
      </c>
      <c r="K71" s="8">
        <v>31355</v>
      </c>
      <c r="L71" s="56">
        <f>+Tabla43[[#This Row],[VALOR UNITARIO INCLUIDO IMPUESTO]]*Tabla43[[#This Row],[CANTIDAD]]</f>
        <v>0</v>
      </c>
      <c r="M71" s="7"/>
      <c r="N71" s="34">
        <f>+Tabla43[[#This Row],[VALOR UNITARIO INCLUIDO IMPUESTO]]*Tabla43[[#This Row],[CANTIDAD1]]</f>
        <v>0</v>
      </c>
      <c r="O71" s="38"/>
      <c r="P71" s="41">
        <f>+Tabla43[[#This Row],[VALOR UNITARIO INCLUIDO IMPUESTO]]*O71</f>
        <v>0</v>
      </c>
      <c r="Q71" s="44"/>
      <c r="R71" s="41">
        <f>+Tabla43[[#This Row],[VALOR UNITARIO INCLUIDO IMPUESTO]]*Q71</f>
        <v>0</v>
      </c>
      <c r="S71" s="44"/>
      <c r="T71" s="41">
        <f>+Tabla43[[#This Row],[VALOR UNITARIO INCLUIDO IMPUESTO]]*S71</f>
        <v>0</v>
      </c>
    </row>
    <row r="72" spans="2:20" ht="16" x14ac:dyDescent="0.2">
      <c r="B72" s="3">
        <v>70</v>
      </c>
      <c r="C72" s="4">
        <v>50131600</v>
      </c>
      <c r="D72" s="5" t="s">
        <v>124</v>
      </c>
      <c r="E72" s="6" t="s">
        <v>124</v>
      </c>
      <c r="F72" s="4" t="s">
        <v>19</v>
      </c>
      <c r="G72" s="55">
        <f>+Tabla43[[#This Row],[CANTIDAD1]]+Tabla43[[#This Row],[CANTIDAD2]]+Q72+S72</f>
        <v>0</v>
      </c>
      <c r="H72" s="8">
        <v>15725</v>
      </c>
      <c r="I72" s="9">
        <v>0</v>
      </c>
      <c r="J72" s="8">
        <v>0</v>
      </c>
      <c r="K72" s="8">
        <v>15725</v>
      </c>
      <c r="L72" s="56">
        <f>+Tabla43[[#This Row],[VALOR UNITARIO INCLUIDO IMPUESTO]]*Tabla43[[#This Row],[CANTIDAD]]</f>
        <v>0</v>
      </c>
      <c r="M72" s="7"/>
      <c r="N72" s="34">
        <f>+Tabla43[[#This Row],[VALOR UNITARIO INCLUIDO IMPUESTO]]*Tabla43[[#This Row],[CANTIDAD1]]</f>
        <v>0</v>
      </c>
      <c r="O72" s="38"/>
      <c r="P72" s="42">
        <f>+Tabla43[[#This Row],[VALOR UNITARIO INCLUIDO IMPUESTO]]*O72</f>
        <v>0</v>
      </c>
      <c r="Q72" s="43"/>
      <c r="R72" s="42">
        <f>+Tabla43[[#This Row],[VALOR UNITARIO INCLUIDO IMPUESTO]]*Q72</f>
        <v>0</v>
      </c>
      <c r="S72" s="43"/>
      <c r="T72" s="42">
        <f>+Tabla43[[#This Row],[VALOR UNITARIO INCLUIDO IMPUESTO]]*S72</f>
        <v>0</v>
      </c>
    </row>
    <row r="73" spans="2:20" ht="16" x14ac:dyDescent="0.2">
      <c r="B73" s="3">
        <v>71</v>
      </c>
      <c r="C73" s="4">
        <v>50131600</v>
      </c>
      <c r="D73" s="5" t="s">
        <v>125</v>
      </c>
      <c r="E73" s="6" t="s">
        <v>126</v>
      </c>
      <c r="F73" s="4" t="s">
        <v>19</v>
      </c>
      <c r="G73" s="55">
        <f>+Tabla43[[#This Row],[CANTIDAD1]]+Tabla43[[#This Row],[CANTIDAD2]]+Q73+S73</f>
        <v>30.049999999999997</v>
      </c>
      <c r="H73" s="8">
        <v>50350</v>
      </c>
      <c r="I73" s="9">
        <v>0</v>
      </c>
      <c r="J73" s="8">
        <v>0</v>
      </c>
      <c r="K73" s="8">
        <v>50350</v>
      </c>
      <c r="L73" s="56">
        <f>+Tabla43[[#This Row],[VALOR UNITARIO INCLUIDO IMPUESTO]]*Tabla43[[#This Row],[CANTIDAD]]</f>
        <v>1513017.4999999998</v>
      </c>
      <c r="M73" s="7">
        <v>1.2</v>
      </c>
      <c r="N73" s="34">
        <f>+Tabla43[[#This Row],[VALOR UNITARIO INCLUIDO IMPUESTO]]*Tabla43[[#This Row],[CANTIDAD1]]</f>
        <v>60420</v>
      </c>
      <c r="O73" s="38">
        <v>12</v>
      </c>
      <c r="P73" s="41">
        <f>+Tabla43[[#This Row],[VALOR UNITARIO INCLUIDO IMPUESTO]]*O73</f>
        <v>604200</v>
      </c>
      <c r="Q73" s="43">
        <v>10</v>
      </c>
      <c r="R73" s="41">
        <f>+Tabla43[[#This Row],[VALOR UNITARIO INCLUIDO IMPUESTO]]*Q73</f>
        <v>503500</v>
      </c>
      <c r="S73" s="49">
        <v>6.85</v>
      </c>
      <c r="T73" s="41">
        <f>+Tabla43[[#This Row],[VALOR UNITARIO INCLUIDO IMPUESTO]]*S73</f>
        <v>344897.5</v>
      </c>
    </row>
    <row r="74" spans="2:20" ht="64" x14ac:dyDescent="0.2">
      <c r="B74" s="3">
        <v>72</v>
      </c>
      <c r="C74" s="4">
        <v>50111516</v>
      </c>
      <c r="D74" s="5" t="s">
        <v>127</v>
      </c>
      <c r="E74" s="6" t="s">
        <v>128</v>
      </c>
      <c r="F74" s="4" t="s">
        <v>19</v>
      </c>
      <c r="G74" s="55">
        <f>+Tabla43[[#This Row],[CANTIDAD1]]+Tabla43[[#This Row],[CANTIDAD2]]+Q74+S74</f>
        <v>4.4000000000000004</v>
      </c>
      <c r="H74" s="8">
        <f>Tabla43[[#This Row],[VALOR UNITARIO INCLUIDO IMPUESTO]]/1.19</f>
        <v>25565</v>
      </c>
      <c r="I74" s="9">
        <v>0.19</v>
      </c>
      <c r="J74" s="8">
        <f>Tabla43[[#This Row],[VALOR UNITARIO]]*Tabla43[[#This Row],[IMPUESTO]]</f>
        <v>4857.3500000000004</v>
      </c>
      <c r="K74" s="8">
        <v>30422.35</v>
      </c>
      <c r="L74" s="56">
        <f>+Tabla43[[#This Row],[VALOR UNITARIO INCLUIDO IMPUESTO]]*Tabla43[[#This Row],[CANTIDAD]]</f>
        <v>133858.34</v>
      </c>
      <c r="M74" s="7"/>
      <c r="N74" s="34">
        <f>+Tabla43[[#This Row],[VALOR UNITARIO INCLUIDO IMPUESTO]]*Tabla43[[#This Row],[CANTIDAD1]]</f>
        <v>0</v>
      </c>
      <c r="O74" s="38"/>
      <c r="P74" s="42">
        <f>+Tabla43[[#This Row],[VALOR UNITARIO INCLUIDO IMPUESTO]]*O74</f>
        <v>0</v>
      </c>
      <c r="Q74" s="44">
        <v>1</v>
      </c>
      <c r="R74" s="42">
        <f>+Tabla43[[#This Row],[VALOR UNITARIO INCLUIDO IMPUESTO]]*Q74</f>
        <v>30422.35</v>
      </c>
      <c r="S74" s="50">
        <v>3.4</v>
      </c>
      <c r="T74" s="42">
        <f>+Tabla43[[#This Row],[VALOR UNITARIO INCLUIDO IMPUESTO]]*S74</f>
        <v>103435.98999999999</v>
      </c>
    </row>
    <row r="75" spans="2:20" ht="16" x14ac:dyDescent="0.2">
      <c r="B75" s="3">
        <v>73</v>
      </c>
      <c r="C75" s="4">
        <v>50112012</v>
      </c>
      <c r="D75" s="5" t="s">
        <v>129</v>
      </c>
      <c r="E75" s="6" t="s">
        <v>130</v>
      </c>
      <c r="F75" s="4" t="s">
        <v>12</v>
      </c>
      <c r="G75" s="55">
        <f>+Tabla43[[#This Row],[CANTIDAD1]]+Tabla43[[#This Row],[CANTIDAD2]]+Q75+S75</f>
        <v>0</v>
      </c>
      <c r="H75" s="8">
        <f>Tabla43[[#This Row],[VALOR UNITARIO INCLUIDO IMPUESTO]]/1.19</f>
        <v>43275</v>
      </c>
      <c r="I75" s="9">
        <v>0.19</v>
      </c>
      <c r="J75" s="8">
        <f>Tabla43[[#This Row],[VALOR UNITARIO]]*Tabla43[[#This Row],[IMPUESTO]]</f>
        <v>8222.25</v>
      </c>
      <c r="K75" s="8">
        <v>51497.25</v>
      </c>
      <c r="L75" s="56">
        <f>+Tabla43[[#This Row],[VALOR UNITARIO INCLUIDO IMPUESTO]]*Tabla43[[#This Row],[CANTIDAD]]</f>
        <v>0</v>
      </c>
      <c r="M75" s="7"/>
      <c r="N75" s="34">
        <f>+Tabla43[[#This Row],[VALOR UNITARIO INCLUIDO IMPUESTO]]*Tabla43[[#This Row],[CANTIDAD1]]</f>
        <v>0</v>
      </c>
      <c r="O75" s="38"/>
      <c r="P75" s="41">
        <f>+Tabla43[[#This Row],[VALOR UNITARIO INCLUIDO IMPUESTO]]*O75</f>
        <v>0</v>
      </c>
      <c r="Q75" s="43"/>
      <c r="R75" s="41">
        <f>+Tabla43[[#This Row],[VALOR UNITARIO INCLUIDO IMPUESTO]]*Q75</f>
        <v>0</v>
      </c>
      <c r="S75" s="43"/>
      <c r="T75" s="41">
        <f>+Tabla43[[#This Row],[VALOR UNITARIO INCLUIDO IMPUESTO]]*S75</f>
        <v>0</v>
      </c>
    </row>
    <row r="76" spans="2:20" ht="48" x14ac:dyDescent="0.2">
      <c r="B76" s="3">
        <v>74</v>
      </c>
      <c r="C76" s="4">
        <v>50112011</v>
      </c>
      <c r="D76" s="5" t="s">
        <v>131</v>
      </c>
      <c r="E76" s="6" t="s">
        <v>132</v>
      </c>
      <c r="F76" s="4" t="s">
        <v>19</v>
      </c>
      <c r="G76" s="55">
        <f>+Tabla43[[#This Row],[CANTIDAD1]]+Tabla43[[#This Row],[CANTIDAD2]]+Q76+S76</f>
        <v>0</v>
      </c>
      <c r="H76" s="8">
        <f>Tabla43[[#This Row],[VALOR UNITARIO INCLUIDO IMPUESTO]]/1.19</f>
        <v>35590</v>
      </c>
      <c r="I76" s="9">
        <v>0.19</v>
      </c>
      <c r="J76" s="8">
        <f>Tabla43[[#This Row],[VALOR UNITARIO]]*Tabla43[[#This Row],[IMPUESTO]]</f>
        <v>6762.1</v>
      </c>
      <c r="K76" s="8">
        <v>42352.1</v>
      </c>
      <c r="L76" s="56">
        <f>+Tabla43[[#This Row],[VALOR UNITARIO INCLUIDO IMPUESTO]]*Tabla43[[#This Row],[CANTIDAD]]</f>
        <v>0</v>
      </c>
      <c r="M76" s="7"/>
      <c r="N76" s="34">
        <f>+Tabla43[[#This Row],[VALOR UNITARIO INCLUIDO IMPUESTO]]*Tabla43[[#This Row],[CANTIDAD1]]</f>
        <v>0</v>
      </c>
      <c r="O76" s="38"/>
      <c r="P76" s="42">
        <f>+Tabla43[[#This Row],[VALOR UNITARIO INCLUIDO IMPUESTO]]*O76</f>
        <v>0</v>
      </c>
      <c r="Q76" s="44"/>
      <c r="R76" s="42">
        <f>+Tabla43[[#This Row],[VALOR UNITARIO INCLUIDO IMPUESTO]]*Q76</f>
        <v>0</v>
      </c>
      <c r="S76" s="44"/>
      <c r="T76" s="42">
        <f>+Tabla43[[#This Row],[VALOR UNITARIO INCLUIDO IMPUESTO]]*S76</f>
        <v>0</v>
      </c>
    </row>
    <row r="77" spans="2:20" ht="32" x14ac:dyDescent="0.2">
      <c r="B77" s="3">
        <v>75</v>
      </c>
      <c r="C77" s="4">
        <v>50112011</v>
      </c>
      <c r="D77" s="5" t="s">
        <v>133</v>
      </c>
      <c r="E77" s="6" t="s">
        <v>134</v>
      </c>
      <c r="F77" s="4" t="s">
        <v>19</v>
      </c>
      <c r="G77" s="55">
        <f>+Tabla43[[#This Row],[CANTIDAD1]]+Tabla43[[#This Row],[CANTIDAD2]]+Q77+S77</f>
        <v>0</v>
      </c>
      <c r="H77" s="8">
        <f>Tabla43[[#This Row],[VALOR UNITARIO INCLUIDO IMPUESTO]]/1.19</f>
        <v>38800</v>
      </c>
      <c r="I77" s="9">
        <v>0.19</v>
      </c>
      <c r="J77" s="8">
        <f>Tabla43[[#This Row],[VALOR UNITARIO]]*Tabla43[[#This Row],[IMPUESTO]]</f>
        <v>7372</v>
      </c>
      <c r="K77" s="8">
        <v>46172</v>
      </c>
      <c r="L77" s="56">
        <f>+Tabla43[[#This Row],[VALOR UNITARIO INCLUIDO IMPUESTO]]*Tabla43[[#This Row],[CANTIDAD]]</f>
        <v>0</v>
      </c>
      <c r="M77" s="7"/>
      <c r="N77" s="34">
        <f>+Tabla43[[#This Row],[VALOR UNITARIO INCLUIDO IMPUESTO]]*Tabla43[[#This Row],[CANTIDAD1]]</f>
        <v>0</v>
      </c>
      <c r="O77" s="38"/>
      <c r="P77" s="41">
        <f>+Tabla43[[#This Row],[VALOR UNITARIO INCLUIDO IMPUESTO]]*O77</f>
        <v>0</v>
      </c>
      <c r="Q77" s="43"/>
      <c r="R77" s="41">
        <f>+Tabla43[[#This Row],[VALOR UNITARIO INCLUIDO IMPUESTO]]*Q77</f>
        <v>0</v>
      </c>
      <c r="S77" s="43"/>
      <c r="T77" s="41">
        <f>+Tabla43[[#This Row],[VALOR UNITARIO INCLUIDO IMPUESTO]]*S77</f>
        <v>0</v>
      </c>
    </row>
    <row r="78" spans="2:20" ht="16" x14ac:dyDescent="0.2">
      <c r="B78" s="3">
        <v>76</v>
      </c>
      <c r="C78" s="4">
        <v>50111516</v>
      </c>
      <c r="D78" s="5" t="s">
        <v>135</v>
      </c>
      <c r="E78" s="6" t="s">
        <v>136</v>
      </c>
      <c r="F78" s="4" t="s">
        <v>12</v>
      </c>
      <c r="G78" s="55">
        <f>+Tabla43[[#This Row],[CANTIDAD1]]+Tabla43[[#This Row],[CANTIDAD2]]+Q78+S78</f>
        <v>0</v>
      </c>
      <c r="H78" s="8">
        <f>Tabla43[[#This Row],[VALOR UNITARIO INCLUIDO IMPUESTO]]/1.19</f>
        <v>84910</v>
      </c>
      <c r="I78" s="9">
        <v>0.19</v>
      </c>
      <c r="J78" s="8">
        <f>Tabla43[[#This Row],[VALOR UNITARIO]]*Tabla43[[#This Row],[IMPUESTO]]</f>
        <v>16132.9</v>
      </c>
      <c r="K78" s="8">
        <v>101042.9</v>
      </c>
      <c r="L78" s="56">
        <f>+Tabla43[[#This Row],[VALOR UNITARIO INCLUIDO IMPUESTO]]*Tabla43[[#This Row],[CANTIDAD]]</f>
        <v>0</v>
      </c>
      <c r="M78" s="7"/>
      <c r="N78" s="34">
        <f>+Tabla43[[#This Row],[VALOR UNITARIO INCLUIDO IMPUESTO]]*Tabla43[[#This Row],[CANTIDAD1]]</f>
        <v>0</v>
      </c>
      <c r="O78" s="38"/>
      <c r="P78" s="42">
        <f>+Tabla43[[#This Row],[VALOR UNITARIO INCLUIDO IMPUESTO]]*O78</f>
        <v>0</v>
      </c>
      <c r="Q78" s="43"/>
      <c r="R78" s="42">
        <f>+Tabla43[[#This Row],[VALOR UNITARIO INCLUIDO IMPUESTO]]*Q78</f>
        <v>0</v>
      </c>
      <c r="S78" s="43"/>
      <c r="T78" s="42">
        <f>+Tabla43[[#This Row],[VALOR UNITARIO INCLUIDO IMPUESTO]]*S78</f>
        <v>0</v>
      </c>
    </row>
    <row r="79" spans="2:20" ht="32" x14ac:dyDescent="0.2">
      <c r="B79" s="3">
        <v>77</v>
      </c>
      <c r="C79" s="4">
        <v>50111516</v>
      </c>
      <c r="D79" s="5" t="s">
        <v>137</v>
      </c>
      <c r="E79" s="6" t="s">
        <v>138</v>
      </c>
      <c r="F79" s="4" t="s">
        <v>19</v>
      </c>
      <c r="G79" s="55">
        <f>+Tabla43[[#This Row],[CANTIDAD1]]+Tabla43[[#This Row],[CANTIDAD2]]+Q79+S79</f>
        <v>4.5999999999999996</v>
      </c>
      <c r="H79" s="8">
        <v>28145</v>
      </c>
      <c r="I79" s="9">
        <v>0.19</v>
      </c>
      <c r="J79" s="8">
        <f>Tabla43[[#This Row],[VALOR UNITARIO]]*Tabla43[[#This Row],[IMPUESTO]]</f>
        <v>5347.55</v>
      </c>
      <c r="K79" s="8">
        <f>+Tabla43[[#This Row],[VALOR UNITARIO]]+Tabla43[[#This Row],[IMPUESTO2]]</f>
        <v>33492.550000000003</v>
      </c>
      <c r="L79" s="56">
        <f>+Tabla43[[#This Row],[VALOR UNITARIO INCLUIDO IMPUESTO]]*Tabla43[[#This Row],[CANTIDAD]]</f>
        <v>154065.73000000001</v>
      </c>
      <c r="M79" s="7">
        <v>4.5999999999999996</v>
      </c>
      <c r="N79" s="34">
        <f>+Tabla43[[#This Row],[VALOR UNITARIO INCLUIDO IMPUESTO]]*Tabla43[[#This Row],[CANTIDAD1]]</f>
        <v>154065.73000000001</v>
      </c>
      <c r="O79" s="38"/>
      <c r="P79" s="41">
        <f>+Tabla43[[#This Row],[VALOR UNITARIO INCLUIDO IMPUESTO]]*O79</f>
        <v>0</v>
      </c>
      <c r="Q79" s="44"/>
      <c r="R79" s="41">
        <f>+Tabla43[[#This Row],[VALOR UNITARIO INCLUIDO IMPUESTO]]*Q79</f>
        <v>0</v>
      </c>
      <c r="S79" s="44"/>
      <c r="T79" s="41">
        <f>+Tabla43[[#This Row],[VALOR UNITARIO INCLUIDO IMPUESTO]]*S79</f>
        <v>0</v>
      </c>
    </row>
    <row r="80" spans="2:20" ht="48" x14ac:dyDescent="0.2">
      <c r="B80" s="3">
        <v>78</v>
      </c>
      <c r="C80" s="4">
        <v>50111516</v>
      </c>
      <c r="D80" s="5" t="s">
        <v>139</v>
      </c>
      <c r="E80" s="6" t="s">
        <v>140</v>
      </c>
      <c r="F80" s="4" t="s">
        <v>19</v>
      </c>
      <c r="G80" s="55">
        <f>+Tabla43[[#This Row],[CANTIDAD1]]+Tabla43[[#This Row],[CANTIDAD2]]+Q80+S80</f>
        <v>0</v>
      </c>
      <c r="H80" s="8">
        <f>Tabla43[[#This Row],[VALOR UNITARIO INCLUIDO IMPUESTO]]/1.19</f>
        <v>36150</v>
      </c>
      <c r="I80" s="9">
        <v>0.19</v>
      </c>
      <c r="J80" s="8">
        <f>Tabla43[[#This Row],[VALOR UNITARIO]]*Tabla43[[#This Row],[IMPUESTO]]</f>
        <v>6868.5</v>
      </c>
      <c r="K80" s="8">
        <v>43018.5</v>
      </c>
      <c r="L80" s="56">
        <f>+Tabla43[[#This Row],[VALOR UNITARIO INCLUIDO IMPUESTO]]*Tabla43[[#This Row],[CANTIDAD]]</f>
        <v>0</v>
      </c>
      <c r="M80" s="7"/>
      <c r="N80" s="34">
        <f>+Tabla43[[#This Row],[VALOR UNITARIO INCLUIDO IMPUESTO]]*Tabla43[[#This Row],[CANTIDAD1]]</f>
        <v>0</v>
      </c>
      <c r="O80" s="38"/>
      <c r="P80" s="42">
        <f>+Tabla43[[#This Row],[VALOR UNITARIO INCLUIDO IMPUESTO]]*O80</f>
        <v>0</v>
      </c>
      <c r="Q80" s="43"/>
      <c r="R80" s="42">
        <f>+Tabla43[[#This Row],[VALOR UNITARIO INCLUIDO IMPUESTO]]*Q80</f>
        <v>0</v>
      </c>
      <c r="S80" s="43"/>
      <c r="T80" s="42">
        <f>+Tabla43[[#This Row],[VALOR UNITARIO INCLUIDO IMPUESTO]]*S80</f>
        <v>0</v>
      </c>
    </row>
    <row r="81" spans="2:20" ht="32" x14ac:dyDescent="0.2">
      <c r="B81" s="3">
        <v>79</v>
      </c>
      <c r="C81" s="4">
        <v>50111516</v>
      </c>
      <c r="D81" s="5" t="s">
        <v>141</v>
      </c>
      <c r="E81" s="6" t="s">
        <v>142</v>
      </c>
      <c r="F81" s="4" t="s">
        <v>19</v>
      </c>
      <c r="G81" s="55">
        <f>+Tabla43[[#This Row],[CANTIDAD1]]+Tabla43[[#This Row],[CANTIDAD2]]+Q81+S81</f>
        <v>0</v>
      </c>
      <c r="H81" s="8">
        <f>Tabla43[[#This Row],[VALOR UNITARIO INCLUIDO IMPUESTO]]/1.19</f>
        <v>90820</v>
      </c>
      <c r="I81" s="9">
        <v>0.19</v>
      </c>
      <c r="J81" s="8">
        <f>Tabla43[[#This Row],[VALOR UNITARIO]]*Tabla43[[#This Row],[IMPUESTO]]</f>
        <v>17255.8</v>
      </c>
      <c r="K81" s="8">
        <v>108075.8</v>
      </c>
      <c r="L81" s="56">
        <f>+Tabla43[[#This Row],[VALOR UNITARIO INCLUIDO IMPUESTO]]*Tabla43[[#This Row],[CANTIDAD]]</f>
        <v>0</v>
      </c>
      <c r="M81" s="7"/>
      <c r="N81" s="34">
        <f>+Tabla43[[#This Row],[VALOR UNITARIO INCLUIDO IMPUESTO]]*Tabla43[[#This Row],[CANTIDAD1]]</f>
        <v>0</v>
      </c>
      <c r="O81" s="38"/>
      <c r="P81" s="41">
        <f>+Tabla43[[#This Row],[VALOR UNITARIO INCLUIDO IMPUESTO]]*O81</f>
        <v>0</v>
      </c>
      <c r="Q81" s="44"/>
      <c r="R81" s="41">
        <f>+Tabla43[[#This Row],[VALOR UNITARIO INCLUIDO IMPUESTO]]*Q81</f>
        <v>0</v>
      </c>
      <c r="S81" s="44"/>
      <c r="T81" s="41">
        <f>+Tabla43[[#This Row],[VALOR UNITARIO INCLUIDO IMPUESTO]]*S81</f>
        <v>0</v>
      </c>
    </row>
    <row r="82" spans="2:20" ht="16" x14ac:dyDescent="0.2">
      <c r="B82" s="3">
        <v>80</v>
      </c>
      <c r="C82" s="4">
        <v>50111513</v>
      </c>
      <c r="D82" s="5" t="s">
        <v>143</v>
      </c>
      <c r="E82" s="6" t="s">
        <v>143</v>
      </c>
      <c r="F82" s="4" t="s">
        <v>12</v>
      </c>
      <c r="G82" s="55">
        <f>+Tabla43[[#This Row],[CANTIDAD1]]+Tabla43[[#This Row],[CANTIDAD2]]+Q82+S82</f>
        <v>8</v>
      </c>
      <c r="H82" s="8">
        <v>47595</v>
      </c>
      <c r="I82" s="9">
        <v>0</v>
      </c>
      <c r="J82" s="8">
        <v>0</v>
      </c>
      <c r="K82" s="8">
        <v>47595</v>
      </c>
      <c r="L82" s="56">
        <f>+Tabla43[[#This Row],[VALOR UNITARIO INCLUIDO IMPUESTO]]*Tabla43[[#This Row],[CANTIDAD]]</f>
        <v>380760</v>
      </c>
      <c r="M82" s="7"/>
      <c r="N82" s="34">
        <f>+Tabla43[[#This Row],[VALOR UNITARIO INCLUIDO IMPUESTO]]*Tabla43[[#This Row],[CANTIDAD1]]</f>
        <v>0</v>
      </c>
      <c r="O82" s="38">
        <v>3</v>
      </c>
      <c r="P82" s="42">
        <f>+Tabla43[[#This Row],[VALOR UNITARIO INCLUIDO IMPUESTO]]*O82</f>
        <v>142785</v>
      </c>
      <c r="Q82" s="43">
        <v>5</v>
      </c>
      <c r="R82" s="42">
        <f>+Tabla43[[#This Row],[VALOR UNITARIO INCLUIDO IMPUESTO]]*Q82</f>
        <v>237975</v>
      </c>
      <c r="S82" s="43"/>
      <c r="T82" s="42">
        <f>+Tabla43[[#This Row],[VALOR UNITARIO INCLUIDO IMPUESTO]]*S82</f>
        <v>0</v>
      </c>
    </row>
    <row r="83" spans="2:20" ht="16" x14ac:dyDescent="0.2">
      <c r="B83" s="3">
        <v>81</v>
      </c>
      <c r="C83" s="4">
        <v>50121500</v>
      </c>
      <c r="D83" s="5" t="s">
        <v>144</v>
      </c>
      <c r="E83" s="6" t="s">
        <v>145</v>
      </c>
      <c r="F83" s="4" t="s">
        <v>12</v>
      </c>
      <c r="G83" s="55">
        <f>+Tabla43[[#This Row],[CANTIDAD1]]+Tabla43[[#This Row],[CANTIDAD2]]+Q83+S83</f>
        <v>2</v>
      </c>
      <c r="H83" s="8">
        <v>40250</v>
      </c>
      <c r="I83" s="9">
        <v>0</v>
      </c>
      <c r="J83" s="8">
        <v>0</v>
      </c>
      <c r="K83" s="8">
        <v>40250</v>
      </c>
      <c r="L83" s="56">
        <f>+Tabla43[[#This Row],[VALOR UNITARIO INCLUIDO IMPUESTO]]*Tabla43[[#This Row],[CANTIDAD]]</f>
        <v>80500</v>
      </c>
      <c r="M83" s="7">
        <v>2</v>
      </c>
      <c r="N83" s="34">
        <f>+Tabla43[[#This Row],[VALOR UNITARIO INCLUIDO IMPUESTO]]*Tabla43[[#This Row],[CANTIDAD1]]</f>
        <v>80500</v>
      </c>
      <c r="O83" s="38"/>
      <c r="P83" s="41">
        <f>+Tabla43[[#This Row],[VALOR UNITARIO INCLUIDO IMPUESTO]]*O83</f>
        <v>0</v>
      </c>
      <c r="Q83" s="43"/>
      <c r="R83" s="41">
        <f>+Tabla43[[#This Row],[VALOR UNITARIO INCLUIDO IMPUESTO]]*Q83</f>
        <v>0</v>
      </c>
      <c r="S83" s="43"/>
      <c r="T83" s="41">
        <f>+Tabla43[[#This Row],[VALOR UNITARIO INCLUIDO IMPUESTO]]*S83</f>
        <v>0</v>
      </c>
    </row>
    <row r="84" spans="2:20" ht="16" x14ac:dyDescent="0.2">
      <c r="B84" s="3">
        <v>82</v>
      </c>
      <c r="C84" s="4">
        <v>50121600</v>
      </c>
      <c r="D84" s="5" t="s">
        <v>146</v>
      </c>
      <c r="E84" s="6" t="s">
        <v>146</v>
      </c>
      <c r="F84" s="4" t="s">
        <v>12</v>
      </c>
      <c r="G84" s="55">
        <f>+Tabla43[[#This Row],[CANTIDAD1]]+Tabla43[[#This Row],[CANTIDAD2]]+Q84+S84</f>
        <v>2.7</v>
      </c>
      <c r="H84" s="8">
        <v>181300</v>
      </c>
      <c r="I84" s="9">
        <v>0</v>
      </c>
      <c r="J84" s="8">
        <v>0</v>
      </c>
      <c r="K84" s="8">
        <v>181300</v>
      </c>
      <c r="L84" s="56">
        <f>+Tabla43[[#This Row],[VALOR UNITARIO INCLUIDO IMPUESTO]]*Tabla43[[#This Row],[CANTIDAD]]</f>
        <v>489510.00000000006</v>
      </c>
      <c r="M84" s="7">
        <v>1.5</v>
      </c>
      <c r="N84" s="34">
        <f>+Tabla43[[#This Row],[VALOR UNITARIO INCLUIDO IMPUESTO]]*Tabla43[[#This Row],[CANTIDAD1]]</f>
        <v>271950</v>
      </c>
      <c r="O84" s="38"/>
      <c r="P84" s="42">
        <f>+Tabla43[[#This Row],[VALOR UNITARIO INCLUIDO IMPUESTO]]*O84</f>
        <v>0</v>
      </c>
      <c r="Q84" s="44">
        <v>1.2</v>
      </c>
      <c r="R84" s="42">
        <f>+Tabla43[[#This Row],[VALOR UNITARIO INCLUIDO IMPUESTO]]*Q84</f>
        <v>217560</v>
      </c>
      <c r="S84" s="44"/>
      <c r="T84" s="42">
        <f>+Tabla43[[#This Row],[VALOR UNITARIO INCLUIDO IMPUESTO]]*S84</f>
        <v>0</v>
      </c>
    </row>
    <row r="85" spans="2:20" ht="32" x14ac:dyDescent="0.2">
      <c r="B85" s="3">
        <v>83</v>
      </c>
      <c r="C85" s="4">
        <v>50121600</v>
      </c>
      <c r="D85" s="5" t="s">
        <v>147</v>
      </c>
      <c r="E85" s="6" t="s">
        <v>148</v>
      </c>
      <c r="F85" s="4" t="s">
        <v>12</v>
      </c>
      <c r="G85" s="55">
        <f>+Tabla43[[#This Row],[CANTIDAD1]]+Tabla43[[#This Row],[CANTIDAD2]]+Q85+S85</f>
        <v>0.75</v>
      </c>
      <c r="H85" s="8">
        <v>215950</v>
      </c>
      <c r="I85" s="9">
        <v>0</v>
      </c>
      <c r="J85" s="8">
        <v>0</v>
      </c>
      <c r="K85" s="8">
        <v>215950</v>
      </c>
      <c r="L85" s="56">
        <f>+Tabla43[[#This Row],[VALOR UNITARIO INCLUIDO IMPUESTO]]*Tabla43[[#This Row],[CANTIDAD]]</f>
        <v>161962.5</v>
      </c>
      <c r="M85" s="7"/>
      <c r="N85" s="34">
        <f>+Tabla43[[#This Row],[VALOR UNITARIO INCLUIDO IMPUESTO]]*Tabla43[[#This Row],[CANTIDAD1]]</f>
        <v>0</v>
      </c>
      <c r="O85" s="38"/>
      <c r="P85" s="41">
        <f>+Tabla43[[#This Row],[VALOR UNITARIO INCLUIDO IMPUESTO]]*O85</f>
        <v>0</v>
      </c>
      <c r="Q85" s="49">
        <v>0.75</v>
      </c>
      <c r="R85" s="41">
        <f>+Tabla43[[#This Row],[VALOR UNITARIO INCLUIDO IMPUESTO]]*Q85</f>
        <v>161962.5</v>
      </c>
      <c r="S85" s="49"/>
      <c r="T85" s="41">
        <f>+Tabla43[[#This Row],[VALOR UNITARIO INCLUIDO IMPUESTO]]*S85</f>
        <v>0</v>
      </c>
    </row>
    <row r="86" spans="2:20" ht="16" x14ac:dyDescent="0.2">
      <c r="B86" s="3">
        <v>84</v>
      </c>
      <c r="C86" s="4">
        <v>50121600</v>
      </c>
      <c r="D86" s="5" t="s">
        <v>149</v>
      </c>
      <c r="E86" s="6" t="s">
        <v>150</v>
      </c>
      <c r="F86" s="4" t="s">
        <v>12</v>
      </c>
      <c r="G86" s="55">
        <f>+Tabla43[[#This Row],[CANTIDAD1]]+Tabla43[[#This Row],[CANTIDAD2]]+Q86+S86</f>
        <v>0</v>
      </c>
      <c r="H86" s="8">
        <v>203450</v>
      </c>
      <c r="I86" s="9">
        <v>0</v>
      </c>
      <c r="J86" s="8">
        <v>0</v>
      </c>
      <c r="K86" s="8">
        <v>203450</v>
      </c>
      <c r="L86" s="56">
        <f>+Tabla43[[#This Row],[VALOR UNITARIO INCLUIDO IMPUESTO]]*Tabla43[[#This Row],[CANTIDAD]]</f>
        <v>0</v>
      </c>
      <c r="M86" s="7"/>
      <c r="N86" s="34">
        <f>+Tabla43[[#This Row],[VALOR UNITARIO INCLUIDO IMPUESTO]]*Tabla43[[#This Row],[CANTIDAD1]]</f>
        <v>0</v>
      </c>
      <c r="O86" s="38"/>
      <c r="P86" s="42">
        <f>+Tabla43[[#This Row],[VALOR UNITARIO INCLUIDO IMPUESTO]]*O86</f>
        <v>0</v>
      </c>
      <c r="Q86" s="44"/>
      <c r="R86" s="42">
        <f>+Tabla43[[#This Row],[VALOR UNITARIO INCLUIDO IMPUESTO]]*Q86</f>
        <v>0</v>
      </c>
      <c r="S86" s="44"/>
      <c r="T86" s="42">
        <f>+Tabla43[[#This Row],[VALOR UNITARIO INCLUIDO IMPUESTO]]*S86</f>
        <v>0</v>
      </c>
    </row>
    <row r="87" spans="2:20" ht="16" x14ac:dyDescent="0.2">
      <c r="B87" s="3">
        <v>85</v>
      </c>
      <c r="C87" s="4">
        <v>50111513</v>
      </c>
      <c r="D87" s="5" t="s">
        <v>151</v>
      </c>
      <c r="E87" s="6" t="s">
        <v>152</v>
      </c>
      <c r="F87" s="4" t="s">
        <v>12</v>
      </c>
      <c r="G87" s="55">
        <f>+Tabla43[[#This Row],[CANTIDAD1]]+Tabla43[[#This Row],[CANTIDAD2]]+Q87+S87</f>
        <v>0</v>
      </c>
      <c r="H87" s="8">
        <v>75600</v>
      </c>
      <c r="I87" s="9">
        <v>0</v>
      </c>
      <c r="J87" s="8">
        <v>0</v>
      </c>
      <c r="K87" s="8">
        <v>75600</v>
      </c>
      <c r="L87" s="56">
        <f>+Tabla43[[#This Row],[VALOR UNITARIO INCLUIDO IMPUESTO]]*Tabla43[[#This Row],[CANTIDAD]]</f>
        <v>0</v>
      </c>
      <c r="M87" s="7"/>
      <c r="N87" s="34">
        <f>+Tabla43[[#This Row],[VALOR UNITARIO INCLUIDO IMPUESTO]]*Tabla43[[#This Row],[CANTIDAD1]]</f>
        <v>0</v>
      </c>
      <c r="O87" s="38"/>
      <c r="P87" s="41">
        <f>+Tabla43[[#This Row],[VALOR UNITARIO INCLUIDO IMPUESTO]]*O87</f>
        <v>0</v>
      </c>
      <c r="Q87" s="43"/>
      <c r="R87" s="41">
        <f>+Tabla43[[#This Row],[VALOR UNITARIO INCLUIDO IMPUESTO]]*Q87</f>
        <v>0</v>
      </c>
      <c r="S87" s="43"/>
      <c r="T87" s="41">
        <f>+Tabla43[[#This Row],[VALOR UNITARIO INCLUIDO IMPUESTO]]*S87</f>
        <v>0</v>
      </c>
    </row>
    <row r="88" spans="2:20" ht="16" x14ac:dyDescent="0.2">
      <c r="B88" s="3">
        <v>86</v>
      </c>
      <c r="C88" s="4">
        <v>50111513</v>
      </c>
      <c r="D88" s="5" t="s">
        <v>153</v>
      </c>
      <c r="E88" s="6" t="s">
        <v>153</v>
      </c>
      <c r="F88" s="4" t="s">
        <v>12</v>
      </c>
      <c r="G88" s="55">
        <f>+Tabla43[[#This Row],[CANTIDAD1]]+Tabla43[[#This Row],[CANTIDAD2]]+Q88+S88</f>
        <v>0</v>
      </c>
      <c r="H88" s="8">
        <v>48200</v>
      </c>
      <c r="I88" s="9">
        <v>0</v>
      </c>
      <c r="J88" s="8">
        <v>0</v>
      </c>
      <c r="K88" s="8">
        <v>48200</v>
      </c>
      <c r="L88" s="56">
        <f>+Tabla43[[#This Row],[VALOR UNITARIO INCLUIDO IMPUESTO]]*Tabla43[[#This Row],[CANTIDAD]]</f>
        <v>0</v>
      </c>
      <c r="M88" s="7"/>
      <c r="N88" s="34">
        <f>+Tabla43[[#This Row],[VALOR UNITARIO INCLUIDO IMPUESTO]]*Tabla43[[#This Row],[CANTIDAD1]]</f>
        <v>0</v>
      </c>
      <c r="O88" s="38"/>
      <c r="P88" s="42">
        <f>+Tabla43[[#This Row],[VALOR UNITARIO INCLUIDO IMPUESTO]]*O88</f>
        <v>0</v>
      </c>
      <c r="Q88" s="43"/>
      <c r="R88" s="42">
        <f>+Tabla43[[#This Row],[VALOR UNITARIO INCLUIDO IMPUESTO]]*Q88</f>
        <v>0</v>
      </c>
      <c r="S88" s="43"/>
      <c r="T88" s="42">
        <f>+Tabla43[[#This Row],[VALOR UNITARIO INCLUIDO IMPUESTO]]*S88</f>
        <v>0</v>
      </c>
    </row>
    <row r="89" spans="2:20" ht="16" x14ac:dyDescent="0.2">
      <c r="B89" s="3">
        <v>87</v>
      </c>
      <c r="C89" s="4">
        <v>50121500</v>
      </c>
      <c r="D89" s="5" t="s">
        <v>154</v>
      </c>
      <c r="E89" s="6" t="s">
        <v>154</v>
      </c>
      <c r="F89" s="4" t="s">
        <v>12</v>
      </c>
      <c r="G89" s="55">
        <f>+Tabla43[[#This Row],[CANTIDAD1]]+Tabla43[[#This Row],[CANTIDAD2]]+Q89+S89</f>
        <v>0</v>
      </c>
      <c r="H89" s="8">
        <v>50180</v>
      </c>
      <c r="I89" s="9">
        <v>0</v>
      </c>
      <c r="J89" s="8">
        <v>0</v>
      </c>
      <c r="K89" s="8">
        <v>50180</v>
      </c>
      <c r="L89" s="56">
        <f>+Tabla43[[#This Row],[VALOR UNITARIO INCLUIDO IMPUESTO]]*Tabla43[[#This Row],[CANTIDAD]]</f>
        <v>0</v>
      </c>
      <c r="M89" s="7"/>
      <c r="N89" s="34">
        <f>+Tabla43[[#This Row],[VALOR UNITARIO INCLUIDO IMPUESTO]]*Tabla43[[#This Row],[CANTIDAD1]]</f>
        <v>0</v>
      </c>
      <c r="O89" s="38"/>
      <c r="P89" s="41">
        <f>+Tabla43[[#This Row],[VALOR UNITARIO INCLUIDO IMPUESTO]]*O89</f>
        <v>0</v>
      </c>
      <c r="Q89" s="44"/>
      <c r="R89" s="41">
        <f>+Tabla43[[#This Row],[VALOR UNITARIO INCLUIDO IMPUESTO]]*Q89</f>
        <v>0</v>
      </c>
      <c r="S89" s="44"/>
      <c r="T89" s="41">
        <f>+Tabla43[[#This Row],[VALOR UNITARIO INCLUIDO IMPUESTO]]*S89</f>
        <v>0</v>
      </c>
    </row>
    <row r="90" spans="2:20" ht="16" x14ac:dyDescent="0.2">
      <c r="B90" s="3">
        <v>88</v>
      </c>
      <c r="C90" s="4">
        <v>50111513</v>
      </c>
      <c r="D90" s="5" t="s">
        <v>155</v>
      </c>
      <c r="E90" s="6" t="s">
        <v>156</v>
      </c>
      <c r="F90" s="4" t="s">
        <v>12</v>
      </c>
      <c r="G90" s="55">
        <f>+Tabla43[[#This Row],[CANTIDAD1]]+Tabla43[[#This Row],[CANTIDAD2]]+Q90+S90</f>
        <v>1.75</v>
      </c>
      <c r="H90" s="8">
        <v>88215</v>
      </c>
      <c r="I90" s="9">
        <v>0</v>
      </c>
      <c r="J90" s="8">
        <v>0</v>
      </c>
      <c r="K90" s="8">
        <v>88215</v>
      </c>
      <c r="L90" s="56">
        <f>+Tabla43[[#This Row],[VALOR UNITARIO INCLUIDO IMPUESTO]]*Tabla43[[#This Row],[CANTIDAD]]</f>
        <v>154376.25</v>
      </c>
      <c r="M90" s="7"/>
      <c r="N90" s="34">
        <f>+Tabla43[[#This Row],[VALOR UNITARIO INCLUIDO IMPUESTO]]*Tabla43[[#This Row],[CANTIDAD1]]</f>
        <v>0</v>
      </c>
      <c r="O90" s="38">
        <v>1.75</v>
      </c>
      <c r="P90" s="42">
        <f>+Tabla43[[#This Row],[VALOR UNITARIO INCLUIDO IMPUESTO]]*O90</f>
        <v>154376.25</v>
      </c>
      <c r="Q90" s="43"/>
      <c r="R90" s="42">
        <f>+Tabla43[[#This Row],[VALOR UNITARIO INCLUIDO IMPUESTO]]*Q90</f>
        <v>0</v>
      </c>
      <c r="S90" s="43"/>
      <c r="T90" s="42">
        <f>+Tabla43[[#This Row],[VALOR UNITARIO INCLUIDO IMPUESTO]]*S90</f>
        <v>0</v>
      </c>
    </row>
    <row r="91" spans="2:20" ht="16" x14ac:dyDescent="0.2">
      <c r="B91" s="3">
        <v>89</v>
      </c>
      <c r="C91" s="4">
        <v>50111514</v>
      </c>
      <c r="D91" s="5" t="s">
        <v>157</v>
      </c>
      <c r="E91" s="6" t="s">
        <v>157</v>
      </c>
      <c r="F91" s="4" t="s">
        <v>12</v>
      </c>
      <c r="G91" s="55">
        <f>+Tabla43[[#This Row],[CANTIDAD1]]+Tabla43[[#This Row],[CANTIDAD2]]+Q91+S91</f>
        <v>36.299999999999997</v>
      </c>
      <c r="H91" s="8">
        <v>58600</v>
      </c>
      <c r="I91" s="9">
        <v>0</v>
      </c>
      <c r="J91" s="8">
        <v>0</v>
      </c>
      <c r="K91" s="8">
        <v>58600</v>
      </c>
      <c r="L91" s="56">
        <f>+Tabla43[[#This Row],[VALOR UNITARIO INCLUIDO IMPUESTO]]*Tabla43[[#This Row],[CANTIDAD]]</f>
        <v>2127180</v>
      </c>
      <c r="M91" s="7"/>
      <c r="N91" s="34">
        <f>+Tabla43[[#This Row],[VALOR UNITARIO INCLUIDO IMPUESTO]]*Tabla43[[#This Row],[CANTIDAD1]]</f>
        <v>0</v>
      </c>
      <c r="O91" s="38">
        <v>2.2999999999999998</v>
      </c>
      <c r="P91" s="41">
        <f>+Tabla43[[#This Row],[VALOR UNITARIO INCLUIDO IMPUESTO]]*O91</f>
        <v>134780</v>
      </c>
      <c r="Q91" s="44">
        <v>4</v>
      </c>
      <c r="R91" s="41">
        <f>+Tabla43[[#This Row],[VALOR UNITARIO INCLUIDO IMPUESTO]]*Q91</f>
        <v>234400</v>
      </c>
      <c r="S91" s="44">
        <v>30</v>
      </c>
      <c r="T91" s="41">
        <f>+Tabla43[[#This Row],[VALOR UNITARIO INCLUIDO IMPUESTO]]*S91</f>
        <v>1758000</v>
      </c>
    </row>
    <row r="92" spans="2:20" ht="16" x14ac:dyDescent="0.2">
      <c r="B92" s="3">
        <v>90</v>
      </c>
      <c r="C92" s="4">
        <v>50111514</v>
      </c>
      <c r="D92" s="5" t="s">
        <v>158</v>
      </c>
      <c r="E92" s="6" t="s">
        <v>159</v>
      </c>
      <c r="F92" s="4" t="s">
        <v>12</v>
      </c>
      <c r="G92" s="55">
        <f>+Tabla43[[#This Row],[CANTIDAD1]]+Tabla43[[#This Row],[CANTIDAD2]]+Q92+S92</f>
        <v>0</v>
      </c>
      <c r="H92" s="8">
        <v>58600</v>
      </c>
      <c r="I92" s="9">
        <v>0</v>
      </c>
      <c r="J92" s="8">
        <v>0</v>
      </c>
      <c r="K92" s="8">
        <v>58600</v>
      </c>
      <c r="L92" s="56">
        <f>+Tabla43[[#This Row],[VALOR UNITARIO INCLUIDO IMPUESTO]]*Tabla43[[#This Row],[CANTIDAD]]</f>
        <v>0</v>
      </c>
      <c r="M92" s="7"/>
      <c r="N92" s="34">
        <f>+Tabla43[[#This Row],[VALOR UNITARIO INCLUIDO IMPUESTO]]*Tabla43[[#This Row],[CANTIDAD1]]</f>
        <v>0</v>
      </c>
      <c r="O92" s="38"/>
      <c r="P92" s="42">
        <f>+Tabla43[[#This Row],[VALOR UNITARIO INCLUIDO IMPUESTO]]*O92</f>
        <v>0</v>
      </c>
      <c r="Q92" s="43"/>
      <c r="R92" s="42">
        <f>+Tabla43[[#This Row],[VALOR UNITARIO INCLUIDO IMPUESTO]]*Q92</f>
        <v>0</v>
      </c>
      <c r="S92" s="43"/>
      <c r="T92" s="42">
        <f>+Tabla43[[#This Row],[VALOR UNITARIO INCLUIDO IMPUESTO]]*S92</f>
        <v>0</v>
      </c>
    </row>
    <row r="93" spans="2:20" ht="16" x14ac:dyDescent="0.2">
      <c r="B93" s="3">
        <v>91</v>
      </c>
      <c r="C93" s="4">
        <v>50111500</v>
      </c>
      <c r="D93" s="5" t="s">
        <v>160</v>
      </c>
      <c r="E93" s="6" t="s">
        <v>161</v>
      </c>
      <c r="F93" s="4" t="s">
        <v>12</v>
      </c>
      <c r="G93" s="55">
        <f>+Tabla43[[#This Row],[CANTIDAD1]]+Tabla43[[#This Row],[CANTIDAD2]]+Q93+S93</f>
        <v>1.5</v>
      </c>
      <c r="H93" s="8">
        <v>108190</v>
      </c>
      <c r="I93" s="9">
        <v>0</v>
      </c>
      <c r="J93" s="8">
        <v>0</v>
      </c>
      <c r="K93" s="8">
        <v>108190</v>
      </c>
      <c r="L93" s="56">
        <f>+Tabla43[[#This Row],[VALOR UNITARIO INCLUIDO IMPUESTO]]*Tabla43[[#This Row],[CANTIDAD]]</f>
        <v>162285</v>
      </c>
      <c r="M93" s="7"/>
      <c r="N93" s="34">
        <f>+Tabla43[[#This Row],[VALOR UNITARIO INCLUIDO IMPUESTO]]*Tabla43[[#This Row],[CANTIDAD1]]</f>
        <v>0</v>
      </c>
      <c r="O93" s="38">
        <v>1.5</v>
      </c>
      <c r="P93" s="41">
        <f>+Tabla43[[#This Row],[VALOR UNITARIO INCLUIDO IMPUESTO]]*O93</f>
        <v>162285</v>
      </c>
      <c r="Q93" s="43"/>
      <c r="R93" s="41">
        <f>+Tabla43[[#This Row],[VALOR UNITARIO INCLUIDO IMPUESTO]]*Q93</f>
        <v>0</v>
      </c>
      <c r="S93" s="43"/>
      <c r="T93" s="41">
        <f>+Tabla43[[#This Row],[VALOR UNITARIO INCLUIDO IMPUESTO]]*S93</f>
        <v>0</v>
      </c>
    </row>
    <row r="94" spans="2:20" ht="32" x14ac:dyDescent="0.2">
      <c r="B94" s="3">
        <v>92</v>
      </c>
      <c r="C94" s="4">
        <v>50111513</v>
      </c>
      <c r="D94" s="5" t="s">
        <v>162</v>
      </c>
      <c r="E94" s="6" t="s">
        <v>163</v>
      </c>
      <c r="F94" s="4" t="s">
        <v>12</v>
      </c>
      <c r="G94" s="55">
        <f>+Tabla43[[#This Row],[CANTIDAD1]]+Tabla43[[#This Row],[CANTIDAD2]]+Q94+S94</f>
        <v>18.75</v>
      </c>
      <c r="H94" s="8">
        <v>108190</v>
      </c>
      <c r="I94" s="9">
        <v>0</v>
      </c>
      <c r="J94" s="8">
        <v>0</v>
      </c>
      <c r="K94" s="8">
        <v>108190</v>
      </c>
      <c r="L94" s="56">
        <f>+Tabla43[[#This Row],[VALOR UNITARIO INCLUIDO IMPUESTO]]*Tabla43[[#This Row],[CANTIDAD]]</f>
        <v>2028562.5</v>
      </c>
      <c r="M94" s="7">
        <v>3.65</v>
      </c>
      <c r="N94" s="34">
        <f>+Tabla43[[#This Row],[VALOR UNITARIO INCLUIDO IMPUESTO]]*Tabla43[[#This Row],[CANTIDAD1]]</f>
        <v>394893.5</v>
      </c>
      <c r="O94" s="38"/>
      <c r="P94" s="42">
        <f>+Tabla43[[#This Row],[VALOR UNITARIO INCLUIDO IMPUESTO]]*O94</f>
        <v>0</v>
      </c>
      <c r="Q94" s="44">
        <v>15.1</v>
      </c>
      <c r="R94" s="42">
        <f>+Tabla43[[#This Row],[VALOR UNITARIO INCLUIDO IMPUESTO]]*Q94</f>
        <v>1633669</v>
      </c>
      <c r="S94" s="44"/>
      <c r="T94" s="42">
        <f>+Tabla43[[#This Row],[VALOR UNITARIO INCLUIDO IMPUESTO]]*S94</f>
        <v>0</v>
      </c>
    </row>
    <row r="95" spans="2:20" ht="32" x14ac:dyDescent="0.2">
      <c r="B95" s="3">
        <v>93</v>
      </c>
      <c r="C95" s="4">
        <v>50111513</v>
      </c>
      <c r="D95" s="5" t="s">
        <v>164</v>
      </c>
      <c r="E95" s="6" t="s">
        <v>165</v>
      </c>
      <c r="F95" s="4" t="s">
        <v>12</v>
      </c>
      <c r="G95" s="55">
        <f>+Tabla43[[#This Row],[CANTIDAD1]]+Tabla43[[#This Row],[CANTIDAD2]]+Q95+S95</f>
        <v>1.9</v>
      </c>
      <c r="H95" s="8">
        <v>139435</v>
      </c>
      <c r="I95" s="9">
        <v>0</v>
      </c>
      <c r="J95" s="8">
        <v>0</v>
      </c>
      <c r="K95" s="8">
        <v>139435</v>
      </c>
      <c r="L95" s="56">
        <f>+Tabla43[[#This Row],[VALOR UNITARIO INCLUIDO IMPUESTO]]*Tabla43[[#This Row],[CANTIDAD]]</f>
        <v>264926.5</v>
      </c>
      <c r="M95" s="7"/>
      <c r="N95" s="34">
        <f>+Tabla43[[#This Row],[VALOR UNITARIO INCLUIDO IMPUESTO]]*Tabla43[[#This Row],[CANTIDAD1]]</f>
        <v>0</v>
      </c>
      <c r="O95" s="38">
        <v>1.9</v>
      </c>
      <c r="P95" s="41">
        <f>+Tabla43[[#This Row],[VALOR UNITARIO INCLUIDO IMPUESTO]]*O95</f>
        <v>264926.5</v>
      </c>
      <c r="Q95" s="49"/>
      <c r="R95" s="41">
        <f>+Tabla43[[#This Row],[VALOR UNITARIO INCLUIDO IMPUESTO]]*Q95</f>
        <v>0</v>
      </c>
      <c r="S95" s="49"/>
      <c r="T95" s="41">
        <f>+Tabla43[[#This Row],[VALOR UNITARIO INCLUIDO IMPUESTO]]*S95</f>
        <v>0</v>
      </c>
    </row>
    <row r="96" spans="2:20" ht="16" x14ac:dyDescent="0.2">
      <c r="B96" s="3">
        <v>94</v>
      </c>
      <c r="C96" s="4">
        <v>50121600</v>
      </c>
      <c r="D96" s="5" t="s">
        <v>166</v>
      </c>
      <c r="E96" s="6" t="s">
        <v>166</v>
      </c>
      <c r="F96" s="4" t="s">
        <v>19</v>
      </c>
      <c r="G96" s="55">
        <f>+Tabla43[[#This Row],[CANTIDAD1]]+Tabla43[[#This Row],[CANTIDAD2]]+Q96+S96</f>
        <v>3</v>
      </c>
      <c r="H96" s="8">
        <v>51700</v>
      </c>
      <c r="I96" s="9">
        <v>0</v>
      </c>
      <c r="J96" s="8">
        <v>0</v>
      </c>
      <c r="K96" s="8">
        <v>51700</v>
      </c>
      <c r="L96" s="56">
        <f>+Tabla43[[#This Row],[VALOR UNITARIO INCLUIDO IMPUESTO]]*Tabla43[[#This Row],[CANTIDAD]]</f>
        <v>155100</v>
      </c>
      <c r="M96" s="7"/>
      <c r="N96" s="34">
        <f>+Tabla43[[#This Row],[VALOR UNITARIO INCLUIDO IMPUESTO]]*Tabla43[[#This Row],[CANTIDAD1]]</f>
        <v>0</v>
      </c>
      <c r="O96" s="38"/>
      <c r="P96" s="42">
        <f>+Tabla43[[#This Row],[VALOR UNITARIO INCLUIDO IMPUESTO]]*O96</f>
        <v>0</v>
      </c>
      <c r="Q96" s="44">
        <v>3</v>
      </c>
      <c r="R96" s="42">
        <f>+Tabla43[[#This Row],[VALOR UNITARIO INCLUIDO IMPUESTO]]*Q96</f>
        <v>155100</v>
      </c>
      <c r="S96" s="44"/>
      <c r="T96" s="42">
        <f>+Tabla43[[#This Row],[VALOR UNITARIO INCLUIDO IMPUESTO]]*S96</f>
        <v>0</v>
      </c>
    </row>
    <row r="97" spans="2:20" ht="16" x14ac:dyDescent="0.2">
      <c r="B97" s="3">
        <v>95</v>
      </c>
      <c r="C97" s="4">
        <v>50121500</v>
      </c>
      <c r="D97" s="5" t="s">
        <v>167</v>
      </c>
      <c r="E97" s="6" t="s">
        <v>167</v>
      </c>
      <c r="F97" s="4" t="s">
        <v>12</v>
      </c>
      <c r="G97" s="55">
        <f>+Tabla43[[#This Row],[CANTIDAD1]]+Tabla43[[#This Row],[CANTIDAD2]]+Q97+S97</f>
        <v>0</v>
      </c>
      <c r="H97" s="8">
        <v>58655</v>
      </c>
      <c r="I97" s="9">
        <v>0</v>
      </c>
      <c r="J97" s="8">
        <v>0</v>
      </c>
      <c r="K97" s="8">
        <v>58655</v>
      </c>
      <c r="L97" s="56">
        <f>+Tabla43[[#This Row],[VALOR UNITARIO INCLUIDO IMPUESTO]]*Tabla43[[#This Row],[CANTIDAD]]</f>
        <v>0</v>
      </c>
      <c r="M97" s="7"/>
      <c r="N97" s="34">
        <f>+Tabla43[[#This Row],[VALOR UNITARIO INCLUIDO IMPUESTO]]*Tabla43[[#This Row],[CANTIDAD1]]</f>
        <v>0</v>
      </c>
      <c r="O97" s="38"/>
      <c r="P97" s="41">
        <f>+Tabla43[[#This Row],[VALOR UNITARIO INCLUIDO IMPUESTO]]*O97</f>
        <v>0</v>
      </c>
      <c r="Q97" s="43"/>
      <c r="R97" s="41">
        <f>+Tabla43[[#This Row],[VALOR UNITARIO INCLUIDO IMPUESTO]]*Q97</f>
        <v>0</v>
      </c>
      <c r="S97" s="43"/>
      <c r="T97" s="41">
        <f>+Tabla43[[#This Row],[VALOR UNITARIO INCLUIDO IMPUESTO]]*S97</f>
        <v>0</v>
      </c>
    </row>
    <row r="98" spans="2:20" ht="16" x14ac:dyDescent="0.2">
      <c r="B98" s="3">
        <v>96</v>
      </c>
      <c r="C98" s="4">
        <v>50121539</v>
      </c>
      <c r="D98" s="5" t="s">
        <v>168</v>
      </c>
      <c r="E98" s="6" t="s">
        <v>168</v>
      </c>
      <c r="F98" s="4" t="s">
        <v>12</v>
      </c>
      <c r="G98" s="55">
        <f>+Tabla43[[#This Row],[CANTIDAD1]]+Tabla43[[#This Row],[CANTIDAD2]]+Q98+S98</f>
        <v>0</v>
      </c>
      <c r="H98" s="8">
        <v>32100</v>
      </c>
      <c r="I98" s="9">
        <v>0</v>
      </c>
      <c r="J98" s="8">
        <v>0</v>
      </c>
      <c r="K98" s="8">
        <v>32100</v>
      </c>
      <c r="L98" s="56">
        <f>+Tabla43[[#This Row],[VALOR UNITARIO INCLUIDO IMPUESTO]]*Tabla43[[#This Row],[CANTIDAD]]</f>
        <v>0</v>
      </c>
      <c r="M98" s="7"/>
      <c r="N98" s="34">
        <f>+Tabla43[[#This Row],[VALOR UNITARIO INCLUIDO IMPUESTO]]*Tabla43[[#This Row],[CANTIDAD1]]</f>
        <v>0</v>
      </c>
      <c r="O98" s="38"/>
      <c r="P98" s="42">
        <f>+Tabla43[[#This Row],[VALOR UNITARIO INCLUIDO IMPUESTO]]*O98</f>
        <v>0</v>
      </c>
      <c r="Q98" s="43"/>
      <c r="R98" s="42">
        <f>+Tabla43[[#This Row],[VALOR UNITARIO INCLUIDO IMPUESTO]]*Q98</f>
        <v>0</v>
      </c>
      <c r="S98" s="43"/>
      <c r="T98" s="42">
        <f>+Tabla43[[#This Row],[VALOR UNITARIO INCLUIDO IMPUESTO]]*S98</f>
        <v>0</v>
      </c>
    </row>
    <row r="99" spans="2:20" ht="16" x14ac:dyDescent="0.2">
      <c r="B99" s="3">
        <v>97</v>
      </c>
      <c r="C99" s="4">
        <v>50121539</v>
      </c>
      <c r="D99" s="5" t="s">
        <v>169</v>
      </c>
      <c r="E99" s="6" t="s">
        <v>169</v>
      </c>
      <c r="F99" s="4" t="s">
        <v>12</v>
      </c>
      <c r="G99" s="55">
        <f>+Tabla43[[#This Row],[CANTIDAD1]]+Tabla43[[#This Row],[CANTIDAD2]]+Q99+S99</f>
        <v>0</v>
      </c>
      <c r="H99" s="8">
        <v>35575</v>
      </c>
      <c r="I99" s="9">
        <v>0</v>
      </c>
      <c r="J99" s="8">
        <v>0</v>
      </c>
      <c r="K99" s="8">
        <v>35575</v>
      </c>
      <c r="L99" s="56">
        <f>+Tabla43[[#This Row],[VALOR UNITARIO INCLUIDO IMPUESTO]]*Tabla43[[#This Row],[CANTIDAD]]</f>
        <v>0</v>
      </c>
      <c r="M99" s="7"/>
      <c r="N99" s="34">
        <f>+Tabla43[[#This Row],[VALOR UNITARIO INCLUIDO IMPUESTO]]*Tabla43[[#This Row],[CANTIDAD1]]</f>
        <v>0</v>
      </c>
      <c r="O99" s="38"/>
      <c r="P99" s="41">
        <f>+Tabla43[[#This Row],[VALOR UNITARIO INCLUIDO IMPUESTO]]*O99</f>
        <v>0</v>
      </c>
      <c r="Q99" s="44"/>
      <c r="R99" s="41">
        <f>+Tabla43[[#This Row],[VALOR UNITARIO INCLUIDO IMPUESTO]]*Q99</f>
        <v>0</v>
      </c>
      <c r="S99" s="44"/>
      <c r="T99" s="41">
        <f>+Tabla43[[#This Row],[VALOR UNITARIO INCLUIDO IMPUESTO]]*S99</f>
        <v>0</v>
      </c>
    </row>
    <row r="100" spans="2:20" ht="16" x14ac:dyDescent="0.2">
      <c r="B100" s="3">
        <v>98</v>
      </c>
      <c r="C100" s="4">
        <v>50112010</v>
      </c>
      <c r="D100" s="5" t="s">
        <v>170</v>
      </c>
      <c r="E100" s="6" t="s">
        <v>170</v>
      </c>
      <c r="F100" s="4" t="s">
        <v>12</v>
      </c>
      <c r="G100" s="55">
        <f>+Tabla43[[#This Row],[CANTIDAD1]]+Tabla43[[#This Row],[CANTIDAD2]]+Q100+S100</f>
        <v>0</v>
      </c>
      <c r="H100" s="8">
        <v>32650</v>
      </c>
      <c r="I100" s="9">
        <v>0</v>
      </c>
      <c r="J100" s="8">
        <v>0</v>
      </c>
      <c r="K100" s="8">
        <v>32650</v>
      </c>
      <c r="L100" s="56">
        <f>+Tabla43[[#This Row],[VALOR UNITARIO INCLUIDO IMPUESTO]]*Tabla43[[#This Row],[CANTIDAD]]</f>
        <v>0</v>
      </c>
      <c r="M100" s="7"/>
      <c r="N100" s="34">
        <f>+Tabla43[[#This Row],[VALOR UNITARIO INCLUIDO IMPUESTO]]*Tabla43[[#This Row],[CANTIDAD1]]</f>
        <v>0</v>
      </c>
      <c r="O100" s="38"/>
      <c r="P100" s="42">
        <f>+Tabla43[[#This Row],[VALOR UNITARIO INCLUIDO IMPUESTO]]*O100</f>
        <v>0</v>
      </c>
      <c r="Q100" s="43"/>
      <c r="R100" s="42">
        <f>+Tabla43[[#This Row],[VALOR UNITARIO INCLUIDO IMPUESTO]]*Q100</f>
        <v>0</v>
      </c>
      <c r="S100" s="43"/>
      <c r="T100" s="42">
        <f>+Tabla43[[#This Row],[VALOR UNITARIO INCLUIDO IMPUESTO]]*S100</f>
        <v>0</v>
      </c>
    </row>
    <row r="101" spans="2:20" ht="16" x14ac:dyDescent="0.2">
      <c r="B101" s="3">
        <v>99</v>
      </c>
      <c r="C101" s="4">
        <v>50111513</v>
      </c>
      <c r="D101" s="5" t="s">
        <v>171</v>
      </c>
      <c r="E101" s="6" t="s">
        <v>171</v>
      </c>
      <c r="F101" s="4" t="s">
        <v>12</v>
      </c>
      <c r="G101" s="55">
        <f>+Tabla43[[#This Row],[CANTIDAD1]]+Tabla43[[#This Row],[CANTIDAD2]]+Q101+S101</f>
        <v>0</v>
      </c>
      <c r="H101" s="8">
        <f>Tabla43[[#This Row],[VALOR UNITARIO INCLUIDO IMPUESTO]]/1.19</f>
        <v>55860</v>
      </c>
      <c r="I101" s="9">
        <v>0.19</v>
      </c>
      <c r="J101" s="8">
        <f>Tabla43[[#This Row],[VALOR UNITARIO]]*Tabla43[[#This Row],[IMPUESTO]]</f>
        <v>10613.4</v>
      </c>
      <c r="K101" s="8">
        <v>66473.399999999994</v>
      </c>
      <c r="L101" s="56">
        <f>+Tabla43[[#This Row],[VALOR UNITARIO INCLUIDO IMPUESTO]]*Tabla43[[#This Row],[CANTIDAD]]</f>
        <v>0</v>
      </c>
      <c r="M101" s="7"/>
      <c r="N101" s="34">
        <f>+Tabla43[[#This Row],[VALOR UNITARIO INCLUIDO IMPUESTO]]*Tabla43[[#This Row],[CANTIDAD1]]</f>
        <v>0</v>
      </c>
      <c r="O101" s="38"/>
      <c r="P101" s="41">
        <f>+Tabla43[[#This Row],[VALOR UNITARIO INCLUIDO IMPUESTO]]*O101</f>
        <v>0</v>
      </c>
      <c r="Q101" s="44"/>
      <c r="R101" s="41">
        <f>+Tabla43[[#This Row],[VALOR UNITARIO INCLUIDO IMPUESTO]]*Q101</f>
        <v>0</v>
      </c>
      <c r="S101" s="44"/>
      <c r="T101" s="41">
        <f>+Tabla43[[#This Row],[VALOR UNITARIO INCLUIDO IMPUESTO]]*S101</f>
        <v>0</v>
      </c>
    </row>
    <row r="102" spans="2:20" ht="16" x14ac:dyDescent="0.2">
      <c r="B102" s="3">
        <v>100</v>
      </c>
      <c r="C102" s="4">
        <v>50111513</v>
      </c>
      <c r="D102" s="5" t="s">
        <v>172</v>
      </c>
      <c r="E102" s="6" t="s">
        <v>172</v>
      </c>
      <c r="F102" s="4" t="s">
        <v>12</v>
      </c>
      <c r="G102" s="55">
        <f>+Tabla43[[#This Row],[CANTIDAD1]]+Tabla43[[#This Row],[CANTIDAD2]]+Q102+S102</f>
        <v>4.3499999999999996</v>
      </c>
      <c r="H102" s="8">
        <v>51800</v>
      </c>
      <c r="I102" s="9">
        <v>0</v>
      </c>
      <c r="J102" s="8">
        <v>0</v>
      </c>
      <c r="K102" s="8">
        <v>51800</v>
      </c>
      <c r="L102" s="56">
        <f>+Tabla43[[#This Row],[VALOR UNITARIO INCLUIDO IMPUESTO]]*Tabla43[[#This Row],[CANTIDAD]]</f>
        <v>225329.99999999997</v>
      </c>
      <c r="M102" s="7"/>
      <c r="N102" s="34">
        <f>+Tabla43[[#This Row],[VALOR UNITARIO INCLUIDO IMPUESTO]]*Tabla43[[#This Row],[CANTIDAD1]]</f>
        <v>0</v>
      </c>
      <c r="O102" s="38">
        <v>4.3499999999999996</v>
      </c>
      <c r="P102" s="42">
        <f>+Tabla43[[#This Row],[VALOR UNITARIO INCLUIDO IMPUESTO]]*O102</f>
        <v>225329.99999999997</v>
      </c>
      <c r="Q102" s="43"/>
      <c r="R102" s="42">
        <f>+Tabla43[[#This Row],[VALOR UNITARIO INCLUIDO IMPUESTO]]*Q102</f>
        <v>0</v>
      </c>
      <c r="S102" s="43"/>
      <c r="T102" s="42">
        <f>+Tabla43[[#This Row],[VALOR UNITARIO INCLUIDO IMPUESTO]]*S102</f>
        <v>0</v>
      </c>
    </row>
    <row r="103" spans="2:20" ht="16" x14ac:dyDescent="0.2">
      <c r="B103" s="3">
        <v>101</v>
      </c>
      <c r="C103" s="4">
        <v>50112000</v>
      </c>
      <c r="D103" s="5" t="s">
        <v>173</v>
      </c>
      <c r="E103" s="6" t="s">
        <v>174</v>
      </c>
      <c r="F103" s="4" t="s">
        <v>19</v>
      </c>
      <c r="G103" s="55">
        <f>+Tabla43[[#This Row],[CANTIDAD1]]+Tabla43[[#This Row],[CANTIDAD2]]+Q103+S103</f>
        <v>0</v>
      </c>
      <c r="H103" s="8">
        <f>Tabla43[[#This Row],[VALOR UNITARIO INCLUIDO IMPUESTO]]/1.19</f>
        <v>20860.000000000004</v>
      </c>
      <c r="I103" s="9">
        <v>0.19</v>
      </c>
      <c r="J103" s="8">
        <f>Tabla43[[#This Row],[VALOR UNITARIO]]*Tabla43[[#This Row],[IMPUESTO]]</f>
        <v>3963.4000000000005</v>
      </c>
      <c r="K103" s="8">
        <v>24823.4</v>
      </c>
      <c r="L103" s="56">
        <f>+Tabla43[[#This Row],[VALOR UNITARIO INCLUIDO IMPUESTO]]*Tabla43[[#This Row],[CANTIDAD]]</f>
        <v>0</v>
      </c>
      <c r="M103" s="7"/>
      <c r="N103" s="34">
        <f>+Tabla43[[#This Row],[VALOR UNITARIO INCLUIDO IMPUESTO]]*Tabla43[[#This Row],[CANTIDAD1]]</f>
        <v>0</v>
      </c>
      <c r="O103" s="38"/>
      <c r="P103" s="41">
        <f>+Tabla43[[#This Row],[VALOR UNITARIO INCLUIDO IMPUESTO]]*O103</f>
        <v>0</v>
      </c>
      <c r="Q103" s="43"/>
      <c r="R103" s="41">
        <f>+Tabla43[[#This Row],[VALOR UNITARIO INCLUIDO IMPUESTO]]*Q103</f>
        <v>0</v>
      </c>
      <c r="S103" s="43"/>
      <c r="T103" s="41">
        <f>+Tabla43[[#This Row],[VALOR UNITARIO INCLUIDO IMPUESTO]]*S103</f>
        <v>0</v>
      </c>
    </row>
    <row r="104" spans="2:20" ht="16" x14ac:dyDescent="0.2">
      <c r="B104" s="3">
        <v>102</v>
      </c>
      <c r="C104" s="4">
        <v>50112000</v>
      </c>
      <c r="D104" s="5" t="s">
        <v>175</v>
      </c>
      <c r="E104" s="6" t="s">
        <v>176</v>
      </c>
      <c r="F104" s="4" t="s">
        <v>12</v>
      </c>
      <c r="G104" s="55">
        <f>+Tabla43[[#This Row],[CANTIDAD1]]+Tabla43[[#This Row],[CANTIDAD2]]+Q104+S104</f>
        <v>2.74</v>
      </c>
      <c r="H104" s="8">
        <v>70650</v>
      </c>
      <c r="I104" s="9">
        <v>0</v>
      </c>
      <c r="J104" s="8">
        <v>0</v>
      </c>
      <c r="K104" s="8">
        <v>70650</v>
      </c>
      <c r="L104" s="56">
        <f>+Tabla43[[#This Row],[VALOR UNITARIO INCLUIDO IMPUESTO]]*Tabla43[[#This Row],[CANTIDAD]]</f>
        <v>193581.00000000003</v>
      </c>
      <c r="M104" s="7"/>
      <c r="N104" s="34">
        <f>+Tabla43[[#This Row],[VALOR UNITARIO INCLUIDO IMPUESTO]]*Tabla43[[#This Row],[CANTIDAD1]]</f>
        <v>0</v>
      </c>
      <c r="O104" s="38">
        <v>2.74</v>
      </c>
      <c r="P104" s="42">
        <f>+Tabla43[[#This Row],[VALOR UNITARIO INCLUIDO IMPUESTO]]*O104</f>
        <v>193581.00000000003</v>
      </c>
      <c r="Q104" s="44"/>
      <c r="R104" s="42">
        <f>+Tabla43[[#This Row],[VALOR UNITARIO INCLUIDO IMPUESTO]]*Q104</f>
        <v>0</v>
      </c>
      <c r="S104" s="44"/>
      <c r="T104" s="42">
        <f>+Tabla43[[#This Row],[VALOR UNITARIO INCLUIDO IMPUESTO]]*S104</f>
        <v>0</v>
      </c>
    </row>
    <row r="105" spans="2:20" ht="16" x14ac:dyDescent="0.2">
      <c r="B105" s="3">
        <v>103</v>
      </c>
      <c r="C105" s="4">
        <v>50111513</v>
      </c>
      <c r="D105" s="5" t="s">
        <v>177</v>
      </c>
      <c r="E105" s="6" t="s">
        <v>177</v>
      </c>
      <c r="F105" s="4" t="s">
        <v>12</v>
      </c>
      <c r="G105" s="55">
        <f>+Tabla43[[#This Row],[CANTIDAD1]]+Tabla43[[#This Row],[CANTIDAD2]]+Q105+S105</f>
        <v>9.3000000000000007</v>
      </c>
      <c r="H105" s="8">
        <v>34450</v>
      </c>
      <c r="I105" s="9">
        <v>0</v>
      </c>
      <c r="J105" s="8">
        <v>0</v>
      </c>
      <c r="K105" s="8">
        <v>34450</v>
      </c>
      <c r="L105" s="56">
        <f>+Tabla43[[#This Row],[VALOR UNITARIO INCLUIDO IMPUESTO]]*Tabla43[[#This Row],[CANTIDAD]]</f>
        <v>320385</v>
      </c>
      <c r="M105" s="7"/>
      <c r="N105" s="34">
        <f>+Tabla43[[#This Row],[VALOR UNITARIO INCLUIDO IMPUESTO]]*Tabla43[[#This Row],[CANTIDAD1]]</f>
        <v>0</v>
      </c>
      <c r="O105" s="38">
        <v>3.3</v>
      </c>
      <c r="P105" s="41">
        <f>+Tabla43[[#This Row],[VALOR UNITARIO INCLUIDO IMPUESTO]]*O105</f>
        <v>113685</v>
      </c>
      <c r="Q105" s="43">
        <v>6</v>
      </c>
      <c r="R105" s="41">
        <f>+Tabla43[[#This Row],[VALOR UNITARIO INCLUIDO IMPUESTO]]*Q105</f>
        <v>206700</v>
      </c>
      <c r="S105" s="43"/>
      <c r="T105" s="41">
        <f>+Tabla43[[#This Row],[VALOR UNITARIO INCLUIDO IMPUESTO]]*S105</f>
        <v>0</v>
      </c>
    </row>
    <row r="106" spans="2:20" ht="32" x14ac:dyDescent="0.2">
      <c r="B106" s="3">
        <v>104</v>
      </c>
      <c r="C106" s="4">
        <v>50460000</v>
      </c>
      <c r="D106" s="5" t="s">
        <v>178</v>
      </c>
      <c r="E106" s="6" t="s">
        <v>179</v>
      </c>
      <c r="F106" s="4" t="s">
        <v>19</v>
      </c>
      <c r="G106" s="55">
        <f>+Tabla43[[#This Row],[CANTIDAD1]]+Tabla43[[#This Row],[CANTIDAD2]]+Q106+S106</f>
        <v>0</v>
      </c>
      <c r="H106" s="8">
        <f>Tabla43[[#This Row],[VALOR UNITARIO INCLUIDO IMPUESTO]]/1.19</f>
        <v>33200</v>
      </c>
      <c r="I106" s="9">
        <v>0.19</v>
      </c>
      <c r="J106" s="8">
        <f>Tabla43[[#This Row],[VALOR UNITARIO]]*Tabla43[[#This Row],[IMPUESTO]]</f>
        <v>6308</v>
      </c>
      <c r="K106" s="8">
        <v>39508</v>
      </c>
      <c r="L106" s="56">
        <f>+Tabla43[[#This Row],[VALOR UNITARIO INCLUIDO IMPUESTO]]*Tabla43[[#This Row],[CANTIDAD]]</f>
        <v>0</v>
      </c>
      <c r="M106" s="7"/>
      <c r="N106" s="34">
        <f>+Tabla43[[#This Row],[VALOR UNITARIO INCLUIDO IMPUESTO]]*Tabla43[[#This Row],[CANTIDAD1]]</f>
        <v>0</v>
      </c>
      <c r="O106" s="38"/>
      <c r="P106" s="42">
        <f>+Tabla43[[#This Row],[VALOR UNITARIO INCLUIDO IMPUESTO]]*O106</f>
        <v>0</v>
      </c>
      <c r="Q106" s="44"/>
      <c r="R106" s="42">
        <f>+Tabla43[[#This Row],[VALOR UNITARIO INCLUIDO IMPUESTO]]*Q106</f>
        <v>0</v>
      </c>
      <c r="S106" s="44"/>
      <c r="T106" s="42">
        <f>+Tabla43[[#This Row],[VALOR UNITARIO INCLUIDO IMPUESTO]]*S106</f>
        <v>0</v>
      </c>
    </row>
    <row r="107" spans="2:20" ht="32" x14ac:dyDescent="0.2">
      <c r="B107" s="3">
        <v>105</v>
      </c>
      <c r="C107" s="4">
        <v>50121600</v>
      </c>
      <c r="D107" s="5" t="s">
        <v>180</v>
      </c>
      <c r="E107" s="6" t="s">
        <v>180</v>
      </c>
      <c r="F107" s="4" t="s">
        <v>19</v>
      </c>
      <c r="G107" s="55">
        <f>+Tabla43[[#This Row],[CANTIDAD1]]+Tabla43[[#This Row],[CANTIDAD2]]+Q107+S107</f>
        <v>0</v>
      </c>
      <c r="H107" s="8">
        <f>Tabla43[[#This Row],[VALOR UNITARIO INCLUIDO IMPUESTO]]/1.19</f>
        <v>29037.563025210082</v>
      </c>
      <c r="I107" s="9">
        <v>0.19</v>
      </c>
      <c r="J107" s="8">
        <f>Tabla43[[#This Row],[VALOR UNITARIO]]*Tabla43[[#This Row],[IMPUESTO]]</f>
        <v>5517.1369747899153</v>
      </c>
      <c r="K107" s="8">
        <v>34554.699999999997</v>
      </c>
      <c r="L107" s="56">
        <f>+Tabla43[[#This Row],[VALOR UNITARIO INCLUIDO IMPUESTO]]*Tabla43[[#This Row],[CANTIDAD]]</f>
        <v>0</v>
      </c>
      <c r="M107" s="7"/>
      <c r="N107" s="34">
        <f>+Tabla43[[#This Row],[VALOR UNITARIO INCLUIDO IMPUESTO]]*Tabla43[[#This Row],[CANTIDAD1]]</f>
        <v>0</v>
      </c>
      <c r="O107" s="38"/>
      <c r="P107" s="41">
        <f>+Tabla43[[#This Row],[VALOR UNITARIO INCLUIDO IMPUESTO]]*O107</f>
        <v>0</v>
      </c>
      <c r="Q107" s="43"/>
      <c r="R107" s="41">
        <f>+Tabla43[[#This Row],[VALOR UNITARIO INCLUIDO IMPUESTO]]*Q107</f>
        <v>0</v>
      </c>
      <c r="S107" s="43"/>
      <c r="T107" s="41">
        <f>+Tabla43[[#This Row],[VALOR UNITARIO INCLUIDO IMPUESTO]]*S107</f>
        <v>0</v>
      </c>
    </row>
    <row r="108" spans="2:20" ht="16" x14ac:dyDescent="0.2">
      <c r="B108" s="3">
        <v>106</v>
      </c>
      <c r="C108" s="4">
        <v>50121600</v>
      </c>
      <c r="D108" s="5" t="s">
        <v>181</v>
      </c>
      <c r="E108" s="6" t="s">
        <v>182</v>
      </c>
      <c r="F108" s="4" t="s">
        <v>19</v>
      </c>
      <c r="G108" s="55">
        <f>+Tabla43[[#This Row],[CANTIDAD1]]+Tabla43[[#This Row],[CANTIDAD2]]+Q108+S108</f>
        <v>0</v>
      </c>
      <c r="H108" s="8">
        <f>Tabla43[[#This Row],[VALOR UNITARIO INCLUIDO IMPUESTO]]/1.19</f>
        <v>50950</v>
      </c>
      <c r="I108" s="9">
        <v>0.19</v>
      </c>
      <c r="J108" s="8">
        <f>Tabla43[[#This Row],[VALOR UNITARIO]]*Tabla43[[#This Row],[IMPUESTO]]</f>
        <v>9680.5</v>
      </c>
      <c r="K108" s="8">
        <v>60630.5</v>
      </c>
      <c r="L108" s="56">
        <f>+Tabla43[[#This Row],[VALOR UNITARIO INCLUIDO IMPUESTO]]*Tabla43[[#This Row],[CANTIDAD]]</f>
        <v>0</v>
      </c>
      <c r="M108" s="7"/>
      <c r="N108" s="34">
        <f>+Tabla43[[#This Row],[VALOR UNITARIO INCLUIDO IMPUESTO]]*Tabla43[[#This Row],[CANTIDAD1]]</f>
        <v>0</v>
      </c>
      <c r="O108" s="38"/>
      <c r="P108" s="42">
        <f>+Tabla43[[#This Row],[VALOR UNITARIO INCLUIDO IMPUESTO]]*O108</f>
        <v>0</v>
      </c>
      <c r="Q108" s="43"/>
      <c r="R108" s="42">
        <f>+Tabla43[[#This Row],[VALOR UNITARIO INCLUIDO IMPUESTO]]*Q108</f>
        <v>0</v>
      </c>
      <c r="S108" s="43"/>
      <c r="T108" s="42">
        <f>+Tabla43[[#This Row],[VALOR UNITARIO INCLUIDO IMPUESTO]]*S108</f>
        <v>0</v>
      </c>
    </row>
    <row r="109" spans="2:20" ht="16" x14ac:dyDescent="0.2">
      <c r="B109" s="3">
        <v>107</v>
      </c>
      <c r="C109" s="4">
        <v>50121539</v>
      </c>
      <c r="D109" s="5" t="s">
        <v>183</v>
      </c>
      <c r="E109" s="6" t="s">
        <v>184</v>
      </c>
      <c r="F109" s="4" t="s">
        <v>19</v>
      </c>
      <c r="G109" s="55">
        <f>+Tabla43[[#This Row],[CANTIDAD1]]+Tabla43[[#This Row],[CANTIDAD2]]+Q109+S109</f>
        <v>0</v>
      </c>
      <c r="H109" s="8">
        <v>112350</v>
      </c>
      <c r="I109" s="9">
        <v>0</v>
      </c>
      <c r="J109" s="8">
        <v>0</v>
      </c>
      <c r="K109" s="8">
        <v>112350</v>
      </c>
      <c r="L109" s="56">
        <f>+Tabla43[[#This Row],[VALOR UNITARIO INCLUIDO IMPUESTO]]*Tabla43[[#This Row],[CANTIDAD]]</f>
        <v>0</v>
      </c>
      <c r="M109" s="7"/>
      <c r="N109" s="34">
        <f>+Tabla43[[#This Row],[VALOR UNITARIO INCLUIDO IMPUESTO]]*Tabla43[[#This Row],[CANTIDAD1]]</f>
        <v>0</v>
      </c>
      <c r="O109" s="38"/>
      <c r="P109" s="41">
        <f>+Tabla43[[#This Row],[VALOR UNITARIO INCLUIDO IMPUESTO]]*O109</f>
        <v>0</v>
      </c>
      <c r="Q109" s="44"/>
      <c r="R109" s="41">
        <f>+Tabla43[[#This Row],[VALOR UNITARIO INCLUIDO IMPUESTO]]*Q109</f>
        <v>0</v>
      </c>
      <c r="S109" s="44"/>
      <c r="T109" s="41">
        <f>+Tabla43[[#This Row],[VALOR UNITARIO INCLUIDO IMPUESTO]]*S109</f>
        <v>0</v>
      </c>
    </row>
    <row r="110" spans="2:20" ht="48" x14ac:dyDescent="0.2">
      <c r="B110" s="3">
        <v>108</v>
      </c>
      <c r="C110" s="4">
        <v>50112000</v>
      </c>
      <c r="D110" s="5" t="s">
        <v>185</v>
      </c>
      <c r="E110" s="6" t="s">
        <v>186</v>
      </c>
      <c r="F110" s="4" t="s">
        <v>19</v>
      </c>
      <c r="G110" s="55">
        <f>+Tabla43[[#This Row],[CANTIDAD1]]+Tabla43[[#This Row],[CANTIDAD2]]+Q110+S110</f>
        <v>0</v>
      </c>
      <c r="H110" s="8">
        <f>Tabla43[[#This Row],[VALOR UNITARIO INCLUIDO IMPUESTO]]/1.19</f>
        <v>81680</v>
      </c>
      <c r="I110" s="9">
        <v>0.19</v>
      </c>
      <c r="J110" s="8">
        <f>Tabla43[[#This Row],[VALOR UNITARIO]]*Tabla43[[#This Row],[IMPUESTO]]</f>
        <v>15519.2</v>
      </c>
      <c r="K110" s="8">
        <v>97199.2</v>
      </c>
      <c r="L110" s="56">
        <f>+Tabla43[[#This Row],[VALOR UNITARIO INCLUIDO IMPUESTO]]*Tabla43[[#This Row],[CANTIDAD]]</f>
        <v>0</v>
      </c>
      <c r="M110" s="7"/>
      <c r="N110" s="34">
        <f>+Tabla43[[#This Row],[VALOR UNITARIO INCLUIDO IMPUESTO]]*Tabla43[[#This Row],[CANTIDAD1]]</f>
        <v>0</v>
      </c>
      <c r="O110" s="38"/>
      <c r="P110" s="42">
        <f>+Tabla43[[#This Row],[VALOR UNITARIO INCLUIDO IMPUESTO]]*O110</f>
        <v>0</v>
      </c>
      <c r="Q110" s="43"/>
      <c r="R110" s="42">
        <f>+Tabla43[[#This Row],[VALOR UNITARIO INCLUIDO IMPUESTO]]*Q110</f>
        <v>0</v>
      </c>
      <c r="S110" s="43"/>
      <c r="T110" s="42">
        <f>+Tabla43[[#This Row],[VALOR UNITARIO INCLUIDO IMPUESTO]]*S110</f>
        <v>0</v>
      </c>
    </row>
    <row r="111" spans="2:20" ht="16" x14ac:dyDescent="0.2">
      <c r="B111" s="3">
        <v>109</v>
      </c>
      <c r="C111" s="4">
        <v>50112000</v>
      </c>
      <c r="D111" s="5" t="s">
        <v>187</v>
      </c>
      <c r="E111" s="6" t="s">
        <v>188</v>
      </c>
      <c r="F111" s="4" t="s">
        <v>12</v>
      </c>
      <c r="G111" s="55">
        <f>+Tabla43[[#This Row],[CANTIDAD1]]+Tabla43[[#This Row],[CANTIDAD2]]+Q111+S111</f>
        <v>0</v>
      </c>
      <c r="H111" s="8">
        <f>Tabla43[[#This Row],[VALOR UNITARIO INCLUIDO IMPUESTO]]/1.19</f>
        <v>167350</v>
      </c>
      <c r="I111" s="9">
        <v>0.19</v>
      </c>
      <c r="J111" s="8">
        <f>Tabla43[[#This Row],[VALOR UNITARIO]]*Tabla43[[#This Row],[IMPUESTO]]</f>
        <v>31796.5</v>
      </c>
      <c r="K111" s="8">
        <v>199146.5</v>
      </c>
      <c r="L111" s="56">
        <f>+Tabla43[[#This Row],[VALOR UNITARIO INCLUIDO IMPUESTO]]*Tabla43[[#This Row],[CANTIDAD]]</f>
        <v>0</v>
      </c>
      <c r="M111" s="7"/>
      <c r="N111" s="34">
        <f>+Tabla43[[#This Row],[VALOR UNITARIO INCLUIDO IMPUESTO]]*Tabla43[[#This Row],[CANTIDAD1]]</f>
        <v>0</v>
      </c>
      <c r="O111" s="38"/>
      <c r="P111" s="41">
        <f>+Tabla43[[#This Row],[VALOR UNITARIO INCLUIDO IMPUESTO]]*O111</f>
        <v>0</v>
      </c>
      <c r="Q111" s="44"/>
      <c r="R111" s="41">
        <f>+Tabla43[[#This Row],[VALOR UNITARIO INCLUIDO IMPUESTO]]*Q111</f>
        <v>0</v>
      </c>
      <c r="S111" s="44"/>
      <c r="T111" s="41">
        <f>+Tabla43[[#This Row],[VALOR UNITARIO INCLUIDO IMPUESTO]]*S111</f>
        <v>0</v>
      </c>
    </row>
    <row r="112" spans="2:20" ht="16" x14ac:dyDescent="0.2">
      <c r="B112" s="3">
        <v>110</v>
      </c>
      <c r="C112" s="4">
        <v>50111513</v>
      </c>
      <c r="D112" s="5" t="s">
        <v>189</v>
      </c>
      <c r="E112" s="6" t="s">
        <v>190</v>
      </c>
      <c r="F112" s="4" t="s">
        <v>19</v>
      </c>
      <c r="G112" s="55">
        <f>+Tabla43[[#This Row],[CANTIDAD1]]+Tabla43[[#This Row],[CANTIDAD2]]+Q112+S112</f>
        <v>0</v>
      </c>
      <c r="H112" s="8">
        <v>18105</v>
      </c>
      <c r="I112" s="9">
        <v>0</v>
      </c>
      <c r="J112" s="8">
        <v>0</v>
      </c>
      <c r="K112" s="8">
        <v>18105</v>
      </c>
      <c r="L112" s="56">
        <f>+Tabla43[[#This Row],[VALOR UNITARIO INCLUIDO IMPUESTO]]*Tabla43[[#This Row],[CANTIDAD]]</f>
        <v>0</v>
      </c>
      <c r="M112" s="7"/>
      <c r="N112" s="34">
        <f>+Tabla43[[#This Row],[VALOR UNITARIO INCLUIDO IMPUESTO]]*Tabla43[[#This Row],[CANTIDAD1]]</f>
        <v>0</v>
      </c>
      <c r="O112" s="38"/>
      <c r="P112" s="42">
        <f>+Tabla43[[#This Row],[VALOR UNITARIO INCLUIDO IMPUESTO]]*O112</f>
        <v>0</v>
      </c>
      <c r="Q112" s="43"/>
      <c r="R112" s="42">
        <f>+Tabla43[[#This Row],[VALOR UNITARIO INCLUIDO IMPUESTO]]*Q112</f>
        <v>0</v>
      </c>
      <c r="S112" s="43"/>
      <c r="T112" s="42">
        <f>+Tabla43[[#This Row],[VALOR UNITARIO INCLUIDO IMPUESTO]]*S112</f>
        <v>0</v>
      </c>
    </row>
    <row r="113" spans="2:20" ht="16" x14ac:dyDescent="0.2">
      <c r="B113" s="3">
        <v>111</v>
      </c>
      <c r="C113" s="4">
        <v>50111514</v>
      </c>
      <c r="D113" s="5" t="s">
        <v>191</v>
      </c>
      <c r="E113" s="6" t="s">
        <v>191</v>
      </c>
      <c r="F113" s="4" t="s">
        <v>12</v>
      </c>
      <c r="G113" s="55">
        <f>+Tabla43[[#This Row],[CANTIDAD1]]+Tabla43[[#This Row],[CANTIDAD2]]+Q113+S113</f>
        <v>3</v>
      </c>
      <c r="H113" s="8">
        <v>28050</v>
      </c>
      <c r="I113" s="9">
        <v>0</v>
      </c>
      <c r="J113" s="8">
        <v>0</v>
      </c>
      <c r="K113" s="8">
        <v>28050</v>
      </c>
      <c r="L113" s="56">
        <f>+Tabla43[[#This Row],[VALOR UNITARIO INCLUIDO IMPUESTO]]*Tabla43[[#This Row],[CANTIDAD]]</f>
        <v>84150</v>
      </c>
      <c r="M113" s="7"/>
      <c r="N113" s="34">
        <f>+Tabla43[[#This Row],[VALOR UNITARIO INCLUIDO IMPUESTO]]*Tabla43[[#This Row],[CANTIDAD1]]</f>
        <v>0</v>
      </c>
      <c r="O113" s="38"/>
      <c r="P113" s="41">
        <f>+Tabla43[[#This Row],[VALOR UNITARIO INCLUIDO IMPUESTO]]*O113</f>
        <v>0</v>
      </c>
      <c r="Q113" s="43">
        <v>3</v>
      </c>
      <c r="R113" s="41">
        <f>+Tabla43[[#This Row],[VALOR UNITARIO INCLUIDO IMPUESTO]]*Q113</f>
        <v>84150</v>
      </c>
      <c r="S113" s="43"/>
      <c r="T113" s="41">
        <f>+Tabla43[[#This Row],[VALOR UNITARIO INCLUIDO IMPUESTO]]*S113</f>
        <v>0</v>
      </c>
    </row>
    <row r="114" spans="2:20" ht="16" x14ac:dyDescent="0.2">
      <c r="B114" s="3">
        <v>112</v>
      </c>
      <c r="C114" s="4">
        <v>50111534</v>
      </c>
      <c r="D114" s="5" t="s">
        <v>192</v>
      </c>
      <c r="E114" s="6" t="s">
        <v>192</v>
      </c>
      <c r="F114" s="4" t="s">
        <v>12</v>
      </c>
      <c r="G114" s="55">
        <f>+Tabla43[[#This Row],[CANTIDAD1]]+Tabla43[[#This Row],[CANTIDAD2]]+Q114+S114</f>
        <v>1.45</v>
      </c>
      <c r="H114" s="8">
        <v>112650</v>
      </c>
      <c r="I114" s="9">
        <v>0</v>
      </c>
      <c r="J114" s="8">
        <v>0</v>
      </c>
      <c r="K114" s="8">
        <v>112650</v>
      </c>
      <c r="L114" s="56">
        <f>+Tabla43[[#This Row],[VALOR UNITARIO INCLUIDO IMPUESTO]]*Tabla43[[#This Row],[CANTIDAD]]</f>
        <v>163342.5</v>
      </c>
      <c r="M114" s="7"/>
      <c r="N114" s="34">
        <f>+Tabla43[[#This Row],[VALOR UNITARIO INCLUIDO IMPUESTO]]*Tabla43[[#This Row],[CANTIDAD1]]</f>
        <v>0</v>
      </c>
      <c r="O114" s="38">
        <v>1.45</v>
      </c>
      <c r="P114" s="42">
        <f>+Tabla43[[#This Row],[VALOR UNITARIO INCLUIDO IMPUESTO]]*O114</f>
        <v>163342.5</v>
      </c>
      <c r="Q114" s="44"/>
      <c r="R114" s="42">
        <f>+Tabla43[[#This Row],[VALOR UNITARIO INCLUIDO IMPUESTO]]*Q114</f>
        <v>0</v>
      </c>
      <c r="S114" s="44"/>
      <c r="T114" s="42">
        <f>+Tabla43[[#This Row],[VALOR UNITARIO INCLUIDO IMPUESTO]]*S114</f>
        <v>0</v>
      </c>
    </row>
    <row r="115" spans="2:20" ht="16" x14ac:dyDescent="0.2">
      <c r="B115" s="3">
        <v>113</v>
      </c>
      <c r="C115" s="4">
        <v>50112010</v>
      </c>
      <c r="D115" s="5" t="s">
        <v>193</v>
      </c>
      <c r="E115" s="6" t="s">
        <v>194</v>
      </c>
      <c r="F115" s="4" t="s">
        <v>12</v>
      </c>
      <c r="G115" s="55">
        <f>+Tabla43[[#This Row],[CANTIDAD1]]+Tabla43[[#This Row],[CANTIDAD2]]+Q115+S115</f>
        <v>24.5</v>
      </c>
      <c r="H115" s="8">
        <v>43325</v>
      </c>
      <c r="I115" s="9">
        <v>0</v>
      </c>
      <c r="J115" s="8">
        <v>0</v>
      </c>
      <c r="K115" s="8">
        <v>43325</v>
      </c>
      <c r="L115" s="56">
        <f>+Tabla43[[#This Row],[VALOR UNITARIO INCLUIDO IMPUESTO]]*Tabla43[[#This Row],[CANTIDAD]]</f>
        <v>1061462.5</v>
      </c>
      <c r="M115" s="7"/>
      <c r="N115" s="34">
        <f>+Tabla43[[#This Row],[VALOR UNITARIO INCLUIDO IMPUESTO]]*Tabla43[[#This Row],[CANTIDAD1]]</f>
        <v>0</v>
      </c>
      <c r="O115" s="38">
        <v>6</v>
      </c>
      <c r="P115" s="41">
        <f>+Tabla43[[#This Row],[VALOR UNITARIO INCLUIDO IMPUESTO]]*O115</f>
        <v>259950</v>
      </c>
      <c r="Q115" s="43">
        <v>8</v>
      </c>
      <c r="R115" s="41">
        <f>+Tabla43[[#This Row],[VALOR UNITARIO INCLUIDO IMPUESTO]]*Q115</f>
        <v>346600</v>
      </c>
      <c r="S115" s="43">
        <v>10.5</v>
      </c>
      <c r="T115" s="41">
        <f>+Tabla43[[#This Row],[VALOR UNITARIO INCLUIDO IMPUESTO]]*S115</f>
        <v>454912.5</v>
      </c>
    </row>
    <row r="116" spans="2:20" ht="16" x14ac:dyDescent="0.2">
      <c r="B116" s="3">
        <v>114</v>
      </c>
      <c r="C116" s="4">
        <v>50112010</v>
      </c>
      <c r="D116" s="5" t="s">
        <v>195</v>
      </c>
      <c r="E116" s="6" t="s">
        <v>196</v>
      </c>
      <c r="F116" s="4" t="s">
        <v>12</v>
      </c>
      <c r="G116" s="55">
        <f>+Tabla43[[#This Row],[CANTIDAD1]]+Tabla43[[#This Row],[CANTIDAD2]]+Q116+S116</f>
        <v>2</v>
      </c>
      <c r="H116" s="8">
        <v>59500</v>
      </c>
      <c r="I116" s="9">
        <v>0</v>
      </c>
      <c r="J116" s="8">
        <v>0</v>
      </c>
      <c r="K116" s="8">
        <v>59500</v>
      </c>
      <c r="L116" s="56">
        <f>+Tabla43[[#This Row],[VALOR UNITARIO INCLUIDO IMPUESTO]]*Tabla43[[#This Row],[CANTIDAD]]</f>
        <v>119000</v>
      </c>
      <c r="M116" s="7">
        <v>2</v>
      </c>
      <c r="N116" s="34">
        <f>+Tabla43[[#This Row],[VALOR UNITARIO INCLUIDO IMPUESTO]]*Tabla43[[#This Row],[CANTIDAD1]]</f>
        <v>119000</v>
      </c>
      <c r="O116" s="38"/>
      <c r="P116" s="42">
        <f>+Tabla43[[#This Row],[VALOR UNITARIO INCLUIDO IMPUESTO]]*O116</f>
        <v>0</v>
      </c>
      <c r="Q116" s="44"/>
      <c r="R116" s="42">
        <f>+Tabla43[[#This Row],[VALOR UNITARIO INCLUIDO IMPUESTO]]*Q116</f>
        <v>0</v>
      </c>
      <c r="S116" s="44"/>
      <c r="T116" s="42">
        <f>+Tabla43[[#This Row],[VALOR UNITARIO INCLUIDO IMPUESTO]]*S116</f>
        <v>0</v>
      </c>
    </row>
    <row r="117" spans="2:20" ht="16" x14ac:dyDescent="0.2">
      <c r="B117" s="3">
        <v>115</v>
      </c>
      <c r="C117" s="4">
        <v>50112000</v>
      </c>
      <c r="D117" s="5" t="s">
        <v>197</v>
      </c>
      <c r="E117" s="6" t="s">
        <v>197</v>
      </c>
      <c r="F117" s="4" t="s">
        <v>12</v>
      </c>
      <c r="G117" s="55">
        <f>+Tabla43[[#This Row],[CANTIDAD1]]+Tabla43[[#This Row],[CANTIDAD2]]+Q117+S117</f>
        <v>0</v>
      </c>
      <c r="H117" s="8">
        <f>Tabla43[[#This Row],[VALOR UNITARIO INCLUIDO IMPUESTO]]/1.19</f>
        <v>211750</v>
      </c>
      <c r="I117" s="9">
        <v>0.19</v>
      </c>
      <c r="J117" s="8">
        <f>Tabla43[[#This Row],[VALOR UNITARIO]]*Tabla43[[#This Row],[IMPUESTO]]</f>
        <v>40232.5</v>
      </c>
      <c r="K117" s="8">
        <v>251982.5</v>
      </c>
      <c r="L117" s="56">
        <f>+Tabla43[[#This Row],[VALOR UNITARIO INCLUIDO IMPUESTO]]*Tabla43[[#This Row],[CANTIDAD]]</f>
        <v>0</v>
      </c>
      <c r="M117" s="7"/>
      <c r="N117" s="34">
        <f>+Tabla43[[#This Row],[VALOR UNITARIO INCLUIDO IMPUESTO]]*Tabla43[[#This Row],[CANTIDAD1]]</f>
        <v>0</v>
      </c>
      <c r="O117" s="38"/>
      <c r="P117" s="41">
        <f>+Tabla43[[#This Row],[VALOR UNITARIO INCLUIDO IMPUESTO]]*O117</f>
        <v>0</v>
      </c>
      <c r="Q117" s="43"/>
      <c r="R117" s="41">
        <f>+Tabla43[[#This Row],[VALOR UNITARIO INCLUIDO IMPUESTO]]*Q117</f>
        <v>0</v>
      </c>
      <c r="S117" s="43"/>
      <c r="T117" s="41">
        <f>+Tabla43[[#This Row],[VALOR UNITARIO INCLUIDO IMPUESTO]]*S117</f>
        <v>0</v>
      </c>
    </row>
    <row r="118" spans="2:20" ht="16" x14ac:dyDescent="0.2">
      <c r="B118" s="3">
        <v>116</v>
      </c>
      <c r="C118" s="4">
        <v>50111500</v>
      </c>
      <c r="D118" s="5" t="s">
        <v>198</v>
      </c>
      <c r="E118" s="6" t="s">
        <v>198</v>
      </c>
      <c r="F118" s="4" t="s">
        <v>12</v>
      </c>
      <c r="G118" s="55">
        <f>+Tabla43[[#This Row],[CANTIDAD1]]+Tabla43[[#This Row],[CANTIDAD2]]+Q118+S118</f>
        <v>2</v>
      </c>
      <c r="H118" s="8">
        <v>79100</v>
      </c>
      <c r="I118" s="9">
        <v>0</v>
      </c>
      <c r="J118" s="8">
        <v>0</v>
      </c>
      <c r="K118" s="8">
        <v>79100</v>
      </c>
      <c r="L118" s="56">
        <f>+Tabla43[[#This Row],[VALOR UNITARIO INCLUIDO IMPUESTO]]*Tabla43[[#This Row],[CANTIDAD]]</f>
        <v>158200</v>
      </c>
      <c r="M118" s="7"/>
      <c r="N118" s="34">
        <f>+Tabla43[[#This Row],[VALOR UNITARIO INCLUIDO IMPUESTO]]*Tabla43[[#This Row],[CANTIDAD1]]</f>
        <v>0</v>
      </c>
      <c r="O118" s="38"/>
      <c r="P118" s="42">
        <f>+Tabla43[[#This Row],[VALOR UNITARIO INCLUIDO IMPUESTO]]*O118</f>
        <v>0</v>
      </c>
      <c r="Q118" s="43">
        <v>2</v>
      </c>
      <c r="R118" s="42">
        <f>+Tabla43[[#This Row],[VALOR UNITARIO INCLUIDO IMPUESTO]]*Q118</f>
        <v>158200</v>
      </c>
      <c r="S118" s="43"/>
      <c r="T118" s="42">
        <f>+Tabla43[[#This Row],[VALOR UNITARIO INCLUIDO IMPUESTO]]*S118</f>
        <v>0</v>
      </c>
    </row>
    <row r="119" spans="2:20" ht="16" x14ac:dyDescent="0.2">
      <c r="B119" s="3">
        <v>117</v>
      </c>
      <c r="C119" s="4">
        <v>50112000</v>
      </c>
      <c r="D119" s="5" t="s">
        <v>199</v>
      </c>
      <c r="E119" s="6" t="s">
        <v>199</v>
      </c>
      <c r="F119" s="4" t="s">
        <v>12</v>
      </c>
      <c r="G119" s="55">
        <f>+Tabla43[[#This Row],[CANTIDAD1]]+Tabla43[[#This Row],[CANTIDAD2]]+Q119+S119</f>
        <v>10.4</v>
      </c>
      <c r="H119" s="8">
        <v>32230</v>
      </c>
      <c r="I119" s="9">
        <v>0</v>
      </c>
      <c r="J119" s="8">
        <v>0</v>
      </c>
      <c r="K119" s="8">
        <v>32230</v>
      </c>
      <c r="L119" s="56">
        <f>+Tabla43[[#This Row],[VALOR UNITARIO INCLUIDO IMPUESTO]]*Tabla43[[#This Row],[CANTIDAD]]</f>
        <v>335192</v>
      </c>
      <c r="M119" s="7">
        <v>2.4</v>
      </c>
      <c r="N119" s="34">
        <f>+Tabla43[[#This Row],[VALOR UNITARIO INCLUIDO IMPUESTO]]*Tabla43[[#This Row],[CANTIDAD1]]</f>
        <v>77352</v>
      </c>
      <c r="O119" s="38"/>
      <c r="P119" s="41">
        <f>+Tabla43[[#This Row],[VALOR UNITARIO INCLUIDO IMPUESTO]]*O119</f>
        <v>0</v>
      </c>
      <c r="Q119" s="44">
        <v>8</v>
      </c>
      <c r="R119" s="41">
        <f>+Tabla43[[#This Row],[VALOR UNITARIO INCLUIDO IMPUESTO]]*Q119</f>
        <v>257840</v>
      </c>
      <c r="S119" s="44"/>
      <c r="T119" s="41">
        <f>+Tabla43[[#This Row],[VALOR UNITARIO INCLUIDO IMPUESTO]]*S119</f>
        <v>0</v>
      </c>
    </row>
    <row r="120" spans="2:20" ht="16" x14ac:dyDescent="0.2">
      <c r="B120" s="3">
        <v>118</v>
      </c>
      <c r="C120" s="4">
        <v>50112000</v>
      </c>
      <c r="D120" s="5" t="s">
        <v>200</v>
      </c>
      <c r="E120" s="6" t="s">
        <v>201</v>
      </c>
      <c r="F120" s="4" t="s">
        <v>12</v>
      </c>
      <c r="G120" s="55">
        <f>+Tabla43[[#This Row],[CANTIDAD1]]+Tabla43[[#This Row],[CANTIDAD2]]+Q120+S120</f>
        <v>5</v>
      </c>
      <c r="H120" s="8">
        <v>40190</v>
      </c>
      <c r="I120" s="9">
        <v>0</v>
      </c>
      <c r="J120" s="8">
        <v>0</v>
      </c>
      <c r="K120" s="8">
        <v>40190</v>
      </c>
      <c r="L120" s="56">
        <f>+Tabla43[[#This Row],[VALOR UNITARIO INCLUIDO IMPUESTO]]*Tabla43[[#This Row],[CANTIDAD]]</f>
        <v>200950</v>
      </c>
      <c r="M120" s="7"/>
      <c r="N120" s="34">
        <f>+Tabla43[[#This Row],[VALOR UNITARIO INCLUIDO IMPUESTO]]*Tabla43[[#This Row],[CANTIDAD1]]</f>
        <v>0</v>
      </c>
      <c r="O120" s="38">
        <v>3</v>
      </c>
      <c r="P120" s="42">
        <f>+Tabla43[[#This Row],[VALOR UNITARIO INCLUIDO IMPUESTO]]*O120</f>
        <v>120570</v>
      </c>
      <c r="Q120" s="43"/>
      <c r="R120" s="42">
        <f>+Tabla43[[#This Row],[VALOR UNITARIO INCLUIDO IMPUESTO]]*Q120</f>
        <v>0</v>
      </c>
      <c r="S120" s="43">
        <v>2</v>
      </c>
      <c r="T120" s="42">
        <f>+Tabla43[[#This Row],[VALOR UNITARIO INCLUIDO IMPUESTO]]*S120</f>
        <v>80380</v>
      </c>
    </row>
    <row r="121" spans="2:20" ht="16" x14ac:dyDescent="0.2">
      <c r="B121" s="3">
        <v>119</v>
      </c>
      <c r="C121" s="4">
        <v>50121500</v>
      </c>
      <c r="D121" s="5" t="s">
        <v>202</v>
      </c>
      <c r="E121" s="6" t="s">
        <v>202</v>
      </c>
      <c r="F121" s="4" t="s">
        <v>12</v>
      </c>
      <c r="G121" s="55">
        <f>+Tabla43[[#This Row],[CANTIDAD1]]+Tabla43[[#This Row],[CANTIDAD2]]+Q121+S121</f>
        <v>0</v>
      </c>
      <c r="H121" s="8">
        <v>82680</v>
      </c>
      <c r="I121" s="9">
        <v>0</v>
      </c>
      <c r="J121" s="8">
        <v>0</v>
      </c>
      <c r="K121" s="8">
        <v>82680</v>
      </c>
      <c r="L121" s="56">
        <f>+Tabla43[[#This Row],[VALOR UNITARIO INCLUIDO IMPUESTO]]*Tabla43[[#This Row],[CANTIDAD]]</f>
        <v>0</v>
      </c>
      <c r="M121" s="7"/>
      <c r="N121" s="34">
        <f>+Tabla43[[#This Row],[VALOR UNITARIO INCLUIDO IMPUESTO]]*Tabla43[[#This Row],[CANTIDAD1]]</f>
        <v>0</v>
      </c>
      <c r="O121" s="38"/>
      <c r="P121" s="41">
        <f>+Tabla43[[#This Row],[VALOR UNITARIO INCLUIDO IMPUESTO]]*O121</f>
        <v>0</v>
      </c>
      <c r="Q121" s="44"/>
      <c r="R121" s="41">
        <f>+Tabla43[[#This Row],[VALOR UNITARIO INCLUIDO IMPUESTO]]*Q121</f>
        <v>0</v>
      </c>
      <c r="S121" s="44"/>
      <c r="T121" s="41">
        <f>+Tabla43[[#This Row],[VALOR UNITARIO INCLUIDO IMPUESTO]]*S121</f>
        <v>0</v>
      </c>
    </row>
    <row r="122" spans="2:20" ht="16" x14ac:dyDescent="0.2">
      <c r="B122" s="3">
        <v>120</v>
      </c>
      <c r="C122" s="4">
        <v>50111500</v>
      </c>
      <c r="D122" s="5" t="s">
        <v>203</v>
      </c>
      <c r="E122" s="6" t="s">
        <v>203</v>
      </c>
      <c r="F122" s="4" t="s">
        <v>12</v>
      </c>
      <c r="G122" s="55">
        <f>+Tabla43[[#This Row],[CANTIDAD1]]+Tabla43[[#This Row],[CANTIDAD2]]+Q122+S122</f>
        <v>7.25</v>
      </c>
      <c r="H122" s="8">
        <v>52390</v>
      </c>
      <c r="I122" s="9">
        <v>0</v>
      </c>
      <c r="J122" s="8">
        <v>0</v>
      </c>
      <c r="K122" s="8">
        <v>52390</v>
      </c>
      <c r="L122" s="56">
        <f>+Tabla43[[#This Row],[VALOR UNITARIO INCLUIDO IMPUESTO]]*Tabla43[[#This Row],[CANTIDAD]]</f>
        <v>379827.5</v>
      </c>
      <c r="M122" s="7"/>
      <c r="N122" s="34">
        <f>+Tabla43[[#This Row],[VALOR UNITARIO INCLUIDO IMPUESTO]]*Tabla43[[#This Row],[CANTIDAD1]]</f>
        <v>0</v>
      </c>
      <c r="O122" s="38"/>
      <c r="P122" s="42">
        <f>+Tabla43[[#This Row],[VALOR UNITARIO INCLUIDO IMPUESTO]]*O122</f>
        <v>0</v>
      </c>
      <c r="Q122" s="49">
        <v>7.25</v>
      </c>
      <c r="R122" s="42">
        <f>+Tabla43[[#This Row],[VALOR UNITARIO INCLUIDO IMPUESTO]]*Q122</f>
        <v>379827.5</v>
      </c>
      <c r="S122" s="49"/>
      <c r="T122" s="42">
        <f>+Tabla43[[#This Row],[VALOR UNITARIO INCLUIDO IMPUESTO]]*S122</f>
        <v>0</v>
      </c>
    </row>
    <row r="123" spans="2:20" ht="16" x14ac:dyDescent="0.2">
      <c r="B123" s="3">
        <v>121</v>
      </c>
      <c r="C123" s="4">
        <v>50111500</v>
      </c>
      <c r="D123" s="5" t="s">
        <v>204</v>
      </c>
      <c r="E123" s="6" t="s">
        <v>204</v>
      </c>
      <c r="F123" s="4" t="s">
        <v>12</v>
      </c>
      <c r="G123" s="55">
        <f>+Tabla43[[#This Row],[CANTIDAD1]]+Tabla43[[#This Row],[CANTIDAD2]]+Q123+S123</f>
        <v>0</v>
      </c>
      <c r="H123" s="8">
        <v>52800</v>
      </c>
      <c r="I123" s="9">
        <v>0</v>
      </c>
      <c r="J123" s="8">
        <v>0</v>
      </c>
      <c r="K123" s="8">
        <v>52800</v>
      </c>
      <c r="L123" s="56">
        <f>+Tabla43[[#This Row],[VALOR UNITARIO INCLUIDO IMPUESTO]]*Tabla43[[#This Row],[CANTIDAD]]</f>
        <v>0</v>
      </c>
      <c r="M123" s="7"/>
      <c r="N123" s="34">
        <f>+Tabla43[[#This Row],[VALOR UNITARIO INCLUIDO IMPUESTO]]*Tabla43[[#This Row],[CANTIDAD1]]</f>
        <v>0</v>
      </c>
      <c r="O123" s="38"/>
      <c r="P123" s="41">
        <f>+Tabla43[[#This Row],[VALOR UNITARIO INCLUIDO IMPUESTO]]*O123</f>
        <v>0</v>
      </c>
      <c r="Q123" s="43"/>
      <c r="R123" s="41">
        <f>+Tabla43[[#This Row],[VALOR UNITARIO INCLUIDO IMPUESTO]]*Q123</f>
        <v>0</v>
      </c>
      <c r="S123" s="43"/>
      <c r="T123" s="41">
        <f>+Tabla43[[#This Row],[VALOR UNITARIO INCLUIDO IMPUESTO]]*S123</f>
        <v>0</v>
      </c>
    </row>
    <row r="124" spans="2:20" ht="16" x14ac:dyDescent="0.2">
      <c r="B124" s="3">
        <v>122</v>
      </c>
      <c r="C124" s="4">
        <v>50121700</v>
      </c>
      <c r="D124" s="5" t="s">
        <v>205</v>
      </c>
      <c r="E124" s="6" t="s">
        <v>205</v>
      </c>
      <c r="F124" s="4" t="s">
        <v>12</v>
      </c>
      <c r="G124" s="55">
        <f>+Tabla43[[#This Row],[CANTIDAD1]]+Tabla43[[#This Row],[CANTIDAD2]]+Q124+S124</f>
        <v>2</v>
      </c>
      <c r="H124" s="8">
        <v>174350</v>
      </c>
      <c r="I124" s="9">
        <v>0</v>
      </c>
      <c r="J124" s="8">
        <v>0</v>
      </c>
      <c r="K124" s="8">
        <v>174350</v>
      </c>
      <c r="L124" s="56">
        <f>+Tabla43[[#This Row],[VALOR UNITARIO INCLUIDO IMPUESTO]]*Tabla43[[#This Row],[CANTIDAD]]</f>
        <v>348700</v>
      </c>
      <c r="M124" s="7"/>
      <c r="N124" s="34">
        <f>+Tabla43[[#This Row],[VALOR UNITARIO INCLUIDO IMPUESTO]]*Tabla43[[#This Row],[CANTIDAD1]]</f>
        <v>0</v>
      </c>
      <c r="O124" s="38"/>
      <c r="P124" s="42">
        <f>+Tabla43[[#This Row],[VALOR UNITARIO INCLUIDO IMPUESTO]]*O124</f>
        <v>0</v>
      </c>
      <c r="Q124" s="44">
        <v>2</v>
      </c>
      <c r="R124" s="42">
        <f>+Tabla43[[#This Row],[VALOR UNITARIO INCLUIDO IMPUESTO]]*Q124</f>
        <v>348700</v>
      </c>
      <c r="S124" s="44"/>
      <c r="T124" s="42">
        <f>+Tabla43[[#This Row],[VALOR UNITARIO INCLUIDO IMPUESTO]]*S124</f>
        <v>0</v>
      </c>
    </row>
    <row r="125" spans="2:20" ht="16" x14ac:dyDescent="0.2">
      <c r="B125" s="3">
        <v>123</v>
      </c>
      <c r="C125" s="4">
        <v>50111500</v>
      </c>
      <c r="D125" s="5" t="s">
        <v>206</v>
      </c>
      <c r="E125" s="6" t="s">
        <v>207</v>
      </c>
      <c r="F125" s="4" t="s">
        <v>12</v>
      </c>
      <c r="G125" s="55">
        <f>+Tabla43[[#This Row],[CANTIDAD1]]+Tabla43[[#This Row],[CANTIDAD2]]+Q125+S125</f>
        <v>1.6</v>
      </c>
      <c r="H125" s="8">
        <v>94950</v>
      </c>
      <c r="I125" s="9">
        <v>0</v>
      </c>
      <c r="J125" s="8">
        <v>0</v>
      </c>
      <c r="K125" s="8">
        <v>94950</v>
      </c>
      <c r="L125" s="56">
        <f>+Tabla43[[#This Row],[VALOR UNITARIO INCLUIDO IMPUESTO]]*Tabla43[[#This Row],[CANTIDAD]]</f>
        <v>151920</v>
      </c>
      <c r="M125" s="7">
        <v>1.6</v>
      </c>
      <c r="N125" s="34">
        <f>+Tabla43[[#This Row],[VALOR UNITARIO INCLUIDO IMPUESTO]]*Tabla43[[#This Row],[CANTIDAD1]]</f>
        <v>151920</v>
      </c>
      <c r="O125" s="38"/>
      <c r="P125" s="41">
        <f>+Tabla43[[#This Row],[VALOR UNITARIO INCLUIDO IMPUESTO]]*O125</f>
        <v>0</v>
      </c>
      <c r="Q125" s="43"/>
      <c r="R125" s="41">
        <f>+Tabla43[[#This Row],[VALOR UNITARIO INCLUIDO IMPUESTO]]*Q125</f>
        <v>0</v>
      </c>
      <c r="S125" s="43"/>
      <c r="T125" s="41">
        <f>+Tabla43[[#This Row],[VALOR UNITARIO INCLUIDO IMPUESTO]]*S125</f>
        <v>0</v>
      </c>
    </row>
    <row r="126" spans="2:20" ht="64" x14ac:dyDescent="0.2">
      <c r="B126" s="3">
        <v>124</v>
      </c>
      <c r="C126" s="4">
        <v>50131800</v>
      </c>
      <c r="D126" s="5" t="s">
        <v>208</v>
      </c>
      <c r="E126" s="6" t="s">
        <v>209</v>
      </c>
      <c r="F126" s="4" t="s">
        <v>12</v>
      </c>
      <c r="G126" s="55">
        <f>+Tabla43[[#This Row],[CANTIDAD1]]+Tabla43[[#This Row],[CANTIDAD2]]+Q126+S126</f>
        <v>0</v>
      </c>
      <c r="H126" s="8">
        <f>Tabla43[[#This Row],[VALOR UNITARIO INCLUIDO IMPUESTO]]/1.19</f>
        <v>173700</v>
      </c>
      <c r="I126" s="9">
        <v>0.19</v>
      </c>
      <c r="J126" s="8">
        <f>Tabla43[[#This Row],[VALOR UNITARIO]]*Tabla43[[#This Row],[IMPUESTO]]</f>
        <v>33003</v>
      </c>
      <c r="K126" s="8">
        <v>206703</v>
      </c>
      <c r="L126" s="56">
        <f>+Tabla43[[#This Row],[VALOR UNITARIO INCLUIDO IMPUESTO]]*Tabla43[[#This Row],[CANTIDAD]]</f>
        <v>0</v>
      </c>
      <c r="M126" s="7"/>
      <c r="N126" s="34">
        <f>+Tabla43[[#This Row],[VALOR UNITARIO INCLUIDO IMPUESTO]]*Tabla43[[#This Row],[CANTIDAD1]]</f>
        <v>0</v>
      </c>
      <c r="O126" s="38"/>
      <c r="P126" s="42">
        <f>+Tabla43[[#This Row],[VALOR UNITARIO INCLUIDO IMPUESTO]]*O126</f>
        <v>0</v>
      </c>
      <c r="Q126" s="44"/>
      <c r="R126" s="42">
        <f>+Tabla43[[#This Row],[VALOR UNITARIO INCLUIDO IMPUESTO]]*Q126</f>
        <v>0</v>
      </c>
      <c r="S126" s="44"/>
      <c r="T126" s="42">
        <f>+Tabla43[[#This Row],[VALOR UNITARIO INCLUIDO IMPUESTO]]*S126</f>
        <v>0</v>
      </c>
    </row>
    <row r="127" spans="2:20" ht="48" x14ac:dyDescent="0.2">
      <c r="B127" s="3">
        <v>125</v>
      </c>
      <c r="C127" s="4">
        <v>50131800</v>
      </c>
      <c r="D127" s="5" t="s">
        <v>210</v>
      </c>
      <c r="E127" s="6" t="s">
        <v>211</v>
      </c>
      <c r="F127" s="4" t="s">
        <v>19</v>
      </c>
      <c r="G127" s="55">
        <f>+Tabla43[[#This Row],[CANTIDAD1]]+Tabla43[[#This Row],[CANTIDAD2]]+Q127+S127</f>
        <v>0</v>
      </c>
      <c r="H127" s="8">
        <f>Tabla43[[#This Row],[VALOR UNITARIO INCLUIDO IMPUESTO]]/1.19</f>
        <v>102450</v>
      </c>
      <c r="I127" s="9">
        <v>0.19</v>
      </c>
      <c r="J127" s="8">
        <f>Tabla43[[#This Row],[VALOR UNITARIO]]*Tabla43[[#This Row],[IMPUESTO]]</f>
        <v>19465.5</v>
      </c>
      <c r="K127" s="8">
        <v>121915.5</v>
      </c>
      <c r="L127" s="56">
        <f>+Tabla43[[#This Row],[VALOR UNITARIO INCLUIDO IMPUESTO]]*Tabla43[[#This Row],[CANTIDAD]]</f>
        <v>0</v>
      </c>
      <c r="M127" s="7"/>
      <c r="N127" s="34">
        <f>+Tabla43[[#This Row],[VALOR UNITARIO INCLUIDO IMPUESTO]]*Tabla43[[#This Row],[CANTIDAD1]]</f>
        <v>0</v>
      </c>
      <c r="O127" s="38"/>
      <c r="P127" s="41">
        <f>+Tabla43[[#This Row],[VALOR UNITARIO INCLUIDO IMPUESTO]]*O127</f>
        <v>0</v>
      </c>
      <c r="Q127" s="43"/>
      <c r="R127" s="41">
        <f>+Tabla43[[#This Row],[VALOR UNITARIO INCLUIDO IMPUESTO]]*Q127</f>
        <v>0</v>
      </c>
      <c r="S127" s="43"/>
      <c r="T127" s="41">
        <f>+Tabla43[[#This Row],[VALOR UNITARIO INCLUIDO IMPUESTO]]*S127</f>
        <v>0</v>
      </c>
    </row>
    <row r="128" spans="2:20" ht="48" x14ac:dyDescent="0.2">
      <c r="B128" s="3">
        <v>126</v>
      </c>
      <c r="C128" s="4">
        <v>50131800</v>
      </c>
      <c r="D128" s="5" t="s">
        <v>212</v>
      </c>
      <c r="E128" s="6" t="s">
        <v>213</v>
      </c>
      <c r="F128" s="4" t="s">
        <v>19</v>
      </c>
      <c r="G128" s="55">
        <f>+Tabla43[[#This Row],[CANTIDAD1]]+Tabla43[[#This Row],[CANTIDAD2]]+Q128+S128</f>
        <v>0</v>
      </c>
      <c r="H128" s="8">
        <f>Tabla43[[#This Row],[VALOR UNITARIO INCLUIDO IMPUESTO]]/1.19</f>
        <v>44600</v>
      </c>
      <c r="I128" s="9">
        <v>0.19</v>
      </c>
      <c r="J128" s="8">
        <f>Tabla43[[#This Row],[VALOR UNITARIO]]*Tabla43[[#This Row],[IMPUESTO]]</f>
        <v>8474</v>
      </c>
      <c r="K128" s="8">
        <v>53074</v>
      </c>
      <c r="L128" s="56">
        <f>+Tabla43[[#This Row],[VALOR UNITARIO INCLUIDO IMPUESTO]]*Tabla43[[#This Row],[CANTIDAD]]</f>
        <v>0</v>
      </c>
      <c r="M128" s="7"/>
      <c r="N128" s="34">
        <f>+Tabla43[[#This Row],[VALOR UNITARIO INCLUIDO IMPUESTO]]*Tabla43[[#This Row],[CANTIDAD1]]</f>
        <v>0</v>
      </c>
      <c r="O128" s="38"/>
      <c r="P128" s="42">
        <f>+Tabla43[[#This Row],[VALOR UNITARIO INCLUIDO IMPUESTO]]*O128</f>
        <v>0</v>
      </c>
      <c r="Q128" s="43"/>
      <c r="R128" s="42">
        <f>+Tabla43[[#This Row],[VALOR UNITARIO INCLUIDO IMPUESTO]]*Q128</f>
        <v>0</v>
      </c>
      <c r="S128" s="43"/>
      <c r="T128" s="42">
        <f>+Tabla43[[#This Row],[VALOR UNITARIO INCLUIDO IMPUESTO]]*S128</f>
        <v>0</v>
      </c>
    </row>
    <row r="129" spans="2:20" ht="16" x14ac:dyDescent="0.2">
      <c r="B129" s="3">
        <v>127</v>
      </c>
      <c r="C129" s="4">
        <v>50131800</v>
      </c>
      <c r="D129" s="5" t="s">
        <v>214</v>
      </c>
      <c r="E129" s="6" t="s">
        <v>214</v>
      </c>
      <c r="F129" s="4" t="s">
        <v>19</v>
      </c>
      <c r="G129" s="55">
        <f>+Tabla43[[#This Row],[CANTIDAD1]]+Tabla43[[#This Row],[CANTIDAD2]]+Q129+S129</f>
        <v>0</v>
      </c>
      <c r="H129" s="8">
        <f>Tabla43[[#This Row],[VALOR UNITARIO INCLUIDO IMPUESTO]]/1.19</f>
        <v>53300</v>
      </c>
      <c r="I129" s="9">
        <v>0.19</v>
      </c>
      <c r="J129" s="8">
        <f>Tabla43[[#This Row],[VALOR UNITARIO]]*Tabla43[[#This Row],[IMPUESTO]]</f>
        <v>10127</v>
      </c>
      <c r="K129" s="8">
        <v>63427</v>
      </c>
      <c r="L129" s="56">
        <f>+Tabla43[[#This Row],[VALOR UNITARIO INCLUIDO IMPUESTO]]*Tabla43[[#This Row],[CANTIDAD]]</f>
        <v>0</v>
      </c>
      <c r="M129" s="7"/>
      <c r="N129" s="34">
        <f>+Tabla43[[#This Row],[VALOR UNITARIO INCLUIDO IMPUESTO]]*Tabla43[[#This Row],[CANTIDAD1]]</f>
        <v>0</v>
      </c>
      <c r="O129" s="38"/>
      <c r="P129" s="41">
        <f>+Tabla43[[#This Row],[VALOR UNITARIO INCLUIDO IMPUESTO]]*O129</f>
        <v>0</v>
      </c>
      <c r="Q129" s="44"/>
      <c r="R129" s="41">
        <f>+Tabla43[[#This Row],[VALOR UNITARIO INCLUIDO IMPUESTO]]*Q129</f>
        <v>0</v>
      </c>
      <c r="S129" s="44"/>
      <c r="T129" s="41">
        <f>+Tabla43[[#This Row],[VALOR UNITARIO INCLUIDO IMPUESTO]]*S129</f>
        <v>0</v>
      </c>
    </row>
    <row r="130" spans="2:20" ht="16" x14ac:dyDescent="0.2">
      <c r="B130" s="3">
        <v>128</v>
      </c>
      <c r="C130" s="4">
        <v>50131800</v>
      </c>
      <c r="D130" s="5" t="s">
        <v>215</v>
      </c>
      <c r="E130" s="6" t="s">
        <v>215</v>
      </c>
      <c r="F130" s="4" t="s">
        <v>12</v>
      </c>
      <c r="G130" s="55">
        <f>+Tabla43[[#This Row],[CANTIDAD1]]+Tabla43[[#This Row],[CANTIDAD2]]+Q130+S130</f>
        <v>1</v>
      </c>
      <c r="H130" s="8">
        <f>Tabla43[[#This Row],[VALOR UNITARIO INCLUIDO IMPUESTO]]/1.19</f>
        <v>75600</v>
      </c>
      <c r="I130" s="9">
        <v>0.19</v>
      </c>
      <c r="J130" s="8">
        <f>Tabla43[[#This Row],[VALOR UNITARIO]]*Tabla43[[#This Row],[IMPUESTO]]</f>
        <v>14364</v>
      </c>
      <c r="K130" s="8">
        <v>89964</v>
      </c>
      <c r="L130" s="56">
        <f>+Tabla43[[#This Row],[VALOR UNITARIO INCLUIDO IMPUESTO]]*Tabla43[[#This Row],[CANTIDAD]]</f>
        <v>89964</v>
      </c>
      <c r="M130" s="7"/>
      <c r="N130" s="34">
        <f>+Tabla43[[#This Row],[VALOR UNITARIO INCLUIDO IMPUESTO]]*Tabla43[[#This Row],[CANTIDAD1]]</f>
        <v>0</v>
      </c>
      <c r="O130" s="38">
        <v>1</v>
      </c>
      <c r="P130" s="42">
        <f>+Tabla43[[#This Row],[VALOR UNITARIO INCLUIDO IMPUESTO]]*O130</f>
        <v>89964</v>
      </c>
      <c r="Q130" s="43"/>
      <c r="R130" s="42">
        <f>+Tabla43[[#This Row],[VALOR UNITARIO INCLUIDO IMPUESTO]]*Q130</f>
        <v>0</v>
      </c>
      <c r="S130" s="43"/>
      <c r="T130" s="42">
        <f>+Tabla43[[#This Row],[VALOR UNITARIO INCLUIDO IMPUESTO]]*S130</f>
        <v>0</v>
      </c>
    </row>
    <row r="131" spans="2:20" ht="16" x14ac:dyDescent="0.2">
      <c r="B131" s="3">
        <v>129</v>
      </c>
      <c r="C131" s="4">
        <v>50131800</v>
      </c>
      <c r="D131" s="5" t="s">
        <v>216</v>
      </c>
      <c r="E131" s="6" t="s">
        <v>217</v>
      </c>
      <c r="F131" s="4" t="s">
        <v>12</v>
      </c>
      <c r="G131" s="55">
        <f>+Tabla43[[#This Row],[CANTIDAD1]]+Tabla43[[#This Row],[CANTIDAD2]]+Q131+S131</f>
        <v>53.2</v>
      </c>
      <c r="H131" s="8">
        <v>78197</v>
      </c>
      <c r="I131" s="9">
        <v>0</v>
      </c>
      <c r="J131" s="8">
        <v>0</v>
      </c>
      <c r="K131" s="8">
        <v>78197</v>
      </c>
      <c r="L131" s="56">
        <f>+Tabla43[[#This Row],[VALOR UNITARIO INCLUIDO IMPUESTO]]*Tabla43[[#This Row],[CANTIDAD]]</f>
        <v>4160080.4000000004</v>
      </c>
      <c r="M131" s="7">
        <v>3.5</v>
      </c>
      <c r="N131" s="34">
        <f>+Tabla43[[#This Row],[VALOR UNITARIO INCLUIDO IMPUESTO]]*Tabla43[[#This Row],[CANTIDAD1]]</f>
        <v>273689.5</v>
      </c>
      <c r="O131" s="38">
        <v>1.1499999999999999</v>
      </c>
      <c r="P131" s="41">
        <f>+Tabla43[[#This Row],[VALOR UNITARIO INCLUIDO IMPUESTO]]*O131</f>
        <v>89926.549999999988</v>
      </c>
      <c r="Q131" s="50">
        <v>2.5499999999999998</v>
      </c>
      <c r="R131" s="41">
        <f>+Tabla43[[#This Row],[VALOR UNITARIO INCLUIDO IMPUESTO]]*Q131</f>
        <v>199402.34999999998</v>
      </c>
      <c r="S131" s="50">
        <v>46</v>
      </c>
      <c r="T131" s="41">
        <f>+Tabla43[[#This Row],[VALOR UNITARIO INCLUIDO IMPUESTO]]*S131</f>
        <v>3597062</v>
      </c>
    </row>
    <row r="132" spans="2:20" ht="16" x14ac:dyDescent="0.2">
      <c r="B132" s="3">
        <v>130</v>
      </c>
      <c r="C132" s="4">
        <v>50131800</v>
      </c>
      <c r="D132" s="5" t="s">
        <v>218</v>
      </c>
      <c r="E132" s="6" t="s">
        <v>219</v>
      </c>
      <c r="F132" s="4" t="s">
        <v>12</v>
      </c>
      <c r="G132" s="55">
        <f>+Tabla43[[#This Row],[CANTIDAD1]]+Tabla43[[#This Row],[CANTIDAD2]]+Q132+S132</f>
        <v>6.29</v>
      </c>
      <c r="H132" s="8">
        <v>78197</v>
      </c>
      <c r="I132" s="9">
        <v>0</v>
      </c>
      <c r="J132" s="8">
        <v>0</v>
      </c>
      <c r="K132" s="8">
        <v>78197</v>
      </c>
      <c r="L132" s="56">
        <f>+Tabla43[[#This Row],[VALOR UNITARIO INCLUIDO IMPUESTO]]*Tabla43[[#This Row],[CANTIDAD]]</f>
        <v>491859.13</v>
      </c>
      <c r="M132" s="7">
        <v>1.04</v>
      </c>
      <c r="N132" s="34">
        <f>+Tabla43[[#This Row],[VALOR UNITARIO INCLUIDO IMPUESTO]]*Tabla43[[#This Row],[CANTIDAD1]]</f>
        <v>81324.88</v>
      </c>
      <c r="O132" s="38">
        <v>1.25</v>
      </c>
      <c r="P132" s="42">
        <f>+Tabla43[[#This Row],[VALOR UNITARIO INCLUIDO IMPUESTO]]*O132</f>
        <v>97746.25</v>
      </c>
      <c r="Q132" s="43">
        <v>4</v>
      </c>
      <c r="R132" s="42">
        <f>+Tabla43[[#This Row],[VALOR UNITARIO INCLUIDO IMPUESTO]]*Q132</f>
        <v>312788</v>
      </c>
      <c r="S132" s="43"/>
      <c r="T132" s="42">
        <f>+Tabla43[[#This Row],[VALOR UNITARIO INCLUIDO IMPUESTO]]*S132</f>
        <v>0</v>
      </c>
    </row>
    <row r="133" spans="2:20" ht="16" x14ac:dyDescent="0.2">
      <c r="B133" s="3">
        <v>131</v>
      </c>
      <c r="C133" s="4">
        <v>50131800</v>
      </c>
      <c r="D133" s="5" t="s">
        <v>220</v>
      </c>
      <c r="E133" s="6" t="s">
        <v>220</v>
      </c>
      <c r="F133" s="4" t="s">
        <v>19</v>
      </c>
      <c r="G133" s="55">
        <f>+Tabla43[[#This Row],[CANTIDAD1]]+Tabla43[[#This Row],[CANTIDAD2]]+Q133+S133</f>
        <v>10</v>
      </c>
      <c r="H133" s="8">
        <v>26851</v>
      </c>
      <c r="I133" s="9">
        <v>0</v>
      </c>
      <c r="J133" s="8">
        <v>0</v>
      </c>
      <c r="K133" s="8">
        <v>26851</v>
      </c>
      <c r="L133" s="56">
        <f>+Tabla43[[#This Row],[VALOR UNITARIO INCLUIDO IMPUESTO]]*Tabla43[[#This Row],[CANTIDAD]]</f>
        <v>268510</v>
      </c>
      <c r="M133" s="7">
        <v>4</v>
      </c>
      <c r="N133" s="34">
        <f>+Tabla43[[#This Row],[VALOR UNITARIO INCLUIDO IMPUESTO]]*Tabla43[[#This Row],[CANTIDAD1]]</f>
        <v>107404</v>
      </c>
      <c r="O133" s="38">
        <v>3</v>
      </c>
      <c r="P133" s="41">
        <f>+Tabla43[[#This Row],[VALOR UNITARIO INCLUIDO IMPUESTO]]*O133</f>
        <v>80553</v>
      </c>
      <c r="Q133" s="43">
        <v>2</v>
      </c>
      <c r="R133" s="41">
        <f>+Tabla43[[#This Row],[VALOR UNITARIO INCLUIDO IMPUESTO]]*Q133</f>
        <v>53702</v>
      </c>
      <c r="S133" s="43">
        <v>1</v>
      </c>
      <c r="T133" s="41">
        <f>+Tabla43[[#This Row],[VALOR UNITARIO INCLUIDO IMPUESTO]]*S133</f>
        <v>26851</v>
      </c>
    </row>
    <row r="134" spans="2:20" ht="16" x14ac:dyDescent="0.2">
      <c r="B134" s="3">
        <v>132</v>
      </c>
      <c r="C134" s="4">
        <v>50131800</v>
      </c>
      <c r="D134" s="5" t="s">
        <v>221</v>
      </c>
      <c r="E134" s="6" t="s">
        <v>222</v>
      </c>
      <c r="F134" s="4" t="s">
        <v>12</v>
      </c>
      <c r="G134" s="55">
        <f>+Tabla43[[#This Row],[CANTIDAD1]]+Tabla43[[#This Row],[CANTIDAD2]]+Q134+S134</f>
        <v>0</v>
      </c>
      <c r="H134" s="8">
        <v>79221</v>
      </c>
      <c r="I134" s="9">
        <v>0</v>
      </c>
      <c r="J134" s="8">
        <v>0</v>
      </c>
      <c r="K134" s="8">
        <v>79221</v>
      </c>
      <c r="L134" s="56">
        <f>+Tabla43[[#This Row],[VALOR UNITARIO INCLUIDO IMPUESTO]]*Tabla43[[#This Row],[CANTIDAD]]</f>
        <v>0</v>
      </c>
      <c r="M134" s="7"/>
      <c r="N134" s="34">
        <f>+Tabla43[[#This Row],[VALOR UNITARIO INCLUIDO IMPUESTO]]*Tabla43[[#This Row],[CANTIDAD1]]</f>
        <v>0</v>
      </c>
      <c r="O134" s="38"/>
      <c r="P134" s="42">
        <f>+Tabla43[[#This Row],[VALOR UNITARIO INCLUIDO IMPUESTO]]*O134</f>
        <v>0</v>
      </c>
      <c r="Q134" s="44"/>
      <c r="R134" s="42">
        <f>+Tabla43[[#This Row],[VALOR UNITARIO INCLUIDO IMPUESTO]]*Q134</f>
        <v>0</v>
      </c>
      <c r="S134" s="44"/>
      <c r="T134" s="42">
        <f>+Tabla43[[#This Row],[VALOR UNITARIO INCLUIDO IMPUESTO]]*S134</f>
        <v>0</v>
      </c>
    </row>
    <row r="135" spans="2:20" ht="48" x14ac:dyDescent="0.2">
      <c r="B135" s="3">
        <v>133</v>
      </c>
      <c r="C135" s="4">
        <v>50131800</v>
      </c>
      <c r="D135" s="5" t="s">
        <v>223</v>
      </c>
      <c r="E135" s="6" t="s">
        <v>224</v>
      </c>
      <c r="F135" s="4" t="s">
        <v>12</v>
      </c>
      <c r="G135" s="55">
        <f>+Tabla43[[#This Row],[CANTIDAD1]]+Tabla43[[#This Row],[CANTIDAD2]]+Q135+S135</f>
        <v>0</v>
      </c>
      <c r="H135" s="8">
        <v>55292.5</v>
      </c>
      <c r="I135" s="9">
        <v>0</v>
      </c>
      <c r="J135" s="8">
        <v>0</v>
      </c>
      <c r="K135" s="8">
        <v>55292.5</v>
      </c>
      <c r="L135" s="56">
        <f>+Tabla43[[#This Row],[VALOR UNITARIO INCLUIDO IMPUESTO]]*Tabla43[[#This Row],[CANTIDAD]]</f>
        <v>0</v>
      </c>
      <c r="M135" s="7"/>
      <c r="N135" s="34">
        <f>+Tabla43[[#This Row],[VALOR UNITARIO INCLUIDO IMPUESTO]]*Tabla43[[#This Row],[CANTIDAD1]]</f>
        <v>0</v>
      </c>
      <c r="O135" s="38"/>
      <c r="P135" s="41">
        <f>+Tabla43[[#This Row],[VALOR UNITARIO INCLUIDO IMPUESTO]]*O135</f>
        <v>0</v>
      </c>
      <c r="Q135" s="43"/>
      <c r="R135" s="41">
        <f>+Tabla43[[#This Row],[VALOR UNITARIO INCLUIDO IMPUESTO]]*Q135</f>
        <v>0</v>
      </c>
      <c r="S135" s="43"/>
      <c r="T135" s="41">
        <f>+Tabla43[[#This Row],[VALOR UNITARIO INCLUIDO IMPUESTO]]*S135</f>
        <v>0</v>
      </c>
    </row>
    <row r="136" spans="2:20" ht="80" x14ac:dyDescent="0.2">
      <c r="B136" s="3">
        <v>134</v>
      </c>
      <c r="C136" s="4">
        <v>50131800</v>
      </c>
      <c r="D136" s="5" t="s">
        <v>225</v>
      </c>
      <c r="E136" s="6" t="s">
        <v>226</v>
      </c>
      <c r="F136" s="4" t="s">
        <v>12</v>
      </c>
      <c r="G136" s="55">
        <f>+Tabla43[[#This Row],[CANTIDAD1]]+Tabla43[[#This Row],[CANTIDAD2]]+Q136+S136</f>
        <v>0</v>
      </c>
      <c r="H136" s="8">
        <f>Tabla43[[#This Row],[VALOR UNITARIO INCLUIDO IMPUESTO]]/1.19</f>
        <v>215450</v>
      </c>
      <c r="I136" s="9">
        <v>0.19</v>
      </c>
      <c r="J136" s="8">
        <f>Tabla43[[#This Row],[VALOR UNITARIO]]*Tabla43[[#This Row],[IMPUESTO]]</f>
        <v>40935.5</v>
      </c>
      <c r="K136" s="8">
        <v>256385.5</v>
      </c>
      <c r="L136" s="56">
        <f>+Tabla43[[#This Row],[VALOR UNITARIO INCLUIDO IMPUESTO]]*Tabla43[[#This Row],[CANTIDAD]]</f>
        <v>0</v>
      </c>
      <c r="M136" s="7"/>
      <c r="N136" s="34">
        <f>+Tabla43[[#This Row],[VALOR UNITARIO INCLUIDO IMPUESTO]]*Tabla43[[#This Row],[CANTIDAD1]]</f>
        <v>0</v>
      </c>
      <c r="O136" s="38"/>
      <c r="P136" s="42">
        <f>+Tabla43[[#This Row],[VALOR UNITARIO INCLUIDO IMPUESTO]]*O136</f>
        <v>0</v>
      </c>
      <c r="Q136" s="44"/>
      <c r="R136" s="42">
        <f>+Tabla43[[#This Row],[VALOR UNITARIO INCLUIDO IMPUESTO]]*Q136</f>
        <v>0</v>
      </c>
      <c r="S136" s="44"/>
      <c r="T136" s="42">
        <f>+Tabla43[[#This Row],[VALOR UNITARIO INCLUIDO IMPUESTO]]*S136</f>
        <v>0</v>
      </c>
    </row>
    <row r="137" spans="2:20" ht="16" x14ac:dyDescent="0.2">
      <c r="B137" s="3">
        <v>135</v>
      </c>
      <c r="C137" s="4">
        <v>50131800</v>
      </c>
      <c r="D137" s="5" t="s">
        <v>227</v>
      </c>
      <c r="E137" s="6" t="s">
        <v>228</v>
      </c>
      <c r="F137" s="4" t="s">
        <v>19</v>
      </c>
      <c r="G137" s="55">
        <f>+Tabla43[[#This Row],[CANTIDAD1]]+Tabla43[[#This Row],[CANTIDAD2]]+Q137+S137</f>
        <v>1.25</v>
      </c>
      <c r="H137" s="8">
        <f>Tabla43[[#This Row],[VALOR UNITARIO INCLUIDO IMPUESTO]]/1.19</f>
        <v>70450</v>
      </c>
      <c r="I137" s="9">
        <v>0.19</v>
      </c>
      <c r="J137" s="8">
        <f>Tabla43[[#This Row],[VALOR UNITARIO]]*Tabla43[[#This Row],[IMPUESTO]]</f>
        <v>13385.5</v>
      </c>
      <c r="K137" s="8">
        <v>83835.5</v>
      </c>
      <c r="L137" s="56">
        <f>+Tabla43[[#This Row],[VALOR UNITARIO INCLUIDO IMPUESTO]]*Tabla43[[#This Row],[CANTIDAD]]</f>
        <v>104794.375</v>
      </c>
      <c r="M137" s="7">
        <v>1.25</v>
      </c>
      <c r="N137" s="34">
        <f>+Tabla43[[#This Row],[VALOR UNITARIO INCLUIDO IMPUESTO]]*Tabla43[[#This Row],[CANTIDAD1]]</f>
        <v>104794.375</v>
      </c>
      <c r="O137" s="38"/>
      <c r="P137" s="41">
        <f>+Tabla43[[#This Row],[VALOR UNITARIO INCLUIDO IMPUESTO]]*O137</f>
        <v>0</v>
      </c>
      <c r="Q137" s="43"/>
      <c r="R137" s="41">
        <f>+Tabla43[[#This Row],[VALOR UNITARIO INCLUIDO IMPUESTO]]*Q137</f>
        <v>0</v>
      </c>
      <c r="S137" s="43"/>
      <c r="T137" s="41">
        <f>+Tabla43[[#This Row],[VALOR UNITARIO INCLUIDO IMPUESTO]]*S137</f>
        <v>0</v>
      </c>
    </row>
    <row r="138" spans="2:20" ht="16" x14ac:dyDescent="0.2">
      <c r="B138" s="3">
        <v>136</v>
      </c>
      <c r="C138" s="4">
        <v>50131800</v>
      </c>
      <c r="D138" s="5" t="s">
        <v>229</v>
      </c>
      <c r="E138" s="6" t="s">
        <v>229</v>
      </c>
      <c r="F138" s="4" t="s">
        <v>12</v>
      </c>
      <c r="G138" s="55">
        <f>+Tabla43[[#This Row],[CANTIDAD1]]+Tabla43[[#This Row],[CANTIDAD2]]+Q138+S138</f>
        <v>0</v>
      </c>
      <c r="H138" s="8">
        <f>Tabla43[[#This Row],[VALOR UNITARIO INCLUIDO IMPUESTO]]/1.19</f>
        <v>192200</v>
      </c>
      <c r="I138" s="9">
        <v>0.19</v>
      </c>
      <c r="J138" s="8">
        <f>Tabla43[[#This Row],[VALOR UNITARIO]]*Tabla43[[#This Row],[IMPUESTO]]</f>
        <v>36518</v>
      </c>
      <c r="K138" s="8">
        <v>228718</v>
      </c>
      <c r="L138" s="56">
        <f>+Tabla43[[#This Row],[VALOR UNITARIO INCLUIDO IMPUESTO]]*Tabla43[[#This Row],[CANTIDAD]]</f>
        <v>0</v>
      </c>
      <c r="M138" s="7"/>
      <c r="N138" s="34">
        <f>+Tabla43[[#This Row],[VALOR UNITARIO INCLUIDO IMPUESTO]]*Tabla43[[#This Row],[CANTIDAD1]]</f>
        <v>0</v>
      </c>
      <c r="O138" s="38"/>
      <c r="P138" s="42">
        <f>+Tabla43[[#This Row],[VALOR UNITARIO INCLUIDO IMPUESTO]]*O138</f>
        <v>0</v>
      </c>
      <c r="Q138" s="43"/>
      <c r="R138" s="42">
        <f>+Tabla43[[#This Row],[VALOR UNITARIO INCLUIDO IMPUESTO]]*Q138</f>
        <v>0</v>
      </c>
      <c r="S138" s="43"/>
      <c r="T138" s="42">
        <f>+Tabla43[[#This Row],[VALOR UNITARIO INCLUIDO IMPUESTO]]*S138</f>
        <v>0</v>
      </c>
    </row>
    <row r="139" spans="2:20" ht="16" x14ac:dyDescent="0.2">
      <c r="B139" s="3">
        <v>137</v>
      </c>
      <c r="C139" s="4">
        <v>50131800</v>
      </c>
      <c r="D139" s="5" t="s">
        <v>230</v>
      </c>
      <c r="E139" s="6" t="s">
        <v>230</v>
      </c>
      <c r="F139" s="4" t="s">
        <v>12</v>
      </c>
      <c r="G139" s="55">
        <f>+Tabla43[[#This Row],[CANTIDAD1]]+Tabla43[[#This Row],[CANTIDAD2]]+Q139+S139</f>
        <v>0</v>
      </c>
      <c r="H139" s="8">
        <f>Tabla43[[#This Row],[VALOR UNITARIO INCLUIDO IMPUESTO]]/1.19</f>
        <v>185450</v>
      </c>
      <c r="I139" s="9">
        <v>0.19</v>
      </c>
      <c r="J139" s="8">
        <f>Tabla43[[#This Row],[VALOR UNITARIO]]*Tabla43[[#This Row],[IMPUESTO]]</f>
        <v>35235.5</v>
      </c>
      <c r="K139" s="8">
        <v>220685.5</v>
      </c>
      <c r="L139" s="56">
        <f>+Tabla43[[#This Row],[VALOR UNITARIO INCLUIDO IMPUESTO]]*Tabla43[[#This Row],[CANTIDAD]]</f>
        <v>0</v>
      </c>
      <c r="M139" s="7"/>
      <c r="N139" s="34">
        <f>+Tabla43[[#This Row],[VALOR UNITARIO INCLUIDO IMPUESTO]]*Tabla43[[#This Row],[CANTIDAD1]]</f>
        <v>0</v>
      </c>
      <c r="O139" s="38"/>
      <c r="P139" s="41">
        <f>+Tabla43[[#This Row],[VALOR UNITARIO INCLUIDO IMPUESTO]]*O139</f>
        <v>0</v>
      </c>
      <c r="Q139" s="44"/>
      <c r="R139" s="41">
        <f>+Tabla43[[#This Row],[VALOR UNITARIO INCLUIDO IMPUESTO]]*Q139</f>
        <v>0</v>
      </c>
      <c r="S139" s="44"/>
      <c r="T139" s="41">
        <f>+Tabla43[[#This Row],[VALOR UNITARIO INCLUIDO IMPUESTO]]*S139</f>
        <v>0</v>
      </c>
    </row>
    <row r="140" spans="2:20" ht="16" x14ac:dyDescent="0.2">
      <c r="B140" s="3">
        <v>138</v>
      </c>
      <c r="C140" s="4">
        <v>50131800</v>
      </c>
      <c r="D140" s="5" t="s">
        <v>231</v>
      </c>
      <c r="E140" s="6" t="s">
        <v>231</v>
      </c>
      <c r="F140" s="4" t="s">
        <v>12</v>
      </c>
      <c r="G140" s="55">
        <f>+Tabla43[[#This Row],[CANTIDAD1]]+Tabla43[[#This Row],[CANTIDAD2]]+Q140+S140</f>
        <v>1</v>
      </c>
      <c r="H140" s="8">
        <f>Tabla43[[#This Row],[VALOR UNITARIO INCLUIDO IMPUESTO]]/1.19</f>
        <v>159200</v>
      </c>
      <c r="I140" s="9">
        <v>0.19</v>
      </c>
      <c r="J140" s="8">
        <f>Tabla43[[#This Row],[VALOR UNITARIO]]*Tabla43[[#This Row],[IMPUESTO]]</f>
        <v>30248</v>
      </c>
      <c r="K140" s="8">
        <v>189448</v>
      </c>
      <c r="L140" s="56">
        <f>+Tabla43[[#This Row],[VALOR UNITARIO INCLUIDO IMPUESTO]]*Tabla43[[#This Row],[CANTIDAD]]</f>
        <v>189448</v>
      </c>
      <c r="M140" s="7"/>
      <c r="N140" s="34">
        <f>+Tabla43[[#This Row],[VALOR UNITARIO INCLUIDO IMPUESTO]]*Tabla43[[#This Row],[CANTIDAD1]]</f>
        <v>0</v>
      </c>
      <c r="O140" s="38"/>
      <c r="P140" s="42">
        <f>+Tabla43[[#This Row],[VALOR UNITARIO INCLUIDO IMPUESTO]]*O140</f>
        <v>0</v>
      </c>
      <c r="Q140" s="43">
        <v>1</v>
      </c>
      <c r="R140" s="42">
        <f>+Tabla43[[#This Row],[VALOR UNITARIO INCLUIDO IMPUESTO]]*Q140</f>
        <v>189448</v>
      </c>
      <c r="S140" s="43"/>
      <c r="T140" s="42">
        <f>+Tabla43[[#This Row],[VALOR UNITARIO INCLUIDO IMPUESTO]]*S140</f>
        <v>0</v>
      </c>
    </row>
    <row r="141" spans="2:20" ht="64" x14ac:dyDescent="0.2">
      <c r="B141" s="3">
        <v>139</v>
      </c>
      <c r="C141" s="4">
        <v>50131800</v>
      </c>
      <c r="D141" s="5" t="s">
        <v>232</v>
      </c>
      <c r="E141" s="6" t="s">
        <v>233</v>
      </c>
      <c r="F141" s="4" t="s">
        <v>12</v>
      </c>
      <c r="G141" s="55">
        <f>+Tabla43[[#This Row],[CANTIDAD1]]+Tabla43[[#This Row],[CANTIDAD2]]+Q141+S141</f>
        <v>0</v>
      </c>
      <c r="H141" s="8">
        <f>Tabla43[[#This Row],[VALOR UNITARIO INCLUIDO IMPUESTO]]/1.19</f>
        <v>341750</v>
      </c>
      <c r="I141" s="9">
        <v>0.19</v>
      </c>
      <c r="J141" s="8">
        <f>Tabla43[[#This Row],[VALOR UNITARIO]]*Tabla43[[#This Row],[IMPUESTO]]</f>
        <v>64932.5</v>
      </c>
      <c r="K141" s="8">
        <v>406682.5</v>
      </c>
      <c r="L141" s="56">
        <f>+Tabla43[[#This Row],[VALOR UNITARIO INCLUIDO IMPUESTO]]*Tabla43[[#This Row],[CANTIDAD]]</f>
        <v>0</v>
      </c>
      <c r="M141" s="7"/>
      <c r="N141" s="34">
        <f>+Tabla43[[#This Row],[VALOR UNITARIO INCLUIDO IMPUESTO]]*Tabla43[[#This Row],[CANTIDAD1]]</f>
        <v>0</v>
      </c>
      <c r="O141" s="38"/>
      <c r="P141" s="41">
        <f>+Tabla43[[#This Row],[VALOR UNITARIO INCLUIDO IMPUESTO]]*O141</f>
        <v>0</v>
      </c>
      <c r="Q141" s="44"/>
      <c r="R141" s="41">
        <f>+Tabla43[[#This Row],[VALOR UNITARIO INCLUIDO IMPUESTO]]*Q141</f>
        <v>0</v>
      </c>
      <c r="S141" s="44"/>
      <c r="T141" s="41">
        <f>+Tabla43[[#This Row],[VALOR UNITARIO INCLUIDO IMPUESTO]]*S141</f>
        <v>0</v>
      </c>
    </row>
    <row r="142" spans="2:20" ht="16" x14ac:dyDescent="0.2">
      <c r="B142" s="3">
        <v>140</v>
      </c>
      <c r="C142" s="4">
        <v>50131800</v>
      </c>
      <c r="D142" s="5" t="s">
        <v>234</v>
      </c>
      <c r="E142" s="6" t="s">
        <v>235</v>
      </c>
      <c r="F142" s="4" t="s">
        <v>12</v>
      </c>
      <c r="G142" s="55">
        <f>+Tabla43[[#This Row],[CANTIDAD1]]+Tabla43[[#This Row],[CANTIDAD2]]+Q142+S142</f>
        <v>2.5</v>
      </c>
      <c r="H142" s="8">
        <v>69700</v>
      </c>
      <c r="I142" s="9">
        <v>0</v>
      </c>
      <c r="J142" s="8">
        <v>0</v>
      </c>
      <c r="K142" s="8">
        <v>69700</v>
      </c>
      <c r="L142" s="56">
        <f>+Tabla43[[#This Row],[VALOR UNITARIO INCLUIDO IMPUESTO]]*Tabla43[[#This Row],[CANTIDAD]]</f>
        <v>174250</v>
      </c>
      <c r="M142" s="7"/>
      <c r="N142" s="34">
        <f>+Tabla43[[#This Row],[VALOR UNITARIO INCLUIDO IMPUESTO]]*Tabla43[[#This Row],[CANTIDAD1]]</f>
        <v>0</v>
      </c>
      <c r="O142" s="38"/>
      <c r="P142" s="42">
        <f>+Tabla43[[#This Row],[VALOR UNITARIO INCLUIDO IMPUESTO]]*O142</f>
        <v>0</v>
      </c>
      <c r="Q142" s="43">
        <v>2.5</v>
      </c>
      <c r="R142" s="42">
        <f>+Tabla43[[#This Row],[VALOR UNITARIO INCLUIDO IMPUESTO]]*Q142</f>
        <v>174250</v>
      </c>
      <c r="S142" s="43"/>
      <c r="T142" s="42">
        <f>+Tabla43[[#This Row],[VALOR UNITARIO INCLUIDO IMPUESTO]]*S142</f>
        <v>0</v>
      </c>
    </row>
    <row r="143" spans="2:20" ht="16" x14ac:dyDescent="0.2">
      <c r="B143" s="3">
        <v>141</v>
      </c>
      <c r="C143" s="4">
        <v>50131800</v>
      </c>
      <c r="D143" s="5" t="s">
        <v>236</v>
      </c>
      <c r="E143" s="6" t="s">
        <v>237</v>
      </c>
      <c r="F143" s="4" t="s">
        <v>19</v>
      </c>
      <c r="G143" s="55">
        <f>+Tabla43[[#This Row],[CANTIDAD1]]+Tabla43[[#This Row],[CANTIDAD2]]+Q143+S143</f>
        <v>6.24</v>
      </c>
      <c r="H143" s="8">
        <v>145050</v>
      </c>
      <c r="I143" s="9">
        <v>0</v>
      </c>
      <c r="J143" s="8">
        <v>0</v>
      </c>
      <c r="K143" s="8">
        <v>145050</v>
      </c>
      <c r="L143" s="56">
        <f>+Tabla43[[#This Row],[VALOR UNITARIO INCLUIDO IMPUESTO]]*Tabla43[[#This Row],[CANTIDAD]]</f>
        <v>905112</v>
      </c>
      <c r="M143" s="7">
        <v>0.6</v>
      </c>
      <c r="N143" s="34">
        <f>+Tabla43[[#This Row],[VALOR UNITARIO INCLUIDO IMPUESTO]]*Tabla43[[#This Row],[CANTIDAD1]]</f>
        <v>87030</v>
      </c>
      <c r="O143" s="38">
        <v>1</v>
      </c>
      <c r="P143" s="41">
        <f>+Tabla43[[#This Row],[VALOR UNITARIO INCLUIDO IMPUESTO]]*O143</f>
        <v>145050</v>
      </c>
      <c r="Q143" s="43"/>
      <c r="R143" s="41">
        <f>+Tabla43[[#This Row],[VALOR UNITARIO INCLUIDO IMPUESTO]]*Q143</f>
        <v>0</v>
      </c>
      <c r="S143" s="49">
        <v>4.6399999999999997</v>
      </c>
      <c r="T143" s="41">
        <f>+Tabla43[[#This Row],[VALOR UNITARIO INCLUIDO IMPUESTO]]*S143</f>
        <v>673032</v>
      </c>
    </row>
    <row r="144" spans="2:20" ht="32" x14ac:dyDescent="0.2">
      <c r="B144" s="3">
        <v>142</v>
      </c>
      <c r="C144" s="4">
        <v>50131800</v>
      </c>
      <c r="D144" s="5" t="s">
        <v>238</v>
      </c>
      <c r="E144" s="6" t="s">
        <v>239</v>
      </c>
      <c r="F144" s="4" t="s">
        <v>12</v>
      </c>
      <c r="G144" s="55">
        <f>+Tabla43[[#This Row],[CANTIDAD1]]+Tabla43[[#This Row],[CANTIDAD2]]+Q144+S144</f>
        <v>3.37</v>
      </c>
      <c r="H144" s="8">
        <v>196050</v>
      </c>
      <c r="I144" s="9">
        <v>0</v>
      </c>
      <c r="J144" s="8">
        <v>0</v>
      </c>
      <c r="K144" s="8">
        <v>196050</v>
      </c>
      <c r="L144" s="56">
        <f>+Tabla43[[#This Row],[VALOR UNITARIO INCLUIDO IMPUESTO]]*Tabla43[[#This Row],[CANTIDAD]]</f>
        <v>660688.5</v>
      </c>
      <c r="M144" s="7"/>
      <c r="N144" s="34">
        <f>+Tabla43[[#This Row],[VALOR UNITARIO INCLUIDO IMPUESTO]]*Tabla43[[#This Row],[CANTIDAD1]]</f>
        <v>0</v>
      </c>
      <c r="O144" s="38">
        <v>0.97</v>
      </c>
      <c r="P144" s="42">
        <f>+Tabla43[[#This Row],[VALOR UNITARIO INCLUIDO IMPUESTO]]*O144</f>
        <v>190168.5</v>
      </c>
      <c r="Q144" s="50">
        <v>1.4</v>
      </c>
      <c r="R144" s="42">
        <f>+Tabla43[[#This Row],[VALOR UNITARIO INCLUIDO IMPUESTO]]*Q144</f>
        <v>274470</v>
      </c>
      <c r="S144" s="50">
        <v>1</v>
      </c>
      <c r="T144" s="42">
        <f>+Tabla43[[#This Row],[VALOR UNITARIO INCLUIDO IMPUESTO]]*S144</f>
        <v>196050</v>
      </c>
    </row>
    <row r="145" spans="2:20" ht="16" x14ac:dyDescent="0.2">
      <c r="B145" s="3">
        <v>143</v>
      </c>
      <c r="C145" s="4">
        <v>50131800</v>
      </c>
      <c r="D145" s="5" t="s">
        <v>240</v>
      </c>
      <c r="E145" s="6" t="s">
        <v>240</v>
      </c>
      <c r="F145" s="4" t="s">
        <v>12</v>
      </c>
      <c r="G145" s="55">
        <f>+Tabla43[[#This Row],[CANTIDAD1]]+Tabla43[[#This Row],[CANTIDAD2]]+Q145+S145</f>
        <v>0</v>
      </c>
      <c r="H145" s="8">
        <v>151750</v>
      </c>
      <c r="I145" s="9">
        <v>0</v>
      </c>
      <c r="J145" s="8">
        <v>0</v>
      </c>
      <c r="K145" s="8">
        <v>151750</v>
      </c>
      <c r="L145" s="56">
        <f>+Tabla43[[#This Row],[VALOR UNITARIO INCLUIDO IMPUESTO]]*Tabla43[[#This Row],[CANTIDAD]]</f>
        <v>0</v>
      </c>
      <c r="M145" s="7"/>
      <c r="N145" s="34">
        <f>+Tabla43[[#This Row],[VALOR UNITARIO INCLUIDO IMPUESTO]]*Tabla43[[#This Row],[CANTIDAD1]]</f>
        <v>0</v>
      </c>
      <c r="O145" s="38"/>
      <c r="P145" s="41">
        <f>+Tabla43[[#This Row],[VALOR UNITARIO INCLUIDO IMPUESTO]]*O145</f>
        <v>0</v>
      </c>
      <c r="Q145" s="43"/>
      <c r="R145" s="41">
        <f>+Tabla43[[#This Row],[VALOR UNITARIO INCLUIDO IMPUESTO]]*Q145</f>
        <v>0</v>
      </c>
      <c r="S145" s="43"/>
      <c r="T145" s="41">
        <f>+Tabla43[[#This Row],[VALOR UNITARIO INCLUIDO IMPUESTO]]*S145</f>
        <v>0</v>
      </c>
    </row>
    <row r="146" spans="2:20" ht="16" x14ac:dyDescent="0.2">
      <c r="B146" s="3">
        <v>144</v>
      </c>
      <c r="C146" s="4">
        <v>50131800</v>
      </c>
      <c r="D146" s="5" t="s">
        <v>241</v>
      </c>
      <c r="E146" s="6" t="s">
        <v>241</v>
      </c>
      <c r="F146" s="4" t="s">
        <v>12</v>
      </c>
      <c r="G146" s="55">
        <f>+Tabla43[[#This Row],[CANTIDAD1]]+Tabla43[[#This Row],[CANTIDAD2]]+Q146+S146</f>
        <v>0</v>
      </c>
      <c r="H146" s="8">
        <v>71900</v>
      </c>
      <c r="I146" s="9">
        <v>0</v>
      </c>
      <c r="J146" s="8">
        <v>0</v>
      </c>
      <c r="K146" s="8">
        <v>71900</v>
      </c>
      <c r="L146" s="56">
        <f>+Tabla43[[#This Row],[VALOR UNITARIO INCLUIDO IMPUESTO]]*Tabla43[[#This Row],[CANTIDAD]]</f>
        <v>0</v>
      </c>
      <c r="M146" s="7"/>
      <c r="N146" s="34">
        <f>+Tabla43[[#This Row],[VALOR UNITARIO INCLUIDO IMPUESTO]]*Tabla43[[#This Row],[CANTIDAD1]]</f>
        <v>0</v>
      </c>
      <c r="O146" s="38"/>
      <c r="P146" s="42">
        <f>+Tabla43[[#This Row],[VALOR UNITARIO INCLUIDO IMPUESTO]]*O146</f>
        <v>0</v>
      </c>
      <c r="Q146" s="44"/>
      <c r="R146" s="42">
        <f>+Tabla43[[#This Row],[VALOR UNITARIO INCLUIDO IMPUESTO]]*Q146</f>
        <v>0</v>
      </c>
      <c r="S146" s="44"/>
      <c r="T146" s="42">
        <f>+Tabla43[[#This Row],[VALOR UNITARIO INCLUIDO IMPUESTO]]*S146</f>
        <v>0</v>
      </c>
    </row>
    <row r="147" spans="2:20" ht="16" x14ac:dyDescent="0.2">
      <c r="B147" s="3">
        <v>145</v>
      </c>
      <c r="C147" s="4">
        <v>50131800</v>
      </c>
      <c r="D147" s="5" t="s">
        <v>242</v>
      </c>
      <c r="E147" s="6" t="s">
        <v>242</v>
      </c>
      <c r="F147" s="4" t="s">
        <v>12</v>
      </c>
      <c r="G147" s="55">
        <f>+Tabla43[[#This Row],[CANTIDAD1]]+Tabla43[[#This Row],[CANTIDAD2]]+Q147+S147</f>
        <v>0</v>
      </c>
      <c r="H147" s="8">
        <v>188100</v>
      </c>
      <c r="I147" s="9">
        <v>0</v>
      </c>
      <c r="J147" s="8">
        <v>0</v>
      </c>
      <c r="K147" s="8">
        <v>188100</v>
      </c>
      <c r="L147" s="56">
        <f>+Tabla43[[#This Row],[VALOR UNITARIO INCLUIDO IMPUESTO]]*Tabla43[[#This Row],[CANTIDAD]]</f>
        <v>0</v>
      </c>
      <c r="M147" s="7"/>
      <c r="N147" s="34">
        <f>+Tabla43[[#This Row],[VALOR UNITARIO INCLUIDO IMPUESTO]]*Tabla43[[#This Row],[CANTIDAD1]]</f>
        <v>0</v>
      </c>
      <c r="O147" s="38"/>
      <c r="P147" s="41">
        <f>+Tabla43[[#This Row],[VALOR UNITARIO INCLUIDO IMPUESTO]]*O147</f>
        <v>0</v>
      </c>
      <c r="Q147" s="43"/>
      <c r="R147" s="41">
        <f>+Tabla43[[#This Row],[VALOR UNITARIO INCLUIDO IMPUESTO]]*Q147</f>
        <v>0</v>
      </c>
      <c r="S147" s="43"/>
      <c r="T147" s="41">
        <f>+Tabla43[[#This Row],[VALOR UNITARIO INCLUIDO IMPUESTO]]*S147</f>
        <v>0</v>
      </c>
    </row>
    <row r="148" spans="2:20" ht="48" x14ac:dyDescent="0.2">
      <c r="B148" s="3">
        <v>146</v>
      </c>
      <c r="C148" s="4">
        <v>50131800</v>
      </c>
      <c r="D148" s="5" t="s">
        <v>243</v>
      </c>
      <c r="E148" s="6" t="s">
        <v>244</v>
      </c>
      <c r="F148" s="4" t="s">
        <v>12</v>
      </c>
      <c r="G148" s="55">
        <f>+Tabla43[[#This Row],[CANTIDAD1]]+Tabla43[[#This Row],[CANTIDAD2]]+Q148+S148</f>
        <v>0</v>
      </c>
      <c r="H148" s="8">
        <v>162600</v>
      </c>
      <c r="I148" s="9">
        <v>0</v>
      </c>
      <c r="J148" s="8">
        <v>0</v>
      </c>
      <c r="K148" s="8">
        <v>162600</v>
      </c>
      <c r="L148" s="56">
        <f>+Tabla43[[#This Row],[VALOR UNITARIO INCLUIDO IMPUESTO]]*Tabla43[[#This Row],[CANTIDAD]]</f>
        <v>0</v>
      </c>
      <c r="M148" s="7"/>
      <c r="N148" s="34">
        <f>+Tabla43[[#This Row],[VALOR UNITARIO INCLUIDO IMPUESTO]]*Tabla43[[#This Row],[CANTIDAD1]]</f>
        <v>0</v>
      </c>
      <c r="O148" s="38"/>
      <c r="P148" s="42">
        <f>+Tabla43[[#This Row],[VALOR UNITARIO INCLUIDO IMPUESTO]]*O148</f>
        <v>0</v>
      </c>
      <c r="Q148" s="43"/>
      <c r="R148" s="42">
        <f>+Tabla43[[#This Row],[VALOR UNITARIO INCLUIDO IMPUESTO]]*Q148</f>
        <v>0</v>
      </c>
      <c r="S148" s="43"/>
      <c r="T148" s="42">
        <f>+Tabla43[[#This Row],[VALOR UNITARIO INCLUIDO IMPUESTO]]*S148</f>
        <v>0</v>
      </c>
    </row>
    <row r="149" spans="2:20" ht="16" x14ac:dyDescent="0.2">
      <c r="B149" s="3">
        <v>147</v>
      </c>
      <c r="C149" s="4">
        <v>50121500</v>
      </c>
      <c r="D149" s="5" t="s">
        <v>245</v>
      </c>
      <c r="E149" s="6" t="s">
        <v>245</v>
      </c>
      <c r="F149" s="4" t="s">
        <v>12</v>
      </c>
      <c r="G149" s="55">
        <f>+Tabla43[[#This Row],[CANTIDAD1]]+Tabla43[[#This Row],[CANTIDAD2]]+Q149+S149</f>
        <v>0</v>
      </c>
      <c r="H149" s="8">
        <v>92700</v>
      </c>
      <c r="I149" s="9">
        <v>0</v>
      </c>
      <c r="J149" s="8">
        <v>0</v>
      </c>
      <c r="K149" s="8">
        <v>92700</v>
      </c>
      <c r="L149" s="56">
        <f>+Tabla43[[#This Row],[VALOR UNITARIO INCLUIDO IMPUESTO]]*Tabla43[[#This Row],[CANTIDAD]]</f>
        <v>0</v>
      </c>
      <c r="M149" s="7"/>
      <c r="N149" s="34">
        <f>+Tabla43[[#This Row],[VALOR UNITARIO INCLUIDO IMPUESTO]]*Tabla43[[#This Row],[CANTIDAD1]]</f>
        <v>0</v>
      </c>
      <c r="O149" s="38"/>
      <c r="P149" s="41">
        <f>+Tabla43[[#This Row],[VALOR UNITARIO INCLUIDO IMPUESTO]]*O149</f>
        <v>0</v>
      </c>
      <c r="Q149" s="44"/>
      <c r="R149" s="41">
        <f>+Tabla43[[#This Row],[VALOR UNITARIO INCLUIDO IMPUESTO]]*Q149</f>
        <v>0</v>
      </c>
      <c r="S149" s="44"/>
      <c r="T149" s="41">
        <f>+Tabla43[[#This Row],[VALOR UNITARIO INCLUIDO IMPUESTO]]*S149</f>
        <v>0</v>
      </c>
    </row>
    <row r="150" spans="2:20" ht="16" x14ac:dyDescent="0.2">
      <c r="B150" s="3">
        <v>148</v>
      </c>
      <c r="C150" s="4">
        <v>50112000</v>
      </c>
      <c r="D150" s="5" t="s">
        <v>246</v>
      </c>
      <c r="E150" s="6" t="s">
        <v>247</v>
      </c>
      <c r="F150" s="4" t="s">
        <v>12</v>
      </c>
      <c r="G150" s="55">
        <f>+Tabla43[[#This Row],[CANTIDAD1]]+Tabla43[[#This Row],[CANTIDAD2]]+Q150+S150</f>
        <v>0</v>
      </c>
      <c r="H150" s="8">
        <f>Tabla43[[#This Row],[VALOR UNITARIO INCLUIDO IMPUESTO]]/1.19</f>
        <v>264600</v>
      </c>
      <c r="I150" s="9">
        <v>0.19</v>
      </c>
      <c r="J150" s="8">
        <f>Tabla43[[#This Row],[VALOR UNITARIO]]*Tabla43[[#This Row],[IMPUESTO]]</f>
        <v>50274</v>
      </c>
      <c r="K150" s="8">
        <v>314874</v>
      </c>
      <c r="L150" s="56">
        <f>+Tabla43[[#This Row],[VALOR UNITARIO INCLUIDO IMPUESTO]]*Tabla43[[#This Row],[CANTIDAD]]</f>
        <v>0</v>
      </c>
      <c r="M150" s="7"/>
      <c r="N150" s="34">
        <f>+Tabla43[[#This Row],[VALOR UNITARIO INCLUIDO IMPUESTO]]*Tabla43[[#This Row],[CANTIDAD1]]</f>
        <v>0</v>
      </c>
      <c r="O150" s="38"/>
      <c r="P150" s="42">
        <f>+Tabla43[[#This Row],[VALOR UNITARIO INCLUIDO IMPUESTO]]*O150</f>
        <v>0</v>
      </c>
      <c r="Q150" s="43"/>
      <c r="R150" s="42">
        <f>+Tabla43[[#This Row],[VALOR UNITARIO INCLUIDO IMPUESTO]]*Q150</f>
        <v>0</v>
      </c>
      <c r="S150" s="43"/>
      <c r="T150" s="42">
        <f>+Tabla43[[#This Row],[VALOR UNITARIO INCLUIDO IMPUESTO]]*S150</f>
        <v>0</v>
      </c>
    </row>
    <row r="151" spans="2:20" ht="16" x14ac:dyDescent="0.2">
      <c r="B151" s="3">
        <v>149</v>
      </c>
      <c r="C151" s="4">
        <v>50112000</v>
      </c>
      <c r="D151" s="5" t="s">
        <v>248</v>
      </c>
      <c r="E151" s="6" t="s">
        <v>249</v>
      </c>
      <c r="F151" s="4" t="s">
        <v>19</v>
      </c>
      <c r="G151" s="55">
        <f>+Tabla43[[#This Row],[CANTIDAD1]]+Tabla43[[#This Row],[CANTIDAD2]]+Q151+S151</f>
        <v>1</v>
      </c>
      <c r="H151" s="8">
        <f>Tabla43[[#This Row],[VALOR UNITARIO INCLUIDO IMPUESTO]]/1.19</f>
        <v>31000</v>
      </c>
      <c r="I151" s="9">
        <v>0.19</v>
      </c>
      <c r="J151" s="8">
        <f>Tabla43[[#This Row],[VALOR UNITARIO]]*Tabla43[[#This Row],[IMPUESTO]]</f>
        <v>5890</v>
      </c>
      <c r="K151" s="8">
        <v>36890</v>
      </c>
      <c r="L151" s="56">
        <f>+Tabla43[[#This Row],[VALOR UNITARIO INCLUIDO IMPUESTO]]*Tabla43[[#This Row],[CANTIDAD]]</f>
        <v>36890</v>
      </c>
      <c r="M151" s="7">
        <v>1</v>
      </c>
      <c r="N151" s="34">
        <f>+Tabla43[[#This Row],[VALOR UNITARIO INCLUIDO IMPUESTO]]*Tabla43[[#This Row],[CANTIDAD1]]</f>
        <v>36890</v>
      </c>
      <c r="O151" s="38"/>
      <c r="P151" s="41">
        <f>+Tabla43[[#This Row],[VALOR UNITARIO INCLUIDO IMPUESTO]]*O151</f>
        <v>0</v>
      </c>
      <c r="Q151" s="44"/>
      <c r="R151" s="41">
        <f>+Tabla43[[#This Row],[VALOR UNITARIO INCLUIDO IMPUESTO]]*Q151</f>
        <v>0</v>
      </c>
      <c r="S151" s="44"/>
      <c r="T151" s="41">
        <f>+Tabla43[[#This Row],[VALOR UNITARIO INCLUIDO IMPUESTO]]*S151</f>
        <v>0</v>
      </c>
    </row>
    <row r="152" spans="2:20" ht="32" x14ac:dyDescent="0.2">
      <c r="B152" s="3">
        <v>150</v>
      </c>
      <c r="C152" s="4">
        <v>50112000</v>
      </c>
      <c r="D152" s="5" t="s">
        <v>250</v>
      </c>
      <c r="E152" s="6" t="s">
        <v>251</v>
      </c>
      <c r="F152" s="4" t="s">
        <v>19</v>
      </c>
      <c r="G152" s="55">
        <f>+Tabla43[[#This Row],[CANTIDAD1]]+Tabla43[[#This Row],[CANTIDAD2]]+Q152+S152</f>
        <v>4</v>
      </c>
      <c r="H152" s="8">
        <f>Tabla43[[#This Row],[VALOR UNITARIO INCLUIDO IMPUESTO]]/1.19</f>
        <v>19000</v>
      </c>
      <c r="I152" s="9">
        <v>0.19</v>
      </c>
      <c r="J152" s="8">
        <f>Tabla43[[#This Row],[VALOR UNITARIO]]*Tabla43[[#This Row],[IMPUESTO]]</f>
        <v>3610</v>
      </c>
      <c r="K152" s="8">
        <v>22610</v>
      </c>
      <c r="L152" s="56">
        <f>+Tabla43[[#This Row],[VALOR UNITARIO INCLUIDO IMPUESTO]]*Tabla43[[#This Row],[CANTIDAD]]</f>
        <v>90440</v>
      </c>
      <c r="M152" s="7">
        <v>2</v>
      </c>
      <c r="N152" s="34">
        <f>+Tabla43[[#This Row],[VALOR UNITARIO INCLUIDO IMPUESTO]]*Tabla43[[#This Row],[CANTIDAD1]]</f>
        <v>45220</v>
      </c>
      <c r="O152" s="38"/>
      <c r="P152" s="42">
        <f>+Tabla43[[#This Row],[VALOR UNITARIO INCLUIDO IMPUESTO]]*O152</f>
        <v>0</v>
      </c>
      <c r="Q152" s="43">
        <v>2</v>
      </c>
      <c r="R152" s="42">
        <f>+Tabla43[[#This Row],[VALOR UNITARIO INCLUIDO IMPUESTO]]*Q152</f>
        <v>45220</v>
      </c>
      <c r="S152" s="43"/>
      <c r="T152" s="42">
        <f>+Tabla43[[#This Row],[VALOR UNITARIO INCLUIDO IMPUESTO]]*S152</f>
        <v>0</v>
      </c>
    </row>
    <row r="153" spans="2:20" ht="16" x14ac:dyDescent="0.2">
      <c r="B153" s="3">
        <v>151</v>
      </c>
      <c r="C153" s="4">
        <v>50121500</v>
      </c>
      <c r="D153" s="5" t="s">
        <v>252</v>
      </c>
      <c r="E153" s="6" t="s">
        <v>253</v>
      </c>
      <c r="F153" s="4" t="s">
        <v>12</v>
      </c>
      <c r="G153" s="55">
        <f>+Tabla43[[#This Row],[CANTIDAD1]]+Tabla43[[#This Row],[CANTIDAD2]]+Q153+S153</f>
        <v>1.5</v>
      </c>
      <c r="H153" s="8">
        <v>223500</v>
      </c>
      <c r="I153" s="9">
        <v>0</v>
      </c>
      <c r="J153" s="8">
        <v>0</v>
      </c>
      <c r="K153" s="8">
        <v>223500</v>
      </c>
      <c r="L153" s="56">
        <f>+Tabla43[[#This Row],[VALOR UNITARIO INCLUIDO IMPUESTO]]*Tabla43[[#This Row],[CANTIDAD]]</f>
        <v>335250</v>
      </c>
      <c r="M153" s="7">
        <v>1.5</v>
      </c>
      <c r="N153" s="34">
        <f>+Tabla43[[#This Row],[VALOR UNITARIO INCLUIDO IMPUESTO]]*Tabla43[[#This Row],[CANTIDAD1]]</f>
        <v>335250</v>
      </c>
      <c r="O153" s="38"/>
      <c r="P153" s="41">
        <f>+Tabla43[[#This Row],[VALOR UNITARIO INCLUIDO IMPUESTO]]*O153</f>
        <v>0</v>
      </c>
      <c r="Q153" s="43"/>
      <c r="R153" s="41">
        <f>+Tabla43[[#This Row],[VALOR UNITARIO INCLUIDO IMPUESTO]]*Q153</f>
        <v>0</v>
      </c>
      <c r="S153" s="43"/>
      <c r="T153" s="41">
        <f>+Tabla43[[#This Row],[VALOR UNITARIO INCLUIDO IMPUESTO]]*S153</f>
        <v>0</v>
      </c>
    </row>
    <row r="154" spans="2:20" ht="16" x14ac:dyDescent="0.2">
      <c r="B154" s="3">
        <v>152</v>
      </c>
      <c r="C154" s="4">
        <v>50111500</v>
      </c>
      <c r="D154" s="5" t="s">
        <v>254</v>
      </c>
      <c r="E154" s="6" t="s">
        <v>255</v>
      </c>
      <c r="F154" s="4" t="s">
        <v>12</v>
      </c>
      <c r="G154" s="55">
        <f>+Tabla43[[#This Row],[CANTIDAD1]]+Tabla43[[#This Row],[CANTIDAD2]]+Q154+S154</f>
        <v>0</v>
      </c>
      <c r="H154" s="8">
        <v>54000</v>
      </c>
      <c r="I154" s="9">
        <v>0</v>
      </c>
      <c r="J154" s="8">
        <v>0</v>
      </c>
      <c r="K154" s="8">
        <v>54000</v>
      </c>
      <c r="L154" s="56">
        <f>+Tabla43[[#This Row],[VALOR UNITARIO INCLUIDO IMPUESTO]]*Tabla43[[#This Row],[CANTIDAD]]</f>
        <v>0</v>
      </c>
      <c r="M154" s="7"/>
      <c r="N154" s="34">
        <f>+Tabla43[[#This Row],[VALOR UNITARIO INCLUIDO IMPUESTO]]*Tabla43[[#This Row],[CANTIDAD1]]</f>
        <v>0</v>
      </c>
      <c r="O154" s="38"/>
      <c r="P154" s="42">
        <f>+Tabla43[[#This Row],[VALOR UNITARIO INCLUIDO IMPUESTO]]*O154</f>
        <v>0</v>
      </c>
      <c r="Q154" s="44"/>
      <c r="R154" s="42">
        <f>+Tabla43[[#This Row],[VALOR UNITARIO INCLUIDO IMPUESTO]]*Q154</f>
        <v>0</v>
      </c>
      <c r="S154" s="44"/>
      <c r="T154" s="42">
        <f>+Tabla43[[#This Row],[VALOR UNITARIO INCLUIDO IMPUESTO]]*S154</f>
        <v>0</v>
      </c>
    </row>
    <row r="155" spans="2:20" ht="32" x14ac:dyDescent="0.2">
      <c r="B155" s="3">
        <v>153</v>
      </c>
      <c r="C155" s="4">
        <v>50111500</v>
      </c>
      <c r="D155" s="5" t="s">
        <v>256</v>
      </c>
      <c r="E155" s="6" t="s">
        <v>256</v>
      </c>
      <c r="F155" s="4" t="s">
        <v>12</v>
      </c>
      <c r="G155" s="55">
        <f>+Tabla43[[#This Row],[CANTIDAD1]]+Tabla43[[#This Row],[CANTIDAD2]]+Q155+S155</f>
        <v>1</v>
      </c>
      <c r="H155" s="8">
        <v>82650</v>
      </c>
      <c r="I155" s="9">
        <v>0</v>
      </c>
      <c r="J155" s="8">
        <v>0</v>
      </c>
      <c r="K155" s="8">
        <v>82650</v>
      </c>
      <c r="L155" s="56">
        <f>+Tabla43[[#This Row],[VALOR UNITARIO INCLUIDO IMPUESTO]]*Tabla43[[#This Row],[CANTIDAD]]</f>
        <v>82650</v>
      </c>
      <c r="M155" s="7">
        <v>1</v>
      </c>
      <c r="N155" s="34">
        <f>+Tabla43[[#This Row],[VALOR UNITARIO INCLUIDO IMPUESTO]]*Tabla43[[#This Row],[CANTIDAD1]]</f>
        <v>82650</v>
      </c>
      <c r="O155" s="38"/>
      <c r="P155" s="41">
        <f>+Tabla43[[#This Row],[VALOR UNITARIO INCLUIDO IMPUESTO]]*O155</f>
        <v>0</v>
      </c>
      <c r="Q155" s="43"/>
      <c r="R155" s="41">
        <f>+Tabla43[[#This Row],[VALOR UNITARIO INCLUIDO IMPUESTO]]*Q155</f>
        <v>0</v>
      </c>
      <c r="S155" s="43"/>
      <c r="T155" s="41">
        <f>+Tabla43[[#This Row],[VALOR UNITARIO INCLUIDO IMPUESTO]]*S155</f>
        <v>0</v>
      </c>
    </row>
    <row r="156" spans="2:20" ht="48" x14ac:dyDescent="0.2">
      <c r="B156" s="3">
        <v>154</v>
      </c>
      <c r="C156" s="4">
        <v>50111500</v>
      </c>
      <c r="D156" s="5" t="s">
        <v>257</v>
      </c>
      <c r="E156" s="6" t="s">
        <v>258</v>
      </c>
      <c r="F156" s="4" t="s">
        <v>19</v>
      </c>
      <c r="G156" s="55">
        <f>+Tabla43[[#This Row],[CANTIDAD1]]+Tabla43[[#This Row],[CANTIDAD2]]+Q156+S156</f>
        <v>5</v>
      </c>
      <c r="H156" s="8">
        <f>Tabla43[[#This Row],[VALOR UNITARIO INCLUIDO IMPUESTO]]/1.19</f>
        <v>65000</v>
      </c>
      <c r="I156" s="9">
        <v>0.19</v>
      </c>
      <c r="J156" s="8">
        <f>Tabla43[[#This Row],[VALOR UNITARIO]]*Tabla43[[#This Row],[IMPUESTO]]</f>
        <v>12350</v>
      </c>
      <c r="K156" s="8">
        <v>77350</v>
      </c>
      <c r="L156" s="56">
        <f>+Tabla43[[#This Row],[VALOR UNITARIO INCLUIDO IMPUESTO]]*Tabla43[[#This Row],[CANTIDAD]]</f>
        <v>386750</v>
      </c>
      <c r="M156" s="7"/>
      <c r="N156" s="34">
        <f>+Tabla43[[#This Row],[VALOR UNITARIO INCLUIDO IMPUESTO]]*Tabla43[[#This Row],[CANTIDAD1]]</f>
        <v>0</v>
      </c>
      <c r="O156" s="38"/>
      <c r="P156" s="42">
        <f>+Tabla43[[#This Row],[VALOR UNITARIO INCLUIDO IMPUESTO]]*O156</f>
        <v>0</v>
      </c>
      <c r="Q156" s="50">
        <v>3.5</v>
      </c>
      <c r="R156" s="42">
        <f>+Tabla43[[#This Row],[VALOR UNITARIO INCLUIDO IMPUESTO]]*Q156</f>
        <v>270725</v>
      </c>
      <c r="S156" s="50">
        <v>1.5</v>
      </c>
      <c r="T156" s="42">
        <f>+Tabla43[[#This Row],[VALOR UNITARIO INCLUIDO IMPUESTO]]*S156</f>
        <v>116025</v>
      </c>
    </row>
    <row r="157" spans="2:20" ht="16" x14ac:dyDescent="0.2">
      <c r="B157" s="3">
        <v>155</v>
      </c>
      <c r="C157" s="4">
        <v>50111500</v>
      </c>
      <c r="D157" s="5" t="s">
        <v>259</v>
      </c>
      <c r="E157" s="6" t="s">
        <v>259</v>
      </c>
      <c r="F157" s="4" t="s">
        <v>19</v>
      </c>
      <c r="G157" s="55">
        <f>+Tabla43[[#This Row],[CANTIDAD1]]+Tabla43[[#This Row],[CANTIDAD2]]+Q157+S157</f>
        <v>0</v>
      </c>
      <c r="H157" s="8">
        <f>Tabla43[[#This Row],[VALOR UNITARIO INCLUIDO IMPUESTO]]/1.19</f>
        <v>72750</v>
      </c>
      <c r="I157" s="9">
        <v>0.19</v>
      </c>
      <c r="J157" s="8">
        <f>Tabla43[[#This Row],[VALOR UNITARIO]]*Tabla43[[#This Row],[IMPUESTO]]</f>
        <v>13822.5</v>
      </c>
      <c r="K157" s="8">
        <v>86572.5</v>
      </c>
      <c r="L157" s="56">
        <f>+Tabla43[[#This Row],[VALOR UNITARIO INCLUIDO IMPUESTO]]*Tabla43[[#This Row],[CANTIDAD]]</f>
        <v>0</v>
      </c>
      <c r="M157" s="7"/>
      <c r="N157" s="34">
        <f>+Tabla43[[#This Row],[VALOR UNITARIO INCLUIDO IMPUESTO]]*Tabla43[[#This Row],[CANTIDAD1]]</f>
        <v>0</v>
      </c>
      <c r="O157" s="38"/>
      <c r="P157" s="41">
        <f>+Tabla43[[#This Row],[VALOR UNITARIO INCLUIDO IMPUESTO]]*O157</f>
        <v>0</v>
      </c>
      <c r="Q157" s="43"/>
      <c r="R157" s="41">
        <f>+Tabla43[[#This Row],[VALOR UNITARIO INCLUIDO IMPUESTO]]*Q157</f>
        <v>0</v>
      </c>
      <c r="S157" s="43"/>
      <c r="T157" s="41">
        <f>+Tabla43[[#This Row],[VALOR UNITARIO INCLUIDO IMPUESTO]]*S157</f>
        <v>0</v>
      </c>
    </row>
    <row r="158" spans="2:20" ht="32" x14ac:dyDescent="0.2">
      <c r="B158" s="3">
        <v>156</v>
      </c>
      <c r="C158" s="4">
        <v>50111500</v>
      </c>
      <c r="D158" s="5" t="s">
        <v>260</v>
      </c>
      <c r="E158" s="6" t="s">
        <v>261</v>
      </c>
      <c r="F158" s="4" t="s">
        <v>19</v>
      </c>
      <c r="G158" s="55">
        <f>+Tabla43[[#This Row],[CANTIDAD1]]+Tabla43[[#This Row],[CANTIDAD2]]+Q158+S158</f>
        <v>3</v>
      </c>
      <c r="H158" s="8">
        <f>Tabla43[[#This Row],[VALOR UNITARIO INCLUIDO IMPUESTO]]/1.19</f>
        <v>31350</v>
      </c>
      <c r="I158" s="9">
        <v>0.19</v>
      </c>
      <c r="J158" s="8">
        <f>Tabla43[[#This Row],[VALOR UNITARIO]]*Tabla43[[#This Row],[IMPUESTO]]</f>
        <v>5956.5</v>
      </c>
      <c r="K158" s="8">
        <v>37306.5</v>
      </c>
      <c r="L158" s="56">
        <f>+Tabla43[[#This Row],[VALOR UNITARIO INCLUIDO IMPUESTO]]*Tabla43[[#This Row],[CANTIDAD]]</f>
        <v>111919.5</v>
      </c>
      <c r="M158" s="7">
        <v>3</v>
      </c>
      <c r="N158" s="34">
        <f>+Tabla43[[#This Row],[VALOR UNITARIO INCLUIDO IMPUESTO]]*Tabla43[[#This Row],[CANTIDAD1]]</f>
        <v>111919.5</v>
      </c>
      <c r="O158" s="38"/>
      <c r="P158" s="42">
        <f>+Tabla43[[#This Row],[VALOR UNITARIO INCLUIDO IMPUESTO]]*O158</f>
        <v>0</v>
      </c>
      <c r="Q158" s="43"/>
      <c r="R158" s="42">
        <f>+Tabla43[[#This Row],[VALOR UNITARIO INCLUIDO IMPUESTO]]*Q158</f>
        <v>0</v>
      </c>
      <c r="S158" s="43"/>
      <c r="T158" s="42">
        <f>+Tabla43[[#This Row],[VALOR UNITARIO INCLUIDO IMPUESTO]]*S158</f>
        <v>0</v>
      </c>
    </row>
    <row r="159" spans="2:20" ht="16" x14ac:dyDescent="0.2">
      <c r="B159" s="3">
        <v>157</v>
      </c>
      <c r="C159" s="4">
        <v>50111500</v>
      </c>
      <c r="D159" s="5" t="s">
        <v>262</v>
      </c>
      <c r="E159" s="6" t="s">
        <v>262</v>
      </c>
      <c r="F159" s="4" t="s">
        <v>12</v>
      </c>
      <c r="G159" s="55">
        <f>+Tabla43[[#This Row],[CANTIDAD1]]+Tabla43[[#This Row],[CANTIDAD2]]+Q159+S159</f>
        <v>57.35</v>
      </c>
      <c r="H159" s="8">
        <v>66008</v>
      </c>
      <c r="I159" s="9">
        <v>0</v>
      </c>
      <c r="J159" s="8">
        <v>0</v>
      </c>
      <c r="K159" s="8">
        <v>66008</v>
      </c>
      <c r="L159" s="56">
        <f>+Tabla43[[#This Row],[VALOR UNITARIO INCLUIDO IMPUESTO]]*Tabla43[[#This Row],[CANTIDAD]]</f>
        <v>3785558.8000000003</v>
      </c>
      <c r="M159" s="7"/>
      <c r="N159" s="34">
        <f>+Tabla43[[#This Row],[VALOR UNITARIO INCLUIDO IMPUESTO]]*Tabla43[[#This Row],[CANTIDAD1]]</f>
        <v>0</v>
      </c>
      <c r="O159" s="38">
        <v>2.5499999999999998</v>
      </c>
      <c r="P159" s="41">
        <f>+Tabla43[[#This Row],[VALOR UNITARIO INCLUIDO IMPUESTO]]*O159</f>
        <v>168320.4</v>
      </c>
      <c r="Q159" s="50">
        <v>9.8000000000000007</v>
      </c>
      <c r="R159" s="41">
        <f>+Tabla43[[#This Row],[VALOR UNITARIO INCLUIDO IMPUESTO]]*Q159</f>
        <v>646878.4</v>
      </c>
      <c r="S159" s="44">
        <v>45</v>
      </c>
      <c r="T159" s="41">
        <f>+Tabla43[[#This Row],[VALOR UNITARIO INCLUIDO IMPUESTO]]*S159</f>
        <v>2970360</v>
      </c>
    </row>
    <row r="160" spans="2:20" ht="16" x14ac:dyDescent="0.2">
      <c r="B160" s="3">
        <v>158</v>
      </c>
      <c r="C160" s="4">
        <v>50111500</v>
      </c>
      <c r="D160" s="5" t="s">
        <v>263</v>
      </c>
      <c r="E160" s="6" t="s">
        <v>263</v>
      </c>
      <c r="F160" s="4" t="s">
        <v>12</v>
      </c>
      <c r="G160" s="55">
        <f>+Tabla43[[#This Row],[CANTIDAD1]]+Tabla43[[#This Row],[CANTIDAD2]]+Q160+S160</f>
        <v>2</v>
      </c>
      <c r="H160" s="8">
        <v>51072.5</v>
      </c>
      <c r="I160" s="9">
        <v>0</v>
      </c>
      <c r="J160" s="8">
        <v>0</v>
      </c>
      <c r="K160" s="8">
        <v>51072.5</v>
      </c>
      <c r="L160" s="56">
        <f>+Tabla43[[#This Row],[VALOR UNITARIO INCLUIDO IMPUESTO]]*Tabla43[[#This Row],[CANTIDAD]]</f>
        <v>102145</v>
      </c>
      <c r="M160" s="7"/>
      <c r="N160" s="34">
        <f>+Tabla43[[#This Row],[VALOR UNITARIO INCLUIDO IMPUESTO]]*Tabla43[[#This Row],[CANTIDAD1]]</f>
        <v>0</v>
      </c>
      <c r="O160" s="38"/>
      <c r="P160" s="42">
        <f>+Tabla43[[#This Row],[VALOR UNITARIO INCLUIDO IMPUESTO]]*O160</f>
        <v>0</v>
      </c>
      <c r="Q160" s="43">
        <v>2</v>
      </c>
      <c r="R160" s="42">
        <f>+Tabla43[[#This Row],[VALOR UNITARIO INCLUIDO IMPUESTO]]*Q160</f>
        <v>102145</v>
      </c>
      <c r="S160" s="43"/>
      <c r="T160" s="42">
        <f>+Tabla43[[#This Row],[VALOR UNITARIO INCLUIDO IMPUESTO]]*S160</f>
        <v>0</v>
      </c>
    </row>
    <row r="161" spans="2:20" ht="16" x14ac:dyDescent="0.2">
      <c r="B161" s="3">
        <v>159</v>
      </c>
      <c r="C161" s="4">
        <v>50121539</v>
      </c>
      <c r="D161" s="5" t="s">
        <v>264</v>
      </c>
      <c r="E161" s="6" t="s">
        <v>264</v>
      </c>
      <c r="F161" s="4" t="s">
        <v>12</v>
      </c>
      <c r="G161" s="55">
        <f>+Tabla43[[#This Row],[CANTIDAD1]]+Tabla43[[#This Row],[CANTIDAD2]]+Q161+S161</f>
        <v>0</v>
      </c>
      <c r="H161" s="8">
        <v>74050</v>
      </c>
      <c r="I161" s="9">
        <v>0</v>
      </c>
      <c r="J161" s="8">
        <v>0</v>
      </c>
      <c r="K161" s="8">
        <v>74050</v>
      </c>
      <c r="L161" s="56">
        <f>+Tabla43[[#This Row],[VALOR UNITARIO INCLUIDO IMPUESTO]]*Tabla43[[#This Row],[CANTIDAD]]</f>
        <v>0</v>
      </c>
      <c r="M161" s="7"/>
      <c r="N161" s="34">
        <f>+Tabla43[[#This Row],[VALOR UNITARIO INCLUIDO IMPUESTO]]*Tabla43[[#This Row],[CANTIDAD1]]</f>
        <v>0</v>
      </c>
      <c r="O161" s="38"/>
      <c r="P161" s="41">
        <f>+Tabla43[[#This Row],[VALOR UNITARIO INCLUIDO IMPUESTO]]*O161</f>
        <v>0</v>
      </c>
      <c r="Q161" s="44"/>
      <c r="R161" s="41">
        <f>+Tabla43[[#This Row],[VALOR UNITARIO INCLUIDO IMPUESTO]]*Q161</f>
        <v>0</v>
      </c>
      <c r="S161" s="44"/>
      <c r="T161" s="41">
        <f>+Tabla43[[#This Row],[VALOR UNITARIO INCLUIDO IMPUESTO]]*S161</f>
        <v>0</v>
      </c>
    </row>
    <row r="162" spans="2:20" ht="16" x14ac:dyDescent="0.2">
      <c r="B162" s="3">
        <v>160</v>
      </c>
      <c r="C162" s="4">
        <v>50121539</v>
      </c>
      <c r="D162" s="5" t="s">
        <v>265</v>
      </c>
      <c r="E162" s="6" t="s">
        <v>265</v>
      </c>
      <c r="F162" s="4" t="s">
        <v>12</v>
      </c>
      <c r="G162" s="55">
        <f>+Tabla43[[#This Row],[CANTIDAD1]]+Tabla43[[#This Row],[CANTIDAD2]]+Q162+S162</f>
        <v>0</v>
      </c>
      <c r="H162" s="8">
        <v>70500</v>
      </c>
      <c r="I162" s="9">
        <v>0</v>
      </c>
      <c r="J162" s="8">
        <v>0</v>
      </c>
      <c r="K162" s="8">
        <v>70500</v>
      </c>
      <c r="L162" s="56">
        <f>+Tabla43[[#This Row],[VALOR UNITARIO INCLUIDO IMPUESTO]]*Tabla43[[#This Row],[CANTIDAD]]</f>
        <v>0</v>
      </c>
      <c r="M162" s="7"/>
      <c r="N162" s="34">
        <f>+Tabla43[[#This Row],[VALOR UNITARIO INCLUIDO IMPUESTO]]*Tabla43[[#This Row],[CANTIDAD1]]</f>
        <v>0</v>
      </c>
      <c r="O162" s="38"/>
      <c r="P162" s="42">
        <f>+Tabla43[[#This Row],[VALOR UNITARIO INCLUIDO IMPUESTO]]*O162</f>
        <v>0</v>
      </c>
      <c r="Q162" s="43"/>
      <c r="R162" s="42">
        <f>+Tabla43[[#This Row],[VALOR UNITARIO INCLUIDO IMPUESTO]]*Q162</f>
        <v>0</v>
      </c>
      <c r="S162" s="43"/>
      <c r="T162" s="42">
        <f>+Tabla43[[#This Row],[VALOR UNITARIO INCLUIDO IMPUESTO]]*S162</f>
        <v>0</v>
      </c>
    </row>
    <row r="163" spans="2:20" ht="16" x14ac:dyDescent="0.2">
      <c r="B163" s="3">
        <v>161</v>
      </c>
      <c r="C163" s="4">
        <v>50111500</v>
      </c>
      <c r="D163" s="5" t="s">
        <v>266</v>
      </c>
      <c r="E163" s="6" t="s">
        <v>266</v>
      </c>
      <c r="F163" s="4" t="s">
        <v>12</v>
      </c>
      <c r="G163" s="55">
        <f>+Tabla43[[#This Row],[CANTIDAD1]]+Tabla43[[#This Row],[CANTIDAD2]]+Q163+S163</f>
        <v>0</v>
      </c>
      <c r="H163" s="8">
        <v>24600</v>
      </c>
      <c r="I163" s="9">
        <v>0</v>
      </c>
      <c r="J163" s="8">
        <v>0</v>
      </c>
      <c r="K163" s="8">
        <v>24600</v>
      </c>
      <c r="L163" s="56">
        <f>+Tabla43[[#This Row],[VALOR UNITARIO INCLUIDO IMPUESTO]]*Tabla43[[#This Row],[CANTIDAD]]</f>
        <v>0</v>
      </c>
      <c r="M163" s="7"/>
      <c r="N163" s="34">
        <f>+Tabla43[[#This Row],[VALOR UNITARIO INCLUIDO IMPUESTO]]*Tabla43[[#This Row],[CANTIDAD1]]</f>
        <v>0</v>
      </c>
      <c r="O163" s="38"/>
      <c r="P163" s="41">
        <f>+Tabla43[[#This Row],[VALOR UNITARIO INCLUIDO IMPUESTO]]*O163</f>
        <v>0</v>
      </c>
      <c r="Q163" s="43"/>
      <c r="R163" s="41">
        <f>+Tabla43[[#This Row],[VALOR UNITARIO INCLUIDO IMPUESTO]]*Q163</f>
        <v>0</v>
      </c>
      <c r="S163" s="43"/>
      <c r="T163" s="41">
        <f>+Tabla43[[#This Row],[VALOR UNITARIO INCLUIDO IMPUESTO]]*S163</f>
        <v>0</v>
      </c>
    </row>
    <row r="164" spans="2:20" ht="17" thickBot="1" x14ac:dyDescent="0.25">
      <c r="B164" s="3">
        <v>162</v>
      </c>
      <c r="C164" s="4">
        <v>50112000</v>
      </c>
      <c r="D164" s="5" t="s">
        <v>267</v>
      </c>
      <c r="E164" s="6" t="s">
        <v>268</v>
      </c>
      <c r="F164" s="4" t="s">
        <v>12</v>
      </c>
      <c r="G164" s="55">
        <f>+Tabla43[[#This Row],[CANTIDAD1]]+Tabla43[[#This Row],[CANTIDAD2]]+Q164+S164</f>
        <v>0</v>
      </c>
      <c r="H164" s="8">
        <v>61500</v>
      </c>
      <c r="I164" s="9">
        <v>0</v>
      </c>
      <c r="J164" s="8">
        <v>0</v>
      </c>
      <c r="K164" s="8">
        <v>61500</v>
      </c>
      <c r="L164" s="56">
        <f>+Tabla43[[#This Row],[VALOR UNITARIO INCLUIDO IMPUESTO]]*Tabla43[[#This Row],[CANTIDAD]]</f>
        <v>0</v>
      </c>
      <c r="M164" s="7"/>
      <c r="N164" s="34">
        <f>+Tabla43[[#This Row],[VALOR UNITARIO INCLUIDO IMPUESTO]]*Tabla43[[#This Row],[CANTIDAD1]]</f>
        <v>0</v>
      </c>
      <c r="O164" s="38"/>
      <c r="P164" s="42">
        <f>+Tabla43[[#This Row],[VALOR UNITARIO INCLUIDO IMPUESTO]]*O164</f>
        <v>0</v>
      </c>
      <c r="Q164" s="44"/>
      <c r="R164" s="42">
        <f>+Tabla43[[#This Row],[VALOR UNITARIO INCLUIDO IMPUESTO]]*Q164</f>
        <v>0</v>
      </c>
      <c r="S164" s="44"/>
      <c r="T164" s="42">
        <f>+Tabla43[[#This Row],[VALOR UNITARIO INCLUIDO IMPUESTO]]*S164</f>
        <v>0</v>
      </c>
    </row>
    <row r="165" spans="2:20" ht="20" thickTop="1" x14ac:dyDescent="0.2">
      <c r="B165" s="10"/>
      <c r="C165" s="11"/>
      <c r="D165" s="12"/>
      <c r="E165" s="13"/>
      <c r="F165" s="11"/>
      <c r="G165" s="11">
        <f>SUBTOTAL(109,Tabla43[CANTIDAD])</f>
        <v>492.59000000000015</v>
      </c>
      <c r="H165" s="14"/>
      <c r="I165" s="14"/>
      <c r="J165" s="14"/>
      <c r="K165" s="15">
        <f>SUBTOTAL(109,Tabla43[VALOR UNITARIO INCLUIDO IMPUESTO])</f>
        <v>14250333.449999999</v>
      </c>
      <c r="L165" s="15">
        <f>SUBTOTAL(109,Tabla43[PAGO 1])</f>
        <v>31716250.524999999</v>
      </c>
      <c r="M165" s="11"/>
      <c r="N165" s="31">
        <f>SUBTOTAL(109,Tabla43[VALOR TOTAL INCLUIDO IMPUESTO])</f>
        <v>3875064.7850000001</v>
      </c>
      <c r="O165" s="29"/>
      <c r="P165" s="32">
        <f>SUM(P3:P164)</f>
        <v>5013229.95</v>
      </c>
      <c r="Q165" s="40"/>
      <c r="R165" s="32">
        <f>SUM(R3:R164)</f>
        <v>8887295.3000000007</v>
      </c>
      <c r="S165" s="40"/>
      <c r="T165" s="32">
        <f>SUM(T3:T164)</f>
        <v>13940660.49</v>
      </c>
    </row>
    <row r="166" spans="2:20" ht="19" x14ac:dyDescent="0.2">
      <c r="B166" s="17"/>
      <c r="C166" s="17"/>
      <c r="D166" s="20"/>
      <c r="F166" s="17"/>
      <c r="H166" s="21"/>
      <c r="I166" s="21"/>
      <c r="J166" s="21"/>
      <c r="K166" s="22" t="s">
        <v>284</v>
      </c>
      <c r="L166" s="22">
        <f>+N166+P166+R166+T166</f>
        <v>31716249</v>
      </c>
      <c r="N166" s="30">
        <v>3875065</v>
      </c>
      <c r="P166" s="30">
        <v>5013230</v>
      </c>
      <c r="R166" s="30">
        <v>8887294</v>
      </c>
      <c r="T166" s="30">
        <v>13940660</v>
      </c>
    </row>
    <row r="167" spans="2:20" ht="18.75" customHeight="1" x14ac:dyDescent="0.2">
      <c r="B167" s="25" t="s">
        <v>273</v>
      </c>
      <c r="C167" s="25"/>
      <c r="D167" s="25"/>
      <c r="E167" s="25"/>
      <c r="F167" s="25"/>
      <c r="G167" s="25"/>
      <c r="H167" s="25"/>
      <c r="I167" s="25"/>
      <c r="J167" s="25"/>
      <c r="K167" s="25"/>
      <c r="M167" s="23"/>
    </row>
    <row r="171" spans="2:20" x14ac:dyDescent="0.2">
      <c r="B171" t="s">
        <v>270</v>
      </c>
    </row>
    <row r="172" spans="2:20" x14ac:dyDescent="0.2">
      <c r="B172" t="s">
        <v>271</v>
      </c>
    </row>
    <row r="173" spans="2:20" x14ac:dyDescent="0.2">
      <c r="B173" t="s">
        <v>272</v>
      </c>
    </row>
  </sheetData>
  <mergeCells count="6">
    <mergeCell ref="S1:T1"/>
    <mergeCell ref="B1:G1"/>
    <mergeCell ref="B167:K167"/>
    <mergeCell ref="O1:P1"/>
    <mergeCell ref="Q1:R1"/>
    <mergeCell ref="M1:N1"/>
  </mergeCells>
  <conditionalFormatting sqref="D2:D166 D168:D1048576">
    <cfRule type="duplicateValues" dxfId="16" priority="2"/>
    <cfRule type="duplicateValues" dxfId="15" priority="3"/>
  </conditionalFormatting>
  <conditionalFormatting sqref="E2:E166 E168:E1048576">
    <cfRule type="duplicateValues" dxfId="14" priority="1"/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Proteinas 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 Gomez</dc:creator>
  <cp:lastModifiedBy>3clics lat</cp:lastModifiedBy>
  <dcterms:created xsi:type="dcterms:W3CDTF">2026-02-20T17:40:42Z</dcterms:created>
  <dcterms:modified xsi:type="dcterms:W3CDTF">2026-06-25T16:35:50Z</dcterms:modified>
</cp:coreProperties>
</file>