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i unidad\7. INGTECNOVA\3. COMERCIAL\5. OFERTAS\2026\EFIC_ENER\SENA\MC-RSR-CASA-077-2026 Risa\2. OFERTA\1. ELAB\"/>
    </mc:Choice>
  </mc:AlternateContent>
  <xr:revisionPtr revIDLastSave="0" documentId="13_ncr:1_{C9D3D0FD-4729-423C-9EB2-D4106AE73E89}" xr6:coauthVersionLast="47" xr6:coauthVersionMax="47" xr10:uidLastSave="{00000000-0000-0000-0000-000000000000}"/>
  <bookViews>
    <workbookView xWindow="28680" yWindow="-5580" windowWidth="29040" windowHeight="15720" xr2:uid="{4A577A20-12FD-4AF0-932D-CB93B7CE2F57}"/>
  </bookViews>
  <sheets>
    <sheet name="LLENARAMARILLAS" sheetId="1" r:id="rId1"/>
  </sheets>
  <definedNames>
    <definedName name="_xlnm._FilterDatabase" localSheetId="0" hidden="1">LLENARAMARILLAS!$A$5:$G$60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2" i="1" l="1"/>
  <c r="F51" i="1"/>
  <c r="F50" i="1"/>
  <c r="F48" i="1"/>
  <c r="F47" i="1"/>
  <c r="F46" i="1"/>
  <c r="F44" i="1"/>
  <c r="F43" i="1"/>
  <c r="F42" i="1"/>
  <c r="F41" i="1"/>
  <c r="F39" i="1"/>
  <c r="F38" i="1"/>
  <c r="F37" i="1"/>
  <c r="F36" i="1"/>
  <c r="F34" i="1"/>
  <c r="F33" i="1"/>
  <c r="F32" i="1"/>
  <c r="F28" i="1"/>
  <c r="F27" i="1"/>
  <c r="F26" i="1"/>
  <c r="F24" i="1"/>
  <c r="F23" i="1"/>
  <c r="F22" i="1"/>
  <c r="F20" i="1"/>
  <c r="F19" i="1"/>
  <c r="F18" i="1"/>
  <c r="F17" i="1"/>
  <c r="F15" i="1"/>
  <c r="F14" i="1"/>
  <c r="F13" i="1"/>
  <c r="F12" i="1"/>
  <c r="F9" i="1"/>
  <c r="F10" i="1"/>
  <c r="F8" i="1"/>
  <c r="G28" i="1"/>
  <c r="G9" i="1" l="1"/>
  <c r="G10" i="1"/>
  <c r="G12" i="1"/>
  <c r="G13" i="1"/>
  <c r="G14" i="1"/>
  <c r="G15" i="1"/>
  <c r="G17" i="1"/>
  <c r="G18" i="1"/>
  <c r="G19" i="1"/>
  <c r="G20" i="1"/>
  <c r="G22" i="1"/>
  <c r="G23" i="1"/>
  <c r="G24" i="1"/>
  <c r="G26" i="1"/>
  <c r="G27" i="1"/>
  <c r="G32" i="1"/>
  <c r="G33" i="1"/>
  <c r="G34" i="1"/>
  <c r="G36" i="1"/>
  <c r="G37" i="1"/>
  <c r="G38" i="1"/>
  <c r="G39" i="1"/>
  <c r="G41" i="1"/>
  <c r="G42" i="1"/>
  <c r="G43" i="1"/>
  <c r="G44" i="1"/>
  <c r="G46" i="1"/>
  <c r="G47" i="1"/>
  <c r="G48" i="1"/>
  <c r="G50" i="1"/>
  <c r="G51" i="1"/>
  <c r="G52" i="1"/>
  <c r="G53" i="1" l="1"/>
  <c r="G8" i="1"/>
  <c r="G29" i="1" s="1"/>
  <c r="G54" i="1" l="1"/>
</calcChain>
</file>

<file path=xl/sharedStrings.xml><?xml version="1.0" encoding="utf-8"?>
<sst xmlns="http://schemas.openxmlformats.org/spreadsheetml/2006/main" count="136" uniqueCount="88">
  <si>
    <t>Ítem</t>
  </si>
  <si>
    <t>Sede</t>
  </si>
  <si>
    <t>Vr antes de IVA</t>
  </si>
  <si>
    <t>IVA</t>
  </si>
  <si>
    <t>Valor total con IVA</t>
  </si>
  <si>
    <t>Sede Calle 20 | Calle 20 # 5-21, 2.º piso, Pereira</t>
  </si>
  <si>
    <t>Sede Calle 20</t>
  </si>
  <si>
    <t>1.1</t>
  </si>
  <si>
    <t>Reunión de inicio, definición de alcance, cronograma, metodología y plan de trabajo por sede.</t>
  </si>
  <si>
    <t>1.2</t>
  </si>
  <si>
    <t>Solicitud, revisión y depuración de información base: facturación, históricos de consumo, costos, planos, inventarios existentes y horarios de operación.</t>
  </si>
  <si>
    <t>1.3</t>
  </si>
  <si>
    <t>Plan de visitas, mediciones, toma de datos y socialización de resultados.</t>
  </si>
  <si>
    <t>2.1</t>
  </si>
  <si>
    <t>Caracterización de la edificación: ubicación, entorno, antigüedad, actividad desarrollada y horarios de operación.</t>
  </si>
  <si>
    <t>2.2</t>
  </si>
  <si>
    <t>Caracterización del uso de la energía: identificación de usos sustanciales, análisis de históricos de consumo y costos asociados.</t>
  </si>
  <si>
    <t>2.3</t>
  </si>
  <si>
    <t>Inventario de sistemas y equipos de consumo final de energía.</t>
  </si>
  <si>
    <t>2.4</t>
  </si>
  <si>
    <t>Visitas técnicas, inspección de instalaciones, levantamiento fotográfico y mediciones requeridas.</t>
  </si>
  <si>
    <t>3.1</t>
  </si>
  <si>
    <t>Determinación de la Línea Base Energética (LBEn) conforme a la Resolución UPME 016 de 2024 y su anexo metodológico.</t>
  </si>
  <si>
    <t>3.2</t>
  </si>
  <si>
    <t>Identificación del potencial de ahorro mediante BPO, cambio tecnológico, sustitución de energéticos o implementación de FNCER.</t>
  </si>
  <si>
    <t>3.3</t>
  </si>
  <si>
    <t>Evaluación técnico-económica, priorización de medidas y listado de acciones prioritarias, incluyendo para cada medida identificada la estimación de costos requeridos para su implementación, cantidades preliminares, componentes principales de inversión, costos asociados de operación o mantenimiento cuando aplique, ahorro energético estimado, periodo de recuperación de la inversión y nivel de prioridad para su ejecución.</t>
  </si>
  <si>
    <t>3.4</t>
  </si>
  <si>
    <t>Definición de indicadores de desempeño y propuesta de seguimiento.</t>
  </si>
  <si>
    <t>4.1</t>
  </si>
  <si>
    <t>Formulación del PGEE por sede, incluyendo ruta anual de cumplimiento de ahorro.</t>
  </si>
  <si>
    <t>4.2</t>
  </si>
  <si>
    <t>Elaboración de formatos e insumos para reporte anual obligatorio a UPME, conforme parámetros vigentes.</t>
  </si>
  <si>
    <t>4.3</t>
  </si>
  <si>
    <t>Análisis de financiación para implementar las medidas priorizadas, incluyendo la identificación de posibles fuentes de recursos como FENOGE u otros mecanismos aplicables, y relacionando cada fuente potencial con el valor estimado de inversión requerido, la medida asociada, el ahorro esperado y la viabilidad preliminar de ejecución.</t>
  </si>
  <si>
    <t>5.1</t>
  </si>
  <si>
    <t>Elaboración del informe final de auditoría energética por sede, con el alcance mínimo solicitado.</t>
  </si>
  <si>
    <t>5.2</t>
  </si>
  <si>
    <t>Socialización de resultados, hallazgos, metas de ahorro y plan de implementación con el equipo designado por la Entidad.</t>
  </si>
  <si>
    <t>5.3</t>
  </si>
  <si>
    <t>Ajustes finales y entrega de productos en formato editable y PDF.</t>
  </si>
  <si>
    <t>Sede Lembo | Zona rural, Finca La Pastora, vereda Lembo, Santa Rosa de Cabal</t>
  </si>
  <si>
    <t>Sede Lembo</t>
  </si>
  <si>
    <t>6.1</t>
  </si>
  <si>
    <t>6.2</t>
  </si>
  <si>
    <t>6.3</t>
  </si>
  <si>
    <t>7.1</t>
  </si>
  <si>
    <t>7.2</t>
  </si>
  <si>
    <t>7.3</t>
  </si>
  <si>
    <t>7.4</t>
  </si>
  <si>
    <t>8.1</t>
  </si>
  <si>
    <t>8.2</t>
  </si>
  <si>
    <t>8.3</t>
  </si>
  <si>
    <t>Evaluación técnico-económica, priorización de medidas y listado de acciones prioritarias, incluyendo para cada medida identificada la estimación de costos requeridos para su implementación, cantidades preliminares, componentes principales de inversión, costos asociados de operación o mantenimiento cuando aplique, ahorro energético estimado, periodo de recuperación de la inversión y nivel de prioridad para su ejecución</t>
  </si>
  <si>
    <t>8.4</t>
  </si>
  <si>
    <t>9.1</t>
  </si>
  <si>
    <t>9.2</t>
  </si>
  <si>
    <t>9.3</t>
  </si>
  <si>
    <t>10.1</t>
  </si>
  <si>
    <t>10.2</t>
  </si>
  <si>
    <t>10.3</t>
  </si>
  <si>
    <t>Sede Lembo
Informe final y socialización</t>
  </si>
  <si>
    <t>Sede Lembo
Formulación del PGEE y reporte regulatorio</t>
  </si>
  <si>
    <t>Sede Lembo
Análisis técnico y línea base energética</t>
  </si>
  <si>
    <t>Sede Lembo
Auditoría energética integral en campo</t>
  </si>
  <si>
    <t>Sede Lembo
Planeación y alistamiento</t>
  </si>
  <si>
    <t>Sede Calle 20
Informe final y socialización</t>
  </si>
  <si>
    <t>Sede Calle 20
Formulación del PGEE y reporte regulatorio</t>
  </si>
  <si>
    <t>Sede Calle 20
Análisis técnico y línea base energética</t>
  </si>
  <si>
    <t>Sede Calle 20
Auditoría energética integral en campo</t>
  </si>
  <si>
    <t>Sede Calle 20
Planeación y alistamiento</t>
  </si>
  <si>
    <t xml:space="preserve">Actividad a desarrollar </t>
  </si>
  <si>
    <t>Cantidad</t>
  </si>
  <si>
    <t xml:space="preserve">TOTAL </t>
  </si>
  <si>
    <t xml:space="preserve">FORMATO – PROPUESTA TÉCNICO - ECONÓMICA </t>
  </si>
  <si>
    <t>Señores:
SERVICIO NACIONAL DE APRENDIZAJE –SENA
Regional Risaralda</t>
  </si>
  <si>
    <t>FIRMA REPRESENTANTE LEGAL</t>
  </si>
  <si>
    <t xml:space="preserve">Vigencia de la propuesta 90 dias </t>
  </si>
  <si>
    <t>SUB TOTAL SEDE LEMBO</t>
  </si>
  <si>
    <t>SUB TOTAL SEDE CALLE 20</t>
  </si>
  <si>
    <t>AUDITORIA2026</t>
  </si>
  <si>
    <t>FECHA</t>
  </si>
  <si>
    <t>EMPRESA</t>
  </si>
  <si>
    <t>REPRESENTANTE LEGAL</t>
  </si>
  <si>
    <t>NIT</t>
  </si>
  <si>
    <t>LINDA DANIELA HERNANDEZ SERRANO, identificado con cédula de ciudadanía No. 1016055053 expedida en Bogotá en calidad de Representante Legal de la empresa INGTECNOVA SAS BIC, me permito presentar propuesta técnico - económica dentro del proceso de MINIMA CUANTIA No. MC-RSR-CASA-077-2026  cuyo objeto es: Contratar la revisión y auditoría energética integral y la formulación del plan de gestión eficiente de la energía - PGEE, en cumplimiento de la Resolución 40412 de 2024 del Ministerio de Minas y Energía y del artículo 237 de la Ley 2294 de 2023, en los siguientes términos:</t>
  </si>
  <si>
    <t>INGTECNOVA SAS BIC</t>
  </si>
  <si>
    <t>LINDA DANIELA HERNANDEZ SERRANO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</si>
</sst>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Calibri"/>
      <family val="2"/>
    </font>
    <font>
      <sz val="9"/>
      <color theme="1"/>
      <name val="Arial"/>
      <family val="2"/>
    </font>
    <font>
      <sz val="10"/>
      <color rgb="FF000000"/>
      <name val="Calibri"/>
      <family val="2"/>
    </font>
    <font>
      <sz val="11"/>
      <color theme="0"/>
      <name val="Aptos Narrow"/>
      <family val="2"/>
      <scheme val="minor"/>
    </font>
    <font>
      <b/>
      <sz val="10"/>
      <color theme="1"/>
      <name val="Arial"/>
      <family val="2"/>
    </font>
    <font>
      <b/>
      <sz val="14"/>
      <name val="Calibri"/>
      <family val="2"/>
    </font>
    <font>
      <b/>
      <sz val="11"/>
      <color theme="5" tint="0.79998168889431442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164" fontId="3" fillId="0" borderId="1" xfId="1" applyNumberFormat="1" applyFont="1" applyFill="1" applyBorder="1" applyAlignment="1">
      <alignment vertical="top" wrapText="1"/>
    </xf>
    <xf numFmtId="0" fontId="5" fillId="0" borderId="1" xfId="0" applyFont="1" applyBorder="1"/>
    <xf numFmtId="164" fontId="3" fillId="0" borderId="1" xfId="1" applyNumberFormat="1" applyFont="1" applyFill="1" applyBorder="1" applyAlignment="1" applyProtection="1">
      <alignment vertical="top" wrapText="1"/>
    </xf>
    <xf numFmtId="0" fontId="3" fillId="0" borderId="1" xfId="0" applyFont="1" applyBorder="1" applyAlignment="1">
      <alignment horizontal="right" vertical="top" wrapText="1"/>
    </xf>
    <xf numFmtId="0" fontId="8" fillId="0" borderId="0" xfId="0" applyFont="1"/>
    <xf numFmtId="0" fontId="6" fillId="0" borderId="1" xfId="0" applyFont="1" applyBorder="1" applyAlignment="1">
      <alignment horizontal="left" wrapText="1"/>
    </xf>
    <xf numFmtId="0" fontId="0" fillId="3" borderId="0" xfId="0" applyFill="1"/>
    <xf numFmtId="0" fontId="3" fillId="0" borderId="3" xfId="0" applyFont="1" applyBorder="1" applyAlignment="1">
      <alignment horizontal="center" vertical="center" wrapText="1"/>
    </xf>
    <xf numFmtId="0" fontId="4" fillId="0" borderId="0" xfId="0" applyFont="1"/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vertical="top" wrapText="1"/>
    </xf>
    <xf numFmtId="0" fontId="3" fillId="5" borderId="1" xfId="0" applyFont="1" applyFill="1" applyBorder="1" applyAlignment="1">
      <alignment horizontal="right" vertical="top" wrapText="1"/>
    </xf>
    <xf numFmtId="0" fontId="3" fillId="5" borderId="1" xfId="0" applyFont="1" applyFill="1" applyBorder="1" applyAlignment="1">
      <alignment vertical="top" wrapText="1"/>
    </xf>
    <xf numFmtId="164" fontId="2" fillId="6" borderId="1" xfId="1" applyNumberFormat="1" applyFont="1" applyFill="1" applyBorder="1" applyAlignment="1">
      <alignment vertical="center"/>
    </xf>
    <xf numFmtId="164" fontId="2" fillId="2" borderId="1" xfId="1" applyNumberFormat="1" applyFont="1" applyFill="1" applyBorder="1" applyAlignment="1">
      <alignment vertical="center"/>
    </xf>
    <xf numFmtId="164" fontId="2" fillId="5" borderId="1" xfId="1" applyNumberFormat="1" applyFont="1" applyFill="1" applyBorder="1" applyAlignment="1">
      <alignment vertical="center"/>
    </xf>
    <xf numFmtId="0" fontId="10" fillId="3" borderId="0" xfId="0" applyFont="1" applyFill="1"/>
    <xf numFmtId="0" fontId="4" fillId="0" borderId="1" xfId="0" applyFont="1" applyBorder="1" applyProtection="1">
      <protection locked="0"/>
    </xf>
    <xf numFmtId="0" fontId="7" fillId="0" borderId="5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7" fillId="4" borderId="2" xfId="0" applyFont="1" applyFill="1" applyBorder="1" applyAlignment="1" applyProtection="1">
      <alignment horizontal="left" wrapText="1"/>
      <protection locked="0"/>
    </xf>
    <xf numFmtId="164" fontId="3" fillId="4" borderId="1" xfId="1" applyNumberFormat="1" applyFont="1" applyFill="1" applyBorder="1" applyAlignment="1" applyProtection="1">
      <alignment vertical="top" wrapText="1"/>
      <protection locked="0"/>
    </xf>
    <xf numFmtId="164" fontId="3" fillId="2" borderId="1" xfId="1" applyNumberFormat="1" applyFont="1" applyFill="1" applyBorder="1" applyAlignment="1" applyProtection="1">
      <alignment vertical="top" wrapText="1"/>
    </xf>
    <xf numFmtId="164" fontId="13" fillId="2" borderId="1" xfId="1" applyNumberFormat="1" applyFont="1" applyFill="1" applyBorder="1" applyAlignment="1" applyProtection="1">
      <alignment vertical="center"/>
    </xf>
    <xf numFmtId="164" fontId="3" fillId="5" borderId="1" xfId="1" applyNumberFormat="1" applyFont="1" applyFill="1" applyBorder="1" applyAlignment="1" applyProtection="1">
      <alignment vertical="top" wrapText="1"/>
    </xf>
    <xf numFmtId="164" fontId="2" fillId="5" borderId="1" xfId="1" applyNumberFormat="1" applyFont="1" applyFill="1" applyBorder="1" applyAlignment="1" applyProtection="1">
      <alignment vertical="center"/>
    </xf>
    <xf numFmtId="0" fontId="11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left" wrapText="1"/>
    </xf>
    <xf numFmtId="0" fontId="7" fillId="0" borderId="2" xfId="0" applyFont="1" applyBorder="1" applyAlignment="1">
      <alignment horizontal="left" wrapText="1"/>
    </xf>
    <xf numFmtId="0" fontId="2" fillId="0" borderId="0" xfId="0" applyFont="1" applyAlignment="1">
      <alignment horizontal="left"/>
    </xf>
    <xf numFmtId="0" fontId="8" fillId="4" borderId="1" xfId="0" applyFont="1" applyFill="1" applyBorder="1" applyAlignment="1" applyProtection="1">
      <alignment horizontal="left" vertical="center" wrapText="1"/>
      <protection locked="0"/>
    </xf>
    <xf numFmtId="0" fontId="11" fillId="3" borderId="1" xfId="0" applyFont="1" applyFill="1" applyBorder="1" applyAlignment="1">
      <alignment horizont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7" fillId="4" borderId="5" xfId="0" applyNumberFormat="1" applyFont="1" applyFill="1" applyBorder="1" applyAlignment="1" applyProtection="1">
      <alignment horizontal="left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F6FA2-F385-4FDD-B55E-C64471E8BB28}">
  <dimension ref="A1:H63"/>
  <sheetViews>
    <sheetView showGridLines="0" tabSelected="1" zoomScale="85" zoomScaleNormal="85" workbookViewId="0">
      <selection activeCell="G56" sqref="G56"/>
    </sheetView>
  </sheetViews>
  <sheetFormatPr baseColWidth="10" defaultColWidth="0" defaultRowHeight="14.4" zeroHeight="1" x14ac:dyDescent="0.3"/>
  <cols>
    <col min="1" max="1" width="8.44140625" customWidth="1"/>
    <col min="2" max="2" width="20.33203125" customWidth="1"/>
    <col min="3" max="3" width="44.88671875" customWidth="1"/>
    <col min="4" max="4" width="9.44140625" style="16" customWidth="1"/>
    <col min="5" max="5" width="15.88671875" customWidth="1"/>
    <col min="6" max="6" width="13.5546875" customWidth="1"/>
    <col min="7" max="7" width="20.6640625" customWidth="1"/>
    <col min="8" max="8" width="11.44140625" customWidth="1"/>
    <col min="9" max="16384" width="11.44140625" hidden="1"/>
  </cols>
  <sheetData>
    <row r="1" spans="1:7" ht="37.5" customHeight="1" x14ac:dyDescent="0.3">
      <c r="A1" s="42" t="s">
        <v>74</v>
      </c>
      <c r="B1" s="42"/>
      <c r="C1" s="42"/>
      <c r="D1" s="42"/>
      <c r="E1" s="42"/>
      <c r="F1" s="42"/>
      <c r="G1" s="42"/>
    </row>
    <row r="2" spans="1:7" ht="14.25" customHeight="1" x14ac:dyDescent="0.3">
      <c r="A2" s="47" t="s">
        <v>75</v>
      </c>
      <c r="B2" s="47"/>
      <c r="C2" s="47"/>
      <c r="D2" s="47"/>
      <c r="E2" s="47"/>
      <c r="F2" s="47"/>
      <c r="G2" s="47"/>
    </row>
    <row r="3" spans="1:7" ht="77.25" customHeight="1" x14ac:dyDescent="0.3">
      <c r="A3" s="46" t="s">
        <v>85</v>
      </c>
      <c r="B3" s="46"/>
      <c r="C3" s="46"/>
      <c r="D3" s="46"/>
      <c r="E3" s="46"/>
      <c r="F3" s="46"/>
      <c r="G3" s="46"/>
    </row>
    <row r="4" spans="1:7" ht="7.5" customHeight="1" x14ac:dyDescent="0.3">
      <c r="E4" s="23"/>
      <c r="F4" s="23"/>
      <c r="G4" s="23"/>
    </row>
    <row r="5" spans="1:7" ht="60.75" customHeight="1" x14ac:dyDescent="0.3">
      <c r="A5" s="1" t="s">
        <v>0</v>
      </c>
      <c r="B5" s="1" t="s">
        <v>1</v>
      </c>
      <c r="C5" s="1" t="s">
        <v>71</v>
      </c>
      <c r="D5" s="12" t="s">
        <v>72</v>
      </c>
      <c r="E5" s="24" t="s">
        <v>2</v>
      </c>
      <c r="F5" s="24" t="s">
        <v>3</v>
      </c>
      <c r="G5" s="24" t="s">
        <v>4</v>
      </c>
    </row>
    <row r="6" spans="1:7" x14ac:dyDescent="0.3">
      <c r="A6" s="49" t="s">
        <v>5</v>
      </c>
      <c r="B6" s="50"/>
      <c r="C6" s="2"/>
      <c r="D6" s="17"/>
      <c r="E6" s="33"/>
      <c r="F6" s="33"/>
      <c r="G6" s="6"/>
    </row>
    <row r="7" spans="1:7" ht="34.5" customHeight="1" x14ac:dyDescent="0.3">
      <c r="A7" s="25">
        <v>1</v>
      </c>
      <c r="B7" s="26" t="s">
        <v>70</v>
      </c>
      <c r="C7" s="3"/>
      <c r="D7" s="18"/>
      <c r="E7" s="38"/>
      <c r="F7" s="38"/>
      <c r="G7" s="5"/>
    </row>
    <row r="8" spans="1:7" ht="43.2" x14ac:dyDescent="0.3">
      <c r="A8" s="8" t="s">
        <v>7</v>
      </c>
      <c r="B8" s="4" t="s">
        <v>6</v>
      </c>
      <c r="C8" s="4" t="s">
        <v>8</v>
      </c>
      <c r="D8" s="19">
        <v>1</v>
      </c>
      <c r="E8" s="37">
        <v>210000</v>
      </c>
      <c r="F8" s="37">
        <f>+E8*0.19</f>
        <v>39900</v>
      </c>
      <c r="G8" s="7">
        <f>SUM(E8:F8)</f>
        <v>249900</v>
      </c>
    </row>
    <row r="9" spans="1:7" ht="43.2" x14ac:dyDescent="0.3">
      <c r="A9" s="8" t="s">
        <v>9</v>
      </c>
      <c r="B9" s="4" t="s">
        <v>6</v>
      </c>
      <c r="C9" s="4" t="s">
        <v>10</v>
      </c>
      <c r="D9" s="19">
        <v>1</v>
      </c>
      <c r="E9" s="37">
        <v>350000</v>
      </c>
      <c r="F9" s="37">
        <f t="shared" ref="F9:F10" si="0">+E9*0.19</f>
        <v>66500</v>
      </c>
      <c r="G9" s="7">
        <f t="shared" ref="G9:G52" si="1">SUM(E9:F9)</f>
        <v>416500</v>
      </c>
    </row>
    <row r="10" spans="1:7" ht="28.8" x14ac:dyDescent="0.3">
      <c r="A10" s="8" t="s">
        <v>11</v>
      </c>
      <c r="B10" s="4" t="s">
        <v>6</v>
      </c>
      <c r="C10" s="4" t="s">
        <v>12</v>
      </c>
      <c r="D10" s="19">
        <v>1</v>
      </c>
      <c r="E10" s="37">
        <v>350000</v>
      </c>
      <c r="F10" s="37">
        <f t="shared" si="0"/>
        <v>66500</v>
      </c>
      <c r="G10" s="7">
        <f t="shared" si="1"/>
        <v>416500</v>
      </c>
    </row>
    <row r="11" spans="1:7" ht="43.2" x14ac:dyDescent="0.3">
      <c r="A11" s="25">
        <v>2</v>
      </c>
      <c r="B11" s="26" t="s">
        <v>69</v>
      </c>
      <c r="C11" s="3"/>
      <c r="D11" s="18"/>
      <c r="E11" s="38"/>
      <c r="F11" s="38"/>
      <c r="G11" s="7"/>
    </row>
    <row r="12" spans="1:7" ht="43.2" x14ac:dyDescent="0.3">
      <c r="A12" s="8" t="s">
        <v>13</v>
      </c>
      <c r="B12" s="4" t="s">
        <v>6</v>
      </c>
      <c r="C12" s="4" t="s">
        <v>14</v>
      </c>
      <c r="D12" s="19">
        <v>1</v>
      </c>
      <c r="E12" s="37">
        <v>560000</v>
      </c>
      <c r="F12" s="37">
        <f>+E12*0.19</f>
        <v>106400</v>
      </c>
      <c r="G12" s="7">
        <f t="shared" si="1"/>
        <v>666400</v>
      </c>
    </row>
    <row r="13" spans="1:7" ht="43.2" x14ac:dyDescent="0.3">
      <c r="A13" s="8" t="s">
        <v>15</v>
      </c>
      <c r="B13" s="4" t="s">
        <v>6</v>
      </c>
      <c r="C13" s="4" t="s">
        <v>16</v>
      </c>
      <c r="D13" s="19">
        <v>1</v>
      </c>
      <c r="E13" s="37">
        <v>524000</v>
      </c>
      <c r="F13" s="37">
        <f t="shared" ref="F13:F28" si="2">+E13*0.19</f>
        <v>99560</v>
      </c>
      <c r="G13" s="7">
        <f t="shared" si="1"/>
        <v>623560</v>
      </c>
    </row>
    <row r="14" spans="1:7" ht="28.8" x14ac:dyDescent="0.3">
      <c r="A14" s="8" t="s">
        <v>17</v>
      </c>
      <c r="B14" s="4" t="s">
        <v>6</v>
      </c>
      <c r="C14" s="4" t="s">
        <v>18</v>
      </c>
      <c r="D14" s="19">
        <v>1</v>
      </c>
      <c r="E14" s="37">
        <v>594000</v>
      </c>
      <c r="F14" s="37">
        <f t="shared" si="2"/>
        <v>112860</v>
      </c>
      <c r="G14" s="7">
        <f t="shared" si="1"/>
        <v>706860</v>
      </c>
    </row>
    <row r="15" spans="1:7" ht="28.8" x14ac:dyDescent="0.3">
      <c r="A15" s="8" t="s">
        <v>19</v>
      </c>
      <c r="B15" s="4" t="s">
        <v>6</v>
      </c>
      <c r="C15" s="4" t="s">
        <v>20</v>
      </c>
      <c r="D15" s="19">
        <v>1</v>
      </c>
      <c r="E15" s="37">
        <v>629000</v>
      </c>
      <c r="F15" s="37">
        <f t="shared" si="2"/>
        <v>119510</v>
      </c>
      <c r="G15" s="7">
        <f t="shared" si="1"/>
        <v>748510</v>
      </c>
    </row>
    <row r="16" spans="1:7" ht="43.2" x14ac:dyDescent="0.3">
      <c r="A16" s="25">
        <v>3</v>
      </c>
      <c r="B16" s="26" t="s">
        <v>68</v>
      </c>
      <c r="C16" s="3"/>
      <c r="D16" s="18"/>
      <c r="E16" s="38"/>
      <c r="F16" s="38"/>
      <c r="G16" s="7"/>
    </row>
    <row r="17" spans="1:7" ht="43.2" x14ac:dyDescent="0.3">
      <c r="A17" s="8" t="s">
        <v>21</v>
      </c>
      <c r="B17" s="4" t="s">
        <v>6</v>
      </c>
      <c r="C17" s="4" t="s">
        <v>22</v>
      </c>
      <c r="D17" s="19">
        <v>1</v>
      </c>
      <c r="E17" s="37">
        <v>507000</v>
      </c>
      <c r="F17" s="37">
        <f t="shared" si="2"/>
        <v>96330</v>
      </c>
      <c r="G17" s="7">
        <f t="shared" si="1"/>
        <v>603330</v>
      </c>
    </row>
    <row r="18" spans="1:7" ht="43.2" x14ac:dyDescent="0.3">
      <c r="A18" s="8" t="s">
        <v>23</v>
      </c>
      <c r="B18" s="4" t="s">
        <v>6</v>
      </c>
      <c r="C18" s="4" t="s">
        <v>24</v>
      </c>
      <c r="D18" s="19">
        <v>1</v>
      </c>
      <c r="E18" s="37">
        <v>507000</v>
      </c>
      <c r="F18" s="37">
        <f t="shared" si="2"/>
        <v>96330</v>
      </c>
      <c r="G18" s="7">
        <f t="shared" si="1"/>
        <v>603330</v>
      </c>
    </row>
    <row r="19" spans="1:7" ht="144" x14ac:dyDescent="0.3">
      <c r="A19" s="8" t="s">
        <v>25</v>
      </c>
      <c r="B19" s="4" t="s">
        <v>6</v>
      </c>
      <c r="C19" s="4" t="s">
        <v>26</v>
      </c>
      <c r="D19" s="19">
        <v>1</v>
      </c>
      <c r="E19" s="37">
        <v>507000</v>
      </c>
      <c r="F19" s="37">
        <f t="shared" si="2"/>
        <v>96330</v>
      </c>
      <c r="G19" s="7">
        <f t="shared" si="1"/>
        <v>603330</v>
      </c>
    </row>
    <row r="20" spans="1:7" ht="28.8" x14ac:dyDescent="0.3">
      <c r="A20" s="8" t="s">
        <v>27</v>
      </c>
      <c r="B20" s="4" t="s">
        <v>6</v>
      </c>
      <c r="C20" s="4" t="s">
        <v>28</v>
      </c>
      <c r="D20" s="19">
        <v>1</v>
      </c>
      <c r="E20" s="37">
        <v>420000</v>
      </c>
      <c r="F20" s="37">
        <f t="shared" si="2"/>
        <v>79800</v>
      </c>
      <c r="G20" s="7">
        <f t="shared" si="1"/>
        <v>499800</v>
      </c>
    </row>
    <row r="21" spans="1:7" ht="43.2" x14ac:dyDescent="0.3">
      <c r="A21" s="25">
        <v>4</v>
      </c>
      <c r="B21" s="26" t="s">
        <v>67</v>
      </c>
      <c r="C21" s="3"/>
      <c r="D21" s="18"/>
      <c r="E21" s="38"/>
      <c r="F21" s="38"/>
      <c r="G21" s="7"/>
    </row>
    <row r="22" spans="1:7" ht="28.8" x14ac:dyDescent="0.3">
      <c r="A22" s="8" t="s">
        <v>29</v>
      </c>
      <c r="B22" s="4" t="s">
        <v>6</v>
      </c>
      <c r="C22" s="4" t="s">
        <v>30</v>
      </c>
      <c r="D22" s="19">
        <v>1</v>
      </c>
      <c r="E22" s="37">
        <v>349000</v>
      </c>
      <c r="F22" s="37">
        <f t="shared" si="2"/>
        <v>66310</v>
      </c>
      <c r="G22" s="7">
        <f t="shared" si="1"/>
        <v>415310</v>
      </c>
    </row>
    <row r="23" spans="1:7" ht="43.2" x14ac:dyDescent="0.3">
      <c r="A23" s="8" t="s">
        <v>31</v>
      </c>
      <c r="B23" s="4" t="s">
        <v>6</v>
      </c>
      <c r="C23" s="4" t="s">
        <v>32</v>
      </c>
      <c r="D23" s="19">
        <v>1</v>
      </c>
      <c r="E23" s="37">
        <v>349000</v>
      </c>
      <c r="F23" s="37">
        <f t="shared" si="2"/>
        <v>66310</v>
      </c>
      <c r="G23" s="7">
        <f t="shared" si="1"/>
        <v>415310</v>
      </c>
    </row>
    <row r="24" spans="1:7" ht="100.8" x14ac:dyDescent="0.3">
      <c r="A24" s="8" t="s">
        <v>33</v>
      </c>
      <c r="B24" s="4" t="s">
        <v>6</v>
      </c>
      <c r="C24" s="4" t="s">
        <v>34</v>
      </c>
      <c r="D24" s="19">
        <v>1</v>
      </c>
      <c r="E24" s="37">
        <v>341000</v>
      </c>
      <c r="F24" s="37">
        <f t="shared" si="2"/>
        <v>64790</v>
      </c>
      <c r="G24" s="7">
        <f t="shared" si="1"/>
        <v>405790</v>
      </c>
    </row>
    <row r="25" spans="1:7" ht="43.2" x14ac:dyDescent="0.3">
      <c r="A25" s="25">
        <v>5</v>
      </c>
      <c r="B25" s="26" t="s">
        <v>66</v>
      </c>
      <c r="C25" s="3"/>
      <c r="D25" s="18"/>
      <c r="E25" s="38"/>
      <c r="F25" s="38"/>
      <c r="G25" s="7"/>
    </row>
    <row r="26" spans="1:7" ht="27.9" customHeight="1" x14ac:dyDescent="0.3">
      <c r="A26" s="8" t="s">
        <v>35</v>
      </c>
      <c r="B26" s="4" t="s">
        <v>6</v>
      </c>
      <c r="C26" s="4" t="s">
        <v>36</v>
      </c>
      <c r="D26" s="19">
        <v>1</v>
      </c>
      <c r="E26" s="37">
        <v>384000</v>
      </c>
      <c r="F26" s="37">
        <f t="shared" si="2"/>
        <v>72960</v>
      </c>
      <c r="G26" s="7">
        <f t="shared" si="1"/>
        <v>456960</v>
      </c>
    </row>
    <row r="27" spans="1:7" ht="43.2" x14ac:dyDescent="0.3">
      <c r="A27" s="8" t="s">
        <v>37</v>
      </c>
      <c r="B27" s="4" t="s">
        <v>6</v>
      </c>
      <c r="C27" s="4" t="s">
        <v>38</v>
      </c>
      <c r="D27" s="19">
        <v>1</v>
      </c>
      <c r="E27" s="37">
        <v>349000</v>
      </c>
      <c r="F27" s="37">
        <f t="shared" si="2"/>
        <v>66310</v>
      </c>
      <c r="G27" s="7">
        <f t="shared" si="1"/>
        <v>415310</v>
      </c>
    </row>
    <row r="28" spans="1:7" ht="28.8" x14ac:dyDescent="0.3">
      <c r="A28" s="8" t="s">
        <v>39</v>
      </c>
      <c r="B28" s="4" t="s">
        <v>6</v>
      </c>
      <c r="C28" s="4" t="s">
        <v>40</v>
      </c>
      <c r="D28" s="19">
        <v>1</v>
      </c>
      <c r="E28" s="37">
        <v>367000</v>
      </c>
      <c r="F28" s="37">
        <f t="shared" si="2"/>
        <v>69730</v>
      </c>
      <c r="G28" s="7">
        <f t="shared" ref="G28" si="3">SUM(E28:F28)</f>
        <v>436730</v>
      </c>
    </row>
    <row r="29" spans="1:7" ht="47.25" customHeight="1" x14ac:dyDescent="0.3">
      <c r="A29" s="54" t="s">
        <v>79</v>
      </c>
      <c r="B29" s="54"/>
      <c r="C29" s="54"/>
      <c r="D29" s="54"/>
      <c r="E29" s="39"/>
      <c r="F29" s="39"/>
      <c r="G29" s="30">
        <f>SUM(G7:G28)</f>
        <v>8683430</v>
      </c>
    </row>
    <row r="30" spans="1:7" ht="15" customHeight="1" x14ac:dyDescent="0.3">
      <c r="A30" s="51" t="s">
        <v>41</v>
      </c>
      <c r="B30" s="52"/>
      <c r="C30" s="2"/>
      <c r="D30" s="20"/>
      <c r="E30" s="37"/>
      <c r="F30" s="37"/>
      <c r="G30" s="7"/>
    </row>
    <row r="31" spans="1:7" ht="43.2" x14ac:dyDescent="0.3">
      <c r="A31" s="27">
        <v>6</v>
      </c>
      <c r="B31" s="28" t="s">
        <v>65</v>
      </c>
      <c r="C31" s="3"/>
      <c r="D31" s="18"/>
      <c r="E31" s="40"/>
      <c r="F31" s="40"/>
      <c r="G31" s="7"/>
    </row>
    <row r="32" spans="1:7" ht="28.8" x14ac:dyDescent="0.3">
      <c r="A32" s="8" t="s">
        <v>43</v>
      </c>
      <c r="B32" s="4" t="s">
        <v>42</v>
      </c>
      <c r="C32" s="4" t="s">
        <v>8</v>
      </c>
      <c r="D32" s="19">
        <v>1</v>
      </c>
      <c r="E32" s="37">
        <v>236000</v>
      </c>
      <c r="F32" s="37">
        <f t="shared" ref="F32:F34" si="4">+E32*0.19</f>
        <v>44840</v>
      </c>
      <c r="G32" s="7">
        <f t="shared" si="1"/>
        <v>280840</v>
      </c>
    </row>
    <row r="33" spans="1:7" ht="43.2" x14ac:dyDescent="0.3">
      <c r="A33" s="8" t="s">
        <v>44</v>
      </c>
      <c r="B33" s="4" t="s">
        <v>42</v>
      </c>
      <c r="C33" s="4" t="s">
        <v>10</v>
      </c>
      <c r="D33" s="19">
        <v>1</v>
      </c>
      <c r="E33" s="37">
        <v>507000</v>
      </c>
      <c r="F33" s="37">
        <f t="shared" si="4"/>
        <v>96330</v>
      </c>
      <c r="G33" s="7">
        <f t="shared" si="1"/>
        <v>603330</v>
      </c>
    </row>
    <row r="34" spans="1:7" ht="28.8" x14ac:dyDescent="0.3">
      <c r="A34" s="8" t="s">
        <v>45</v>
      </c>
      <c r="B34" s="4" t="s">
        <v>42</v>
      </c>
      <c r="C34" s="4" t="s">
        <v>12</v>
      </c>
      <c r="D34" s="19">
        <v>1</v>
      </c>
      <c r="E34" s="37">
        <v>507000</v>
      </c>
      <c r="F34" s="37">
        <f t="shared" si="4"/>
        <v>96330</v>
      </c>
      <c r="G34" s="7">
        <f t="shared" si="1"/>
        <v>603330</v>
      </c>
    </row>
    <row r="35" spans="1:7" ht="43.2" x14ac:dyDescent="0.3">
      <c r="A35" s="28">
        <v>7</v>
      </c>
      <c r="B35" s="28" t="s">
        <v>64</v>
      </c>
      <c r="C35" s="3"/>
      <c r="D35" s="18"/>
      <c r="E35" s="40"/>
      <c r="F35" s="40"/>
      <c r="G35" s="7"/>
    </row>
    <row r="36" spans="1:7" ht="43.2" x14ac:dyDescent="0.3">
      <c r="A36" s="8" t="s">
        <v>46</v>
      </c>
      <c r="B36" s="4" t="s">
        <v>42</v>
      </c>
      <c r="C36" s="4" t="s">
        <v>14</v>
      </c>
      <c r="D36" s="19">
        <v>1</v>
      </c>
      <c r="E36" s="37">
        <v>498000</v>
      </c>
      <c r="F36" s="37">
        <f t="shared" ref="F36:F39" si="5">+E36*0.19</f>
        <v>94620</v>
      </c>
      <c r="G36" s="7">
        <f t="shared" si="1"/>
        <v>592620</v>
      </c>
    </row>
    <row r="37" spans="1:7" ht="43.2" x14ac:dyDescent="0.3">
      <c r="A37" s="8" t="s">
        <v>47</v>
      </c>
      <c r="B37" s="4" t="s">
        <v>42</v>
      </c>
      <c r="C37" s="4" t="s">
        <v>16</v>
      </c>
      <c r="D37" s="19">
        <v>1</v>
      </c>
      <c r="E37" s="37">
        <v>507000</v>
      </c>
      <c r="F37" s="37">
        <f t="shared" si="5"/>
        <v>96330</v>
      </c>
      <c r="G37" s="7">
        <f t="shared" si="1"/>
        <v>603330</v>
      </c>
    </row>
    <row r="38" spans="1:7" ht="28.8" x14ac:dyDescent="0.3">
      <c r="A38" s="8" t="s">
        <v>48</v>
      </c>
      <c r="B38" s="4" t="s">
        <v>42</v>
      </c>
      <c r="C38" s="4" t="s">
        <v>18</v>
      </c>
      <c r="D38" s="19">
        <v>1</v>
      </c>
      <c r="E38" s="37">
        <v>577000</v>
      </c>
      <c r="F38" s="37">
        <f t="shared" si="5"/>
        <v>109630</v>
      </c>
      <c r="G38" s="7">
        <f t="shared" si="1"/>
        <v>686630</v>
      </c>
    </row>
    <row r="39" spans="1:7" ht="28.8" x14ac:dyDescent="0.3">
      <c r="A39" s="8" t="s">
        <v>49</v>
      </c>
      <c r="B39" s="4" t="s">
        <v>42</v>
      </c>
      <c r="C39" s="4" t="s">
        <v>20</v>
      </c>
      <c r="D39" s="19">
        <v>1</v>
      </c>
      <c r="E39" s="37">
        <v>577000</v>
      </c>
      <c r="F39" s="37">
        <f t="shared" si="5"/>
        <v>109630</v>
      </c>
      <c r="G39" s="7">
        <f t="shared" si="1"/>
        <v>686630</v>
      </c>
    </row>
    <row r="40" spans="1:7" ht="43.2" x14ac:dyDescent="0.3">
      <c r="A40" s="27">
        <v>8</v>
      </c>
      <c r="B40" s="28" t="s">
        <v>63</v>
      </c>
      <c r="C40" s="3"/>
      <c r="D40" s="18"/>
      <c r="E40" s="40"/>
      <c r="F40" s="40"/>
      <c r="G40" s="7"/>
    </row>
    <row r="41" spans="1:7" ht="43.2" x14ac:dyDescent="0.3">
      <c r="A41" s="8" t="s">
        <v>50</v>
      </c>
      <c r="B41" s="4" t="s">
        <v>42</v>
      </c>
      <c r="C41" s="4" t="s">
        <v>22</v>
      </c>
      <c r="D41" s="19">
        <v>1</v>
      </c>
      <c r="E41" s="37">
        <v>769000</v>
      </c>
      <c r="F41" s="37">
        <f t="shared" ref="F41:F44" si="6">+E41*0.19</f>
        <v>146110</v>
      </c>
      <c r="G41" s="7">
        <f t="shared" si="1"/>
        <v>915110</v>
      </c>
    </row>
    <row r="42" spans="1:7" ht="43.2" x14ac:dyDescent="0.3">
      <c r="A42" s="8" t="s">
        <v>51</v>
      </c>
      <c r="B42" s="4" t="s">
        <v>42</v>
      </c>
      <c r="C42" s="4" t="s">
        <v>24</v>
      </c>
      <c r="D42" s="19">
        <v>1</v>
      </c>
      <c r="E42" s="37">
        <v>769000</v>
      </c>
      <c r="F42" s="37">
        <f t="shared" si="6"/>
        <v>146110</v>
      </c>
      <c r="G42" s="7">
        <f t="shared" si="1"/>
        <v>915110</v>
      </c>
    </row>
    <row r="43" spans="1:7" ht="129.6" x14ac:dyDescent="0.3">
      <c r="A43" s="8" t="s">
        <v>52</v>
      </c>
      <c r="B43" s="4" t="s">
        <v>42</v>
      </c>
      <c r="C43" s="4" t="s">
        <v>53</v>
      </c>
      <c r="D43" s="19">
        <v>1</v>
      </c>
      <c r="E43" s="37">
        <v>769000</v>
      </c>
      <c r="F43" s="37">
        <f t="shared" si="6"/>
        <v>146110</v>
      </c>
      <c r="G43" s="7">
        <f t="shared" si="1"/>
        <v>915110</v>
      </c>
    </row>
    <row r="44" spans="1:7" ht="28.8" x14ac:dyDescent="0.3">
      <c r="A44" s="8" t="s">
        <v>54</v>
      </c>
      <c r="B44" s="4" t="s">
        <v>42</v>
      </c>
      <c r="C44" s="4" t="s">
        <v>28</v>
      </c>
      <c r="D44" s="19">
        <v>1</v>
      </c>
      <c r="E44" s="37">
        <v>717000</v>
      </c>
      <c r="F44" s="37">
        <f t="shared" si="6"/>
        <v>136230</v>
      </c>
      <c r="G44" s="7">
        <f t="shared" si="1"/>
        <v>853230</v>
      </c>
    </row>
    <row r="45" spans="1:7" ht="43.2" x14ac:dyDescent="0.3">
      <c r="A45" s="27">
        <v>9</v>
      </c>
      <c r="B45" s="28" t="s">
        <v>62</v>
      </c>
      <c r="C45" s="3"/>
      <c r="D45" s="18"/>
      <c r="E45" s="40"/>
      <c r="F45" s="40"/>
      <c r="G45" s="7"/>
    </row>
    <row r="46" spans="1:7" ht="60.6" customHeight="1" x14ac:dyDescent="0.3">
      <c r="A46" s="8" t="s">
        <v>55</v>
      </c>
      <c r="B46" s="4" t="s">
        <v>42</v>
      </c>
      <c r="C46" s="4" t="s">
        <v>30</v>
      </c>
      <c r="D46" s="19">
        <v>1</v>
      </c>
      <c r="E46" s="37">
        <v>664000</v>
      </c>
      <c r="F46" s="37">
        <f t="shared" ref="F46:F48" si="7">+E46*0.19</f>
        <v>126160</v>
      </c>
      <c r="G46" s="7">
        <f t="shared" si="1"/>
        <v>790160</v>
      </c>
    </row>
    <row r="47" spans="1:7" ht="43.2" x14ac:dyDescent="0.3">
      <c r="A47" s="8" t="s">
        <v>56</v>
      </c>
      <c r="B47" s="4" t="s">
        <v>42</v>
      </c>
      <c r="C47" s="10" t="s">
        <v>32</v>
      </c>
      <c r="D47" s="19">
        <v>1</v>
      </c>
      <c r="E47" s="37">
        <v>664000</v>
      </c>
      <c r="F47" s="37">
        <f t="shared" si="7"/>
        <v>126160</v>
      </c>
      <c r="G47" s="7">
        <f t="shared" si="1"/>
        <v>790160</v>
      </c>
    </row>
    <row r="48" spans="1:7" ht="100.8" x14ac:dyDescent="0.3">
      <c r="A48" s="8" t="s">
        <v>57</v>
      </c>
      <c r="B48" s="4" t="s">
        <v>42</v>
      </c>
      <c r="C48" s="4" t="s">
        <v>34</v>
      </c>
      <c r="D48" s="19">
        <v>1</v>
      </c>
      <c r="E48" s="37">
        <v>664000</v>
      </c>
      <c r="F48" s="37">
        <f t="shared" si="7"/>
        <v>126160</v>
      </c>
      <c r="G48" s="7">
        <f t="shared" si="1"/>
        <v>790160</v>
      </c>
    </row>
    <row r="49" spans="1:7" ht="43.2" x14ac:dyDescent="0.3">
      <c r="A49" s="28">
        <v>10</v>
      </c>
      <c r="B49" s="28" t="s">
        <v>61</v>
      </c>
      <c r="C49" s="3"/>
      <c r="D49" s="18"/>
      <c r="E49" s="40"/>
      <c r="F49" s="40"/>
      <c r="G49" s="7"/>
    </row>
    <row r="50" spans="1:7" ht="28.8" x14ac:dyDescent="0.3">
      <c r="A50" s="8" t="s">
        <v>58</v>
      </c>
      <c r="B50" s="4" t="s">
        <v>42</v>
      </c>
      <c r="C50" s="4" t="s">
        <v>36</v>
      </c>
      <c r="D50" s="19">
        <v>1</v>
      </c>
      <c r="E50" s="37">
        <v>577000</v>
      </c>
      <c r="F50" s="37">
        <f t="shared" ref="F50:F52" si="8">+E50*0.19</f>
        <v>109630</v>
      </c>
      <c r="G50" s="7">
        <f t="shared" si="1"/>
        <v>686630</v>
      </c>
    </row>
    <row r="51" spans="1:7" ht="43.2" x14ac:dyDescent="0.3">
      <c r="A51" s="8" t="s">
        <v>59</v>
      </c>
      <c r="B51" s="4" t="s">
        <v>42</v>
      </c>
      <c r="C51" s="4" t="s">
        <v>38</v>
      </c>
      <c r="D51" s="19">
        <v>1</v>
      </c>
      <c r="E51" s="37">
        <v>577000</v>
      </c>
      <c r="F51" s="37">
        <f t="shared" si="8"/>
        <v>109630</v>
      </c>
      <c r="G51" s="7">
        <f t="shared" si="1"/>
        <v>686630</v>
      </c>
    </row>
    <row r="52" spans="1:7" s="9" customFormat="1" ht="27.9" customHeight="1" x14ac:dyDescent="0.2">
      <c r="A52" s="8" t="s">
        <v>60</v>
      </c>
      <c r="B52" s="4" t="s">
        <v>42</v>
      </c>
      <c r="C52" s="4" t="s">
        <v>40</v>
      </c>
      <c r="D52" s="19">
        <v>1</v>
      </c>
      <c r="E52" s="37">
        <v>629000</v>
      </c>
      <c r="F52" s="37">
        <f t="shared" si="8"/>
        <v>119510</v>
      </c>
      <c r="G52" s="7">
        <f t="shared" si="1"/>
        <v>748510</v>
      </c>
    </row>
    <row r="53" spans="1:7" s="9" customFormat="1" ht="36" customHeight="1" x14ac:dyDescent="0.2">
      <c r="A53" s="53" t="s">
        <v>78</v>
      </c>
      <c r="B53" s="53"/>
      <c r="C53" s="53"/>
      <c r="D53" s="53"/>
      <c r="E53" s="41"/>
      <c r="F53" s="41"/>
      <c r="G53" s="31">
        <f>SUM(G31:G52)</f>
        <v>12147520</v>
      </c>
    </row>
    <row r="54" spans="1:7" s="13" customFormat="1" ht="61.5" customHeight="1" x14ac:dyDescent="0.3">
      <c r="A54" s="48" t="s">
        <v>73</v>
      </c>
      <c r="B54" s="48"/>
      <c r="C54" s="48"/>
      <c r="D54" s="48"/>
      <c r="E54" s="22"/>
      <c r="F54" s="22"/>
      <c r="G54" s="29">
        <f>+G29+G53</f>
        <v>20830950</v>
      </c>
    </row>
    <row r="55" spans="1:7" s="14" customFormat="1" ht="25.5" customHeight="1" x14ac:dyDescent="0.3">
      <c r="A55" s="45" t="s">
        <v>77</v>
      </c>
      <c r="B55" s="45"/>
      <c r="C55" s="45"/>
      <c r="D55" s="45"/>
      <c r="E55"/>
      <c r="F55"/>
      <c r="G55"/>
    </row>
    <row r="56" spans="1:7" s="14" customFormat="1" ht="48.9" customHeight="1" x14ac:dyDescent="0.3">
      <c r="A56" s="34" t="s">
        <v>81</v>
      </c>
      <c r="B56" s="34"/>
      <c r="C56" s="55">
        <v>46189</v>
      </c>
      <c r="D56" s="15"/>
      <c r="E56" s="15"/>
      <c r="F56" s="15"/>
      <c r="G56" s="15"/>
    </row>
    <row r="57" spans="1:7" ht="34.5" customHeight="1" x14ac:dyDescent="0.3">
      <c r="A57" s="35" t="s">
        <v>82</v>
      </c>
      <c r="B57" s="35"/>
      <c r="C57" s="36" t="s">
        <v>86</v>
      </c>
      <c r="D57" s="15"/>
      <c r="E57" s="15"/>
      <c r="F57" s="15"/>
      <c r="G57" s="15"/>
    </row>
    <row r="58" spans="1:7" ht="34.5" customHeight="1" x14ac:dyDescent="0.3">
      <c r="A58" s="35" t="s">
        <v>84</v>
      </c>
      <c r="B58" s="35"/>
      <c r="C58" s="36">
        <v>901642556</v>
      </c>
      <c r="D58" s="15"/>
      <c r="E58" s="15"/>
      <c r="F58" s="15"/>
      <c r="G58" s="15"/>
    </row>
    <row r="59" spans="1:7" s="11" customFormat="1" ht="26.25" customHeight="1" x14ac:dyDescent="0.3">
      <c r="A59" s="43" t="s">
        <v>83</v>
      </c>
      <c r="B59" s="43"/>
      <c r="C59" s="36" t="s">
        <v>87</v>
      </c>
      <c r="D59" s="15"/>
      <c r="E59" s="15"/>
      <c r="F59" s="15"/>
      <c r="G59" s="15"/>
    </row>
    <row r="60" spans="1:7" s="11" customFormat="1" ht="32.25" customHeight="1" x14ac:dyDescent="0.3">
      <c r="A60" s="44" t="s">
        <v>76</v>
      </c>
      <c r="B60" s="44"/>
      <c r="C60" s="36"/>
      <c r="D60" s="15"/>
      <c r="E60" s="15"/>
      <c r="F60" s="15"/>
      <c r="G60" s="15"/>
    </row>
    <row r="61" spans="1:7" x14ac:dyDescent="0.3"/>
    <row r="62" spans="1:7" x14ac:dyDescent="0.3">
      <c r="A62" s="32" t="s">
        <v>80</v>
      </c>
      <c r="B62" s="11"/>
      <c r="C62" s="11"/>
      <c r="D62" s="21"/>
      <c r="E62" s="11"/>
      <c r="F62" s="11"/>
      <c r="G62" s="11"/>
    </row>
    <row r="63" spans="1:7" hidden="1" x14ac:dyDescent="0.3">
      <c r="A63" s="11"/>
      <c r="B63" s="11"/>
      <c r="C63" s="11"/>
      <c r="D63" s="21"/>
      <c r="E63" s="11"/>
      <c r="F63" s="11"/>
      <c r="G63" s="11"/>
    </row>
  </sheetData>
  <sheetProtection algorithmName="SHA-512" hashValue="L/rFL8/SMnytV+OVIp3LqwIBaDPqjJEwZnIEd6vr4TwakFAoNHwnlBw/iuvvD5EIEGwOCmSlXiEQyRuCP1okLQ==" saltValue="k+IWRymnV86tGEJr5/u+rw==" spinCount="100000" sheet="1" objects="1" scenarios="1"/>
  <autoFilter ref="A5:G60" xr:uid="{7E5F6FA2-F385-4FDD-B55E-C64471E8BB28}"/>
  <mergeCells count="11">
    <mergeCell ref="A1:G1"/>
    <mergeCell ref="A59:B59"/>
    <mergeCell ref="A60:B60"/>
    <mergeCell ref="A55:D55"/>
    <mergeCell ref="A3:G3"/>
    <mergeCell ref="A2:G2"/>
    <mergeCell ref="A54:D54"/>
    <mergeCell ref="A6:B6"/>
    <mergeCell ref="A30:B30"/>
    <mergeCell ref="A53:D53"/>
    <mergeCell ref="A29:D29"/>
  </mergeCells>
  <pageMargins left="0.11811023622047245" right="0.11811023622047245" top="0.15748031496062992" bottom="0.19685039370078741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LLENARAMARILLAS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INGTECNOVA SAS</cp:lastModifiedBy>
  <cp:lastPrinted>2026-05-14T18:45:04Z</cp:lastPrinted>
  <dcterms:created xsi:type="dcterms:W3CDTF">2026-05-11T17:23:47Z</dcterms:created>
  <dcterms:modified xsi:type="dcterms:W3CDTF">2026-06-16T22:32:39Z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2026-05-13T14:13:40Z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d2450b00-a8b3-42c9-ab96-aacec5b6d457</vt:lpwstr>
  </property>
  <property fmtid="{D5CDD505-2E9C-101B-9397-08002B2CF9AE}" pid="8" name="MSIP_Label_fc111285-cafa-4fc9-8a9a-bd902089b24f_ContentBits">
    <vt:lpwstr>0</vt:lpwstr>
  </property>
</Properties>
</file>