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user/Documents/SENA 2026/PROCESO MATERIALES DE FORMACIÓN/"/>
    </mc:Choice>
  </mc:AlternateContent>
  <xr:revisionPtr revIDLastSave="0" documentId="13_ncr:1_{C1201697-C11C-CD4D-8C94-AF1FE164F597}" xr6:coauthVersionLast="47" xr6:coauthVersionMax="47" xr10:uidLastSave="{00000000-0000-0000-0000-000000000000}"/>
  <bookViews>
    <workbookView xWindow="0" yWindow="500" windowWidth="23260" windowHeight="12580" xr2:uid="{18BEA81A-7B51-4F6F-B129-D8C7DED80FE2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" l="1"/>
  <c r="E18" i="1"/>
  <c r="G52" i="1"/>
  <c r="G51" i="1"/>
  <c r="G49" i="1"/>
  <c r="G44" i="1"/>
  <c r="F32" i="1"/>
  <c r="C32" i="1"/>
  <c r="BN20" i="1" l="1"/>
  <c r="G32" i="1" l="1"/>
  <c r="H32" i="1"/>
  <c r="I32" i="1"/>
  <c r="K32" i="1"/>
  <c r="M32" i="1"/>
  <c r="N32" i="1"/>
  <c r="O32" i="1"/>
  <c r="P32" i="1"/>
  <c r="Q32" i="1"/>
  <c r="R32" i="1"/>
  <c r="S32" i="1"/>
  <c r="T32" i="1"/>
  <c r="U32" i="1"/>
  <c r="W32" i="1"/>
  <c r="X32" i="1"/>
  <c r="Y32" i="1"/>
  <c r="Z32" i="1"/>
  <c r="AB32" i="1"/>
  <c r="AC32" i="1"/>
  <c r="AD32" i="1"/>
  <c r="AE32" i="1"/>
  <c r="AF32" i="1"/>
  <c r="AG32" i="1"/>
  <c r="AH32" i="1"/>
  <c r="AI32" i="1"/>
  <c r="AJ32" i="1"/>
  <c r="AL32" i="1"/>
  <c r="AM32" i="1"/>
  <c r="AN32" i="1"/>
  <c r="AO32" i="1"/>
  <c r="AP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G32" i="1"/>
  <c r="BH32" i="1"/>
  <c r="BK28" i="1"/>
  <c r="BN28" i="1" s="1"/>
  <c r="BK30" i="1"/>
  <c r="BN30" i="1" s="1"/>
  <c r="BM25" i="1"/>
  <c r="BN25" i="1" s="1"/>
  <c r="BK24" i="1"/>
  <c r="BN24" i="1" s="1"/>
  <c r="BL31" i="1"/>
  <c r="BN31" i="1" s="1"/>
  <c r="BL22" i="1"/>
  <c r="BN22" i="1" s="1"/>
  <c r="BJ27" i="1"/>
  <c r="BN27" i="1" s="1"/>
  <c r="BJ23" i="1"/>
  <c r="BN23" i="1" s="1"/>
  <c r="BN14" i="1"/>
  <c r="AK5" i="1"/>
  <c r="V5" i="1"/>
  <c r="AA5" i="1" s="1"/>
  <c r="L5" i="1"/>
  <c r="AK9" i="1"/>
  <c r="V9" i="1"/>
  <c r="AA9" i="1" s="1"/>
  <c r="L9" i="1"/>
  <c r="BI29" i="1"/>
  <c r="BN29" i="1" s="1"/>
  <c r="BI26" i="1"/>
  <c r="BN26" i="1" s="1"/>
  <c r="BI21" i="1"/>
  <c r="BN4" i="1"/>
  <c r="BN6" i="1"/>
  <c r="BN7" i="1"/>
  <c r="BN8" i="1"/>
  <c r="BN10" i="1"/>
  <c r="BN11" i="1"/>
  <c r="BN12" i="1"/>
  <c r="BN13" i="1"/>
  <c r="BN15" i="1"/>
  <c r="BN16" i="1"/>
  <c r="BN17" i="1"/>
  <c r="BN19" i="1"/>
  <c r="BN3" i="1"/>
  <c r="D49" i="1"/>
  <c r="G12" i="2"/>
  <c r="BI32" i="1" l="1"/>
  <c r="AQ32" i="1"/>
  <c r="BL32" i="1"/>
  <c r="BK32" i="1"/>
  <c r="BJ32" i="1"/>
  <c r="BM32" i="1"/>
  <c r="H33" i="1"/>
  <c r="G41" i="1" s="1"/>
  <c r="L32" i="1"/>
  <c r="AK32" i="1"/>
  <c r="AA32" i="1"/>
  <c r="V32" i="1"/>
  <c r="BN9" i="1"/>
  <c r="BK33" i="1"/>
  <c r="BN21" i="1"/>
  <c r="BN5" i="1"/>
  <c r="BF33" i="1" l="1"/>
  <c r="BA33" i="1"/>
  <c r="G50" i="1" s="1"/>
  <c r="AV33" i="1"/>
  <c r="AQ33" i="1"/>
  <c r="G48" i="1" s="1"/>
  <c r="AL33" i="1"/>
  <c r="G47" i="1" s="1"/>
  <c r="AG33" i="1"/>
  <c r="G46" i="1" s="1"/>
  <c r="AB33" i="1"/>
  <c r="G45" i="1" s="1"/>
  <c r="W33" i="1"/>
  <c r="M33" i="1"/>
  <c r="G42" i="1" s="1"/>
  <c r="R33" i="1" l="1"/>
  <c r="F35" i="1" l="1"/>
  <c r="G43" i="1"/>
  <c r="G53" i="1" s="1"/>
</calcChain>
</file>

<file path=xl/sharedStrings.xml><?xml version="1.0" encoding="utf-8"?>
<sst xmlns="http://schemas.openxmlformats.org/spreadsheetml/2006/main" count="166" uniqueCount="79">
  <si>
    <t>CDP</t>
  </si>
  <si>
    <t>VALOR RUBROS</t>
  </si>
  <si>
    <t>COORDINACIONES</t>
  </si>
  <si>
    <t>VALOR  TOTAL DISTRIBUCION</t>
  </si>
  <si>
    <t>LOTE 1 
PECUARIO</t>
  </si>
  <si>
    <t>LOTE 2
AGRICOLA</t>
  </si>
  <si>
    <t>LOTE 3
AGROINDUSTRIA</t>
  </si>
  <si>
    <t>LOTE 10
LABORATORIO</t>
  </si>
  <si>
    <t>LOTE 11
TURISMO Y ARTESANIAS</t>
  </si>
  <si>
    <t>HACHON</t>
  </si>
  <si>
    <t>MIXTA</t>
  </si>
  <si>
    <t>NARANJOS</t>
  </si>
  <si>
    <t>COORESPECIALES</t>
  </si>
  <si>
    <t>MEDIA TECNICA</t>
  </si>
  <si>
    <t>CAMPESENA</t>
  </si>
  <si>
    <t>OFERTA REGULAR</t>
  </si>
  <si>
    <t>PVD</t>
  </si>
  <si>
    <t>ECONOMIA POLULAR</t>
  </si>
  <si>
    <t>PROG ARTICULACION CON LA MEDIA</t>
  </si>
  <si>
    <t>VALOR TOTAL</t>
  </si>
  <si>
    <t>TOTAL LOTE 1</t>
  </si>
  <si>
    <t>TOTAL LOTE 2</t>
  </si>
  <si>
    <t>TOTAL LOTE 3</t>
  </si>
  <si>
    <t>TOTAL LOTE 4</t>
  </si>
  <si>
    <t>TOTAL LOTE 5</t>
  </si>
  <si>
    <t>TOTAL LOTE 6</t>
  </si>
  <si>
    <t>TOTAL LOTE 7</t>
  </si>
  <si>
    <t>TOTAL LOTE 8</t>
  </si>
  <si>
    <t>TOTAL LOTE 9</t>
  </si>
  <si>
    <t>TOTAL LOTE 10</t>
  </si>
  <si>
    <t>TOTAL LOTE 11</t>
  </si>
  <si>
    <t>TOTAL LOTE 12</t>
  </si>
  <si>
    <t>LOTE</t>
  </si>
  <si>
    <t xml:space="preserve">VALOR </t>
  </si>
  <si>
    <t>LOTE 1</t>
  </si>
  <si>
    <t xml:space="preserve">TOTAL ASIGNADO </t>
  </si>
  <si>
    <t>LOTE 2</t>
  </si>
  <si>
    <t>LOTE 3</t>
  </si>
  <si>
    <t>LOTE 4</t>
  </si>
  <si>
    <t>LOTE 5</t>
  </si>
  <si>
    <t>LOTE 6</t>
  </si>
  <si>
    <t>LOTE 7</t>
  </si>
  <si>
    <t>LOTE 8</t>
  </si>
  <si>
    <t>LOTE 9</t>
  </si>
  <si>
    <t>LOTE 10</t>
  </si>
  <si>
    <t>LOTE 11</t>
  </si>
  <si>
    <t>LOTE 12</t>
  </si>
  <si>
    <t>TOTAL</t>
  </si>
  <si>
    <t>38-CAMPESENA</t>
  </si>
  <si>
    <t>45-OFERTA REGULAR</t>
  </si>
  <si>
    <t>10-PVD</t>
  </si>
  <si>
    <t>85- ECONOMIA POLULAR</t>
  </si>
  <si>
    <t>FIC</t>
  </si>
  <si>
    <t>18- FIC</t>
  </si>
  <si>
    <t xml:space="preserve"> 11- ARTICULACION CON LA MEDIA</t>
  </si>
  <si>
    <t>34-PRODUCCIÓN DE CENTRO</t>
  </si>
  <si>
    <t>64- FORMACION CONTINUA ESPECIALIZADA</t>
  </si>
  <si>
    <t>COD SIIF</t>
  </si>
  <si>
    <t>RUBRO</t>
  </si>
  <si>
    <t xml:space="preserve">VALOR TOTAL </t>
  </si>
  <si>
    <t>PRODUCCION DE CENTRO</t>
  </si>
  <si>
    <t>FORMACION CONTINUA ESPECIALIZADA</t>
  </si>
  <si>
    <t>RUBRO PRESUPUESTAL</t>
  </si>
  <si>
    <t>10-EPP</t>
  </si>
  <si>
    <t>18-EPP</t>
  </si>
  <si>
    <t>44-EPP</t>
  </si>
  <si>
    <t>64-EPP</t>
  </si>
  <si>
    <t>REGULAR - PVD</t>
  </si>
  <si>
    <t>APOYO SOSTENIMIENTO EPP</t>
  </si>
  <si>
    <t>LOTE 5
ADMINISTRATIVO</t>
  </si>
  <si>
    <t>LOTE 6
MECANIZACION</t>
  </si>
  <si>
    <t>LOTE 7 
TIC</t>
  </si>
  <si>
    <t>LOTE 8                                                                                                                                                                                                                                     FERRETERIA</t>
  </si>
  <si>
    <t>LOTE 9
CULTURA FISICA</t>
  </si>
  <si>
    <t>LOTE 12
EPP</t>
  </si>
  <si>
    <t>Total por rubro y coordinación</t>
  </si>
  <si>
    <t xml:space="preserve">10-PVD </t>
  </si>
  <si>
    <t>PVD- COORESPECIALES</t>
  </si>
  <si>
    <t>LOTE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</si>
</sst>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8"/>
      <color rgb="FF000000"/>
      <name val="Aptos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2">
    <xf numFmtId="0" fontId="0" fillId="0" borderId="0" xfId="0"/>
    <xf numFmtId="44" fontId="2" fillId="0" borderId="1" xfId="2" applyFont="1" applyBorder="1" applyAlignment="1">
      <alignment horizontal="center" vertical="center" wrapText="1"/>
    </xf>
    <xf numFmtId="44" fontId="0" fillId="2" borderId="1" xfId="2" applyFont="1" applyFill="1" applyBorder="1" applyAlignment="1">
      <alignment horizontal="center" vertical="center" wrapText="1"/>
    </xf>
    <xf numFmtId="44" fontId="0" fillId="3" borderId="1" xfId="2" applyFont="1" applyFill="1" applyBorder="1" applyAlignment="1">
      <alignment horizontal="center" vertical="center" wrapText="1"/>
    </xf>
    <xf numFmtId="44" fontId="0" fillId="4" borderId="1" xfId="2" applyFont="1" applyFill="1" applyBorder="1" applyAlignment="1">
      <alignment horizontal="center" vertical="center" wrapText="1"/>
    </xf>
    <xf numFmtId="44" fontId="0" fillId="5" borderId="1" xfId="2" applyFont="1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 wrapText="1"/>
    </xf>
    <xf numFmtId="3" fontId="0" fillId="5" borderId="1" xfId="0" applyNumberFormat="1" applyFill="1" applyBorder="1" applyAlignment="1">
      <alignment horizontal="center" vertical="center" wrapText="1"/>
    </xf>
    <xf numFmtId="44" fontId="0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0" fillId="6" borderId="1" xfId="2" applyFont="1" applyFill="1" applyBorder="1"/>
    <xf numFmtId="44" fontId="0" fillId="6" borderId="1" xfId="2" applyFont="1" applyFill="1" applyBorder="1" applyAlignment="1">
      <alignment wrapText="1"/>
    </xf>
    <xf numFmtId="0" fontId="0" fillId="6" borderId="0" xfId="0" applyFill="1"/>
    <xf numFmtId="44" fontId="0" fillId="6" borderId="1" xfId="2" applyFont="1" applyFill="1" applyBorder="1" applyAlignment="1">
      <alignment horizontal="center" vertical="center" wrapText="1"/>
    </xf>
    <xf numFmtId="44" fontId="0" fillId="0" borderId="1" xfId="2" applyFont="1" applyBorder="1"/>
    <xf numFmtId="44" fontId="0" fillId="0" borderId="0" xfId="2" applyFont="1"/>
    <xf numFmtId="44" fontId="0" fillId="0" borderId="0" xfId="2" applyFont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/>
    <xf numFmtId="44" fontId="0" fillId="3" borderId="5" xfId="2" applyFont="1" applyFill="1" applyBorder="1" applyAlignment="1">
      <alignment horizontal="center" vertical="center" wrapText="1"/>
    </xf>
    <xf numFmtId="3" fontId="2" fillId="8" borderId="1" xfId="0" applyNumberFormat="1" applyFont="1" applyFill="1" applyBorder="1"/>
    <xf numFmtId="3" fontId="0" fillId="0" borderId="1" xfId="0" applyNumberFormat="1" applyBorder="1"/>
    <xf numFmtId="44" fontId="0" fillId="0" borderId="0" xfId="2" applyFont="1" applyFill="1" applyBorder="1"/>
    <xf numFmtId="3" fontId="0" fillId="0" borderId="0" xfId="0" applyNumberFormat="1" applyAlignment="1">
      <alignment horizontal="center" vertical="center" wrapText="1"/>
    </xf>
    <xf numFmtId="3" fontId="2" fillId="0" borderId="1" xfId="0" applyNumberFormat="1" applyFont="1" applyBorder="1"/>
    <xf numFmtId="44" fontId="0" fillId="6" borderId="0" xfId="2" applyFont="1" applyFill="1"/>
    <xf numFmtId="164" fontId="1" fillId="6" borderId="1" xfId="2" applyNumberFormat="1" applyFont="1" applyFill="1" applyBorder="1" applyAlignment="1"/>
    <xf numFmtId="44" fontId="2" fillId="0" borderId="1" xfId="2" applyFont="1" applyBorder="1" applyAlignment="1">
      <alignment wrapText="1"/>
    </xf>
    <xf numFmtId="44" fontId="0" fillId="6" borderId="10" xfId="2" applyFont="1" applyFill="1" applyBorder="1" applyAlignment="1">
      <alignment horizontal="center" vertical="center" wrapText="1"/>
    </xf>
    <xf numFmtId="44" fontId="3" fillId="8" borderId="1" xfId="2" applyFont="1" applyFill="1" applyBorder="1" applyAlignment="1">
      <alignment wrapText="1"/>
    </xf>
    <xf numFmtId="1" fontId="0" fillId="0" borderId="0" xfId="1" applyNumberFormat="1" applyFont="1" applyAlignment="1">
      <alignment horizontal="center"/>
    </xf>
    <xf numFmtId="44" fontId="0" fillId="6" borderId="7" xfId="2" applyFont="1" applyFill="1" applyBorder="1"/>
    <xf numFmtId="1" fontId="2" fillId="0" borderId="1" xfId="1" applyNumberFormat="1" applyFont="1" applyBorder="1" applyAlignment="1">
      <alignment horizontal="center"/>
    </xf>
    <xf numFmtId="44" fontId="0" fillId="9" borderId="1" xfId="2" applyFont="1" applyFill="1" applyBorder="1" applyAlignment="1">
      <alignment horizontal="center" vertical="center" wrapText="1"/>
    </xf>
    <xf numFmtId="44" fontId="0" fillId="6" borderId="1" xfId="2" applyFont="1" applyFill="1" applyBorder="1" applyAlignment="1">
      <alignment vertical="center"/>
    </xf>
    <xf numFmtId="44" fontId="2" fillId="0" borderId="1" xfId="2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center" vertical="center" wrapText="1"/>
    </xf>
    <xf numFmtId="44" fontId="2" fillId="10" borderId="9" xfId="2" applyFont="1" applyFill="1" applyBorder="1" applyAlignment="1">
      <alignment horizontal="center" wrapText="1"/>
    </xf>
    <xf numFmtId="44" fontId="0" fillId="10" borderId="9" xfId="2" applyFont="1" applyFill="1" applyBorder="1" applyAlignment="1">
      <alignment horizontal="center" vertical="center" wrapText="1"/>
    </xf>
    <xf numFmtId="164" fontId="3" fillId="8" borderId="13" xfId="2" applyNumberFormat="1" applyFont="1" applyFill="1" applyBorder="1"/>
    <xf numFmtId="0" fontId="2" fillId="7" borderId="1" xfId="0" applyFon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164" fontId="0" fillId="0" borderId="1" xfId="2" applyNumberFormat="1" applyFont="1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/>
    <xf numFmtId="0" fontId="0" fillId="10" borderId="1" xfId="0" applyFill="1" applyBorder="1" applyAlignment="1">
      <alignment horizontal="left"/>
    </xf>
    <xf numFmtId="0" fontId="0" fillId="10" borderId="1" xfId="0" applyFill="1" applyBorder="1" applyAlignment="1">
      <alignment wrapText="1"/>
    </xf>
    <xf numFmtId="164" fontId="0" fillId="10" borderId="1" xfId="2" applyNumberFormat="1" applyFont="1" applyFill="1" applyBorder="1" applyAlignment="1">
      <alignment wrapText="1"/>
    </xf>
    <xf numFmtId="44" fontId="0" fillId="11" borderId="1" xfId="2" applyFont="1" applyFill="1" applyBorder="1" applyAlignment="1">
      <alignment horizontal="center" vertical="center" wrapText="1"/>
    </xf>
    <xf numFmtId="44" fontId="0" fillId="11" borderId="1" xfId="2" applyFont="1" applyFill="1" applyBorder="1"/>
    <xf numFmtId="44" fontId="0" fillId="11" borderId="1" xfId="2" applyFont="1" applyFill="1" applyBorder="1" applyAlignment="1">
      <alignment wrapText="1"/>
    </xf>
    <xf numFmtId="0" fontId="0" fillId="11" borderId="0" xfId="0" applyFill="1"/>
    <xf numFmtId="44" fontId="0" fillId="0" borderId="1" xfId="0" applyNumberFormat="1" applyBorder="1"/>
    <xf numFmtId="44" fontId="0" fillId="11" borderId="1" xfId="0" applyNumberFormat="1" applyFill="1" applyBorder="1"/>
    <xf numFmtId="3" fontId="0" fillId="9" borderId="1" xfId="0" applyNumberFormat="1" applyFill="1" applyBorder="1" applyAlignment="1">
      <alignment horizontal="center" vertical="center" wrapText="1"/>
    </xf>
    <xf numFmtId="44" fontId="2" fillId="0" borderId="2" xfId="2" applyFont="1" applyBorder="1" applyAlignment="1">
      <alignment wrapText="1"/>
    </xf>
    <xf numFmtId="44" fontId="0" fillId="0" borderId="2" xfId="2" applyFont="1" applyFill="1" applyBorder="1" applyAlignment="1">
      <alignment horizontal="center" vertical="center" wrapText="1"/>
    </xf>
    <xf numFmtId="3" fontId="2" fillId="6" borderId="1" xfId="0" applyNumberFormat="1" applyFont="1" applyFill="1" applyBorder="1"/>
    <xf numFmtId="3" fontId="3" fillId="12" borderId="0" xfId="0" applyNumberFormat="1" applyFont="1" applyFill="1"/>
    <xf numFmtId="6" fontId="4" fillId="11" borderId="0" xfId="0" applyNumberFormat="1" applyFont="1" applyFill="1"/>
    <xf numFmtId="49" fontId="2" fillId="0" borderId="3" xfId="2" applyNumberFormat="1" applyFont="1" applyBorder="1" applyAlignment="1">
      <alignment horizontal="center" vertical="center" wrapText="1"/>
    </xf>
    <xf numFmtId="49" fontId="2" fillId="0" borderId="4" xfId="2" applyNumberFormat="1" applyFont="1" applyBorder="1" applyAlignment="1">
      <alignment horizontal="center" vertical="center" wrapText="1"/>
    </xf>
    <xf numFmtId="49" fontId="2" fillId="0" borderId="5" xfId="2" applyNumberFormat="1" applyFont="1" applyBorder="1" applyAlignment="1">
      <alignment horizontal="center" vertical="center" wrapText="1"/>
    </xf>
    <xf numFmtId="44" fontId="2" fillId="0" borderId="3" xfId="2" applyFont="1" applyBorder="1" applyAlignment="1">
      <alignment horizontal="center" vertical="center" wrapText="1"/>
    </xf>
    <xf numFmtId="44" fontId="2" fillId="0" borderId="4" xfId="2" applyFont="1" applyBorder="1" applyAlignment="1">
      <alignment horizontal="center" vertical="center" wrapText="1"/>
    </xf>
    <xf numFmtId="44" fontId="2" fillId="0" borderId="5" xfId="2" applyFont="1" applyBorder="1" applyAlignment="1">
      <alignment horizontal="center" vertical="center" wrapText="1"/>
    </xf>
    <xf numFmtId="44" fontId="2" fillId="0" borderId="1" xfId="2" applyFont="1" applyBorder="1" applyAlignment="1">
      <alignment horizontal="center" vertical="center" wrapText="1"/>
    </xf>
    <xf numFmtId="44" fontId="0" fillId="0" borderId="1" xfId="2" applyFont="1" applyFill="1" applyBorder="1" applyAlignment="1">
      <alignment horizontal="center" vertical="center" wrapText="1"/>
    </xf>
    <xf numFmtId="1" fontId="2" fillId="0" borderId="2" xfId="1" applyNumberFormat="1" applyFont="1" applyBorder="1" applyAlignment="1">
      <alignment horizontal="center" vertical="center" wrapText="1"/>
    </xf>
    <xf numFmtId="1" fontId="2" fillId="0" borderId="9" xfId="1" applyNumberFormat="1" applyFont="1" applyBorder="1" applyAlignment="1">
      <alignment horizontal="center" vertical="center" wrapText="1"/>
    </xf>
    <xf numFmtId="1" fontId="2" fillId="0" borderId="7" xfId="1" applyNumberFormat="1" applyFont="1" applyBorder="1" applyAlignment="1">
      <alignment horizontal="center" vertical="center" wrapText="1"/>
    </xf>
    <xf numFmtId="44" fontId="2" fillId="0" borderId="1" xfId="2" applyFont="1" applyFill="1" applyBorder="1" applyAlignment="1">
      <alignment horizontal="center"/>
    </xf>
    <xf numFmtId="44" fontId="3" fillId="8" borderId="1" xfId="2" applyFont="1" applyFill="1" applyBorder="1" applyAlignment="1">
      <alignment horizontal="center"/>
    </xf>
    <xf numFmtId="44" fontId="2" fillId="0" borderId="1" xfId="2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3" fillId="8" borderId="11" xfId="0" applyFont="1" applyFill="1" applyBorder="1" applyAlignment="1">
      <alignment horizontal="center"/>
    </xf>
    <xf numFmtId="0" fontId="3" fillId="8" borderId="12" xfId="0" applyFont="1" applyFill="1" applyBorder="1" applyAlignment="1">
      <alignment horizontal="center"/>
    </xf>
    <xf numFmtId="44" fontId="0" fillId="10" borderId="2" xfId="2" applyFont="1" applyFill="1" applyBorder="1" applyAlignment="1">
      <alignment horizontal="center" vertical="center" wrapText="1"/>
    </xf>
    <xf numFmtId="44" fontId="0" fillId="10" borderId="9" xfId="2" applyFont="1" applyFill="1" applyBorder="1" applyAlignment="1">
      <alignment horizontal="center" vertical="center" wrapText="1"/>
    </xf>
    <xf numFmtId="44" fontId="0" fillId="10" borderId="7" xfId="2" applyFont="1" applyFill="1" applyBorder="1" applyAlignment="1">
      <alignment horizontal="center" vertical="center" wrapText="1"/>
    </xf>
    <xf numFmtId="44" fontId="2" fillId="10" borderId="2" xfId="2" applyFont="1" applyFill="1" applyBorder="1" applyAlignment="1">
      <alignment horizontal="center" wrapText="1"/>
    </xf>
    <xf numFmtId="44" fontId="2" fillId="10" borderId="9" xfId="2" applyFont="1" applyFill="1" applyBorder="1" applyAlignment="1">
      <alignment horizontal="center" wrapText="1"/>
    </xf>
    <xf numFmtId="44" fontId="2" fillId="10" borderId="7" xfId="2" applyFont="1" applyFill="1" applyBorder="1" applyAlignment="1">
      <alignment horizontal="center" wrapText="1"/>
    </xf>
    <xf numFmtId="1" fontId="0" fillId="0" borderId="2" xfId="1" applyNumberFormat="1" applyFont="1" applyBorder="1" applyAlignment="1">
      <alignment horizontal="center"/>
    </xf>
    <xf numFmtId="1" fontId="0" fillId="0" borderId="9" xfId="1" applyNumberFormat="1" applyFont="1" applyBorder="1" applyAlignment="1">
      <alignment horizontal="center"/>
    </xf>
    <xf numFmtId="1" fontId="0" fillId="0" borderId="7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4" fontId="0" fillId="11" borderId="2" xfId="2" applyFont="1" applyFill="1" applyBorder="1" applyAlignment="1">
      <alignment horizontal="center" vertical="center" wrapText="1"/>
    </xf>
    <xf numFmtId="44" fontId="0" fillId="11" borderId="7" xfId="2" applyFont="1" applyFill="1" applyBorder="1" applyAlignment="1">
      <alignment horizontal="center" vertical="center" wrapText="1"/>
    </xf>
    <xf numFmtId="44" fontId="2" fillId="11" borderId="2" xfId="2" applyFont="1" applyFill="1" applyBorder="1" applyAlignment="1">
      <alignment horizontal="center" vertical="center" wrapText="1"/>
    </xf>
    <xf numFmtId="44" fontId="2" fillId="11" borderId="7" xfId="2" applyFont="1" applyFill="1" applyBorder="1" applyAlignment="1">
      <alignment horizontal="center" vertical="center" wrapText="1"/>
    </xf>
    <xf numFmtId="44" fontId="2" fillId="6" borderId="1" xfId="2" applyFont="1" applyFill="1" applyBorder="1" applyAlignment="1">
      <alignment horizontal="center" vertical="center" wrapText="1"/>
    </xf>
    <xf numFmtId="44" fontId="0" fillId="6" borderId="1" xfId="2" applyFont="1" applyFill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4" fontId="0" fillId="6" borderId="8" xfId="2" applyFont="1" applyFill="1" applyBorder="1" applyAlignment="1">
      <alignment horizontal="center" vertical="center" wrapText="1"/>
    </xf>
    <xf numFmtId="44" fontId="0" fillId="6" borderId="9" xfId="2" applyFont="1" applyFill="1" applyBorder="1" applyAlignment="1">
      <alignment horizontal="center" vertical="center" wrapText="1"/>
    </xf>
    <xf numFmtId="44" fontId="0" fillId="6" borderId="6" xfId="2" applyFont="1" applyFill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80960-B0C8-489E-A12E-0B39397EF45A}">
  <dimension ref="A1:BN55"/>
  <sheetViews>
    <sheetView tabSelected="1" topLeftCell="A31" zoomScale="60" zoomScaleNormal="60" workbookViewId="0">
      <selection activeCell="J42" sqref="J42"/>
    </sheetView>
  </sheetViews>
  <sheetFormatPr baseColWidth="10" defaultColWidth="11.5" defaultRowHeight="15" x14ac:dyDescent="0.2"/>
  <cols>
    <col min="1" max="1" width="11.5" style="32"/>
    <col min="2" max="2" width="18.5" customWidth="1"/>
    <col min="3" max="3" width="26" style="19" customWidth="1"/>
    <col min="4" max="4" width="26" style="17" customWidth="1"/>
    <col min="5" max="5" width="20.1640625" style="17" customWidth="1"/>
    <col min="6" max="6" width="27.1640625" style="20" customWidth="1"/>
    <col min="7" max="7" width="24.5" style="20" customWidth="1"/>
    <col min="8" max="8" width="30.1640625" style="20" bestFit="1" customWidth="1"/>
    <col min="9" max="9" width="16.1640625" style="20" bestFit="1" customWidth="1"/>
    <col min="10" max="10" width="20" style="20" customWidth="1"/>
    <col min="11" max="12" width="15.5" style="20" bestFit="1" customWidth="1"/>
    <col min="13" max="13" width="15.6640625" style="20" customWidth="1"/>
    <col min="14" max="14" width="16.1640625" style="20" bestFit="1" customWidth="1"/>
    <col min="15" max="15" width="15.5" style="20" bestFit="1" customWidth="1"/>
    <col min="16" max="16" width="15.1640625" style="20" customWidth="1"/>
    <col min="17" max="17" width="17.5" style="20" customWidth="1"/>
    <col min="18" max="18" width="20.5" style="20" customWidth="1"/>
    <col min="19" max="19" width="20" style="20" customWidth="1"/>
    <col min="20" max="20" width="18.83203125" style="20" customWidth="1"/>
    <col min="21" max="21" width="20.1640625" style="20" customWidth="1"/>
    <col min="22" max="22" width="21.5" style="20" customWidth="1"/>
    <col min="23" max="23" width="20.1640625" style="20" customWidth="1"/>
    <col min="24" max="35" width="20.83203125" style="20" customWidth="1"/>
    <col min="36" max="36" width="15.83203125" style="20" customWidth="1"/>
    <col min="37" max="40" width="20.83203125" style="20" customWidth="1"/>
    <col min="41" max="41" width="16.83203125" style="20" customWidth="1"/>
    <col min="42" max="65" width="20.83203125" style="20" customWidth="1"/>
    <col min="66" max="66" width="27.1640625" customWidth="1"/>
  </cols>
  <sheetData>
    <row r="1" spans="1:66" ht="75" customHeight="1" x14ac:dyDescent="0.2">
      <c r="A1" s="69" t="s">
        <v>0</v>
      </c>
      <c r="B1" s="69" t="s">
        <v>62</v>
      </c>
      <c r="C1" s="69" t="s">
        <v>1</v>
      </c>
      <c r="D1" s="69" t="s">
        <v>2</v>
      </c>
      <c r="E1" s="69" t="s">
        <v>3</v>
      </c>
      <c r="F1" s="69" t="s">
        <v>4</v>
      </c>
      <c r="G1" s="69"/>
      <c r="H1" s="69"/>
      <c r="I1" s="69"/>
      <c r="J1" s="69"/>
      <c r="K1" s="66" t="s">
        <v>5</v>
      </c>
      <c r="L1" s="67"/>
      <c r="M1" s="67"/>
      <c r="N1" s="67"/>
      <c r="O1" s="68"/>
      <c r="P1" s="66" t="s">
        <v>6</v>
      </c>
      <c r="Q1" s="67"/>
      <c r="R1" s="67"/>
      <c r="S1" s="67"/>
      <c r="T1" s="68"/>
      <c r="U1" s="63" t="s">
        <v>78</v>
      </c>
      <c r="V1" s="64"/>
      <c r="W1" s="64"/>
      <c r="X1" s="64"/>
      <c r="Y1" s="65"/>
      <c r="Z1" s="66" t="s">
        <v>69</v>
      </c>
      <c r="AA1" s="67"/>
      <c r="AB1" s="67"/>
      <c r="AC1" s="67"/>
      <c r="AD1" s="68"/>
      <c r="AE1" s="66" t="s">
        <v>70</v>
      </c>
      <c r="AF1" s="67"/>
      <c r="AG1" s="67"/>
      <c r="AH1" s="67"/>
      <c r="AI1" s="68"/>
      <c r="AJ1" s="66" t="s">
        <v>71</v>
      </c>
      <c r="AK1" s="67"/>
      <c r="AL1" s="67"/>
      <c r="AM1" s="67"/>
      <c r="AN1" s="68"/>
      <c r="AO1" s="66" t="s">
        <v>72</v>
      </c>
      <c r="AP1" s="67"/>
      <c r="AQ1" s="67"/>
      <c r="AR1" s="67"/>
      <c r="AS1" s="68"/>
      <c r="AT1" s="96" t="s">
        <v>73</v>
      </c>
      <c r="AU1" s="97"/>
      <c r="AV1" s="97"/>
      <c r="AW1" s="97"/>
      <c r="AX1" s="98"/>
      <c r="AY1" s="96" t="s">
        <v>7</v>
      </c>
      <c r="AZ1" s="97"/>
      <c r="BA1" s="97"/>
      <c r="BB1" s="97"/>
      <c r="BC1" s="98"/>
      <c r="BD1" s="96" t="s">
        <v>8</v>
      </c>
      <c r="BE1" s="97"/>
      <c r="BF1" s="97"/>
      <c r="BG1" s="97"/>
      <c r="BH1" s="98"/>
      <c r="BI1" s="96" t="s">
        <v>74</v>
      </c>
      <c r="BJ1" s="97"/>
      <c r="BK1" s="97"/>
      <c r="BL1" s="97"/>
      <c r="BM1" s="98"/>
      <c r="BN1" s="89" t="s">
        <v>75</v>
      </c>
    </row>
    <row r="2" spans="1:66" ht="26.25" customHeight="1" x14ac:dyDescent="0.2">
      <c r="A2" s="69"/>
      <c r="B2" s="69"/>
      <c r="C2" s="69"/>
      <c r="D2" s="69"/>
      <c r="E2" s="69"/>
      <c r="F2" s="2" t="s">
        <v>9</v>
      </c>
      <c r="G2" s="3" t="s">
        <v>10</v>
      </c>
      <c r="H2" s="4" t="s">
        <v>11</v>
      </c>
      <c r="I2" s="5" t="s">
        <v>12</v>
      </c>
      <c r="J2" s="35" t="s">
        <v>13</v>
      </c>
      <c r="K2" s="2" t="s">
        <v>9</v>
      </c>
      <c r="L2" s="3" t="s">
        <v>10</v>
      </c>
      <c r="M2" s="4" t="s">
        <v>11</v>
      </c>
      <c r="N2" s="5" t="s">
        <v>12</v>
      </c>
      <c r="O2" s="35" t="s">
        <v>13</v>
      </c>
      <c r="P2" s="2" t="s">
        <v>9</v>
      </c>
      <c r="Q2" s="3" t="s">
        <v>10</v>
      </c>
      <c r="R2" s="4" t="s">
        <v>11</v>
      </c>
      <c r="S2" s="5" t="s">
        <v>12</v>
      </c>
      <c r="T2" s="35" t="s">
        <v>13</v>
      </c>
      <c r="U2" s="2" t="s">
        <v>9</v>
      </c>
      <c r="V2" s="3" t="s">
        <v>10</v>
      </c>
      <c r="W2" s="4" t="s">
        <v>11</v>
      </c>
      <c r="X2" s="5" t="s">
        <v>12</v>
      </c>
      <c r="Y2" s="35" t="s">
        <v>13</v>
      </c>
      <c r="Z2" s="2" t="s">
        <v>9</v>
      </c>
      <c r="AA2" s="3" t="s">
        <v>10</v>
      </c>
      <c r="AB2" s="4" t="s">
        <v>11</v>
      </c>
      <c r="AC2" s="5" t="s">
        <v>12</v>
      </c>
      <c r="AD2" s="35" t="s">
        <v>13</v>
      </c>
      <c r="AE2" s="2" t="s">
        <v>9</v>
      </c>
      <c r="AF2" s="3" t="s">
        <v>10</v>
      </c>
      <c r="AG2" s="4" t="s">
        <v>11</v>
      </c>
      <c r="AH2" s="5" t="s">
        <v>12</v>
      </c>
      <c r="AI2" s="35" t="s">
        <v>13</v>
      </c>
      <c r="AJ2" s="2" t="s">
        <v>9</v>
      </c>
      <c r="AK2" s="3" t="s">
        <v>10</v>
      </c>
      <c r="AL2" s="4" t="s">
        <v>11</v>
      </c>
      <c r="AM2" s="5" t="s">
        <v>12</v>
      </c>
      <c r="AN2" s="35" t="s">
        <v>13</v>
      </c>
      <c r="AO2" s="2" t="s">
        <v>9</v>
      </c>
      <c r="AP2" s="3" t="s">
        <v>10</v>
      </c>
      <c r="AQ2" s="4" t="s">
        <v>11</v>
      </c>
      <c r="AR2" s="5" t="s">
        <v>12</v>
      </c>
      <c r="AS2" s="35" t="s">
        <v>13</v>
      </c>
      <c r="AT2" s="6" t="s">
        <v>9</v>
      </c>
      <c r="AU2" s="7" t="s">
        <v>10</v>
      </c>
      <c r="AV2" s="8" t="s">
        <v>11</v>
      </c>
      <c r="AW2" s="9" t="s">
        <v>12</v>
      </c>
      <c r="AX2" s="57" t="s">
        <v>13</v>
      </c>
      <c r="AY2" s="6" t="s">
        <v>9</v>
      </c>
      <c r="AZ2" s="7" t="s">
        <v>10</v>
      </c>
      <c r="BA2" s="8" t="s">
        <v>11</v>
      </c>
      <c r="BB2" s="9" t="s">
        <v>12</v>
      </c>
      <c r="BC2" s="57" t="s">
        <v>13</v>
      </c>
      <c r="BD2" s="6" t="s">
        <v>9</v>
      </c>
      <c r="BE2" s="7" t="s">
        <v>10</v>
      </c>
      <c r="BF2" s="8" t="s">
        <v>11</v>
      </c>
      <c r="BG2" s="9" t="s">
        <v>12</v>
      </c>
      <c r="BH2" s="57" t="s">
        <v>13</v>
      </c>
      <c r="BI2" s="6" t="s">
        <v>9</v>
      </c>
      <c r="BJ2" s="7" t="s">
        <v>10</v>
      </c>
      <c r="BK2" s="8" t="s">
        <v>11</v>
      </c>
      <c r="BL2" s="9" t="s">
        <v>12</v>
      </c>
      <c r="BM2" s="57" t="s">
        <v>13</v>
      </c>
      <c r="BN2" s="89"/>
    </row>
    <row r="3" spans="1:66" ht="21.75" customHeight="1" x14ac:dyDescent="0.2">
      <c r="A3" s="71">
        <v>3326</v>
      </c>
      <c r="B3" s="69" t="s">
        <v>48</v>
      </c>
      <c r="C3" s="70">
        <v>186525197</v>
      </c>
      <c r="D3" s="2" t="s">
        <v>9</v>
      </c>
      <c r="E3" s="15">
        <v>16787268</v>
      </c>
      <c r="F3" s="15">
        <v>1500000</v>
      </c>
      <c r="G3" s="15"/>
      <c r="H3" s="15"/>
      <c r="I3" s="15"/>
      <c r="J3" s="15"/>
      <c r="K3" s="15"/>
      <c r="L3" s="15"/>
      <c r="M3" s="15"/>
      <c r="N3" s="15"/>
      <c r="O3" s="15"/>
      <c r="P3" s="15">
        <v>1787268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>
        <v>6000000</v>
      </c>
      <c r="AF3" s="15"/>
      <c r="AG3" s="15"/>
      <c r="AH3" s="15"/>
      <c r="AI3" s="15"/>
      <c r="AJ3" s="15"/>
      <c r="AK3" s="15"/>
      <c r="AL3" s="15"/>
      <c r="AM3" s="15"/>
      <c r="AN3" s="15"/>
      <c r="AO3" s="15">
        <v>2500000</v>
      </c>
      <c r="AP3" s="15"/>
      <c r="AQ3" s="15"/>
      <c r="AR3" s="15"/>
      <c r="AS3" s="15"/>
      <c r="AT3" s="15">
        <v>5000000</v>
      </c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55">
        <f>SUM(F3:BM3)</f>
        <v>16787268</v>
      </c>
    </row>
    <row r="4" spans="1:66" ht="24.75" customHeight="1" x14ac:dyDescent="0.2">
      <c r="A4" s="72"/>
      <c r="B4" s="69"/>
      <c r="C4" s="70"/>
      <c r="D4" s="5" t="s">
        <v>12</v>
      </c>
      <c r="E4" s="15">
        <v>130567638</v>
      </c>
      <c r="F4" s="15"/>
      <c r="G4" s="15"/>
      <c r="H4" s="15"/>
      <c r="I4" s="15">
        <v>35000000</v>
      </c>
      <c r="J4" s="15"/>
      <c r="K4" s="15"/>
      <c r="L4" s="15"/>
      <c r="M4" s="15"/>
      <c r="N4" s="15">
        <v>30000000</v>
      </c>
      <c r="O4" s="15"/>
      <c r="P4" s="15"/>
      <c r="Q4" s="15"/>
      <c r="R4" s="15"/>
      <c r="S4" s="15">
        <v>35000000</v>
      </c>
      <c r="T4" s="15"/>
      <c r="U4" s="15"/>
      <c r="V4" s="15"/>
      <c r="W4" s="15"/>
      <c r="X4" s="15"/>
      <c r="Y4" s="15"/>
      <c r="Z4" s="15"/>
      <c r="AA4" s="15"/>
      <c r="AB4" s="15"/>
      <c r="AC4" s="15">
        <v>5000000</v>
      </c>
      <c r="AD4" s="15"/>
      <c r="AE4" s="15"/>
      <c r="AF4" s="15"/>
      <c r="AG4" s="15"/>
      <c r="AH4" s="15"/>
      <c r="AI4" s="15"/>
      <c r="AJ4" s="15"/>
      <c r="AK4" s="15"/>
      <c r="AL4" s="15"/>
      <c r="AM4" s="15">
        <v>3000000</v>
      </c>
      <c r="AN4" s="15"/>
      <c r="AO4" s="15"/>
      <c r="AP4" s="15"/>
      <c r="AQ4" s="15"/>
      <c r="AR4" s="15">
        <v>3567638</v>
      </c>
      <c r="AS4" s="15"/>
      <c r="AT4" s="15"/>
      <c r="AU4" s="15"/>
      <c r="AV4" s="15"/>
      <c r="AW4" s="15"/>
      <c r="AX4" s="15"/>
      <c r="AY4" s="15"/>
      <c r="AZ4" s="15"/>
      <c r="BA4" s="15"/>
      <c r="BB4" s="15">
        <v>3000000</v>
      </c>
      <c r="BC4" s="15"/>
      <c r="BD4" s="15"/>
      <c r="BE4" s="15"/>
      <c r="BF4" s="15"/>
      <c r="BG4" s="15">
        <v>16000000</v>
      </c>
      <c r="BH4" s="15"/>
      <c r="BI4" s="15"/>
      <c r="BJ4" s="15"/>
      <c r="BK4" s="15"/>
      <c r="BL4" s="15"/>
      <c r="BM4" s="15"/>
      <c r="BN4" s="55">
        <f t="shared" ref="BN4:BN31" si="0">SUM(F4:BM4)</f>
        <v>130567638</v>
      </c>
    </row>
    <row r="5" spans="1:66" ht="24.75" customHeight="1" x14ac:dyDescent="0.2">
      <c r="A5" s="72"/>
      <c r="B5" s="69"/>
      <c r="C5" s="70"/>
      <c r="D5" s="3" t="s">
        <v>10</v>
      </c>
      <c r="E5" s="15">
        <v>27978779</v>
      </c>
      <c r="F5" s="15"/>
      <c r="G5" s="12">
        <v>5595756</v>
      </c>
      <c r="H5" s="15"/>
      <c r="I5" s="12"/>
      <c r="J5" s="15"/>
      <c r="K5" s="15"/>
      <c r="L5" s="27">
        <f>+G5</f>
        <v>5595756</v>
      </c>
      <c r="M5" s="15"/>
      <c r="N5" s="15"/>
      <c r="O5" s="15"/>
      <c r="P5" s="15"/>
      <c r="Q5" s="27">
        <v>1678727</v>
      </c>
      <c r="R5" s="15"/>
      <c r="S5" s="15"/>
      <c r="T5" s="15"/>
      <c r="U5" s="15"/>
      <c r="V5" s="27">
        <f>+Q5</f>
        <v>1678727</v>
      </c>
      <c r="W5" s="15"/>
      <c r="X5" s="15"/>
      <c r="Y5" s="15"/>
      <c r="Z5" s="15"/>
      <c r="AA5" s="27">
        <f>+V5</f>
        <v>1678727</v>
      </c>
      <c r="AB5" s="15"/>
      <c r="AC5" s="15"/>
      <c r="AD5" s="15"/>
      <c r="AE5" s="15"/>
      <c r="AF5" s="15">
        <v>1958515</v>
      </c>
      <c r="AG5" s="15"/>
      <c r="AH5" s="15"/>
      <c r="AI5" s="15"/>
      <c r="AJ5" s="15"/>
      <c r="AK5" s="27">
        <f>+AF5</f>
        <v>1958515</v>
      </c>
      <c r="AL5" s="15"/>
      <c r="AM5" s="15"/>
      <c r="AN5" s="15"/>
      <c r="AO5" s="15"/>
      <c r="AP5" s="15"/>
      <c r="AQ5" s="15"/>
      <c r="AR5" s="15"/>
      <c r="AS5" s="15"/>
      <c r="AT5" s="15"/>
      <c r="AU5" s="15">
        <v>2518090</v>
      </c>
      <c r="AV5" s="15"/>
      <c r="AW5" s="15"/>
      <c r="AX5" s="15"/>
      <c r="AY5" s="15"/>
      <c r="AZ5" s="27">
        <v>5315966</v>
      </c>
      <c r="BA5" s="15"/>
      <c r="BB5" s="15"/>
      <c r="BC5" s="15"/>
      <c r="BD5" s="15"/>
      <c r="BE5" s="15"/>
      <c r="BF5" s="15"/>
      <c r="BG5" s="27"/>
      <c r="BH5" s="15"/>
      <c r="BI5" s="15"/>
      <c r="BJ5" s="15"/>
      <c r="BK5" s="15"/>
      <c r="BL5" s="15"/>
      <c r="BM5" s="15"/>
      <c r="BN5" s="55">
        <f t="shared" si="0"/>
        <v>27978779</v>
      </c>
    </row>
    <row r="6" spans="1:66" ht="25.5" customHeight="1" x14ac:dyDescent="0.2">
      <c r="A6" s="72"/>
      <c r="B6" s="69"/>
      <c r="C6" s="70"/>
      <c r="D6" s="4" t="s">
        <v>11</v>
      </c>
      <c r="E6" s="15">
        <v>11191512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>
        <v>6000000</v>
      </c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>
        <v>5191512</v>
      </c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55">
        <f t="shared" si="0"/>
        <v>11191512</v>
      </c>
    </row>
    <row r="7" spans="1:66" ht="24.75" customHeight="1" x14ac:dyDescent="0.2">
      <c r="A7" s="72"/>
      <c r="B7" s="69" t="s">
        <v>49</v>
      </c>
      <c r="C7" s="70">
        <v>432547197</v>
      </c>
      <c r="D7" s="2" t="s">
        <v>9</v>
      </c>
      <c r="E7" s="15">
        <v>155716991</v>
      </c>
      <c r="F7" s="15">
        <v>33400000</v>
      </c>
      <c r="G7" s="15"/>
      <c r="H7" s="15"/>
      <c r="I7" s="15"/>
      <c r="J7" s="15"/>
      <c r="K7" s="15">
        <v>26500000</v>
      </c>
      <c r="L7" s="15"/>
      <c r="M7" s="15"/>
      <c r="N7" s="15"/>
      <c r="O7" s="15"/>
      <c r="P7" s="15">
        <v>21000000</v>
      </c>
      <c r="Q7" s="15"/>
      <c r="R7" s="15"/>
      <c r="S7" s="15"/>
      <c r="T7" s="15"/>
      <c r="U7" s="15"/>
      <c r="V7" s="15"/>
      <c r="W7" s="15"/>
      <c r="X7" s="15"/>
      <c r="Y7" s="15"/>
      <c r="Z7" s="15">
        <v>12216991</v>
      </c>
      <c r="AA7" s="15"/>
      <c r="AB7" s="15"/>
      <c r="AC7" s="15"/>
      <c r="AD7" s="15"/>
      <c r="AE7" s="15"/>
      <c r="AF7" s="15"/>
      <c r="AG7" s="15"/>
      <c r="AH7" s="15"/>
      <c r="AI7" s="15"/>
      <c r="AJ7" s="15">
        <v>17600000</v>
      </c>
      <c r="AK7" s="15"/>
      <c r="AL7" s="15"/>
      <c r="AM7" s="15"/>
      <c r="AN7" s="15"/>
      <c r="AO7" s="15">
        <v>17600000</v>
      </c>
      <c r="AP7" s="15"/>
      <c r="AQ7" s="15"/>
      <c r="AR7" s="15"/>
      <c r="AS7" s="15"/>
      <c r="AT7" s="15"/>
      <c r="AU7" s="15"/>
      <c r="AV7" s="15"/>
      <c r="AW7" s="15"/>
      <c r="AX7" s="15"/>
      <c r="AY7" s="15">
        <v>27400000</v>
      </c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55">
        <f t="shared" si="0"/>
        <v>155716991</v>
      </c>
    </row>
    <row r="8" spans="1:66" ht="22.5" customHeight="1" x14ac:dyDescent="0.2">
      <c r="A8" s="72"/>
      <c r="B8" s="69"/>
      <c r="C8" s="70"/>
      <c r="D8" s="5" t="s">
        <v>12</v>
      </c>
      <c r="E8" s="15">
        <v>21627360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>
        <v>4000000</v>
      </c>
      <c r="AD8" s="15"/>
      <c r="AE8" s="15"/>
      <c r="AF8" s="15"/>
      <c r="AG8" s="15"/>
      <c r="AH8" s="15"/>
      <c r="AI8" s="15"/>
      <c r="AJ8" s="15"/>
      <c r="AK8" s="15"/>
      <c r="AL8" s="15"/>
      <c r="AM8" s="15">
        <v>3000000</v>
      </c>
      <c r="AN8" s="15"/>
      <c r="AO8" s="15"/>
      <c r="AP8" s="15"/>
      <c r="AQ8" s="15"/>
      <c r="AR8" s="15">
        <v>3500000</v>
      </c>
      <c r="AS8" s="15"/>
      <c r="AT8" s="15"/>
      <c r="AU8" s="15"/>
      <c r="AV8" s="15"/>
      <c r="AW8" s="15"/>
      <c r="AX8" s="15"/>
      <c r="AY8" s="15"/>
      <c r="AZ8" s="15"/>
      <c r="BA8" s="15"/>
      <c r="BB8" s="15">
        <v>2000000</v>
      </c>
      <c r="BC8" s="15"/>
      <c r="BD8" s="15"/>
      <c r="BE8" s="15"/>
      <c r="BF8" s="15"/>
      <c r="BG8" s="15">
        <v>9127360</v>
      </c>
      <c r="BH8" s="15"/>
      <c r="BI8" s="15"/>
      <c r="BJ8" s="15"/>
      <c r="BK8" s="15"/>
      <c r="BL8" s="15"/>
      <c r="BM8" s="15"/>
      <c r="BN8" s="55">
        <f t="shared" si="0"/>
        <v>21627360</v>
      </c>
    </row>
    <row r="9" spans="1:66" s="11" customFormat="1" ht="24.75" customHeight="1" x14ac:dyDescent="0.2">
      <c r="A9" s="72"/>
      <c r="B9" s="69"/>
      <c r="C9" s="70"/>
      <c r="D9" s="3" t="s">
        <v>10</v>
      </c>
      <c r="E9" s="36">
        <v>116787743</v>
      </c>
      <c r="F9" s="15"/>
      <c r="G9" s="12">
        <v>23357549</v>
      </c>
      <c r="H9" s="15"/>
      <c r="I9" s="12"/>
      <c r="J9" s="15"/>
      <c r="K9" s="15"/>
      <c r="L9" s="27">
        <f>+G9</f>
        <v>23357549</v>
      </c>
      <c r="M9" s="15"/>
      <c r="N9" s="15"/>
      <c r="O9" s="15"/>
      <c r="P9" s="15"/>
      <c r="Q9" s="27">
        <v>7007265</v>
      </c>
      <c r="R9" s="15"/>
      <c r="S9" s="15"/>
      <c r="T9" s="15"/>
      <c r="U9" s="15"/>
      <c r="V9" s="27">
        <f>+Q9</f>
        <v>7007265</v>
      </c>
      <c r="W9" s="15"/>
      <c r="X9" s="15"/>
      <c r="Y9" s="15"/>
      <c r="Z9" s="15"/>
      <c r="AA9" s="27">
        <f>+V9</f>
        <v>7007265</v>
      </c>
      <c r="AB9" s="15"/>
      <c r="AC9" s="15"/>
      <c r="AD9" s="15"/>
      <c r="AE9" s="15"/>
      <c r="AF9" s="15">
        <v>8175142</v>
      </c>
      <c r="AG9" s="15"/>
      <c r="AH9" s="15"/>
      <c r="AI9" s="15"/>
      <c r="AJ9" s="15"/>
      <c r="AK9" s="27">
        <f>+AF9</f>
        <v>8175142</v>
      </c>
      <c r="AL9" s="15"/>
      <c r="AM9" s="15"/>
      <c r="AN9" s="15"/>
      <c r="AO9" s="15"/>
      <c r="AP9" s="15"/>
      <c r="AQ9" s="15"/>
      <c r="AR9" s="15"/>
      <c r="AS9" s="15"/>
      <c r="AT9" s="15"/>
      <c r="AU9" s="15">
        <v>10510897</v>
      </c>
      <c r="AV9" s="15"/>
      <c r="AW9" s="15"/>
      <c r="AX9" s="15"/>
      <c r="AY9" s="15"/>
      <c r="AZ9" s="27">
        <v>22189669</v>
      </c>
      <c r="BA9" s="15"/>
      <c r="BB9" s="15"/>
      <c r="BC9" s="15"/>
      <c r="BD9" s="15"/>
      <c r="BE9" s="15"/>
      <c r="BF9" s="15"/>
      <c r="BG9" s="27"/>
      <c r="BH9" s="15"/>
      <c r="BI9" s="15"/>
      <c r="BJ9" s="15"/>
      <c r="BK9" s="15"/>
      <c r="BL9" s="15"/>
      <c r="BM9" s="15"/>
      <c r="BN9" s="55">
        <f t="shared" si="0"/>
        <v>116787743</v>
      </c>
    </row>
    <row r="10" spans="1:66" ht="28.5" customHeight="1" x14ac:dyDescent="0.2">
      <c r="A10" s="72"/>
      <c r="B10" s="69"/>
      <c r="C10" s="70"/>
      <c r="D10" s="4" t="s">
        <v>11</v>
      </c>
      <c r="E10" s="15">
        <v>138415103</v>
      </c>
      <c r="F10" s="15"/>
      <c r="G10" s="15"/>
      <c r="H10" s="15">
        <v>27500000</v>
      </c>
      <c r="I10" s="15"/>
      <c r="J10" s="15"/>
      <c r="K10" s="15"/>
      <c r="L10" s="15"/>
      <c r="M10" s="15">
        <v>32500000</v>
      </c>
      <c r="N10" s="15"/>
      <c r="O10" s="15"/>
      <c r="P10" s="15"/>
      <c r="Q10" s="15"/>
      <c r="R10" s="15">
        <v>15000000</v>
      </c>
      <c r="S10" s="15"/>
      <c r="T10" s="15"/>
      <c r="U10" s="15"/>
      <c r="V10" s="15"/>
      <c r="W10" s="15"/>
      <c r="X10" s="15"/>
      <c r="Y10" s="15"/>
      <c r="Z10" s="15"/>
      <c r="AA10" s="15"/>
      <c r="AB10" s="15">
        <v>6000000</v>
      </c>
      <c r="AC10" s="15"/>
      <c r="AD10" s="15"/>
      <c r="AE10" s="15"/>
      <c r="AF10" s="15"/>
      <c r="AG10" s="15">
        <v>5000000</v>
      </c>
      <c r="AH10" s="15"/>
      <c r="AI10" s="15"/>
      <c r="AJ10" s="15"/>
      <c r="AK10" s="15"/>
      <c r="AL10" s="15">
        <v>20000000</v>
      </c>
      <c r="AM10" s="15"/>
      <c r="AN10" s="15"/>
      <c r="AO10" s="15"/>
      <c r="AP10" s="15"/>
      <c r="AQ10" s="15">
        <v>5000000</v>
      </c>
      <c r="AR10" s="15"/>
      <c r="AS10" s="15"/>
      <c r="AT10" s="15"/>
      <c r="AU10" s="15"/>
      <c r="AV10" s="15">
        <v>2415103</v>
      </c>
      <c r="AW10" s="15"/>
      <c r="AX10" s="15"/>
      <c r="AY10" s="15"/>
      <c r="AZ10" s="15"/>
      <c r="BA10" s="15">
        <v>25000000</v>
      </c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55">
        <f t="shared" si="0"/>
        <v>138415103</v>
      </c>
    </row>
    <row r="11" spans="1:66" ht="30" customHeight="1" x14ac:dyDescent="0.2">
      <c r="A11" s="72"/>
      <c r="B11" s="37" t="s">
        <v>50</v>
      </c>
      <c r="C11" s="10">
        <v>101847000</v>
      </c>
      <c r="D11" s="5" t="s">
        <v>12</v>
      </c>
      <c r="E11" s="15">
        <v>101847000</v>
      </c>
      <c r="F11" s="15"/>
      <c r="G11" s="15"/>
      <c r="H11" s="15"/>
      <c r="I11" s="15">
        <v>30000000</v>
      </c>
      <c r="J11" s="15"/>
      <c r="K11" s="15"/>
      <c r="L11" s="15"/>
      <c r="M11" s="15"/>
      <c r="N11" s="15">
        <v>30000000</v>
      </c>
      <c r="O11" s="15"/>
      <c r="P11" s="15"/>
      <c r="Q11" s="15"/>
      <c r="R11" s="15"/>
      <c r="S11" s="15">
        <v>28000000</v>
      </c>
      <c r="T11" s="15"/>
      <c r="U11" s="15"/>
      <c r="V11" s="15"/>
      <c r="W11" s="15"/>
      <c r="X11" s="15"/>
      <c r="Y11" s="15"/>
      <c r="Z11" s="15"/>
      <c r="AA11" s="15"/>
      <c r="AB11" s="15"/>
      <c r="AC11" s="15">
        <v>7000000</v>
      </c>
      <c r="AD11" s="15"/>
      <c r="AE11" s="15"/>
      <c r="AF11" s="15"/>
      <c r="AG11" s="15"/>
      <c r="AH11" s="15"/>
      <c r="AI11" s="15"/>
      <c r="AJ11" s="15"/>
      <c r="AK11" s="15"/>
      <c r="AL11" s="15"/>
      <c r="AM11" s="15">
        <v>3000000</v>
      </c>
      <c r="AN11" s="15"/>
      <c r="AO11" s="15"/>
      <c r="AP11" s="15"/>
      <c r="AQ11" s="15"/>
      <c r="AR11" s="15">
        <v>1847000</v>
      </c>
      <c r="AS11" s="15"/>
      <c r="AT11" s="15"/>
      <c r="AU11" s="15"/>
      <c r="AV11" s="15"/>
      <c r="AW11" s="15"/>
      <c r="AX11" s="15"/>
      <c r="AY11" s="15"/>
      <c r="AZ11" s="15"/>
      <c r="BA11" s="15"/>
      <c r="BB11" s="15">
        <v>2000000</v>
      </c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55">
        <f t="shared" si="0"/>
        <v>101847000</v>
      </c>
    </row>
    <row r="12" spans="1:66" ht="27.75" customHeight="1" x14ac:dyDescent="0.2">
      <c r="A12" s="72"/>
      <c r="B12" s="1" t="s">
        <v>51</v>
      </c>
      <c r="C12" s="10">
        <v>10866813</v>
      </c>
      <c r="D12" s="5" t="s">
        <v>12</v>
      </c>
      <c r="E12" s="15">
        <v>10866813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>
        <v>3000000</v>
      </c>
      <c r="T12" s="15"/>
      <c r="U12" s="15"/>
      <c r="V12" s="15"/>
      <c r="W12" s="15"/>
      <c r="X12" s="15"/>
      <c r="Y12" s="15"/>
      <c r="Z12" s="15"/>
      <c r="AA12" s="15"/>
      <c r="AB12" s="15"/>
      <c r="AC12" s="15">
        <v>5866813</v>
      </c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28"/>
      <c r="BG12" s="15">
        <v>2000000</v>
      </c>
      <c r="BH12" s="15"/>
      <c r="BI12" s="15"/>
      <c r="BJ12" s="15"/>
      <c r="BK12" s="15"/>
      <c r="BL12" s="15"/>
      <c r="BM12" s="15"/>
      <c r="BN12" s="55">
        <f t="shared" si="0"/>
        <v>10866813</v>
      </c>
    </row>
    <row r="13" spans="1:66" s="14" customFormat="1" ht="29" customHeight="1" x14ac:dyDescent="0.2">
      <c r="A13" s="72"/>
      <c r="B13" s="94" t="s">
        <v>53</v>
      </c>
      <c r="C13" s="95">
        <v>16758799</v>
      </c>
      <c r="D13" s="2" t="s">
        <v>9</v>
      </c>
      <c r="E13" s="15">
        <v>5586266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>
        <v>5586266</v>
      </c>
      <c r="AP13" s="12"/>
      <c r="AQ13" s="12"/>
      <c r="AR13" s="13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55">
        <f t="shared" si="0"/>
        <v>5586266</v>
      </c>
    </row>
    <row r="14" spans="1:66" s="14" customFormat="1" ht="28.5" customHeight="1" x14ac:dyDescent="0.2">
      <c r="A14" s="72"/>
      <c r="B14" s="94"/>
      <c r="C14" s="95"/>
      <c r="D14" s="3" t="s">
        <v>10</v>
      </c>
      <c r="E14" s="15">
        <v>5586266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5">
        <v>5586267</v>
      </c>
      <c r="AQ14" s="12"/>
      <c r="AR14" s="13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55">
        <f t="shared" si="0"/>
        <v>5586267</v>
      </c>
    </row>
    <row r="15" spans="1:66" s="14" customFormat="1" ht="27" customHeight="1" x14ac:dyDescent="0.2">
      <c r="A15" s="72"/>
      <c r="B15" s="94"/>
      <c r="C15" s="95"/>
      <c r="D15" s="4" t="s">
        <v>11</v>
      </c>
      <c r="E15" s="15">
        <v>5586267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5">
        <v>5586267</v>
      </c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3"/>
      <c r="BH15" s="12"/>
      <c r="BI15" s="12"/>
      <c r="BJ15" s="12"/>
      <c r="BK15" s="12"/>
      <c r="BL15" s="12"/>
      <c r="BM15" s="12"/>
      <c r="BN15" s="55">
        <f t="shared" si="0"/>
        <v>5586267</v>
      </c>
    </row>
    <row r="16" spans="1:66" s="14" customFormat="1" ht="44.25" customHeight="1" x14ac:dyDescent="0.2">
      <c r="A16" s="72"/>
      <c r="B16" s="38" t="s">
        <v>56</v>
      </c>
      <c r="C16" s="15">
        <v>20250000</v>
      </c>
      <c r="D16" s="5" t="s">
        <v>12</v>
      </c>
      <c r="E16" s="15">
        <v>20250000</v>
      </c>
      <c r="F16" s="12"/>
      <c r="G16" s="12"/>
      <c r="H16" s="12"/>
      <c r="I16" s="12"/>
      <c r="J16" s="12"/>
      <c r="K16" s="12"/>
      <c r="L16" s="12"/>
      <c r="M16" s="12"/>
      <c r="N16" s="12">
        <v>15250000</v>
      </c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>
        <v>5000000</v>
      </c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3"/>
      <c r="BH16" s="12"/>
      <c r="BI16" s="12"/>
      <c r="BJ16" s="12"/>
      <c r="BK16" s="12"/>
      <c r="BL16" s="12"/>
      <c r="BM16" s="12"/>
      <c r="BN16" s="55">
        <f t="shared" si="0"/>
        <v>20250000</v>
      </c>
    </row>
    <row r="17" spans="1:66" s="54" customFormat="1" ht="44.25" customHeight="1" x14ac:dyDescent="0.2">
      <c r="A17" s="72"/>
      <c r="B17" s="92" t="s">
        <v>55</v>
      </c>
      <c r="C17" s="90">
        <v>116250000</v>
      </c>
      <c r="D17" s="4" t="s">
        <v>11</v>
      </c>
      <c r="E17" s="51">
        <v>46000000</v>
      </c>
      <c r="F17" s="52"/>
      <c r="G17" s="52"/>
      <c r="H17" s="52">
        <v>18000000</v>
      </c>
      <c r="I17" s="52"/>
      <c r="J17" s="52"/>
      <c r="K17" s="52"/>
      <c r="L17" s="52"/>
      <c r="M17" s="52">
        <v>18000000</v>
      </c>
      <c r="N17" s="52"/>
      <c r="O17" s="52"/>
      <c r="P17" s="52"/>
      <c r="Q17" s="52"/>
      <c r="R17" s="52">
        <v>10000000</v>
      </c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3"/>
      <c r="BH17" s="52"/>
      <c r="BI17" s="52"/>
      <c r="BJ17" s="52"/>
      <c r="BK17" s="52"/>
      <c r="BL17" s="52"/>
      <c r="BM17" s="52"/>
      <c r="BN17" s="56">
        <f t="shared" si="0"/>
        <v>46000000</v>
      </c>
    </row>
    <row r="18" spans="1:66" s="54" customFormat="1" ht="44.25" customHeight="1" x14ac:dyDescent="0.2">
      <c r="A18" s="72"/>
      <c r="B18" s="93"/>
      <c r="C18" s="91"/>
      <c r="D18" s="2" t="s">
        <v>9</v>
      </c>
      <c r="E18" s="51">
        <f>+C17-E17</f>
        <v>70250000</v>
      </c>
      <c r="F18" s="52">
        <v>41547150</v>
      </c>
      <c r="G18" s="52"/>
      <c r="H18" s="52"/>
      <c r="I18" s="52"/>
      <c r="J18" s="52"/>
      <c r="K18" s="62">
        <v>25702850</v>
      </c>
      <c r="L18" s="52"/>
      <c r="M18" s="52"/>
      <c r="N18" s="52"/>
      <c r="O18" s="52"/>
      <c r="P18" s="52">
        <v>3000000</v>
      </c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3"/>
      <c r="BH18" s="52"/>
      <c r="BI18" s="52"/>
      <c r="BJ18" s="52"/>
      <c r="BK18" s="52"/>
      <c r="BL18" s="52"/>
      <c r="BM18" s="52"/>
      <c r="BN18" s="56"/>
    </row>
    <row r="19" spans="1:66" ht="32" x14ac:dyDescent="0.2">
      <c r="A19" s="72"/>
      <c r="B19" s="29" t="s">
        <v>54</v>
      </c>
      <c r="C19" s="10">
        <v>92736813</v>
      </c>
      <c r="D19" s="35" t="s">
        <v>13</v>
      </c>
      <c r="E19" s="15">
        <v>92736813</v>
      </c>
      <c r="F19" s="12"/>
      <c r="G19" s="12"/>
      <c r="H19" s="12"/>
      <c r="I19" s="12"/>
      <c r="J19" s="12">
        <v>1952353</v>
      </c>
      <c r="K19" s="12"/>
      <c r="L19" s="12"/>
      <c r="M19" s="12"/>
      <c r="N19" s="12"/>
      <c r="O19" s="12">
        <v>52713557</v>
      </c>
      <c r="P19" s="12"/>
      <c r="Q19" s="12"/>
      <c r="R19" s="12"/>
      <c r="S19" s="12"/>
      <c r="T19" s="12">
        <v>3904708</v>
      </c>
      <c r="U19" s="12"/>
      <c r="V19" s="12"/>
      <c r="W19" s="12"/>
      <c r="X19" s="12"/>
      <c r="Y19" s="12"/>
      <c r="Z19" s="12"/>
      <c r="AA19" s="12"/>
      <c r="AB19" s="12"/>
      <c r="AC19" s="12"/>
      <c r="AD19" s="12">
        <v>3904708</v>
      </c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>
        <v>30261486</v>
      </c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55">
        <f t="shared" si="0"/>
        <v>92736812</v>
      </c>
    </row>
    <row r="20" spans="1:66" ht="36.5" customHeight="1" x14ac:dyDescent="0.2">
      <c r="A20" s="72"/>
      <c r="B20" s="58" t="s">
        <v>76</v>
      </c>
      <c r="C20" s="59">
        <v>72000000</v>
      </c>
      <c r="D20" s="5" t="s">
        <v>12</v>
      </c>
      <c r="E20" s="15">
        <v>72000000</v>
      </c>
      <c r="F20" s="12"/>
      <c r="G20" s="12"/>
      <c r="H20" s="12"/>
      <c r="I20" s="12">
        <v>22500000</v>
      </c>
      <c r="J20" s="12"/>
      <c r="K20" s="12"/>
      <c r="L20" s="12"/>
      <c r="M20" s="12"/>
      <c r="N20" s="12">
        <v>22500000</v>
      </c>
      <c r="O20" s="12"/>
      <c r="P20" s="12"/>
      <c r="Q20" s="12"/>
      <c r="R20" s="12"/>
      <c r="S20" s="12">
        <v>27000000</v>
      </c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55">
        <f t="shared" si="0"/>
        <v>72000000</v>
      </c>
    </row>
    <row r="21" spans="1:66" ht="16" x14ac:dyDescent="0.2">
      <c r="A21" s="72"/>
      <c r="B21" s="83" t="s">
        <v>63</v>
      </c>
      <c r="C21" s="80">
        <v>133240800</v>
      </c>
      <c r="D21" s="2" t="s">
        <v>9</v>
      </c>
      <c r="E21" s="15">
        <v>39972240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>
        <f>+E21</f>
        <v>39972240</v>
      </c>
      <c r="BJ21" s="12"/>
      <c r="BK21" s="12"/>
      <c r="BL21" s="12"/>
      <c r="BM21" s="12"/>
      <c r="BN21" s="55">
        <f t="shared" si="0"/>
        <v>39972240</v>
      </c>
    </row>
    <row r="22" spans="1:66" ht="16" x14ac:dyDescent="0.2">
      <c r="A22" s="72"/>
      <c r="B22" s="84"/>
      <c r="C22" s="81"/>
      <c r="D22" s="5" t="s">
        <v>12</v>
      </c>
      <c r="E22" s="15">
        <v>6662040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>
        <f>+E22</f>
        <v>6662040</v>
      </c>
      <c r="BM22" s="12"/>
      <c r="BN22" s="55">
        <f t="shared" si="0"/>
        <v>6662040</v>
      </c>
    </row>
    <row r="23" spans="1:66" ht="16" x14ac:dyDescent="0.2">
      <c r="A23" s="72"/>
      <c r="B23" s="84"/>
      <c r="C23" s="81"/>
      <c r="D23" s="3" t="s">
        <v>10</v>
      </c>
      <c r="E23" s="15">
        <v>39972240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>
        <f>+E23</f>
        <v>39972240</v>
      </c>
      <c r="BK23" s="12"/>
      <c r="BL23" s="12"/>
      <c r="BM23" s="12"/>
      <c r="BN23" s="55">
        <f t="shared" si="0"/>
        <v>39972240</v>
      </c>
    </row>
    <row r="24" spans="1:66" ht="16" x14ac:dyDescent="0.2">
      <c r="A24" s="72"/>
      <c r="B24" s="84"/>
      <c r="C24" s="81"/>
      <c r="D24" s="4" t="s">
        <v>11</v>
      </c>
      <c r="E24" s="15">
        <v>39972240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>
        <f>+E24</f>
        <v>39972240</v>
      </c>
      <c r="BL24" s="12"/>
      <c r="BM24" s="12"/>
      <c r="BN24" s="55">
        <f t="shared" si="0"/>
        <v>39972240</v>
      </c>
    </row>
    <row r="25" spans="1:66" ht="16" x14ac:dyDescent="0.2">
      <c r="A25" s="72"/>
      <c r="B25" s="85"/>
      <c r="C25" s="82"/>
      <c r="D25" s="35" t="s">
        <v>13</v>
      </c>
      <c r="E25" s="15">
        <v>6662040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>
        <f>+E25</f>
        <v>6662040</v>
      </c>
      <c r="BN25" s="55">
        <f t="shared" si="0"/>
        <v>6662040</v>
      </c>
    </row>
    <row r="26" spans="1:66" ht="16" x14ac:dyDescent="0.2">
      <c r="A26" s="72"/>
      <c r="B26" s="83" t="s">
        <v>64</v>
      </c>
      <c r="C26" s="80">
        <v>31123485</v>
      </c>
      <c r="D26" s="2" t="s">
        <v>9</v>
      </c>
      <c r="E26" s="15">
        <v>6224697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>
        <f>+E26</f>
        <v>6224697</v>
      </c>
      <c r="BJ26" s="12"/>
      <c r="BK26" s="12"/>
      <c r="BL26" s="12"/>
      <c r="BM26" s="12"/>
      <c r="BN26" s="55">
        <f t="shared" si="0"/>
        <v>6224697</v>
      </c>
    </row>
    <row r="27" spans="1:66" ht="16" x14ac:dyDescent="0.2">
      <c r="A27" s="72"/>
      <c r="B27" s="84"/>
      <c r="C27" s="81"/>
      <c r="D27" s="3" t="s">
        <v>10</v>
      </c>
      <c r="E27" s="15">
        <v>12449394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>
        <f>+E27</f>
        <v>12449394</v>
      </c>
      <c r="BK27" s="12"/>
      <c r="BL27" s="12"/>
      <c r="BM27" s="12"/>
      <c r="BN27" s="55">
        <f t="shared" si="0"/>
        <v>12449394</v>
      </c>
    </row>
    <row r="28" spans="1:66" ht="16" x14ac:dyDescent="0.2">
      <c r="A28" s="72"/>
      <c r="B28" s="85"/>
      <c r="C28" s="82"/>
      <c r="D28" s="4" t="s">
        <v>11</v>
      </c>
      <c r="E28" s="15">
        <v>12449394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>
        <f>+E28</f>
        <v>12449394</v>
      </c>
      <c r="BL28" s="12"/>
      <c r="BM28" s="12"/>
      <c r="BN28" s="55">
        <f t="shared" si="0"/>
        <v>12449394</v>
      </c>
    </row>
    <row r="29" spans="1:66" ht="16" x14ac:dyDescent="0.2">
      <c r="A29" s="72"/>
      <c r="B29" s="83" t="s">
        <v>65</v>
      </c>
      <c r="C29" s="80">
        <v>12720367</v>
      </c>
      <c r="D29" s="2" t="s">
        <v>9</v>
      </c>
      <c r="E29" s="15">
        <v>6360183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>
        <f>+E29</f>
        <v>6360183</v>
      </c>
      <c r="BJ29" s="12"/>
      <c r="BK29" s="12"/>
      <c r="BL29" s="12"/>
      <c r="BM29" s="12"/>
      <c r="BN29" s="55">
        <f t="shared" si="0"/>
        <v>6360183</v>
      </c>
    </row>
    <row r="30" spans="1:66" ht="16" x14ac:dyDescent="0.2">
      <c r="A30" s="72"/>
      <c r="B30" s="85"/>
      <c r="C30" s="82"/>
      <c r="D30" s="4" t="s">
        <v>11</v>
      </c>
      <c r="E30" s="15">
        <v>6360184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>
        <f>+E30</f>
        <v>6360184</v>
      </c>
      <c r="BL30" s="12"/>
      <c r="BM30" s="12"/>
      <c r="BN30" s="55">
        <f t="shared" si="0"/>
        <v>6360184</v>
      </c>
    </row>
    <row r="31" spans="1:66" ht="16" x14ac:dyDescent="0.2">
      <c r="A31" s="73"/>
      <c r="B31" s="39" t="s">
        <v>66</v>
      </c>
      <c r="C31" s="40">
        <v>13800000</v>
      </c>
      <c r="D31" s="5" t="s">
        <v>12</v>
      </c>
      <c r="E31" s="30">
        <v>13800000</v>
      </c>
      <c r="F31" s="33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>
        <f>+E31</f>
        <v>13800000</v>
      </c>
      <c r="BM31" s="12"/>
      <c r="BN31" s="55">
        <f t="shared" si="0"/>
        <v>13800000</v>
      </c>
    </row>
    <row r="32" spans="1:66" ht="19" x14ac:dyDescent="0.25">
      <c r="A32" s="75" t="s">
        <v>19</v>
      </c>
      <c r="B32" s="75"/>
      <c r="C32" s="31">
        <f>+C3+C7+C11+C12+C13+C16+C17+C19+C21+C26+C29+C31+C20</f>
        <v>1240666471</v>
      </c>
      <c r="D32" s="16"/>
      <c r="E32" s="12"/>
      <c r="F32" s="12">
        <f t="shared" ref="F32:AK32" si="1">+SUM(F3:F31)</f>
        <v>76447150</v>
      </c>
      <c r="G32" s="12">
        <f t="shared" si="1"/>
        <v>28953305</v>
      </c>
      <c r="H32" s="12">
        <f t="shared" si="1"/>
        <v>45500000</v>
      </c>
      <c r="I32" s="12">
        <f t="shared" si="1"/>
        <v>87500000</v>
      </c>
      <c r="J32" s="12">
        <f>+SUM(J3:J31)</f>
        <v>1952353</v>
      </c>
      <c r="K32" s="12">
        <f t="shared" si="1"/>
        <v>52202850</v>
      </c>
      <c r="L32" s="12">
        <f t="shared" si="1"/>
        <v>28953305</v>
      </c>
      <c r="M32" s="12">
        <f t="shared" si="1"/>
        <v>50500000</v>
      </c>
      <c r="N32" s="12">
        <f t="shared" si="1"/>
        <v>97750000</v>
      </c>
      <c r="O32" s="12">
        <f t="shared" si="1"/>
        <v>52713557</v>
      </c>
      <c r="P32" s="12">
        <f t="shared" si="1"/>
        <v>25787268</v>
      </c>
      <c r="Q32" s="12">
        <f t="shared" si="1"/>
        <v>8685992</v>
      </c>
      <c r="R32" s="12">
        <f t="shared" si="1"/>
        <v>25000000</v>
      </c>
      <c r="S32" s="12">
        <f t="shared" si="1"/>
        <v>93000000</v>
      </c>
      <c r="T32" s="12">
        <f t="shared" si="1"/>
        <v>3904708</v>
      </c>
      <c r="U32" s="12">
        <f t="shared" si="1"/>
        <v>0</v>
      </c>
      <c r="V32" s="12">
        <f t="shared" si="1"/>
        <v>8685992</v>
      </c>
      <c r="W32" s="12">
        <f t="shared" si="1"/>
        <v>0</v>
      </c>
      <c r="X32" s="12">
        <f t="shared" si="1"/>
        <v>0</v>
      </c>
      <c r="Y32" s="12">
        <f t="shared" si="1"/>
        <v>0</v>
      </c>
      <c r="Z32" s="12">
        <f t="shared" si="1"/>
        <v>12216991</v>
      </c>
      <c r="AA32" s="12">
        <f t="shared" si="1"/>
        <v>8685992</v>
      </c>
      <c r="AB32" s="12">
        <f t="shared" si="1"/>
        <v>6000000</v>
      </c>
      <c r="AC32" s="12">
        <f t="shared" si="1"/>
        <v>26866813</v>
      </c>
      <c r="AD32" s="12">
        <f t="shared" si="1"/>
        <v>3904708</v>
      </c>
      <c r="AE32" s="12">
        <f t="shared" si="1"/>
        <v>6000000</v>
      </c>
      <c r="AF32" s="12">
        <f t="shared" si="1"/>
        <v>10133657</v>
      </c>
      <c r="AG32" s="12">
        <f t="shared" si="1"/>
        <v>11000000</v>
      </c>
      <c r="AH32" s="12">
        <f t="shared" si="1"/>
        <v>0</v>
      </c>
      <c r="AI32" s="12">
        <f t="shared" si="1"/>
        <v>0</v>
      </c>
      <c r="AJ32" s="12">
        <f t="shared" si="1"/>
        <v>17600000</v>
      </c>
      <c r="AK32" s="12">
        <f t="shared" si="1"/>
        <v>10133657</v>
      </c>
      <c r="AL32" s="12">
        <f t="shared" ref="AL32:BM32" si="2">+SUM(AL3:AL31)</f>
        <v>20000000</v>
      </c>
      <c r="AM32" s="12">
        <f t="shared" si="2"/>
        <v>9000000</v>
      </c>
      <c r="AN32" s="12">
        <f t="shared" si="2"/>
        <v>0</v>
      </c>
      <c r="AO32" s="12">
        <f t="shared" si="2"/>
        <v>25686266</v>
      </c>
      <c r="AP32" s="12">
        <f t="shared" si="2"/>
        <v>5586267</v>
      </c>
      <c r="AQ32" s="12">
        <f t="shared" si="2"/>
        <v>10586267</v>
      </c>
      <c r="AR32" s="12">
        <f t="shared" si="2"/>
        <v>8914638</v>
      </c>
      <c r="AS32" s="12">
        <f t="shared" si="2"/>
        <v>0</v>
      </c>
      <c r="AT32" s="12">
        <f t="shared" si="2"/>
        <v>5000000</v>
      </c>
      <c r="AU32" s="12">
        <f t="shared" si="2"/>
        <v>13028987</v>
      </c>
      <c r="AV32" s="12">
        <f t="shared" si="2"/>
        <v>7606615</v>
      </c>
      <c r="AW32" s="12">
        <f t="shared" si="2"/>
        <v>0</v>
      </c>
      <c r="AX32" s="12">
        <f t="shared" si="2"/>
        <v>0</v>
      </c>
      <c r="AY32" s="12">
        <f t="shared" si="2"/>
        <v>27400000</v>
      </c>
      <c r="AZ32" s="12">
        <f t="shared" si="2"/>
        <v>27505635</v>
      </c>
      <c r="BA32" s="12">
        <f t="shared" si="2"/>
        <v>25000000</v>
      </c>
      <c r="BB32" s="12">
        <f t="shared" si="2"/>
        <v>7000000</v>
      </c>
      <c r="BC32" s="12">
        <f t="shared" si="2"/>
        <v>30261486</v>
      </c>
      <c r="BD32" s="12">
        <f t="shared" si="2"/>
        <v>0</v>
      </c>
      <c r="BE32" s="12">
        <f t="shared" si="2"/>
        <v>0</v>
      </c>
      <c r="BF32" s="12">
        <f t="shared" si="2"/>
        <v>0</v>
      </c>
      <c r="BG32" s="12">
        <f t="shared" si="2"/>
        <v>27127360</v>
      </c>
      <c r="BH32" s="12">
        <f t="shared" si="2"/>
        <v>0</v>
      </c>
      <c r="BI32" s="12">
        <f t="shared" si="2"/>
        <v>52557120</v>
      </c>
      <c r="BJ32" s="12">
        <f t="shared" si="2"/>
        <v>52421634</v>
      </c>
      <c r="BK32" s="12">
        <f t="shared" si="2"/>
        <v>58781818</v>
      </c>
      <c r="BL32" s="12">
        <f t="shared" si="2"/>
        <v>20462040</v>
      </c>
      <c r="BM32" s="12">
        <f t="shared" si="2"/>
        <v>6662040</v>
      </c>
    </row>
    <row r="33" spans="1:65" x14ac:dyDescent="0.2">
      <c r="B33" s="17"/>
      <c r="C33" s="18"/>
      <c r="F33" s="74" t="s">
        <v>20</v>
      </c>
      <c r="G33" s="74"/>
      <c r="H33" s="76">
        <f>+F32+G32+H32+I32+J32</f>
        <v>240352808</v>
      </c>
      <c r="I33" s="76"/>
      <c r="J33" s="76"/>
      <c r="K33" s="74" t="s">
        <v>21</v>
      </c>
      <c r="L33" s="74"/>
      <c r="M33" s="76">
        <f>+K32+L32+M32+N32+O32</f>
        <v>282119712</v>
      </c>
      <c r="N33" s="76"/>
      <c r="O33" s="76"/>
      <c r="P33" s="74" t="s">
        <v>22</v>
      </c>
      <c r="Q33" s="74"/>
      <c r="R33" s="76">
        <f>+P32+Q32+R32+S32+T32</f>
        <v>156377968</v>
      </c>
      <c r="S33" s="76"/>
      <c r="T33" s="76"/>
      <c r="U33" s="74" t="s">
        <v>23</v>
      </c>
      <c r="V33" s="74"/>
      <c r="W33" s="76">
        <f>+U32+V32+W32+X32+Y32</f>
        <v>8685992</v>
      </c>
      <c r="X33" s="76"/>
      <c r="Y33" s="76"/>
      <c r="Z33" s="74" t="s">
        <v>24</v>
      </c>
      <c r="AA33" s="74"/>
      <c r="AB33" s="76">
        <f>+Z32+AA32+AB32+AC32+AD32</f>
        <v>57674504</v>
      </c>
      <c r="AC33" s="76"/>
      <c r="AD33" s="76"/>
      <c r="AE33" s="74" t="s">
        <v>25</v>
      </c>
      <c r="AF33" s="74"/>
      <c r="AG33" s="76">
        <f>+AE32+AF32+AG32+AH32+AI32</f>
        <v>27133657</v>
      </c>
      <c r="AH33" s="76"/>
      <c r="AI33" s="76"/>
      <c r="AJ33" s="74" t="s">
        <v>26</v>
      </c>
      <c r="AK33" s="74"/>
      <c r="AL33" s="76">
        <f>+AJ32+AK32+AL32+AM32+AN32</f>
        <v>56733657</v>
      </c>
      <c r="AM33" s="76"/>
      <c r="AN33" s="76"/>
      <c r="AO33" s="74" t="s">
        <v>27</v>
      </c>
      <c r="AP33" s="74"/>
      <c r="AQ33" s="76">
        <f>+AO32+AP32+AQ32+AR32+AS32</f>
        <v>50773438</v>
      </c>
      <c r="AR33" s="76"/>
      <c r="AS33" s="76"/>
      <c r="AT33" s="77" t="s">
        <v>28</v>
      </c>
      <c r="AU33" s="77"/>
      <c r="AV33" s="77">
        <f>+AT32+AU32+AV32+AW32+AX32</f>
        <v>25635602</v>
      </c>
      <c r="AW33" s="77"/>
      <c r="AX33" s="77"/>
      <c r="AY33" s="77" t="s">
        <v>29</v>
      </c>
      <c r="AZ33" s="77"/>
      <c r="BA33" s="77">
        <f>+AY32+AZ32+BA32+BB32+BC32</f>
        <v>117167121</v>
      </c>
      <c r="BB33" s="77"/>
      <c r="BC33" s="77"/>
      <c r="BD33" s="77" t="s">
        <v>30</v>
      </c>
      <c r="BE33" s="77"/>
      <c r="BF33" s="77">
        <f>+BD32+BE32+BF32+BG32+BH32</f>
        <v>27127360</v>
      </c>
      <c r="BG33" s="77"/>
      <c r="BH33" s="77"/>
      <c r="BI33" s="77" t="s">
        <v>31</v>
      </c>
      <c r="BJ33" s="77"/>
      <c r="BK33" s="77">
        <f>+BI21+BJ23+BK24+BL22+BM25+BK28+BK30+BL31+BI26+BI29+BJ27</f>
        <v>190884652</v>
      </c>
      <c r="BL33" s="77"/>
      <c r="BM33" s="77"/>
    </row>
    <row r="35" spans="1:65" x14ac:dyDescent="0.2">
      <c r="A35" s="34" t="s">
        <v>0</v>
      </c>
      <c r="B35" s="42" t="s">
        <v>57</v>
      </c>
      <c r="C35" s="42" t="s">
        <v>58</v>
      </c>
      <c r="D35" s="42" t="s">
        <v>59</v>
      </c>
      <c r="F35" s="20">
        <f>+H33+M33+R33+W33+AB33+AG33+AL33+AQ33+AV33+BA33+BF33+BK33</f>
        <v>1240666471</v>
      </c>
    </row>
    <row r="36" spans="1:65" ht="16" x14ac:dyDescent="0.2">
      <c r="A36" s="86">
        <v>3326</v>
      </c>
      <c r="B36" s="43">
        <v>38</v>
      </c>
      <c r="C36" s="44" t="s">
        <v>14</v>
      </c>
      <c r="D36" s="45">
        <v>186525197</v>
      </c>
    </row>
    <row r="37" spans="1:65" x14ac:dyDescent="0.2">
      <c r="A37" s="87"/>
      <c r="B37" s="46">
        <v>45</v>
      </c>
      <c r="C37" s="47" t="s">
        <v>15</v>
      </c>
      <c r="D37" s="45">
        <v>432547197</v>
      </c>
      <c r="F37" s="21"/>
    </row>
    <row r="38" spans="1:65" x14ac:dyDescent="0.2">
      <c r="A38" s="87"/>
      <c r="B38" s="43">
        <v>10</v>
      </c>
      <c r="C38" s="47" t="s">
        <v>16</v>
      </c>
      <c r="D38" s="45">
        <v>101847000</v>
      </c>
    </row>
    <row r="39" spans="1:65" x14ac:dyDescent="0.2">
      <c r="A39" s="87"/>
      <c r="B39" s="43">
        <v>18</v>
      </c>
      <c r="C39" s="47" t="s">
        <v>52</v>
      </c>
      <c r="D39" s="45">
        <v>16758799</v>
      </c>
    </row>
    <row r="40" spans="1:65" x14ac:dyDescent="0.2">
      <c r="A40" s="87"/>
      <c r="B40" s="43">
        <v>85</v>
      </c>
      <c r="C40" s="47" t="s">
        <v>17</v>
      </c>
      <c r="D40" s="45">
        <v>10866813</v>
      </c>
      <c r="F40" s="22" t="s">
        <v>32</v>
      </c>
      <c r="G40" s="22" t="s">
        <v>33</v>
      </c>
    </row>
    <row r="41" spans="1:65" x14ac:dyDescent="0.2">
      <c r="A41" s="87"/>
      <c r="B41" s="43">
        <v>34</v>
      </c>
      <c r="C41" s="47" t="s">
        <v>60</v>
      </c>
      <c r="D41" s="45">
        <v>116250000</v>
      </c>
      <c r="F41" s="23" t="s">
        <v>34</v>
      </c>
      <c r="G41" s="60">
        <f>+H33</f>
        <v>240352808</v>
      </c>
    </row>
    <row r="42" spans="1:65" ht="32" x14ac:dyDescent="0.2">
      <c r="A42" s="87"/>
      <c r="B42" s="43">
        <v>64</v>
      </c>
      <c r="C42" s="44" t="s">
        <v>61</v>
      </c>
      <c r="D42" s="45">
        <v>20250000</v>
      </c>
      <c r="F42" s="23" t="s">
        <v>36</v>
      </c>
      <c r="G42" s="60">
        <f>+M33</f>
        <v>282119712</v>
      </c>
    </row>
    <row r="43" spans="1:65" ht="32" x14ac:dyDescent="0.2">
      <c r="A43" s="87"/>
      <c r="B43" s="43">
        <v>11</v>
      </c>
      <c r="C43" s="44" t="s">
        <v>18</v>
      </c>
      <c r="D43" s="45">
        <v>92736813</v>
      </c>
      <c r="F43" s="23" t="s">
        <v>37</v>
      </c>
      <c r="G43" s="23">
        <f>+R33</f>
        <v>156377968</v>
      </c>
    </row>
    <row r="44" spans="1:65" ht="16" x14ac:dyDescent="0.2">
      <c r="A44" s="87"/>
      <c r="B44" s="43">
        <v>10</v>
      </c>
      <c r="C44" s="44" t="s">
        <v>77</v>
      </c>
      <c r="D44" s="45">
        <v>72000000</v>
      </c>
      <c r="F44" s="23" t="s">
        <v>38</v>
      </c>
      <c r="G44" s="23">
        <f>+W33</f>
        <v>8685992</v>
      </c>
    </row>
    <row r="45" spans="1:65" ht="16" x14ac:dyDescent="0.2">
      <c r="A45" s="87"/>
      <c r="B45" s="48">
        <v>10</v>
      </c>
      <c r="C45" s="49" t="s">
        <v>67</v>
      </c>
      <c r="D45" s="50">
        <v>133240800</v>
      </c>
      <c r="F45" s="23" t="s">
        <v>39</v>
      </c>
      <c r="G45" s="23">
        <f>+AB33</f>
        <v>57674504</v>
      </c>
    </row>
    <row r="46" spans="1:65" ht="16" x14ac:dyDescent="0.2">
      <c r="A46" s="87"/>
      <c r="B46" s="48">
        <v>18</v>
      </c>
      <c r="C46" s="49" t="s">
        <v>52</v>
      </c>
      <c r="D46" s="50">
        <v>31123485</v>
      </c>
      <c r="F46" s="23" t="s">
        <v>40</v>
      </c>
      <c r="G46" s="23">
        <f>+AG33</f>
        <v>27133657</v>
      </c>
    </row>
    <row r="47" spans="1:65" ht="16" x14ac:dyDescent="0.2">
      <c r="A47" s="87"/>
      <c r="B47" s="48">
        <v>44</v>
      </c>
      <c r="C47" s="49" t="s">
        <v>68</v>
      </c>
      <c r="D47" s="50">
        <v>12720367</v>
      </c>
      <c r="F47" s="23" t="s">
        <v>41</v>
      </c>
      <c r="G47" s="23">
        <f>+AL33</f>
        <v>56733657</v>
      </c>
    </row>
    <row r="48" spans="1:65" ht="32" x14ac:dyDescent="0.2">
      <c r="A48" s="88"/>
      <c r="B48" s="48">
        <v>64</v>
      </c>
      <c r="C48" s="49" t="s">
        <v>61</v>
      </c>
      <c r="D48" s="50">
        <v>13800000</v>
      </c>
      <c r="F48" s="23" t="s">
        <v>42</v>
      </c>
      <c r="G48" s="23">
        <f>+AQ33</f>
        <v>50773438</v>
      </c>
    </row>
    <row r="49" spans="2:9" ht="20" thickBot="1" x14ac:dyDescent="0.3">
      <c r="B49" s="78" t="s">
        <v>35</v>
      </c>
      <c r="C49" s="79"/>
      <c r="D49" s="41">
        <f>SUM(D36:D48)</f>
        <v>1240666471</v>
      </c>
      <c r="F49" s="23" t="s">
        <v>43</v>
      </c>
      <c r="G49" s="23">
        <f>+AV33</f>
        <v>25635602</v>
      </c>
    </row>
    <row r="50" spans="2:9" x14ac:dyDescent="0.2">
      <c r="F50" s="23" t="s">
        <v>44</v>
      </c>
      <c r="G50" s="23">
        <f>+BA33</f>
        <v>117167121</v>
      </c>
    </row>
    <row r="51" spans="2:9" x14ac:dyDescent="0.2">
      <c r="E51" s="24"/>
      <c r="F51" s="23" t="s">
        <v>45</v>
      </c>
      <c r="G51" s="23">
        <f>+BF33</f>
        <v>27127360</v>
      </c>
    </row>
    <row r="52" spans="2:9" x14ac:dyDescent="0.2">
      <c r="E52" s="25"/>
      <c r="F52" s="23" t="s">
        <v>46</v>
      </c>
      <c r="G52" s="23">
        <f>+BK33</f>
        <v>190884652</v>
      </c>
    </row>
    <row r="53" spans="2:9" x14ac:dyDescent="0.2">
      <c r="F53" s="26" t="s">
        <v>47</v>
      </c>
      <c r="G53" s="26">
        <f>SUM(G41:G52)</f>
        <v>1240666471</v>
      </c>
    </row>
    <row r="55" spans="2:9" ht="19" x14ac:dyDescent="0.25">
      <c r="F55" s="61"/>
      <c r="G55" s="61"/>
      <c r="H55" s="61"/>
      <c r="I55" s="61"/>
    </row>
  </sheetData>
  <mergeCells count="60">
    <mergeCell ref="A36:A48"/>
    <mergeCell ref="BN1:BN2"/>
    <mergeCell ref="C17:C18"/>
    <mergeCell ref="B17:B18"/>
    <mergeCell ref="B7:B10"/>
    <mergeCell ref="C7:C10"/>
    <mergeCell ref="B13:B15"/>
    <mergeCell ref="C13:C15"/>
    <mergeCell ref="AO1:AS1"/>
    <mergeCell ref="AT1:AX1"/>
    <mergeCell ref="AY1:BC1"/>
    <mergeCell ref="BD1:BH1"/>
    <mergeCell ref="BI1:BM1"/>
    <mergeCell ref="BK33:BM33"/>
    <mergeCell ref="B49:C49"/>
    <mergeCell ref="B1:B2"/>
    <mergeCell ref="A1:A2"/>
    <mergeCell ref="C21:C25"/>
    <mergeCell ref="B21:B25"/>
    <mergeCell ref="C26:C28"/>
    <mergeCell ref="B26:B28"/>
    <mergeCell ref="AV33:AX33"/>
    <mergeCell ref="AY33:AZ33"/>
    <mergeCell ref="BA33:BC33"/>
    <mergeCell ref="BD33:BE33"/>
    <mergeCell ref="BF33:BH33"/>
    <mergeCell ref="BI33:BJ33"/>
    <mergeCell ref="AG33:AI33"/>
    <mergeCell ref="C29:C30"/>
    <mergeCell ref="AJ33:AK33"/>
    <mergeCell ref="AL33:AN33"/>
    <mergeCell ref="AO33:AP33"/>
    <mergeCell ref="AQ33:AS33"/>
    <mergeCell ref="AT33:AU33"/>
    <mergeCell ref="AE33:AF33"/>
    <mergeCell ref="A32:B32"/>
    <mergeCell ref="F33:G33"/>
    <mergeCell ref="H33:J33"/>
    <mergeCell ref="K33:L33"/>
    <mergeCell ref="M33:O33"/>
    <mergeCell ref="P33:Q33"/>
    <mergeCell ref="R33:T33"/>
    <mergeCell ref="U33:V33"/>
    <mergeCell ref="W33:Y33"/>
    <mergeCell ref="Z33:AA33"/>
    <mergeCell ref="AB33:AD33"/>
    <mergeCell ref="B3:B6"/>
    <mergeCell ref="C3:C6"/>
    <mergeCell ref="K1:O1"/>
    <mergeCell ref="P1:T1"/>
    <mergeCell ref="A3:A31"/>
    <mergeCell ref="B29:B30"/>
    <mergeCell ref="U1:Y1"/>
    <mergeCell ref="Z1:AD1"/>
    <mergeCell ref="AE1:AI1"/>
    <mergeCell ref="AJ1:AN1"/>
    <mergeCell ref="C1:C2"/>
    <mergeCell ref="D1:D2"/>
    <mergeCell ref="E1:E2"/>
    <mergeCell ref="F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3BA54-256B-4564-9578-CFB2F77D68F9}">
  <dimension ref="E11:G14"/>
  <sheetViews>
    <sheetView workbookViewId="0">
      <selection activeCell="G12" sqref="G12"/>
    </sheetView>
  </sheetViews>
  <sheetFormatPr baseColWidth="10" defaultRowHeight="15" x14ac:dyDescent="0.2"/>
  <cols>
    <col min="5" max="5" width="14.5" bestFit="1" customWidth="1"/>
  </cols>
  <sheetData>
    <row r="11" spans="5:7" ht="16" thickBot="1" x14ac:dyDescent="0.25"/>
    <row r="12" spans="5:7" x14ac:dyDescent="0.2">
      <c r="E12" s="99">
        <v>16758799</v>
      </c>
      <c r="G12">
        <f>+E12/3</f>
        <v>5586266.333333333</v>
      </c>
    </row>
    <row r="13" spans="5:7" x14ac:dyDescent="0.2">
      <c r="E13" s="100"/>
    </row>
    <row r="14" spans="5:7" ht="16" thickBot="1" x14ac:dyDescent="0.25">
      <c r="E14" s="101"/>
    </row>
  </sheetData>
  <mergeCells count="1">
    <mergeCell ref="E12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Marcela Perez Cruz</dc:creator>
  <cp:lastModifiedBy>ELIZABETH GUTIERREZ</cp:lastModifiedBy>
  <dcterms:created xsi:type="dcterms:W3CDTF">2026-03-06T16:17:30Z</dcterms:created>
  <dcterms:modified xsi:type="dcterms:W3CDTF">2026-05-15T13:50:06Z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2026-03-06T17:42:14Z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93bbf6fe-cd06-4c18-8f8b-18a9ddf52707</vt:lpwstr>
  </property>
  <property fmtid="{D5CDD505-2E9C-101B-9397-08002B2CF9AE}" pid="8" name="MSIP_Label_fc111285-cafa-4fc9-8a9a-bd902089b24f_ContentBits">
    <vt:lpwstr>0</vt:lpwstr>
  </property>
</Properties>
</file>