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adriana.castellanos\OneDrive - Fuerza Aerea\AA DECOP ADRIANA\CONTRATOS ADRIANA\2026\CTO 035-00-L-CATAM-GRUAL-2026 PERSONAL SERVICIO LOGISTICO CAFETERIA\ADJUDICACION\"/>
    </mc:Choice>
  </mc:AlternateContent>
  <xr:revisionPtr revIDLastSave="4" documentId="13_ncr:1_{A3A9E1B2-A429-4448-A048-F5E6AB319C57}" xr6:coauthVersionLast="36" xr6:coauthVersionMax="47" xr10:uidLastSave="{79863414-9E6D-4961-AAA6-B217CC3CDAF3}"/>
  <bookViews>
    <workbookView xWindow="5175" yWindow="675" windowWidth="23265" windowHeight="12465" xr2:uid="{00000000-000D-0000-FFFF-FFFF00000000}"/>
  </bookViews>
  <sheets>
    <sheet name="ANEXO PRECIOS" sheetId="2" r:id="rId1"/>
    <sheet name="Hoja3" sheetId="3" r:id="rId2"/>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1" i="2" l="1"/>
  <c r="E32" i="2" l="1"/>
  <c r="E30" i="2"/>
  <c r="E29" i="2"/>
  <c r="E28" i="2"/>
  <c r="E27" i="2"/>
  <c r="E20" i="2"/>
  <c r="E19" i="2"/>
  <c r="Q20" i="2"/>
  <c r="R20" i="2" s="1"/>
  <c r="P20" i="2"/>
  <c r="O20" i="2"/>
  <c r="N20" i="2"/>
  <c r="M20" i="2"/>
  <c r="L20" i="2"/>
  <c r="K20" i="2"/>
  <c r="I20" i="2"/>
  <c r="S20" i="2" s="1"/>
  <c r="Q19" i="2"/>
  <c r="R19" i="2" s="1"/>
  <c r="P19" i="2"/>
  <c r="O19" i="2"/>
  <c r="N19" i="2"/>
  <c r="M19" i="2"/>
  <c r="L19" i="2"/>
  <c r="K19" i="2"/>
  <c r="I19" i="2"/>
  <c r="S19" i="2" s="1"/>
  <c r="E18" i="2"/>
  <c r="S18" i="2"/>
  <c r="R18" i="2"/>
  <c r="Q18" i="2"/>
  <c r="P18" i="2"/>
  <c r="O18" i="2"/>
  <c r="N18" i="2"/>
  <c r="M18" i="2"/>
  <c r="L18" i="2"/>
  <c r="K18" i="2"/>
  <c r="I18" i="2"/>
  <c r="A19" i="2"/>
</calcChain>
</file>

<file path=xl/sharedStrings.xml><?xml version="1.0" encoding="utf-8"?>
<sst xmlns="http://schemas.openxmlformats.org/spreadsheetml/2006/main" count="56" uniqueCount="48">
  <si>
    <t>ANEXO - LISTA DE PRECIOS VALORES UNITARIOS</t>
  </si>
  <si>
    <t>Señores</t>
  </si>
  <si>
    <t>MINISTERIO DE DEFENSA NACIONAL – FUERZA AEROESPACIAL COLOMBIANA</t>
  </si>
  <si>
    <t>Proceso de Contratación: 035-00-L-CATAM-GRUAL-2026</t>
  </si>
  <si>
    <t>ITEM</t>
  </si>
  <si>
    <t>DESCRIPCIÓN</t>
  </si>
  <si>
    <t>UNIDAD DE MEDIDA</t>
  </si>
  <si>
    <t>CANTIDAD</t>
  </si>
  <si>
    <t xml:space="preserve">VALOR UNITARIO </t>
  </si>
  <si>
    <t>MESERO (MENSUAL)</t>
  </si>
  <si>
    <t>C/U</t>
  </si>
  <si>
    <t>STEWARD (MENSUAL)</t>
  </si>
  <si>
    <t>DESPENSERO (MENSUAL)</t>
  </si>
  <si>
    <t>Valor de la hora diurna en jornada dominical o festiva</t>
  </si>
  <si>
    <t>Valor de la hora nocturna en jornada dominical o festiva</t>
  </si>
  <si>
    <t>Valor de la hora extra diurna en jornada dominical o festiva</t>
  </si>
  <si>
    <t>Valor de la hora extra nocturna en jornada dominical o festiva</t>
  </si>
  <si>
    <t>Valor de la hora extra diurna ordinaria</t>
  </si>
  <si>
    <t>Valor de la hora extra nocturna ordinaria</t>
  </si>
  <si>
    <t>SUBTOTAL</t>
  </si>
  <si>
    <t>TOTAL</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</si>
  <si>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</si>
  <si>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</si>
  <si>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 xml:space="preserve">* Para efectos de la evaluación y calificación de la oferta económica, se tendrá en cuenta el valor unitario de la oferta de acuerdo con el cargo solicitado en las descripciones, con el fin de realizar la evaluación de acuerdo con el factor de evaluación determinado en la invitación pública”.  
* Se deberá ofertar la totalidad de los ítems del anexo de oferta económica, so pena de rechazo oferta, se debe discriminar el IVA y el AIU (recuerde que el AIU no puede ser inferior al 10%) </t>
  </si>
  <si>
    <t>[Firma representante legal del Proponente o del Proponente persona natural]</t>
  </si>
  <si>
    <t>RENACEMOS Y EVOLUCIONAMOS SAS
NIT 901804698-1</t>
  </si>
  <si>
    <t>DUITAMA 18-06-2026</t>
  </si>
  <si>
    <t>salario</t>
  </si>
  <si>
    <t>aux transporte</t>
  </si>
  <si>
    <t>salud</t>
  </si>
  <si>
    <t>pension</t>
  </si>
  <si>
    <t>cajas</t>
  </si>
  <si>
    <t>arl</t>
  </si>
  <si>
    <t>dotacion</t>
  </si>
  <si>
    <t>prima</t>
  </si>
  <si>
    <t>vacaciones</t>
  </si>
  <si>
    <t>cesnatias</t>
  </si>
  <si>
    <t>intereses</t>
  </si>
  <si>
    <t>total</t>
  </si>
  <si>
    <t>sub total</t>
  </si>
  <si>
    <t>ADMINISTRACION% 4</t>
  </si>
  <si>
    <t>IMPREVISTO% 2</t>
  </si>
  <si>
    <t>UTILIDAD% 4</t>
  </si>
  <si>
    <t>IVA 19%</t>
  </si>
  <si>
    <r>
      <rPr>
        <b/>
        <sz val="9"/>
        <color theme="0" tint="-0.499984740745262"/>
        <rFont val="Arial"/>
        <family val="2"/>
      </rPr>
      <t>SARA SOFIA GRANADOS MONTOYA</t>
    </r>
    <r>
      <rPr>
        <b/>
        <sz val="9"/>
        <rFont val="Arial"/>
        <family val="2"/>
      </rPr>
      <t xml:space="preserve">, identificado como aparece al pie de mi firma, </t>
    </r>
    <r>
      <rPr>
        <b/>
        <sz val="9"/>
        <color theme="0" tint="-0.499984740745262"/>
        <rFont val="Arial"/>
        <family val="2"/>
      </rPr>
      <t>en mi calidad de representante legal de RENACEMOS Y EVOLUCIONAMOS SAS,</t>
    </r>
    <r>
      <rPr>
        <b/>
        <sz val="9"/>
        <rFont val="Arial"/>
        <family val="2"/>
      </rPr>
      <t xml:space="preserve"> manifiesto que el valor total de la propuesta es por la suma de</t>
    </r>
    <r>
      <rPr>
        <b/>
        <sz val="9"/>
        <color rgb="FFFF0000"/>
        <rFont val="Arial"/>
        <family val="2"/>
      </rPr>
      <t xml:space="preserve"> NUEVE MILLONES CUATROCIENTOS SESENTA MIL OCHOCIENTOS SESENTA CON 28 CENTAVOS MCTE </t>
    </r>
    <r>
      <rPr>
        <b/>
        <sz val="9"/>
        <color theme="0" tint="-0.499984740745262"/>
        <rFont val="Arial"/>
        <family val="2"/>
      </rPr>
      <t>$9.460.860,28,</t>
    </r>
    <r>
      <rPr>
        <b/>
        <sz val="9"/>
        <rFont val="Arial"/>
        <family val="2"/>
      </rPr>
      <t xml:space="preserve"> Valor que incluye todos los gastos e impuestos a que haya lugar.</t>
    </r>
  </si>
  <si>
    <r>
      <t xml:space="preserve">Nombre: </t>
    </r>
    <r>
      <rPr>
        <b/>
        <sz val="9"/>
        <color theme="0" tint="-0.499984740745262"/>
        <rFont val="Arial"/>
        <family val="2"/>
      </rPr>
      <t>SARA SOFIA GRANADOS MONTOYA</t>
    </r>
  </si>
  <si>
    <r>
      <t>Cargo:</t>
    </r>
    <r>
      <rPr>
        <b/>
        <sz val="9"/>
        <color theme="0" tint="-0.499984740745262"/>
        <rFont val="Arial"/>
        <family val="2"/>
      </rPr>
      <t xml:space="preserve"> REPRESENTANTE LEGAL</t>
    </r>
  </si>
  <si>
    <r>
      <t xml:space="preserve">Documento de Identidad: </t>
    </r>
    <r>
      <rPr>
        <b/>
        <sz val="9"/>
        <color theme="0" tint="-0.499984740745262"/>
        <rFont val="Arial"/>
        <family val="2"/>
      </rPr>
      <t>1052837897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</si>
</sst>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_-* #,##0_-;\-* #,##0_-;_-* &quot;-&quot;??_-;_-@_-"/>
  </numFmts>
  <fonts count="14"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Arial"/>
      <family val="2"/>
    </font>
    <font>
      <b/>
      <sz val="9"/>
      <name val="Arial"/>
      <family val="2"/>
    </font>
    <font>
      <b/>
      <u/>
      <sz val="9"/>
      <name val="Arial"/>
      <family val="2"/>
    </font>
    <font>
      <sz val="10"/>
      <color theme="1"/>
      <name val="Arial"/>
      <family val="2"/>
    </font>
    <font>
      <b/>
      <sz val="9"/>
      <color theme="0" tint="-0.499984740745262"/>
      <name val="Calibri"/>
      <family val="2"/>
      <scheme val="minor"/>
    </font>
    <font>
      <b/>
      <sz val="9"/>
      <color theme="0" tint="-0.499984740745262"/>
      <name val="Arial"/>
      <family val="2"/>
    </font>
    <font>
      <sz val="9"/>
      <color theme="0" tint="-0.499984740745262"/>
      <name val="Arial"/>
      <family val="2"/>
    </font>
    <font>
      <sz val="9"/>
      <name val="Arial"/>
      <family val="2"/>
    </font>
    <font>
      <sz val="11"/>
      <color theme="1"/>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23">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43" fontId="12" fillId="0" borderId="0" applyFont="0" applyFill="0" applyBorder="0" applyAlignment="0" applyProtection="0"/>
  </cellStyleXfs>
  <cellXfs count="56">
    <xf numFmtId="0" fontId="0" fillId="0" borderId="0" xfId="0"/>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4" fillId="0" borderId="0" xfId="0" applyFont="1"/>
    <xf numFmtId="2" fontId="7" fillId="2" borderId="8" xfId="0" applyNumberFormat="1" applyFont="1" applyFill="1" applyBorder="1" applyAlignment="1">
      <alignment horizontal="left" vertical="center" wrapText="1"/>
    </xf>
    <xf numFmtId="0" fontId="0" fillId="0" borderId="10" xfId="0" applyBorder="1" applyAlignment="1">
      <alignment horizontal="center"/>
    </xf>
    <xf numFmtId="0" fontId="0" fillId="0" borderId="9" xfId="0" applyBorder="1" applyAlignment="1">
      <alignment horizontal="center"/>
    </xf>
    <xf numFmtId="2" fontId="7" fillId="2" borderId="11" xfId="0" applyNumberFormat="1" applyFont="1" applyFill="1" applyBorder="1" applyAlignment="1">
      <alignment horizontal="left" vertical="center" wrapText="1"/>
    </xf>
    <xf numFmtId="0" fontId="8" fillId="0" borderId="0" xfId="0" applyFont="1"/>
    <xf numFmtId="0" fontId="10" fillId="0" borderId="3" xfId="0" applyFont="1" applyBorder="1" applyAlignment="1">
      <alignment horizontal="center" wrapText="1"/>
    </xf>
    <xf numFmtId="0" fontId="10" fillId="0" borderId="4" xfId="0" applyFont="1" applyBorder="1" applyAlignment="1">
      <alignment horizontal="center" wrapText="1"/>
    </xf>
    <xf numFmtId="0" fontId="10" fillId="0" borderId="7" xfId="0" applyFont="1" applyBorder="1" applyAlignment="1">
      <alignment horizontal="center" wrapText="1"/>
    </xf>
    <xf numFmtId="0" fontId="1" fillId="0" borderId="0" xfId="0" applyFont="1" applyAlignment="1">
      <alignment horizontal="center"/>
    </xf>
    <xf numFmtId="0" fontId="5" fillId="0" borderId="0" xfId="0" applyFont="1"/>
    <xf numFmtId="0" fontId="11" fillId="0" borderId="4" xfId="0" applyFont="1" applyBorder="1" applyAlignment="1">
      <alignment horizontal="center" wrapText="1"/>
    </xf>
    <xf numFmtId="0" fontId="11" fillId="0" borderId="7" xfId="0" applyFont="1" applyBorder="1" applyAlignment="1">
      <alignment horizontal="center" wrapText="1"/>
    </xf>
    <xf numFmtId="0" fontId="1" fillId="0" borderId="0" xfId="0" applyFont="1"/>
    <xf numFmtId="0" fontId="0" fillId="0" borderId="17" xfId="0" applyBorder="1" applyAlignment="1">
      <alignment horizontal="center"/>
    </xf>
    <xf numFmtId="2" fontId="7" fillId="2" borderId="18" xfId="0" applyNumberFormat="1" applyFont="1" applyFill="1" applyBorder="1" applyAlignment="1">
      <alignment horizontal="left" vertical="center" wrapText="1"/>
    </xf>
    <xf numFmtId="0" fontId="10" fillId="0" borderId="19" xfId="0" applyFont="1" applyBorder="1" applyAlignment="1">
      <alignment horizontal="center" wrapText="1"/>
    </xf>
    <xf numFmtId="0" fontId="11" fillId="0" borderId="19" xfId="0" applyFont="1" applyBorder="1" applyAlignment="1">
      <alignment horizontal="center" wrapText="1"/>
    </xf>
    <xf numFmtId="0" fontId="0" fillId="0" borderId="21" xfId="0" applyBorder="1" applyAlignment="1">
      <alignment horizontal="center"/>
    </xf>
    <xf numFmtId="2" fontId="7" fillId="2" borderId="22" xfId="0" applyNumberFormat="1" applyFont="1" applyFill="1" applyBorder="1" applyAlignment="1">
      <alignment horizontal="left" vertical="center" wrapText="1"/>
    </xf>
    <xf numFmtId="0" fontId="10" fillId="0" borderId="14" xfId="0" applyFont="1" applyBorder="1" applyAlignment="1">
      <alignment horizontal="center" wrapText="1"/>
    </xf>
    <xf numFmtId="0" fontId="11" fillId="0" borderId="14" xfId="0" applyFont="1" applyBorder="1" applyAlignment="1">
      <alignment horizontal="center" wrapText="1"/>
    </xf>
    <xf numFmtId="0" fontId="11" fillId="0" borderId="0" xfId="0" applyFont="1"/>
    <xf numFmtId="0" fontId="1" fillId="0" borderId="2" xfId="0" applyFont="1" applyBorder="1" applyAlignment="1">
      <alignment horizontal="center" vertical="center"/>
    </xf>
    <xf numFmtId="0" fontId="3" fillId="0" borderId="1" xfId="0" applyFont="1" applyBorder="1" applyAlignment="1">
      <alignment horizontal="center" vertical="center" wrapText="1"/>
    </xf>
    <xf numFmtId="0" fontId="0" fillId="0" borderId="0" xfId="0" applyAlignment="1">
      <alignment vertical="center"/>
    </xf>
    <xf numFmtId="0" fontId="6" fillId="0" borderId="0" xfId="0" applyFont="1"/>
    <xf numFmtId="43" fontId="1" fillId="0" borderId="0" xfId="1" applyFont="1" applyAlignment="1">
      <alignment horizontal="center"/>
    </xf>
    <xf numFmtId="43" fontId="0" fillId="0" borderId="0" xfId="1" applyFont="1"/>
    <xf numFmtId="43" fontId="2" fillId="0" borderId="0" xfId="1" applyFont="1" applyAlignment="1">
      <alignment horizontal="left"/>
    </xf>
    <xf numFmtId="43" fontId="3" fillId="0" borderId="0" xfId="1" applyFont="1" applyAlignment="1">
      <alignment horizontal="left"/>
    </xf>
    <xf numFmtId="43" fontId="2" fillId="0" borderId="0" xfId="1" applyFont="1"/>
    <xf numFmtId="43" fontId="3" fillId="0" borderId="1" xfId="1" applyFont="1" applyBorder="1" applyAlignment="1">
      <alignment horizontal="center" vertical="center" wrapText="1"/>
    </xf>
    <xf numFmtId="43" fontId="0" fillId="0" borderId="0" xfId="1" applyFont="1" applyAlignment="1">
      <alignment vertical="center"/>
    </xf>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alignment horizontal="left"/>
    </xf>
    <xf numFmtId="0" fontId="3" fillId="0" borderId="0" xfId="0" applyFont="1" applyAlignment="1">
      <alignment horizontal="left"/>
    </xf>
    <xf numFmtId="0" fontId="2" fillId="0" borderId="0" xfId="0" applyFont="1" applyAlignment="1">
      <alignment horizontal="left"/>
    </xf>
    <xf numFmtId="0" fontId="9" fillId="0" borderId="0" xfId="0" applyFont="1" applyAlignment="1">
      <alignment horizontal="left"/>
    </xf>
    <xf numFmtId="0" fontId="4" fillId="0" borderId="0" xfId="0" applyFont="1" applyAlignment="1">
      <alignment horizontal="left" wrapText="1"/>
    </xf>
    <xf numFmtId="0" fontId="0" fillId="0" borderId="0" xfId="0" applyAlignment="1">
      <alignment horizontal="justify" vertical="top" wrapText="1"/>
    </xf>
    <xf numFmtId="0" fontId="11" fillId="0" borderId="0" xfId="0" applyFont="1" applyAlignment="1">
      <alignment horizontal="left" wrapText="1"/>
    </xf>
    <xf numFmtId="0" fontId="6" fillId="0" borderId="0" xfId="0" applyFont="1" applyAlignment="1">
      <alignment horizontal="center"/>
    </xf>
    <xf numFmtId="0" fontId="1" fillId="0" borderId="12" xfId="0" applyFont="1" applyBorder="1" applyAlignment="1">
      <alignment horizontal="center"/>
    </xf>
    <xf numFmtId="0" fontId="1" fillId="0" borderId="16" xfId="0" applyFont="1" applyBorder="1" applyAlignment="1">
      <alignment horizontal="center"/>
    </xf>
    <xf numFmtId="165" fontId="11" fillId="0" borderId="20" xfId="1" applyNumberFormat="1" applyFont="1" applyBorder="1" applyAlignment="1">
      <alignment horizontal="center" wrapText="1"/>
    </xf>
    <xf numFmtId="165" fontId="11" fillId="0" borderId="5" xfId="1" applyNumberFormat="1" applyFont="1" applyBorder="1" applyAlignment="1">
      <alignment horizontal="center" wrapText="1"/>
    </xf>
    <xf numFmtId="165" fontId="11" fillId="0" borderId="6" xfId="1" applyNumberFormat="1" applyFont="1" applyBorder="1" applyAlignment="1">
      <alignment horizontal="center" wrapText="1"/>
    </xf>
    <xf numFmtId="165" fontId="11" fillId="0" borderId="15" xfId="1" applyNumberFormat="1" applyFont="1" applyBorder="1" applyAlignment="1">
      <alignment horizontal="center" wrapText="1"/>
    </xf>
    <xf numFmtId="165" fontId="13" fillId="0" borderId="13" xfId="1" applyNumberFormat="1" applyFont="1" applyBorder="1"/>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188149</xdr:colOff>
      <xdr:row>38</xdr:row>
      <xdr:rowOff>47035</xdr:rowOff>
    </xdr:from>
    <xdr:to>
      <xdr:col>1</xdr:col>
      <xdr:colOff>1307629</xdr:colOff>
      <xdr:row>40</xdr:row>
      <xdr:rowOff>0</xdr:rowOff>
    </xdr:to>
    <xdr:pic>
      <xdr:nvPicPr>
        <xdr:cNvPr id="2" name="Imagen 1">
          <a:extLst>
            <a:ext uri="{FF2B5EF4-FFF2-40B4-BE49-F238E27FC236}">
              <a16:creationId xmlns:a16="http://schemas.microsoft.com/office/drawing/2014/main" id="{49C3DE95-4F89-DB4D-9B89-E50B90BE2EA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1" y="9689628"/>
          <a:ext cx="1119480" cy="8466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4"/>
  <sheetViews>
    <sheetView showGridLines="0" tabSelected="1" topLeftCell="A14" zoomScale="135" zoomScaleNormal="85" workbookViewId="0">
      <selection activeCell="A17" sqref="A17:E32"/>
    </sheetView>
  </sheetViews>
  <sheetFormatPr baseColWidth="10" defaultColWidth="11.42578125" defaultRowHeight="15" x14ac:dyDescent="0.25"/>
  <cols>
    <col min="1" max="1" width="7.42578125" customWidth="1"/>
    <col min="2" max="2" width="54.42578125" customWidth="1"/>
    <col min="3" max="3" width="10.5703125" customWidth="1"/>
    <col min="4" max="4" width="10.7109375" customWidth="1"/>
    <col min="5" max="5" width="14.140625" style="33" customWidth="1"/>
    <col min="7" max="7" width="13.28515625" style="33" hidden="1" customWidth="1"/>
    <col min="8" max="8" width="11.85546875" style="33" hidden="1" customWidth="1"/>
    <col min="9" max="9" width="13.28515625" style="33" hidden="1" customWidth="1"/>
    <col min="10" max="10" width="11.42578125" style="33" hidden="1" customWidth="1"/>
    <col min="11" max="11" width="11.85546875" style="33" hidden="1" customWidth="1"/>
    <col min="12" max="14" width="11.42578125" style="33" hidden="1" customWidth="1"/>
    <col min="15" max="15" width="11.85546875" style="33" hidden="1" customWidth="1"/>
    <col min="16" max="16" width="11.42578125" style="33" hidden="1" customWidth="1"/>
    <col min="17" max="17" width="11.85546875" style="33" hidden="1" customWidth="1"/>
    <col min="18" max="18" width="11.42578125" style="33" hidden="1" customWidth="1"/>
    <col min="19" max="19" width="13.28515625" style="33" hidden="1" customWidth="1"/>
  </cols>
  <sheetData>
    <row r="1" spans="1:6" ht="31.5" customHeight="1" x14ac:dyDescent="0.25">
      <c r="A1" s="39" t="s">
        <v>25</v>
      </c>
      <c r="B1" s="40"/>
      <c r="C1" s="40"/>
      <c r="D1" s="40"/>
      <c r="E1" s="40"/>
    </row>
    <row r="3" spans="1:6" x14ac:dyDescent="0.25">
      <c r="A3" s="40"/>
      <c r="B3" s="40"/>
      <c r="C3" s="40"/>
      <c r="D3" s="40"/>
      <c r="E3" s="40"/>
    </row>
    <row r="4" spans="1:6" x14ac:dyDescent="0.25">
      <c r="A4" s="40" t="s">
        <v>0</v>
      </c>
      <c r="B4" s="40"/>
      <c r="C4" s="40"/>
      <c r="D4" s="40"/>
      <c r="E4" s="40"/>
    </row>
    <row r="5" spans="1:6" x14ac:dyDescent="0.25">
      <c r="A5" s="14"/>
      <c r="B5" s="14"/>
      <c r="C5" s="14"/>
      <c r="D5" s="14"/>
      <c r="E5" s="32"/>
    </row>
    <row r="6" spans="1:6" x14ac:dyDescent="0.25">
      <c r="A6" s="14"/>
      <c r="B6" s="14"/>
      <c r="C6" s="14"/>
      <c r="D6" s="14"/>
      <c r="E6" s="32"/>
    </row>
    <row r="7" spans="1:6" x14ac:dyDescent="0.25">
      <c r="A7" s="10" t="s">
        <v>26</v>
      </c>
    </row>
    <row r="8" spans="1:6" x14ac:dyDescent="0.25">
      <c r="A8" s="43" t="s">
        <v>1</v>
      </c>
      <c r="B8" s="43"/>
      <c r="C8" s="4"/>
      <c r="D8" s="4"/>
      <c r="E8" s="34"/>
    </row>
    <row r="9" spans="1:6" x14ac:dyDescent="0.25">
      <c r="A9" s="42" t="s">
        <v>2</v>
      </c>
      <c r="B9" s="42"/>
      <c r="C9" s="42"/>
      <c r="D9" s="2"/>
      <c r="E9" s="35"/>
    </row>
    <row r="10" spans="1:6" x14ac:dyDescent="0.25">
      <c r="A10" s="2"/>
      <c r="B10" s="2"/>
      <c r="C10" s="2"/>
      <c r="D10" s="2"/>
      <c r="E10" s="35"/>
    </row>
    <row r="11" spans="1:6" x14ac:dyDescent="0.25">
      <c r="A11" s="15" t="s">
        <v>3</v>
      </c>
      <c r="B11" s="1"/>
      <c r="C11" s="1"/>
      <c r="D11" s="1"/>
      <c r="E11" s="36"/>
    </row>
    <row r="12" spans="1:6" x14ac:dyDescent="0.25">
      <c r="A12" s="5"/>
      <c r="B12" s="1"/>
      <c r="C12" s="1"/>
      <c r="D12" s="1"/>
      <c r="E12" s="36"/>
    </row>
    <row r="13" spans="1:6" ht="54" customHeight="1" x14ac:dyDescent="0.25">
      <c r="A13" s="45" t="s">
        <v>44</v>
      </c>
      <c r="B13" s="45"/>
      <c r="C13" s="45"/>
      <c r="D13" s="45"/>
      <c r="E13" s="45"/>
    </row>
    <row r="14" spans="1:6" x14ac:dyDescent="0.25">
      <c r="A14" s="5"/>
      <c r="B14" s="1"/>
      <c r="C14" s="1"/>
      <c r="D14" s="1"/>
      <c r="E14" s="36"/>
    </row>
    <row r="15" spans="1:6" ht="15" customHeight="1" x14ac:dyDescent="0.25">
      <c r="A15" s="48"/>
      <c r="B15" s="48"/>
      <c r="C15" s="48"/>
      <c r="D15" s="48"/>
      <c r="E15" s="48"/>
      <c r="F15" s="31"/>
    </row>
    <row r="16" spans="1:6" ht="15.75" thickBot="1" x14ac:dyDescent="0.3"/>
    <row r="17" spans="1:19" s="30" customFormat="1" ht="24.75" thickBot="1" x14ac:dyDescent="0.3">
      <c r="A17" s="28" t="s">
        <v>4</v>
      </c>
      <c r="B17" s="29" t="s">
        <v>5</v>
      </c>
      <c r="C17" s="29" t="s">
        <v>6</v>
      </c>
      <c r="D17" s="29" t="s">
        <v>7</v>
      </c>
      <c r="E17" s="37" t="s">
        <v>8</v>
      </c>
      <c r="G17" s="38" t="s">
        <v>27</v>
      </c>
      <c r="H17" s="38" t="s">
        <v>28</v>
      </c>
      <c r="I17" s="38" t="s">
        <v>39</v>
      </c>
      <c r="J17" s="38" t="s">
        <v>29</v>
      </c>
      <c r="K17" s="38" t="s">
        <v>30</v>
      </c>
      <c r="L17" s="38" t="s">
        <v>31</v>
      </c>
      <c r="M17" s="38" t="s">
        <v>32</v>
      </c>
      <c r="N17" s="38" t="s">
        <v>33</v>
      </c>
      <c r="O17" s="38" t="s">
        <v>34</v>
      </c>
      <c r="P17" s="38" t="s">
        <v>35</v>
      </c>
      <c r="Q17" s="38" t="s">
        <v>36</v>
      </c>
      <c r="R17" s="38" t="s">
        <v>37</v>
      </c>
      <c r="S17" s="38" t="s">
        <v>38</v>
      </c>
    </row>
    <row r="18" spans="1:19" x14ac:dyDescent="0.25">
      <c r="A18" s="19">
        <v>1</v>
      </c>
      <c r="B18" s="20" t="s">
        <v>9</v>
      </c>
      <c r="C18" s="21" t="s">
        <v>10</v>
      </c>
      <c r="D18" s="22">
        <v>1</v>
      </c>
      <c r="E18" s="51">
        <f>+S18</f>
        <v>2814045.0782000003</v>
      </c>
      <c r="G18" s="33">
        <v>1795405</v>
      </c>
      <c r="H18" s="33">
        <v>204595</v>
      </c>
      <c r="I18" s="33">
        <f>+G18+H18</f>
        <v>2000000</v>
      </c>
      <c r="J18" s="33">
        <v>0</v>
      </c>
      <c r="K18" s="33">
        <f>+G18*12/100</f>
        <v>215448.6</v>
      </c>
      <c r="L18" s="33">
        <f>+G18*4/100</f>
        <v>71816.2</v>
      </c>
      <c r="M18" s="33">
        <f>+G18*1.044/100</f>
        <v>18744.028200000001</v>
      </c>
      <c r="N18" s="33">
        <f>+G18*5/100</f>
        <v>89770.25</v>
      </c>
      <c r="O18" s="33">
        <f>+I18*8.33/100</f>
        <v>166600</v>
      </c>
      <c r="P18" s="33">
        <f>+I18*4.17/100</f>
        <v>83400</v>
      </c>
      <c r="Q18" s="33">
        <f>+I18*8.33/100</f>
        <v>166600</v>
      </c>
      <c r="R18" s="33">
        <f>+Q18*1/100</f>
        <v>1666</v>
      </c>
      <c r="S18" s="33">
        <f>+I18+J18+K18+L18+M18+N18+O18+P18+Q18+R18</f>
        <v>2814045.0782000003</v>
      </c>
    </row>
    <row r="19" spans="1:19" x14ac:dyDescent="0.25">
      <c r="A19" s="8">
        <f>+A18+1</f>
        <v>2</v>
      </c>
      <c r="B19" s="6" t="s">
        <v>11</v>
      </c>
      <c r="C19" s="11" t="s">
        <v>10</v>
      </c>
      <c r="D19" s="16">
        <v>1</v>
      </c>
      <c r="E19" s="52">
        <f>+S19</f>
        <v>2814045.0782000003</v>
      </c>
      <c r="G19" s="33">
        <v>1795405</v>
      </c>
      <c r="H19" s="33">
        <v>204595</v>
      </c>
      <c r="I19" s="33">
        <f>+G19+H19</f>
        <v>2000000</v>
      </c>
      <c r="J19" s="33">
        <v>0</v>
      </c>
      <c r="K19" s="33">
        <f>+G19*12/100</f>
        <v>215448.6</v>
      </c>
      <c r="L19" s="33">
        <f>+G19*4/100</f>
        <v>71816.2</v>
      </c>
      <c r="M19" s="33">
        <f>+G19*1.044/100</f>
        <v>18744.028200000001</v>
      </c>
      <c r="N19" s="33">
        <f>+G19*5/100</f>
        <v>89770.25</v>
      </c>
      <c r="O19" s="33">
        <f>+I19*8.33/100</f>
        <v>166600</v>
      </c>
      <c r="P19" s="33">
        <f>+I19*4.17/100</f>
        <v>83400</v>
      </c>
      <c r="Q19" s="33">
        <f>+I19*8.33/100</f>
        <v>166600</v>
      </c>
      <c r="R19" s="33">
        <f>+Q19*1/100</f>
        <v>1666</v>
      </c>
      <c r="S19" s="33">
        <f>+I19+J19+K19+L19+M19+N19+O19+P19+Q19+R19</f>
        <v>2814045.0782000003</v>
      </c>
    </row>
    <row r="20" spans="1:19" x14ac:dyDescent="0.25">
      <c r="A20" s="7">
        <v>3</v>
      </c>
      <c r="B20" s="6" t="s">
        <v>12</v>
      </c>
      <c r="C20" s="11" t="s">
        <v>10</v>
      </c>
      <c r="D20" s="16">
        <v>1</v>
      </c>
      <c r="E20" s="52">
        <f>+S20</f>
        <v>2814045.0782000003</v>
      </c>
      <c r="G20" s="33">
        <v>1795405</v>
      </c>
      <c r="H20" s="33">
        <v>204595</v>
      </c>
      <c r="I20" s="33">
        <f>+G20+H20</f>
        <v>2000000</v>
      </c>
      <c r="J20" s="33">
        <v>0</v>
      </c>
      <c r="K20" s="33">
        <f>+G20*12/100</f>
        <v>215448.6</v>
      </c>
      <c r="L20" s="33">
        <f>+G20*4/100</f>
        <v>71816.2</v>
      </c>
      <c r="M20" s="33">
        <f>+G20*1.044/100</f>
        <v>18744.028200000001</v>
      </c>
      <c r="N20" s="33">
        <f>+G20*5/100</f>
        <v>89770.25</v>
      </c>
      <c r="O20" s="33">
        <f>+I20*8.33/100</f>
        <v>166600</v>
      </c>
      <c r="P20" s="33">
        <f>+I20*4.17/100</f>
        <v>83400</v>
      </c>
      <c r="Q20" s="33">
        <f>+I20*8.33/100</f>
        <v>166600</v>
      </c>
      <c r="R20" s="33">
        <f>+Q20*1/100</f>
        <v>1666</v>
      </c>
      <c r="S20" s="33">
        <f>+I20+J20+K20+L20+M20+N20+O20+P20+Q20+R20</f>
        <v>2814045.0782000003</v>
      </c>
    </row>
    <row r="21" spans="1:19" x14ac:dyDescent="0.25">
      <c r="A21" s="8">
        <v>4</v>
      </c>
      <c r="B21" s="6" t="s">
        <v>13</v>
      </c>
      <c r="C21" s="12" t="s">
        <v>10</v>
      </c>
      <c r="D21" s="16">
        <v>1</v>
      </c>
      <c r="E21" s="52">
        <v>15841</v>
      </c>
    </row>
    <row r="22" spans="1:19" x14ac:dyDescent="0.25">
      <c r="A22" s="7">
        <v>5</v>
      </c>
      <c r="B22" s="6" t="s">
        <v>14</v>
      </c>
      <c r="C22" s="12" t="s">
        <v>10</v>
      </c>
      <c r="D22" s="16">
        <v>1</v>
      </c>
      <c r="E22" s="52">
        <v>18759</v>
      </c>
    </row>
    <row r="23" spans="1:19" x14ac:dyDescent="0.25">
      <c r="A23" s="8">
        <v>6</v>
      </c>
      <c r="B23" s="9" t="s">
        <v>15</v>
      </c>
      <c r="C23" s="13" t="s">
        <v>10</v>
      </c>
      <c r="D23" s="17">
        <v>1</v>
      </c>
      <c r="E23" s="53">
        <v>17926</v>
      </c>
    </row>
    <row r="24" spans="1:19" x14ac:dyDescent="0.25">
      <c r="A24" s="7">
        <v>7</v>
      </c>
      <c r="B24" s="9" t="s">
        <v>16</v>
      </c>
      <c r="C24" s="13" t="s">
        <v>10</v>
      </c>
      <c r="D24" s="17">
        <v>1</v>
      </c>
      <c r="E24" s="53">
        <v>22093</v>
      </c>
    </row>
    <row r="25" spans="1:19" x14ac:dyDescent="0.25">
      <c r="A25" s="7">
        <v>8</v>
      </c>
      <c r="B25" s="9" t="s">
        <v>17</v>
      </c>
      <c r="C25" s="13" t="s">
        <v>10</v>
      </c>
      <c r="D25" s="17">
        <v>1</v>
      </c>
      <c r="E25" s="53">
        <v>10422</v>
      </c>
    </row>
    <row r="26" spans="1:19" ht="15.75" thickBot="1" x14ac:dyDescent="0.3">
      <c r="A26" s="23">
        <v>9</v>
      </c>
      <c r="B26" s="24" t="s">
        <v>18</v>
      </c>
      <c r="C26" s="25" t="s">
        <v>10</v>
      </c>
      <c r="D26" s="26">
        <v>1</v>
      </c>
      <c r="E26" s="54">
        <v>14590</v>
      </c>
    </row>
    <row r="27" spans="1:19" ht="15.75" thickBot="1" x14ac:dyDescent="0.3">
      <c r="A27" s="18"/>
      <c r="B27" s="18"/>
      <c r="C27" s="49" t="s">
        <v>19</v>
      </c>
      <c r="D27" s="50"/>
      <c r="E27" s="55">
        <f>SUM(E18:E26)</f>
        <v>8541766.2346000001</v>
      </c>
    </row>
    <row r="28" spans="1:19" ht="15.75" thickBot="1" x14ac:dyDescent="0.3">
      <c r="A28" s="18"/>
      <c r="B28" s="18"/>
      <c r="C28" s="49" t="s">
        <v>40</v>
      </c>
      <c r="D28" s="50"/>
      <c r="E28" s="55">
        <f>+E27*4/100</f>
        <v>341670.64938399999</v>
      </c>
    </row>
    <row r="29" spans="1:19" ht="15.75" thickBot="1" x14ac:dyDescent="0.3">
      <c r="A29" s="18"/>
      <c r="B29" s="18"/>
      <c r="C29" s="49" t="s">
        <v>41</v>
      </c>
      <c r="D29" s="50"/>
      <c r="E29" s="55">
        <f>+E27*2/100</f>
        <v>170835.32469199999</v>
      </c>
    </row>
    <row r="30" spans="1:19" ht="15.75" thickBot="1" x14ac:dyDescent="0.3">
      <c r="A30" s="18"/>
      <c r="B30" s="18"/>
      <c r="C30" s="49" t="s">
        <v>42</v>
      </c>
      <c r="D30" s="50"/>
      <c r="E30" s="55">
        <f>+E27*4/100</f>
        <v>341670.64938399999</v>
      </c>
    </row>
    <row r="31" spans="1:19" ht="15.75" thickBot="1" x14ac:dyDescent="0.3">
      <c r="A31" s="18"/>
      <c r="B31" s="18"/>
      <c r="C31" s="49" t="s">
        <v>43</v>
      </c>
      <c r="D31" s="50"/>
      <c r="E31" s="55">
        <f>(E28+E29+E30)*0.19</f>
        <v>162293.55845739998</v>
      </c>
    </row>
    <row r="32" spans="1:19" ht="15.75" thickBot="1" x14ac:dyDescent="0.3">
      <c r="A32" s="18"/>
      <c r="B32" s="18"/>
      <c r="C32" s="49" t="s">
        <v>20</v>
      </c>
      <c r="D32" s="50"/>
      <c r="E32" s="55">
        <f>+E27+E28+E29+E30+E31</f>
        <v>9558236.4165173993</v>
      </c>
    </row>
    <row r="33" spans="1:6" x14ac:dyDescent="0.25">
      <c r="A33" s="3"/>
    </row>
    <row r="34" spans="1:6" ht="66" customHeight="1" x14ac:dyDescent="0.25">
      <c r="A34" s="46" t="s">
        <v>21</v>
      </c>
      <c r="B34" s="46"/>
      <c r="C34" s="46"/>
      <c r="D34" s="46"/>
      <c r="E34" s="46"/>
    </row>
    <row r="35" spans="1:6" x14ac:dyDescent="0.25">
      <c r="A35" s="3"/>
    </row>
    <row r="36" spans="1:6" x14ac:dyDescent="0.25">
      <c r="A36" s="41" t="s">
        <v>22</v>
      </c>
      <c r="B36" s="41"/>
      <c r="C36" s="41"/>
      <c r="D36" s="41"/>
      <c r="E36" s="41"/>
    </row>
    <row r="37" spans="1:6" ht="81.75" customHeight="1" x14ac:dyDescent="0.25">
      <c r="A37" s="47" t="s">
        <v>23</v>
      </c>
      <c r="B37" s="47"/>
      <c r="C37" s="47"/>
      <c r="D37" s="47"/>
      <c r="E37" s="47"/>
      <c r="F37" s="27"/>
    </row>
    <row r="38" spans="1:6" x14ac:dyDescent="0.25">
      <c r="A38" s="3"/>
    </row>
    <row r="39" spans="1:6" x14ac:dyDescent="0.25">
      <c r="A39" s="3"/>
    </row>
    <row r="40" spans="1:6" ht="56.1" customHeight="1" x14ac:dyDescent="0.25">
      <c r="A40" s="3"/>
    </row>
    <row r="41" spans="1:6" x14ac:dyDescent="0.25">
      <c r="A41" s="44" t="s">
        <v>24</v>
      </c>
      <c r="B41" s="44"/>
      <c r="C41" s="44"/>
      <c r="D41" s="44"/>
      <c r="E41" s="44"/>
      <c r="F41" s="44"/>
    </row>
    <row r="42" spans="1:6" x14ac:dyDescent="0.25">
      <c r="A42" s="42" t="s">
        <v>45</v>
      </c>
      <c r="B42" s="42"/>
      <c r="C42" s="42"/>
      <c r="D42" s="42"/>
      <c r="E42" s="42"/>
      <c r="F42" s="42"/>
    </row>
    <row r="43" spans="1:6" x14ac:dyDescent="0.25">
      <c r="A43" s="42" t="s">
        <v>46</v>
      </c>
      <c r="B43" s="42"/>
      <c r="C43" s="42"/>
      <c r="D43" s="42"/>
      <c r="E43" s="42"/>
      <c r="F43" s="42"/>
    </row>
    <row r="44" spans="1:6" x14ac:dyDescent="0.25">
      <c r="A44" s="42" t="s">
        <v>47</v>
      </c>
      <c r="B44" s="42"/>
      <c r="C44" s="42"/>
      <c r="D44" s="42"/>
      <c r="E44" s="42"/>
      <c r="F44" s="42"/>
    </row>
  </sheetData>
  <mergeCells count="20">
    <mergeCell ref="C27:D27"/>
    <mergeCell ref="C28:D28"/>
    <mergeCell ref="C31:D31"/>
    <mergeCell ref="C32:D32"/>
    <mergeCell ref="A1:E1"/>
    <mergeCell ref="A3:E3"/>
    <mergeCell ref="A4:E4"/>
    <mergeCell ref="A36:E36"/>
    <mergeCell ref="A44:F44"/>
    <mergeCell ref="A8:B8"/>
    <mergeCell ref="A9:C9"/>
    <mergeCell ref="A43:F43"/>
    <mergeCell ref="A41:F41"/>
    <mergeCell ref="A42:F42"/>
    <mergeCell ref="A13:E13"/>
    <mergeCell ref="A34:E34"/>
    <mergeCell ref="A37:E37"/>
    <mergeCell ref="A15:E15"/>
    <mergeCell ref="C29:D29"/>
    <mergeCell ref="C30:D3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95545c8-ea11-4e08-a45a-87bf5a6f947e" xsi:nil="true"/>
    <lcf76f155ced4ddcb4097134ff3c332f xmlns="2add2ae9-9ac7-4b92-a563-faf84d09f8b7">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860A01-45B0-42AA-BE33-1256665E4A54}">
  <ds:schemaRefs>
    <ds:schemaRef ds:uri="http://schemas.microsoft.com/office/2006/documentManagement/types"/>
    <ds:schemaRef ds:uri="http://schemas.openxmlformats.org/package/2006/metadata/core-properties"/>
    <ds:schemaRef ds:uri="http://schemas.microsoft.com/sharepoint/v3"/>
    <ds:schemaRef ds:uri="http://www.w3.org/XML/1998/namespace"/>
    <ds:schemaRef ds:uri="http://schemas.microsoft.com/office/2006/metadata/properties"/>
    <ds:schemaRef ds:uri="http://purl.org/dc/terms/"/>
    <ds:schemaRef ds:uri="http://purl.org/dc/dcmitype/"/>
    <ds:schemaRef ds:uri="http://purl.org/dc/elements/1.1/"/>
    <ds:schemaRef ds:uri="http://schemas.microsoft.com/office/infopath/2007/PartnerControls"/>
    <ds:schemaRef ds:uri="a95545c8-ea11-4e08-a45a-87bf5a6f947e"/>
    <ds:schemaRef ds:uri="2add2ae9-9ac7-4b92-a563-faf84d09f8b7"/>
  </ds:schemaRefs>
</ds:datastoreItem>
</file>

<file path=customXml/itemProps2.xml><?xml version="1.0" encoding="utf-8"?>
<ds:datastoreItem xmlns:ds="http://schemas.openxmlformats.org/officeDocument/2006/customXml" ds:itemID="{04A4C81F-E2DB-4DE8-9230-CEB183E737D8}">
  <ds:schemaRefs>
    <ds:schemaRef ds:uri="http://schemas.microsoft.com/sharepoint/v3/contenttype/forms"/>
  </ds:schemaRefs>
</ds:datastoreItem>
</file>

<file path=customXml/itemProps3.xml><?xml version="1.0" encoding="utf-8"?>
<ds:datastoreItem xmlns:ds="http://schemas.openxmlformats.org/officeDocument/2006/customXml" ds:itemID="{0153BBBC-D414-4632-BED9-DB9D9B272B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add2ae9-9ac7-4b92-a563-faf84d09f8b7"/>
    <ds:schemaRef ds:uri="a95545c8-ea11-4e08-a45a-87bf5a6f94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PRECIOS</vt:lpstr>
      <vt:lpstr>Hoja3</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ADRIANA CASTELLANOS ECHEVERRY</cp:lastModifiedBy>
  <cp:revision/>
  <dcterms:created xsi:type="dcterms:W3CDTF">2018-03-14T20:21:12Z</dcterms:created>
  <dcterms:modified xsi:type="dcterms:W3CDTF">2026-06-25T17:26:38Z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