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30026"/>
  <workbookPr autoCompressPictures="0" defaultThemeVersion="124226"/>
  <mc:AlternateContent xmlns:mc="http://schemas.openxmlformats.org/markup-compatibility/2006">
    <mc:Choice Requires="x15">
      <x15ac:absPath xmlns:x15ac="http://schemas.microsoft.com/office/spreadsheetml/2010/11/ac" url="C:\Users\danie\OneDrive\Documentos\2026\VILLETA\SAMC\BASE\"/>
    </mc:Choice>
  </mc:AlternateContent>
  <xr:revisionPtr revIDLastSave="0" documentId="13_ncr:1_{E61B3BBB-B3B9-40E6-95DA-46BC33B5F601}" xr6:coauthVersionLast="47" xr6:coauthVersionMax="47" xr10:uidLastSave="{00000000-0000-0000-0000-000000000000}"/>
  <bookViews>
    <workbookView xWindow="-108" yWindow="-108" windowWidth="23256" windowHeight="12576" xr2:uid="{00000000-000D-0000-FFFF-FFFF00000000}"/>
  </bookViews>
  <sheets>
    <sheet name="CONSOLIDADO" sheetId="19" r:id="rId1"/>
    <sheet name="INMUEBLES" sheetId="1" r:id="rId2"/>
    <sheet name="SEGUROS" sheetId="9" state="hidden" r:id="rId3"/>
    <sheet name="BIENES" sheetId="22" r:id="rId4"/>
    <sheet name="AUTOS " sheetId="4" r:id="rId5"/>
    <sheet name="SOAT  (2)" sheetId="20" state="hidden" r:id="rId6"/>
    <sheet name="SOAT " sheetId="17" r:id="rId7"/>
    <sheet name="MAQ AMARILLA" sheetId="13" r:id="rId8"/>
    <sheet name="AUTOS REPOSO" sheetId="18" r:id="rId9"/>
    <sheet name="OTRAS" sheetId="16" r:id="rId10"/>
    <sheet name="VIDA" sheetId="7" r:id="rId11"/>
    <sheet name="COBERTURAS-CLAUSULAS" sheetId="21" r:id="rId12"/>
    <sheet name="INV.DETALLADO" sheetId="15" r:id="rId13"/>
    <sheet name="SINIESTROS" sheetId="12" r:id="rId14"/>
  </sheets>
  <externalReferences>
    <externalReference r:id="rId15"/>
    <externalReference r:id="rId16"/>
  </externalReferences>
  <definedNames>
    <definedName name="_xlnm._FilterDatabase" localSheetId="6" hidden="1">'SOAT '!$A$5:$J$44</definedName>
    <definedName name="_xlnm._FilterDatabase" localSheetId="5" hidden="1">'SOAT  (2)'!$A$5:$L$17</definedName>
    <definedName name="_Toc140149825_1">[1]JURIDICA!#REF!</definedName>
    <definedName name="_Toc140149825_59">#REF!</definedName>
    <definedName name="_Toc142149825_60">#REF!</definedName>
    <definedName name="AMOR">[1]JURIDICA!#REF!</definedName>
    <definedName name="_xlnm.Print_Area" localSheetId="4">'AUTOS '!$A$1:$L$50</definedName>
    <definedName name="_xlnm.Print_Area" localSheetId="8">'AUTOS REPOSO'!$A$1:$J$12</definedName>
    <definedName name="_xlnm.Print_Area" localSheetId="3">BIENES!$A$1:$C$270</definedName>
    <definedName name="_xlnm.Print_Area" localSheetId="11">'COBERTURAS-CLAUSULAS'!$A$1:$A$645</definedName>
    <definedName name="_xlnm.Print_Area" localSheetId="0">CONSOLIDADO!$A$1:$C$110</definedName>
    <definedName name="_xlnm.Print_Area" localSheetId="1">INMUEBLES!$A$1:$C$115</definedName>
    <definedName name="_xlnm.Print_Area" localSheetId="12">INV.DETALLADO!$A$2:$L$32</definedName>
    <definedName name="_xlnm.Print_Area" localSheetId="7">'MAQ AMARILLA'!$A$1:$G$28</definedName>
    <definedName name="_xlnm.Print_Area" localSheetId="9">OTRAS!$A$1:$C$43</definedName>
    <definedName name="_xlnm.Print_Area" localSheetId="13">SINIESTROS!$A$1:$D$43</definedName>
    <definedName name="_xlnm.Print_Area" localSheetId="6">'SOAT '!$A$1:$J$55</definedName>
    <definedName name="_xlnm.Print_Area" localSheetId="5">'SOAT  (2)'!$A$1:$L$20</definedName>
    <definedName name="_xlnm.Print_Area" localSheetId="10">VIDA!$A$1:$D$13</definedName>
    <definedName name="bg">#REF!</definedName>
    <definedName name="FFFFFFF">#REF!</definedName>
    <definedName name="g">[1]JURIDICA!#REF!</definedName>
    <definedName name="GENERAL">[1]JURIDICA!#REF!</definedName>
    <definedName name="GG">[1]JURIDICA!#REF!</definedName>
    <definedName name="GGGGGG">#REF!</definedName>
    <definedName name="opcion2">'[2]CUADRO RESUMEN'!$L$21</definedName>
    <definedName name="opcion3">'[2]CUADRO RESUMEN'!$L$22</definedName>
    <definedName name="opcion4">'[2]CUADRO RESUMEN'!$L$23</definedName>
    <definedName name="opcion5">'[2]CUADRO RESUMEN'!$L$24</definedName>
    <definedName name="opcion6">'[2]CUADRO RESUMEN'!$L$25</definedName>
  </definedNames>
  <calcPr calcId="191029"/>
  <fileRecoveryPr autoRecover="0"/>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C60" i="19" l="1"/>
  <c r="B60" i="19"/>
  <c r="A60" i="19"/>
  <c r="C59" i="19"/>
  <c r="B59" i="19"/>
  <c r="A59" i="19"/>
  <c r="G46" i="4"/>
  <c r="C58" i="19"/>
  <c r="B58" i="19"/>
  <c r="A58" i="19"/>
  <c r="C57" i="19"/>
  <c r="B57" i="19"/>
  <c r="A57" i="19"/>
  <c r="C56" i="19"/>
  <c r="B56" i="19"/>
  <c r="A56" i="19"/>
  <c r="C55" i="19"/>
  <c r="B55" i="19"/>
  <c r="A55" i="19"/>
  <c r="C54" i="19"/>
  <c r="B54" i="19"/>
  <c r="A54" i="19"/>
  <c r="C53" i="19"/>
  <c r="B53" i="19"/>
  <c r="A53" i="19"/>
  <c r="C52" i="19"/>
  <c r="B52" i="19"/>
  <c r="A52" i="19"/>
  <c r="C51" i="19"/>
  <c r="B51" i="19"/>
  <c r="A51" i="19"/>
  <c r="C50" i="19"/>
  <c r="B50" i="19"/>
  <c r="A50" i="19"/>
  <c r="C49" i="19"/>
  <c r="B49" i="19"/>
  <c r="A49" i="19"/>
  <c r="C48" i="19"/>
  <c r="B48" i="19"/>
  <c r="A48" i="19"/>
  <c r="C47" i="19"/>
  <c r="B47" i="19"/>
  <c r="A47" i="19"/>
  <c r="C46" i="19"/>
  <c r="A46" i="19"/>
  <c r="C45" i="19"/>
  <c r="B45" i="19"/>
  <c r="A45" i="19"/>
  <c r="C44" i="19"/>
  <c r="B44" i="19"/>
  <c r="A44" i="19"/>
  <c r="C43" i="19"/>
  <c r="B43" i="19"/>
  <c r="A43" i="19"/>
  <c r="C42" i="19"/>
  <c r="B42" i="19"/>
  <c r="A42" i="19"/>
  <c r="C41" i="19"/>
  <c r="B41" i="19"/>
  <c r="A41" i="19"/>
  <c r="C40" i="19"/>
  <c r="B40" i="19"/>
  <c r="A40" i="19"/>
  <c r="C39" i="19"/>
  <c r="B39" i="19"/>
  <c r="A39" i="19"/>
  <c r="C38" i="19"/>
  <c r="B38" i="19"/>
  <c r="A38" i="19"/>
  <c r="C37" i="19"/>
  <c r="B37" i="19"/>
  <c r="A37" i="19"/>
  <c r="C36" i="19"/>
  <c r="B36" i="19"/>
  <c r="A36" i="19"/>
  <c r="B35" i="19"/>
  <c r="A35" i="19"/>
  <c r="B34" i="19"/>
  <c r="A34" i="19"/>
  <c r="B33" i="19"/>
  <c r="A33" i="19"/>
  <c r="B32" i="19"/>
  <c r="A32" i="19"/>
  <c r="C81" i="19"/>
  <c r="A81" i="19"/>
  <c r="C80" i="19"/>
  <c r="A80" i="19"/>
  <c r="C79" i="19"/>
  <c r="A79" i="19"/>
  <c r="C78" i="19"/>
  <c r="A78" i="19"/>
  <c r="C77" i="19"/>
  <c r="A77" i="19"/>
  <c r="C76" i="19"/>
  <c r="A76" i="19"/>
  <c r="C75" i="19"/>
  <c r="A75" i="19"/>
  <c r="C74" i="19"/>
  <c r="A74" i="19"/>
  <c r="C10" i="19"/>
  <c r="F16" i="7"/>
  <c r="F15" i="7"/>
  <c r="F14" i="7"/>
  <c r="F13" i="7"/>
  <c r="L43" i="17"/>
  <c r="L42" i="17"/>
  <c r="L41" i="17"/>
  <c r="L40" i="17"/>
  <c r="L39" i="17"/>
  <c r="L38" i="17"/>
  <c r="L37" i="17"/>
  <c r="L36" i="17"/>
  <c r="L35" i="17"/>
  <c r="L34" i="17"/>
  <c r="L33" i="17"/>
  <c r="L32" i="17"/>
  <c r="L31" i="17"/>
  <c r="L30" i="17"/>
  <c r="L29" i="17"/>
  <c r="L28" i="17"/>
  <c r="L27" i="17"/>
  <c r="L26" i="17"/>
  <c r="L25" i="17"/>
  <c r="L24" i="17"/>
  <c r="L23" i="17"/>
  <c r="L22" i="17"/>
  <c r="L21" i="17"/>
  <c r="L20" i="17"/>
  <c r="L19" i="17"/>
  <c r="L18" i="17"/>
  <c r="L17" i="17"/>
  <c r="L16" i="17"/>
  <c r="L15" i="17"/>
  <c r="L14" i="17"/>
  <c r="L13" i="17"/>
  <c r="L12" i="17"/>
  <c r="L11" i="17"/>
  <c r="L10" i="17"/>
  <c r="L9" i="17"/>
  <c r="L8" i="17"/>
  <c r="L7" i="17"/>
  <c r="L6" i="17"/>
  <c r="H43" i="17"/>
  <c r="H42" i="17"/>
  <c r="H41" i="17"/>
  <c r="H40" i="17"/>
  <c r="H39" i="17"/>
  <c r="H38" i="17"/>
  <c r="H37" i="17"/>
  <c r="H36" i="17"/>
  <c r="H35" i="17"/>
  <c r="H34" i="17"/>
  <c r="H33" i="17"/>
  <c r="H32" i="17"/>
  <c r="H31" i="17"/>
  <c r="H30" i="17"/>
  <c r="H29" i="17"/>
  <c r="H28" i="17"/>
  <c r="H27" i="17"/>
  <c r="H26" i="17"/>
  <c r="H25" i="17"/>
  <c r="H24" i="17"/>
  <c r="H23" i="17"/>
  <c r="H22" i="17"/>
  <c r="H21" i="17"/>
  <c r="H20" i="17"/>
  <c r="H19" i="17"/>
  <c r="H18" i="17"/>
  <c r="H17" i="17"/>
  <c r="H16" i="17"/>
  <c r="H15" i="17"/>
  <c r="H14" i="17"/>
  <c r="B29" i="19" s="1"/>
  <c r="H13" i="17"/>
  <c r="H12" i="17"/>
  <c r="H11" i="17"/>
  <c r="H10" i="17"/>
  <c r="H9" i="17"/>
  <c r="H8" i="17"/>
  <c r="H7" i="17"/>
  <c r="G17" i="17"/>
  <c r="F17" i="17"/>
  <c r="E17" i="17"/>
  <c r="D17" i="17"/>
  <c r="C17" i="17"/>
  <c r="B17" i="17"/>
  <c r="A17" i="17"/>
  <c r="G43" i="17"/>
  <c r="F43" i="17"/>
  <c r="E43" i="17"/>
  <c r="D43" i="17"/>
  <c r="C43" i="17"/>
  <c r="B43" i="17"/>
  <c r="A43" i="17"/>
  <c r="G42" i="17"/>
  <c r="F42" i="17"/>
  <c r="E42" i="17"/>
  <c r="D42" i="17"/>
  <c r="C42" i="17"/>
  <c r="B42" i="17"/>
  <c r="A42" i="17"/>
  <c r="G41" i="17"/>
  <c r="F41" i="17"/>
  <c r="E41" i="17"/>
  <c r="D41" i="17"/>
  <c r="C41" i="17"/>
  <c r="B41" i="17"/>
  <c r="A41" i="17"/>
  <c r="G40" i="17"/>
  <c r="F40" i="17"/>
  <c r="E40" i="17"/>
  <c r="D40" i="17"/>
  <c r="C40" i="17"/>
  <c r="B40" i="17"/>
  <c r="A40" i="17"/>
  <c r="G39" i="17"/>
  <c r="F39" i="17"/>
  <c r="E39" i="17"/>
  <c r="D39" i="17"/>
  <c r="C39" i="17"/>
  <c r="B39" i="17"/>
  <c r="A39" i="17"/>
  <c r="G38" i="17"/>
  <c r="F38" i="17"/>
  <c r="E38" i="17"/>
  <c r="D38" i="17"/>
  <c r="C38" i="17"/>
  <c r="O38" i="17" s="1"/>
  <c r="B38" i="17"/>
  <c r="A38" i="17"/>
  <c r="G37" i="17"/>
  <c r="F37" i="17"/>
  <c r="E37" i="17"/>
  <c r="D37" i="17"/>
  <c r="C37" i="17"/>
  <c r="B37" i="17"/>
  <c r="A37" i="17"/>
  <c r="G36" i="17"/>
  <c r="F36" i="17"/>
  <c r="E36" i="17"/>
  <c r="D36" i="17"/>
  <c r="C36" i="17"/>
  <c r="B36" i="17"/>
  <c r="A36" i="17"/>
  <c r="G35" i="17"/>
  <c r="F35" i="17"/>
  <c r="E35" i="17"/>
  <c r="D35" i="17"/>
  <c r="C35" i="17"/>
  <c r="B35" i="17"/>
  <c r="A35" i="17"/>
  <c r="G34" i="17"/>
  <c r="F34" i="17"/>
  <c r="E34" i="17"/>
  <c r="D34" i="17"/>
  <c r="C34" i="17"/>
  <c r="B34" i="17"/>
  <c r="A34" i="17"/>
  <c r="G33" i="17"/>
  <c r="F33" i="17"/>
  <c r="E33" i="17"/>
  <c r="D33" i="17"/>
  <c r="C33" i="17"/>
  <c r="B33" i="17"/>
  <c r="A33" i="17"/>
  <c r="G32" i="17"/>
  <c r="F32" i="17"/>
  <c r="E32" i="17"/>
  <c r="D32" i="17"/>
  <c r="C32" i="17"/>
  <c r="B32" i="17"/>
  <c r="A32" i="17"/>
  <c r="G31" i="17"/>
  <c r="F31" i="17"/>
  <c r="E31" i="17"/>
  <c r="D31" i="17"/>
  <c r="C31" i="17"/>
  <c r="B31" i="17"/>
  <c r="A31" i="17"/>
  <c r="G30" i="17"/>
  <c r="F30" i="17"/>
  <c r="E30" i="17"/>
  <c r="D30" i="17"/>
  <c r="C30" i="17"/>
  <c r="B30" i="17"/>
  <c r="A30" i="17"/>
  <c r="G29" i="17"/>
  <c r="F29" i="17"/>
  <c r="E29" i="17"/>
  <c r="D29" i="17"/>
  <c r="C29" i="17"/>
  <c r="B29" i="17"/>
  <c r="A29" i="17"/>
  <c r="G28" i="17"/>
  <c r="F28" i="17"/>
  <c r="E28" i="17"/>
  <c r="D28" i="17"/>
  <c r="C28" i="17"/>
  <c r="B28" i="17"/>
  <c r="A28" i="17"/>
  <c r="G27" i="17"/>
  <c r="F27" i="17"/>
  <c r="E27" i="17"/>
  <c r="D27" i="17"/>
  <c r="C27" i="17"/>
  <c r="B27" i="17"/>
  <c r="A27" i="17"/>
  <c r="G26" i="17"/>
  <c r="F26" i="17"/>
  <c r="E26" i="17"/>
  <c r="D26" i="17"/>
  <c r="C26" i="17"/>
  <c r="B26" i="17"/>
  <c r="A26" i="17"/>
  <c r="G25" i="17"/>
  <c r="F25" i="17"/>
  <c r="E25" i="17"/>
  <c r="D25" i="17"/>
  <c r="C25" i="17"/>
  <c r="B25" i="17"/>
  <c r="A25" i="17"/>
  <c r="G24" i="17"/>
  <c r="F24" i="17"/>
  <c r="E24" i="17"/>
  <c r="D24" i="17"/>
  <c r="C24" i="17"/>
  <c r="B24" i="17"/>
  <c r="A24" i="17"/>
  <c r="G23" i="17"/>
  <c r="F23" i="17"/>
  <c r="E23" i="17"/>
  <c r="D23" i="17"/>
  <c r="C23" i="17"/>
  <c r="B23" i="17"/>
  <c r="A23" i="17"/>
  <c r="G22" i="17"/>
  <c r="F22" i="17"/>
  <c r="E22" i="17"/>
  <c r="D22" i="17"/>
  <c r="C22" i="17"/>
  <c r="B22" i="17"/>
  <c r="A22" i="17"/>
  <c r="G14" i="4"/>
  <c r="C29" i="19" s="1"/>
  <c r="B112" i="1"/>
  <c r="B111" i="1"/>
  <c r="A29" i="19"/>
  <c r="G14" i="17"/>
  <c r="F14" i="17"/>
  <c r="E14" i="17"/>
  <c r="D14" i="17"/>
  <c r="C14" i="17"/>
  <c r="B14" i="17"/>
  <c r="A14" i="17"/>
  <c r="B46" i="19" l="1"/>
  <c r="G15" i="4"/>
  <c r="G16" i="4" s="1"/>
  <c r="G17" i="4" s="1"/>
  <c r="O23" i="17"/>
  <c r="O17" i="17"/>
  <c r="O43" i="17"/>
  <c r="O41" i="17"/>
  <c r="O40" i="17"/>
  <c r="O34" i="17"/>
  <c r="O32" i="17"/>
  <c r="O26" i="17"/>
  <c r="O39" i="17"/>
  <c r="O37" i="17"/>
  <c r="O36" i="17"/>
  <c r="O35" i="17"/>
  <c r="O31" i="17"/>
  <c r="O33" i="17"/>
  <c r="O30" i="17"/>
  <c r="O29" i="17"/>
  <c r="O28" i="17"/>
  <c r="O27" i="17"/>
  <c r="O25" i="17"/>
  <c r="O24" i="17"/>
  <c r="O22" i="17"/>
  <c r="O42" i="17"/>
  <c r="O14" i="17"/>
  <c r="C32" i="19" l="1"/>
  <c r="G18" i="4"/>
  <c r="C31" i="19"/>
  <c r="A31" i="19"/>
  <c r="C25" i="19"/>
  <c r="A25" i="19"/>
  <c r="C71" i="19"/>
  <c r="A71" i="19"/>
  <c r="C33" i="19" l="1"/>
  <c r="G19" i="4"/>
  <c r="G19" i="17"/>
  <c r="F19" i="17"/>
  <c r="E19" i="17"/>
  <c r="D19" i="17"/>
  <c r="C19" i="17"/>
  <c r="B19" i="17"/>
  <c r="A19" i="17"/>
  <c r="B31" i="19"/>
  <c r="G16" i="17"/>
  <c r="F16" i="17"/>
  <c r="E16" i="17"/>
  <c r="D16" i="17"/>
  <c r="C16" i="17"/>
  <c r="B16" i="17"/>
  <c r="A16" i="17"/>
  <c r="B25" i="19"/>
  <c r="G10" i="17"/>
  <c r="F10" i="17"/>
  <c r="E10" i="17"/>
  <c r="D10" i="17"/>
  <c r="C10" i="17"/>
  <c r="B10" i="17"/>
  <c r="A10" i="17"/>
  <c r="B110" i="1"/>
  <c r="C34" i="19" l="1"/>
  <c r="G20" i="4"/>
  <c r="C35" i="19" s="1"/>
  <c r="O16" i="17"/>
  <c r="O19" i="17"/>
  <c r="O10" i="17"/>
  <c r="C70" i="19" l="1"/>
  <c r="A70" i="19"/>
  <c r="G20" i="17" l="1"/>
  <c r="F20" i="17"/>
  <c r="E20" i="17"/>
  <c r="D20" i="17"/>
  <c r="C20" i="17"/>
  <c r="B20" i="17"/>
  <c r="A20" i="17"/>
  <c r="O20" i="17" l="1"/>
  <c r="C93" i="19"/>
  <c r="E15" i="15"/>
  <c r="E13" i="15"/>
  <c r="C16" i="19" l="1"/>
  <c r="C15" i="19" l="1"/>
  <c r="C90" i="19"/>
  <c r="C6" i="19"/>
  <c r="C5" i="19"/>
  <c r="C30" i="19"/>
  <c r="A30" i="19"/>
  <c r="C28" i="19"/>
  <c r="A28" i="19"/>
  <c r="C27" i="19"/>
  <c r="A27" i="19"/>
  <c r="C26" i="19"/>
  <c r="A26" i="19"/>
  <c r="C24" i="19"/>
  <c r="A24" i="19"/>
  <c r="C23" i="19"/>
  <c r="A23" i="19"/>
  <c r="C22" i="19"/>
  <c r="A22" i="19"/>
  <c r="G18" i="17"/>
  <c r="F18" i="17"/>
  <c r="E18" i="17"/>
  <c r="D18" i="17"/>
  <c r="C18" i="17"/>
  <c r="B18" i="17"/>
  <c r="A18" i="17"/>
  <c r="C11" i="19"/>
  <c r="B26" i="22"/>
  <c r="C12" i="19" s="1"/>
  <c r="B10" i="22"/>
  <c r="C13" i="19" s="1"/>
  <c r="B4" i="22"/>
  <c r="C17" i="19" s="1"/>
  <c r="E18" i="15" l="1"/>
  <c r="E17" i="15"/>
  <c r="E12" i="15"/>
  <c r="O18" i="17"/>
  <c r="B18" i="22"/>
  <c r="G21" i="17" l="1"/>
  <c r="F21" i="17"/>
  <c r="E21" i="17"/>
  <c r="D21" i="17"/>
  <c r="C21" i="17"/>
  <c r="B21" i="17"/>
  <c r="A21" i="17"/>
  <c r="B30" i="19"/>
  <c r="G15" i="17"/>
  <c r="F15" i="17"/>
  <c r="E15" i="17"/>
  <c r="D15" i="17"/>
  <c r="C15" i="17"/>
  <c r="B15" i="17"/>
  <c r="A15" i="17"/>
  <c r="O48" i="17"/>
  <c r="O47" i="17"/>
  <c r="O46" i="17"/>
  <c r="O45" i="17"/>
  <c r="B28" i="19"/>
  <c r="G13" i="17"/>
  <c r="F13" i="17"/>
  <c r="E13" i="17"/>
  <c r="D13" i="17"/>
  <c r="C13" i="17"/>
  <c r="B13" i="17"/>
  <c r="A13" i="17"/>
  <c r="B27" i="19"/>
  <c r="G12" i="17"/>
  <c r="F12" i="17"/>
  <c r="E12" i="17"/>
  <c r="D12" i="17"/>
  <c r="C12" i="17"/>
  <c r="B12" i="17"/>
  <c r="A12" i="17"/>
  <c r="B26" i="19"/>
  <c r="G11" i="17"/>
  <c r="F11" i="17"/>
  <c r="E11" i="17"/>
  <c r="D11" i="17"/>
  <c r="C11" i="17"/>
  <c r="B11" i="17"/>
  <c r="A11" i="17"/>
  <c r="B24" i="19"/>
  <c r="G9" i="17"/>
  <c r="F9" i="17"/>
  <c r="E9" i="17"/>
  <c r="D9" i="17"/>
  <c r="C9" i="17"/>
  <c r="B9" i="17"/>
  <c r="A9" i="17"/>
  <c r="B23" i="19"/>
  <c r="G8" i="17"/>
  <c r="F8" i="17"/>
  <c r="E8" i="17"/>
  <c r="D8" i="17"/>
  <c r="C8" i="17"/>
  <c r="B8" i="17"/>
  <c r="A8" i="17"/>
  <c r="B22" i="19"/>
  <c r="G7" i="17"/>
  <c r="F7" i="17"/>
  <c r="E7" i="17"/>
  <c r="D7" i="17"/>
  <c r="C7" i="17"/>
  <c r="B7" i="17"/>
  <c r="A7" i="17"/>
  <c r="O9" i="17" l="1"/>
  <c r="O15" i="17"/>
  <c r="O12" i="17"/>
  <c r="O21" i="17"/>
  <c r="O8" i="17"/>
  <c r="O7" i="17"/>
  <c r="O11" i="17"/>
  <c r="O13" i="17"/>
  <c r="C84" i="19" l="1"/>
  <c r="A84" i="19"/>
  <c r="C85" i="19" l="1"/>
  <c r="A85" i="19"/>
  <c r="C83" i="19"/>
  <c r="A83" i="19"/>
  <c r="C82" i="19"/>
  <c r="A82" i="19"/>
  <c r="C73" i="19"/>
  <c r="A73" i="19"/>
  <c r="J49" i="17" l="1"/>
  <c r="H6" i="17" l="1"/>
  <c r="G6" i="17"/>
  <c r="F6" i="17"/>
  <c r="E6" i="17"/>
  <c r="D6" i="17"/>
  <c r="C6" i="17"/>
  <c r="B6" i="17"/>
  <c r="A6" i="17"/>
  <c r="O6" i="17" l="1"/>
  <c r="F12" i="7" l="1"/>
  <c r="F11" i="7"/>
  <c r="F10" i="7"/>
  <c r="F9" i="7"/>
  <c r="F8" i="7"/>
  <c r="F7" i="7"/>
  <c r="F6" i="7"/>
  <c r="F5" i="7"/>
  <c r="F4" i="7"/>
  <c r="F3" i="7"/>
  <c r="F2" i="7"/>
  <c r="C92" i="19"/>
  <c r="C88" i="19" l="1"/>
  <c r="C91" i="19"/>
  <c r="B21" i="19" l="1"/>
  <c r="E10" i="15" l="1"/>
  <c r="E9" i="15"/>
  <c r="C4" i="19" l="1"/>
  <c r="N19" i="20" l="1"/>
  <c r="N20" i="20" s="1"/>
  <c r="L18" i="20" l="1"/>
  <c r="H10" i="20"/>
  <c r="G10" i="20"/>
  <c r="F10" i="20"/>
  <c r="E10" i="20"/>
  <c r="D10" i="20"/>
  <c r="C10" i="20"/>
  <c r="B10" i="20"/>
  <c r="A10" i="20"/>
  <c r="F13" i="18" l="1"/>
  <c r="C14" i="19" s="1"/>
  <c r="G13" i="15"/>
  <c r="G14" i="15" s="1"/>
  <c r="A108" i="19"/>
  <c r="C106" i="19"/>
  <c r="B106" i="19"/>
  <c r="A106" i="19"/>
  <c r="C105" i="19"/>
  <c r="B105" i="19"/>
  <c r="A105" i="19"/>
  <c r="C104" i="19"/>
  <c r="B104" i="19"/>
  <c r="A104" i="19"/>
  <c r="C103" i="19"/>
  <c r="B103" i="19"/>
  <c r="A103" i="19"/>
  <c r="C102" i="19"/>
  <c r="B102" i="19"/>
  <c r="A102" i="19"/>
  <c r="C101" i="19"/>
  <c r="B101" i="19"/>
  <c r="A101" i="19"/>
  <c r="C100" i="19"/>
  <c r="B100" i="19"/>
  <c r="A100" i="19"/>
  <c r="C99" i="19"/>
  <c r="B99" i="19"/>
  <c r="A99" i="19"/>
  <c r="C98" i="19"/>
  <c r="B98" i="19"/>
  <c r="A98" i="19"/>
  <c r="C97" i="19"/>
  <c r="B97" i="19"/>
  <c r="A97" i="19"/>
  <c r="C96" i="19"/>
  <c r="B96" i="19"/>
  <c r="A96" i="19"/>
  <c r="C72" i="19"/>
  <c r="A72" i="19"/>
  <c r="C69" i="19"/>
  <c r="A69" i="19"/>
  <c r="C21" i="19"/>
  <c r="A21" i="19"/>
  <c r="F18" i="15"/>
  <c r="F19" i="15" s="1"/>
  <c r="K17" i="15"/>
  <c r="F15" i="15"/>
  <c r="F16" i="15" s="1"/>
  <c r="G53" i="4"/>
  <c r="F9" i="15"/>
  <c r="F11" i="15" s="1"/>
  <c r="D24" i="13"/>
  <c r="E4" i="19" l="1"/>
  <c r="G18" i="15"/>
  <c r="G19" i="15" s="1"/>
  <c r="G15" i="15"/>
  <c r="G16" i="15" s="1"/>
  <c r="K25" i="15"/>
  <c r="K27" i="15" s="1"/>
  <c r="E20" i="15"/>
  <c r="G20" i="15" s="1"/>
  <c r="G21" i="15" s="1"/>
  <c r="H12" i="15"/>
  <c r="H25" i="15" s="1"/>
  <c r="H27" i="15" s="1"/>
  <c r="F13" i="15"/>
  <c r="F14" i="15" s="1"/>
  <c r="L25" i="15"/>
  <c r="L27" i="15" s="1"/>
  <c r="I18" i="15" l="1"/>
  <c r="I19" i="15" s="1"/>
  <c r="G25" i="15"/>
  <c r="G27" i="15" s="1"/>
  <c r="J17" i="15"/>
  <c r="F20" i="15"/>
  <c r="F21" i="15" s="1"/>
  <c r="E25" i="15"/>
  <c r="E27" i="15" s="1"/>
  <c r="I25" i="15" l="1"/>
  <c r="I27" i="15" s="1"/>
  <c r="J25" i="15"/>
  <c r="J27" i="15" s="1"/>
  <c r="F25" i="15"/>
  <c r="F27" i="15" s="1"/>
</calcChain>
</file>

<file path=xl/sharedStrings.xml><?xml version="1.0" encoding="utf-8"?>
<sst xmlns="http://schemas.openxmlformats.org/spreadsheetml/2006/main" count="1743" uniqueCount="1249">
  <si>
    <t>DETALLE</t>
  </si>
  <si>
    <t xml:space="preserve">PROGRAMA DE SEGUROS </t>
  </si>
  <si>
    <t>TOMADOR/ ASEGURADO/ BENEFICIARIO: MUNICIPIO DE GUADUAS</t>
  </si>
  <si>
    <t>RELACION DE VEHICULOS</t>
  </si>
  <si>
    <t>MARCA</t>
  </si>
  <si>
    <t>TIPO</t>
  </si>
  <si>
    <t>CLASE</t>
  </si>
  <si>
    <t>CILINDRAJE</t>
  </si>
  <si>
    <t>MODELO</t>
  </si>
  <si>
    <t>PLACA</t>
  </si>
  <si>
    <t>V. ASEGURADO</t>
  </si>
  <si>
    <t>CODIGO FASECOLDA</t>
  </si>
  <si>
    <t>CHEVROLET</t>
  </si>
  <si>
    <t>B 70</t>
  </si>
  <si>
    <t>BUS</t>
  </si>
  <si>
    <t>OIK042</t>
  </si>
  <si>
    <t>MITSUBISHI</t>
  </si>
  <si>
    <t>CAMPERO</t>
  </si>
  <si>
    <t>OIK063</t>
  </si>
  <si>
    <t>INTERNATIONAL</t>
  </si>
  <si>
    <t>4300 SBA</t>
  </si>
  <si>
    <t>VOLQUETA</t>
  </si>
  <si>
    <t>OIK060</t>
  </si>
  <si>
    <t>MOTOCICLETA</t>
  </si>
  <si>
    <t>TOYOTA</t>
  </si>
  <si>
    <t>PRADO</t>
  </si>
  <si>
    <t>OHK957</t>
  </si>
  <si>
    <t>ODR535</t>
  </si>
  <si>
    <t>MAQUINARIA AMARILLA</t>
  </si>
  <si>
    <t>TOTAL</t>
  </si>
  <si>
    <t>CARGO</t>
  </si>
  <si>
    <t>Concejal</t>
  </si>
  <si>
    <t>Alcalde</t>
  </si>
  <si>
    <t>HONDA</t>
  </si>
  <si>
    <t>XR 125</t>
  </si>
  <si>
    <t>PZZ72D</t>
  </si>
  <si>
    <t>PZZ26D</t>
  </si>
  <si>
    <t>PUJ34D</t>
  </si>
  <si>
    <t>CAMIONETA</t>
  </si>
  <si>
    <t>LISTADO PROGRAMA DE SEGUROS</t>
  </si>
  <si>
    <t>Seguro todo riesgo</t>
  </si>
  <si>
    <t>Bienes muebles e inmuebles</t>
  </si>
  <si>
    <t>Incendio y/o Rayo, sustracción, equipo electrónico, rotura de maquinaria</t>
  </si>
  <si>
    <t>Responsabilidad civil extracontractual</t>
  </si>
  <si>
    <t>Labores, predios y operaciones - terceras personas</t>
  </si>
  <si>
    <t>Seguro de automóviles</t>
  </si>
  <si>
    <t>Daños y/o perdidas propios y a terceros</t>
  </si>
  <si>
    <t>Todo riesgo maquinaria y equipo</t>
  </si>
  <si>
    <t>Daños propios y a terceros</t>
  </si>
  <si>
    <t>Manejo Global entidades oficiales</t>
  </si>
  <si>
    <t>Menoscabo de fondos y bienes causado por empleados</t>
  </si>
  <si>
    <t>Responsabilidad civil contractual</t>
  </si>
  <si>
    <t>Seguro accidente pasajeros</t>
  </si>
  <si>
    <t>Seguro vida grupo</t>
  </si>
  <si>
    <t>Muerte</t>
  </si>
  <si>
    <t>RAMO</t>
  </si>
  <si>
    <t>RCE</t>
  </si>
  <si>
    <t>RAMO COMERCIAL</t>
  </si>
  <si>
    <t>RIESGO</t>
  </si>
  <si>
    <t>FECHA AVISO</t>
  </si>
  <si>
    <t>VLR PAGADO</t>
  </si>
  <si>
    <t>INVENTARIO DE MUEBLES ENSERES Y EQUIPO ELECTRONICO</t>
  </si>
  <si>
    <t>DESCPCION DEL BIEN</t>
  </si>
  <si>
    <t>BENEFICIARIO</t>
  </si>
  <si>
    <t>ENTIDAD</t>
  </si>
  <si>
    <t>COMODATO</t>
  </si>
  <si>
    <t>VALORES</t>
  </si>
  <si>
    <t>INCENDIO</t>
  </si>
  <si>
    <t>SUSTRACCION</t>
  </si>
  <si>
    <t>SUSTRACCION
TODO RIESGO</t>
  </si>
  <si>
    <t>ROTURA DE MÁQUINA</t>
  </si>
  <si>
    <t>EQUIPO
DE COMPUTO</t>
  </si>
  <si>
    <t>TOTALES</t>
  </si>
  <si>
    <t>EDIFICIOS</t>
  </si>
  <si>
    <t>MAQUINARIA Y EQUIPO</t>
  </si>
  <si>
    <t>SUMAS</t>
  </si>
  <si>
    <t>VALOR ASEGURADO</t>
  </si>
  <si>
    <t>MANEJO GLOBAL</t>
  </si>
  <si>
    <t>PROPIETARIO</t>
  </si>
  <si>
    <t>GUADUAS</t>
  </si>
  <si>
    <t>ASEGURADORA</t>
  </si>
  <si>
    <t>FECHA VENCIMIENTO SOAT</t>
  </si>
  <si>
    <t>VALOR</t>
  </si>
  <si>
    <t>100 SMMLV</t>
  </si>
  <si>
    <t>VR. FASECOLDA</t>
  </si>
  <si>
    <t>Accidentes Personales - Bus pasajeros - OJZ524</t>
  </si>
  <si>
    <t>ODR726</t>
  </si>
  <si>
    <t>MOTOR</t>
  </si>
  <si>
    <t>CHASIS</t>
  </si>
  <si>
    <t>NOMBRE</t>
  </si>
  <si>
    <t>CEDULA</t>
  </si>
  <si>
    <t>COMODATO - OBSERVACIÓN</t>
  </si>
  <si>
    <t>TOTAL MAQUINARIA</t>
  </si>
  <si>
    <t>SERIE</t>
  </si>
  <si>
    <t>CATERPILLAR</t>
  </si>
  <si>
    <t>VEHÍCULOS EN REPOSO</t>
  </si>
  <si>
    <t>HINO</t>
  </si>
  <si>
    <t>FC9BUS</t>
  </si>
  <si>
    <t>OJZ524</t>
  </si>
  <si>
    <t>VOLKSWAGEN</t>
  </si>
  <si>
    <t>ODR737</t>
  </si>
  <si>
    <t>OBSERVACIÓN</t>
  </si>
  <si>
    <t>VEHICULOS REPOSO</t>
  </si>
  <si>
    <t>36 pasajeros</t>
  </si>
  <si>
    <t>10 ton</t>
  </si>
  <si>
    <t>35 Pasajeros</t>
  </si>
  <si>
    <t>FECHA NACIMIENTO</t>
  </si>
  <si>
    <t>BIENES MUEBLES E INMUEBLES</t>
  </si>
  <si>
    <t>EDIFICACIONES (TOTAL)</t>
  </si>
  <si>
    <t>BIENES</t>
  </si>
  <si>
    <t>VEHÍCULOS</t>
  </si>
  <si>
    <t>DESCRIPCIÓN</t>
  </si>
  <si>
    <t>SOAT - VENC</t>
  </si>
  <si>
    <t>VIDA GRUPO</t>
  </si>
  <si>
    <t>Previsora</t>
  </si>
  <si>
    <t>Diesel 7 psj</t>
  </si>
  <si>
    <t>VW 17,220</t>
  </si>
  <si>
    <t>4300 DURASTAR SBA 4*2</t>
  </si>
  <si>
    <t>9 ton</t>
  </si>
  <si>
    <t>NATIVA V dsl</t>
  </si>
  <si>
    <t>El comodante (mcipio) entrega al comodatario (Policia cmarca) moto con soat y TR a 2016, después el comodatario asume el costo de los 2 seguros</t>
  </si>
  <si>
    <t>VIV26D (infancia), VIV24D, VIV23D (la paz), VIV25D (cti guaduas)</t>
  </si>
  <si>
    <t>Motocarro 858ABA no se renueva SOAT, vencido en 02-2016</t>
  </si>
  <si>
    <t>Soat de la camioneta bomberos OFK617 no se renueva</t>
  </si>
  <si>
    <t>BIBLIOTECA</t>
  </si>
  <si>
    <t>COBERTURA A TERRENOS</t>
  </si>
  <si>
    <t>* EN AMARILLO A INCLUIR EN EL PROCESO ACTUAL</t>
  </si>
  <si>
    <t>Norma sismoresistencia - Cobertura Terrenos</t>
  </si>
  <si>
    <t>MOVILES Y PORTÁTILES</t>
  </si>
  <si>
    <t>Indice Variable 5% Edificios</t>
  </si>
  <si>
    <t>Indice Variable 5% Contenidos</t>
  </si>
  <si>
    <r>
      <t>EQU</t>
    </r>
    <r>
      <rPr>
        <sz val="8"/>
        <rFont val="Arial"/>
        <family val="2"/>
      </rPr>
      <t>IPOS STR - INSTRUMENTOS MUSICALES</t>
    </r>
  </si>
  <si>
    <t>MUEBLES Y ENSERES - CONTENIDOS</t>
  </si>
  <si>
    <t>EQ. ELECTRÓNICO - CORRIENTE DEBIL</t>
  </si>
  <si>
    <t>DireccionPredio</t>
  </si>
  <si>
    <t>Avaluo</t>
  </si>
  <si>
    <t>UBICACIÓN/ESTADO</t>
  </si>
  <si>
    <t>ADECUACIÓN NORMAS SISMO RESISTENCIA</t>
  </si>
  <si>
    <t>EQUIPOS ELÉCTRICOS-ELECTRÓNICOS MOVIL Y PORTATIL</t>
  </si>
  <si>
    <t>EQ. ELÉCTRICO ELECTRÓNICO</t>
  </si>
  <si>
    <t>RCSP</t>
  </si>
  <si>
    <t>RC SERVIDORES PÚBLICOS</t>
  </si>
  <si>
    <t>RESERVA</t>
  </si>
  <si>
    <t>Hurto portátil</t>
  </si>
  <si>
    <t>KUBOTA</t>
  </si>
  <si>
    <t>Reserva</t>
  </si>
  <si>
    <t>DINERO</t>
  </si>
  <si>
    <t>Valor por Asegurado: 20 Salarios</t>
  </si>
  <si>
    <t>COBERTURAS Y CLAUSULADOS - RAMOS</t>
  </si>
  <si>
    <t>TODO RIESGO DAÑOS MATERIALES</t>
  </si>
  <si>
    <t>INTERÉS ASEGURABLE</t>
  </si>
  <si>
    <t>Aquellos aparatos que el asegurado designe como eléctricos y electrónicos, incluyendo equipos electrónicos y/o procesadores de datos de la maquinaria y los equipos, que los comanden y/o controlen, equipo propio y complementario de la actividad desarrollada por el asegurado, aunque no se hayan mencionado específicamente, de su propiedad o por los cuales sea legalmente responsable; sean fijos o de tipo móviles y portátiles, estos últimos no requieren previo aviso en la movilización de los elementos.</t>
  </si>
  <si>
    <t>Vehículos, maquinaria, inmovilizados y/o en reposo para remate y/o dar de baja: Estos bienes se les otorga la cobertura de Incendio y Sustracción. Queda entendido, convenido y aceptado que, con la inclusión de esta cláusula en la póliza, la Entidad podrá asegurar los bienes que se encuentren dañados o fuera de uso por obsolescencia o desgaste natural, pero que aún no se hayan dado de baja, en caso de siniestro la aseguradora indemnizará a valor real del bien correspondiente al estado en que se encontraba antes del siniestro</t>
  </si>
  <si>
    <t>El amparo para los bienes catalogados en Sustracción Todo Riesgo operará bajo todas las coberturas y clausulados básicos (Incendio, AMIT, Terremoto, Sustracción, etc.), mejorados y adicionados por el oferente adjudicatario, y demás amparos y/o coberturas que no se encuentren expresamente excluidas. La cobertura se dará dentro y fuera de los predios del asegurado, sin previo aviso en la movilización de los elementos.</t>
  </si>
  <si>
    <t>La póliza de Todo Riesgo Daño Material operará bajo los amparos, coberturas y clausulados básicos, mejorados y adicionados por el oferente adjudicatario, y demás amparos y/o coberturas que no se encuentren expresamente excluidas.</t>
  </si>
  <si>
    <t>Pérdida y/o daños materiales que sufran los intereses asegurados por cualquier riesgo, a causa de sustracción de todo tipo, incluidos, pero no limitados a: Incendio, explosión, anegación, daños por agua; extended coverage; HAMCCoP, AMIT, incluidos sabotaje y los actos terroristas, cometidos o no por movimientos subversivos (tomas a poblaciones y los actos de la autoridad para repelerlos); terremoto, temblor y/o erupción volcánica y/o eventos de la naturaleza tales como ciclón, huracán, tempestad, vientos, inundación, desbordamiento, y los daños consecuenciales originados por tales fenómenos; sustracción con violencia y sustracción sin violencia, y demás amparos y/o coberturas que no se encuentren expresamente excluidas.</t>
  </si>
  <si>
    <t>El aseguramiento de los bienes definidos no queda restringido a lo que se relaciona actualmente, ya que durante la vigencia de la póliza, la entidad podrá adquirir o recibir bienes, tener bienes bajo cuidado, tenencia, responsabilidad, control o custodia previa relación, y en general los recibidos a cualquier titulo o por los que tenga algún interés asegurable, en los predios o temporalmente desplazados o depositados en otros predios propios o de terceros</t>
  </si>
  <si>
    <t>AMPAROS Y/O COBERTURAS OBLIGATORIAS. TRDM</t>
  </si>
  <si>
    <t>Acción directa de la energía eléctrica como consecuencia de: corto circuito, arco voltaico y otros efectos similares, así como la acción indirecta de la electricidad atmosférica por 
acción directa o indirecta debido a perturbaciones eléctricas consecuentes a la caída del rayo en las proximidades de los predios del asegurado, en concordancia con el objeto del seguro.</t>
  </si>
  <si>
    <t>Afectación de tanques por Pérdida de contenidos</t>
  </si>
  <si>
    <t>Arcos voltaicos</t>
  </si>
  <si>
    <t>Asonada, motín, conmoción civil o popular, huelga</t>
  </si>
  <si>
    <t>Bombas sumergibles y para pozos profundos sublimite $ 20.000.000 evento / vigencia; amparo por eventos cubiertos dentro del seguro</t>
  </si>
  <si>
    <t>Caída de rayo</t>
  </si>
  <si>
    <t>Caída de árboles, solo ampara eventos cubiertos dentro de la póliza</t>
  </si>
  <si>
    <t>Caída de rocas aludes, solo ampara eventos cubiertos dentro de la póliza</t>
  </si>
  <si>
    <t>Caída accidental de equipos eléctricos - electrónicos</t>
  </si>
  <si>
    <t>Corto circuito</t>
  </si>
  <si>
    <t>Cobertura para todos aquellos elementos y componentes de máquinas aseguradas, y que puedan ser aseguradas, como fluidos, componentes como cables - correas - cadenas - cintas afectados por daños</t>
  </si>
  <si>
    <t>Combustión espontánea de elementos asegurados</t>
  </si>
  <si>
    <t>Cualquier otro riesgo o causas no expresamente excluidas en las condiciones generales del seguro.</t>
  </si>
  <si>
    <t xml:space="preserve">Cuerpos extraños que se introduzcan en los bienes o los golpeen; en caso de elementos que se puedan ver afectados por esta condición. </t>
  </si>
  <si>
    <t>Daños por agua</t>
  </si>
  <si>
    <t>Equipos de climatización siempre y cuando exista contrato de mantenimiento preventivo y correctivo vigente sublímite a $50,000,000, el sistema debe contar con:
- sistema de preselección de rangos de temperatura
- Sensores independientes que indiquen mediante alarma cuando los rangos estén por fuera de los preestablecidos, con su respectivo mantenimiento periódico y con activación máximo a 15 minutos posterior a la lectura fuera de los rangos</t>
  </si>
  <si>
    <t>Eventos de la Naturaleza; si alguno o varios de este tipo de eventos ocurren dentro de cualquier periodo de 72 horas consecutivas, se tendrán como un solo siniestro y las pérdidas o daños causados quedarán comprendidas dentro de una sola reclamación</t>
  </si>
  <si>
    <t>Explosión por cualquier causa</t>
  </si>
  <si>
    <t>Extended Coverage (huracán, vientos fuertes, granizos humo impacto de vehículos terrestres propios y ajenos, caída de aeronaves o partes de ellas)</t>
  </si>
  <si>
    <t>Humo, hollín, gases, corrosión</t>
  </si>
  <si>
    <t>Hundimiento del terreno, siempre y cuando sea súbito e imprevisto.</t>
  </si>
  <si>
    <t>Hurto calificado (para todos los bienes)</t>
  </si>
  <si>
    <t>Hurto simple</t>
  </si>
  <si>
    <t>Impericia, imprudencia, descuido y sabotaje individual.</t>
  </si>
  <si>
    <t>Implosión; aplica para rotura de maquinaria</t>
  </si>
  <si>
    <t>Incendio y/o rayo (Incluido inherente - Equipos eléctricos y electrónicos)</t>
  </si>
  <si>
    <t>Inundación, granizo</t>
  </si>
  <si>
    <t>Motores eléctricos, calderas y demás similares</t>
  </si>
  <si>
    <t>Movilización incluye el hurto simple</t>
  </si>
  <si>
    <t>Negligencia</t>
  </si>
  <si>
    <t>Sabotaje incluido en la cobertura de amit.</t>
  </si>
  <si>
    <t>Sobre tensión</t>
  </si>
  <si>
    <t>Sustracción todo riesgo</t>
  </si>
  <si>
    <t>Sustracción con y sin violencia</t>
  </si>
  <si>
    <t>Terremoto, temblor y/o erupción volcánica (incluyendo cimientos, muros de contención y escaleras exteriores que hagan parte de la edificación)</t>
  </si>
  <si>
    <t>Variaciones de voltaje</t>
  </si>
  <si>
    <t>CLAUSULAS OBLIGATORIAS. TRDM</t>
  </si>
  <si>
    <t>Amparo automático para bienes muebles o inmuebles - equipos y maquinaria, adquiridos o recibidos; Bienes bajo cuidado, tenencia, control o custodia previa relación, en los predios o temporalmente desplazados o depositados en otros predios propios o de terceros sean nuevos o usados, limite 20% del valor asegurado, aviso 90 días. Con cobro de prima a prorrata, con las tasas contratadas.</t>
  </si>
  <si>
    <t>Amparo automático para edificios, contenidos, equipos y maquinaria que por error u omisión no se hayan informado al inicio del seguro, limite 20% del valor asegurado, aviso 90 días contados desde el inicio de la vigencia de la póliza, con cobro de prima a prorrata, con las tasas contratadas.</t>
  </si>
  <si>
    <t>Amparo automático para cambios de ubicación del riesgo, aviso 90 días; previa inspección, sublimitado a 20% valor asegurado.</t>
  </si>
  <si>
    <t>Amparo automático de equipos en reemplazo, aviso 90 días, sublimitado a 20% valor asegurado de bienes muebles-maquinaria y equipo-corriente débil</t>
  </si>
  <si>
    <t>Anticipo de indemnización hasta el 50% previa demostración de ocurrencia y cuantía</t>
  </si>
  <si>
    <t>Bienes temporalmente desplazados o depositados en otros predios propios o de terceros sean nuevos o usados.</t>
  </si>
  <si>
    <t>Cambio de ajustador. En caso de que la Entidad considere que la labor del ajustador designado cuando a ello haya lugar, no es eficaz, la Compañía de Seguros con el solo requerimiento escrito de la Entidad procederá al cambio del ajustador; Siempre y cuando exista conciliación con la Aseguradora</t>
  </si>
  <si>
    <t>Cláusula de aplicación de condiciones particulares: La compañía acepta las condiciones básicas, técnicas establecidas en este anexo, en los términos señalados en el mismo, por lo tanto, en caso de existir discrepancias entre los ofrecimientos contenidos en la propuesta técnica básica, frente a los textos de los ejemplares de las pólizas, certificados, anexos o cualquier otro documento; prevalecerá la información y condiciones básicas técnicas establecidas.</t>
  </si>
  <si>
    <t>Cobertura para vehículos, maquinaria y equipo en depósito o reposo; se pagará a valor real en que se encuentren los bienes, en caso de pérdida; Queda entendido, convenido y aceptado que, con la inclusión de esta cláusula en la póliza, la Entidad podrá asegurar los bienes que se encuentren dañados o fuera de uso por obsolescencia o desgaste natural, pero que aún no se hayan dado de baja, en caso de siniestro la aseguradora indemnizará a valor real del bien correspondiente al estado en que se encontraba antes del siniestro</t>
  </si>
  <si>
    <t>Concurrencia de amparos, clausulas y/o condiciones: Si dos o más amparos, cláusulas o condiciones otorgan cobertura a un mismo evento, se indemnizará con aquella que ofrezca mayor protección para los intereses del asegurado. De igual manera prevalecerán los amparos, cláusulas o condiciones que otorguen cobertura, sobre aquellos que las excluyan. Si la aseguradora evidencia diferencias sobre cuál es el amparo, cláusula o condición aplicable a un caso definido, se aplicará aquella que determine el asegurado de acuerdo a su conveniencia.</t>
  </si>
  <si>
    <t>Daños a causa de instalaciones de Equipos de climatización siempre y cuando exista contrato de mantenimiento preventivo y correctivo vigente sublímite a $50,000,000</t>
  </si>
  <si>
    <t>Denominación en libros</t>
  </si>
  <si>
    <t>Definición de Bienes y Contenidos: la compañía acepta el título, nombre, denominación y/o nomenclatura con que el asegurado identifica o describe los bienes asegurados en sus registros, inventarios, bases de datos o similares, siempre y cuando la definición esté de acuerdo a la naturaleza física de los mismos</t>
  </si>
  <si>
    <t>Definición de edificios</t>
  </si>
  <si>
    <t>Derechos sobre el salvamento</t>
  </si>
  <si>
    <t>Designación de ajustadores de común acuerdo entre las partes</t>
  </si>
  <si>
    <t>Designación de bienes asegurados</t>
  </si>
  <si>
    <t>Eliminación de cláusulas de garantía</t>
  </si>
  <si>
    <t>Errores, omisiones e inexactitudes no intencionales: en caso que el tomador hubiera cometido errores, omisiones e inexactitudes inculpables a él y al asegurado, el contrato no será nulo ni habrá lugar a la aplicación del inciso tercero del artículo 1058 del código de comercio sobre reducción porcentual de la prestación asegurada. En este caso, se liquidará la prima adecuada al verdadero estado del riesgo.</t>
  </si>
  <si>
    <t>Experticio técnico</t>
  </si>
  <si>
    <t>Gastos adicionales; Aplica para los siguientes gastos: 
- Estos gastos se encuentran contenidos en el límite máximo de indemnización pactado. 
- Para los gastos relacionados a continuación no aplican deducibles
- Los límites asegurados para los Gastos adicionales están contemplados dentro del valor total asegurado. 
-Sublímite único combinado de $3,500,000,000 evento/vigencia</t>
  </si>
  <si>
    <t>Flete expreso y flete aéreo; sublimite combinado de Gastos</t>
  </si>
  <si>
    <t>Gastos de extinción de incendio y siniestro; hasta por el 100% del valor demostrado; Sublimite combinado de Gastos</t>
  </si>
  <si>
    <t>Gastos extraordinarios en que necesariamente incurra el asegurado como consecuencia de un siniestro, para continuar su normal funcionamiento u operaciones; hasta por el 100% del valor demostrado; Sublimite combinado de Gastos</t>
  </si>
  <si>
    <t>Gastos de recuperación de información, hasta el 100% del valor demostrado; sublímite combinado de gastos</t>
  </si>
  <si>
    <t>Gastos para demostrar el siniestro, su ocurrencia y su cuantía, hasta por el 100% del valor demostrado; Sublimite combinado de Gastos</t>
  </si>
  <si>
    <t>Gastos por Arrendamientos provisionales de oficina, equipos de oficina, muebles, equipos de procesamiento de datos y similares; Sublimite combinado de Gastos</t>
  </si>
  <si>
    <t>Gastos por arrendamiento o alquiler de otros equipos en caso de siniestro; hasta por el 100% de los gastos demostrados; Sublimite combinado de Gastos</t>
  </si>
  <si>
    <t>Gastos para acelerar la reparación, por reacondicionamientos, reemplazos temporales y/o provisionales o reparaciones de bienes asegurados o construcciones provisionales o transitorias así como el valor del arrendamiento temporal de los bienes muebles; hasta por el 100% del valor demostrado; Sublimite combinado de Gastos</t>
  </si>
  <si>
    <t>Gastos para la preservación de bienes; Sublimite combinado de Gastos</t>
  </si>
  <si>
    <t>Gastos adicionales para la reconstrucción, reproducción o reemplazo de información contenida en documentos, archivos de cualquier tipo, base de datos, plantos, etc.; sublimite combinado de Gastos</t>
  </si>
  <si>
    <t>Gastos para la adecuación de suelos y terrenos que lleguen a afectarse como consecuencia de un Temblor, Terremoto; Sublimite combinado de Gastos</t>
  </si>
  <si>
    <t>Gastos para la obtención de licencias y peritazgo para reconstruir el edificio asegurado en pérdidas totales por un evento amparado en la póliza; Sublimite combinado de Gastos</t>
  </si>
  <si>
    <t>Gastos de Auditores, Revisores y Contadores; Sublimite combinado de Gastos</t>
  </si>
  <si>
    <t>Gastos por el Incremento en costos de operación; sublimite combinado de Gastos, sin deducible, 3 meses</t>
  </si>
  <si>
    <t>Gastos de Remoción de escombros, gastos de demolición, apuntalamiento, cerramientos de protección, limpieza y, recuperación de materiales dentro de los gastos razonables y demostrados, Sublimite combinado de Gastos</t>
  </si>
  <si>
    <t>Honorarios profesionales (ingenieros, topógrafos, arquitectos, etc., Incluyendo gastos de viaje y estadía).; hasta por el 100% del valor demostrado; Sublimite combinado de Gastos</t>
  </si>
  <si>
    <t>Pérdidas de datos o portadores externos de datos (incluyendo software); Sublimite combinado de Gastos, sin deducible</t>
  </si>
  <si>
    <t>Rotura de vidrios interiores y exteriores por cualquier causa, Sublimite combinado de Gastos, sin deducible</t>
  </si>
  <si>
    <t>Reproducción o reemplazo de información contenida en documentos, archivos de cualquier tipo, bases de datos, planos, etc. Sublimite único combinado de gastos</t>
  </si>
  <si>
    <t>Incremento en costos de operación; limite $ 7.000.000 mensuales por 3 meses; opera para equipo eléctrico y electrónico / móvil y portátil</t>
  </si>
  <si>
    <t>Jurisdicción y solución de controversias, de forma sucesiva por arreglo directo - conciliación - jurisdicción ordinaria</t>
  </si>
  <si>
    <t>Modificaciones de Condiciones acordados entre aseguradora - asegurado</t>
  </si>
  <si>
    <t>Modificaciones a favor del asegurado</t>
  </si>
  <si>
    <t>Modificaciones del riesgo asegurado, aviso a 90 días</t>
  </si>
  <si>
    <t>No aplicación de deducibles a:
Rotura de Vidrios
Gastos</t>
  </si>
  <si>
    <t>No aplicación de la cláusula de seguro insuficiente o infraseguro si la diferencia entre el valor asegurado y asegurable no supera el 15%, la aseguradora indemnizará la pérdida hasta el monto del valor asegurado, sin hacer aplicación de la regla proporcional por infraseguro, de acuerdo a lo señalado por el artículo 1089 del código de comercio siempre y cuando la diferencia entre el valor asegurado y el valor asegurable no sea mayor al porcentaje indicado</t>
  </si>
  <si>
    <t>No concurrencia de deducibles (Aplicará el deducible menor)</t>
  </si>
  <si>
    <t>Subrogación: Al indemnizar un siniestro la compañía se subroga, por ministerio de la ley y hasta concurrencia de su importe, en los derechos del Asegurado contra las personas responsables del siniestro, no obstante la Compañía renuncia expresamente a ejercer sus derechos de subrogación contra:   
1. Cualquier persona o Entidad que sea un Asegurado bajo la póliza.   
2. Cualquier filial, subsidiaria u operadora del asegurado.   
3. Cualquier miembro de la Junta Directiva o cualquier empleado o dependiente del Asegurado, salvo el caso en que los daños hayan sido causados intencionalmente por ellos.</t>
  </si>
  <si>
    <t>Opción de reposición o reparación del bien y no indemnización en dinero, a opción del asegurador</t>
  </si>
  <si>
    <t>Pago de la indemnización directamente a contratistas y proveedores</t>
  </si>
  <si>
    <t>Primera opción de compra del salvamento para el asegurado</t>
  </si>
  <si>
    <t>Propiedad horizontal: Las pérdidas eventuales de aquellas partes de la construcción que sean de servicio común y por consiguiente de propiedad colectiva, quedarán amparados únicamente en proporción al derecho que sobre ellas tenga el asegurado, siempre y cuando sobre las mismas no se encuentren contratados los seguros que la Ley señala.</t>
  </si>
  <si>
    <t>Reparaciones sin previa autorización para cualquier bien asegurado. Sublimite $15.000.000 evento/vigencia</t>
  </si>
  <si>
    <t xml:space="preserve">Reposición o reemplazo. Para Equipo eléctrico y Electrónico - rotura de maquinaria equipos, se aplicará el ajuste de la pérdida según tabla de deméritos indicado en la propuesta </t>
  </si>
  <si>
    <t>Reposición o reemplazo para demás bienes En caso de siniestro que afecte los bienes amparados por la presente póliza, el ajuste de la pérdida se realizará sin tener en cuenta los deméritos que por cualquier causa haya sufrido el bien y se tomará para su indemnización el valor de reposición o reemplazo del bien asegurado, hasta la concurrencia del valor asegurado</t>
  </si>
  <si>
    <t>Restablecimiento automático del valor asegurado por pago de siniestro con cobro de prima adicional, no opera para amit. H.M.C.C.A.P sabotaje y terrorismo</t>
  </si>
  <si>
    <t>Revocación de la póliza y/o no renovación y/o no prorroga, aviso 90 días, y para AMIT, HMACCP, Sabotaje y Terrorismo 10 días. Sin penalización en cualquier momento de la vigencia de la póliza (La prima de seguro no devengada será liquidada a prorrata)</t>
  </si>
  <si>
    <t>Renta: queda entendido, convenido y aceptado que la póliza cubre la perdida de arrendamiento del edificio que se encuentran o puedan ser arrendados / asegurados, causada por cualquiera de los riesgos amparados por este seguro; hasta por el 100% demostrados, $200,000,000 y hasta por 3 meses; sin cobro de prima adicional ni aplicación de deducibles</t>
  </si>
  <si>
    <t>Valores globales sin relación de bienes</t>
  </si>
  <si>
    <t>Variaciones del riesgo: La compañía autoriza a la entidad para efectuar las modificaciones del riesgo que juzgue necesarias para el funcionamiento de su actividad o negocio. Cuando tales modificaciones varíen sustancial, objetiva y materialmente los riesgos conocidos y aceptados por la compañía, la entidad dará aviso de ellas a la a la Aseguradora dentro de los 90 días a partir del inicio de estas modificaciones, sí éstos constituyen agravación de los riesgos cubiertos por la póliza.</t>
  </si>
  <si>
    <t>SEGURO DE AUTOMÓVILES.</t>
  </si>
  <si>
    <t>AMPAROS Y/O COBERTURAS OBLIGATORIAS. AUTOS</t>
  </si>
  <si>
    <t>Las coberturas de pérdidas totales o parciales por daños o hurto y hurto calificado no deben contemplar exclusiones de:
Hurto agravado por abuso de confianza.
Huelgas, amotinamientos, conmoción civil, asonada, rebelión, sedición, levantamientos populares,
sabotaje, derrumbe, caída de piedras y rocas, avalancha, aluvión, daños súbitos de carreteras,
puentes, túneles o caída de éstos, terrorismo y movimientos subversivos o al margen de la ley (operará en exceso de las pólizas que el Gobierno nacional contrate con cualquier aseguradora o asuma a través de un fondo especial, de manera transitoria o permanente).
La cobertura de pérdida parcial por hurto o hurto calificado no debe contemplar exclusiones por:
Hurto de partes ocurrido después de un accidente o de un acto mal intencionado de terceros.
Hurto de llantas, rines y carpas.</t>
  </si>
  <si>
    <t xml:space="preserve"> No aplicación de deducibles para todos los amparos</t>
  </si>
  <si>
    <t>Amparo patrimonial</t>
  </si>
  <si>
    <t xml:space="preserve">Huelga, Motín, Asonada, Conmoción civil o popular, explosión, terrorismo (AMIT), movimientos subversivos o, en general, conmociones populares de cualquier clase; operan en exceso de las contratadas por el Gobierno </t>
  </si>
  <si>
    <t>Asistencia jurídica en proceso penal, civil, liberación del vehículo y/o administrativo; choques simples, contencioso administrativo; dentro de las políticas de la aseguradora y sin entrar en conflicto con las demás cláusulas y coberturas pactadas.</t>
  </si>
  <si>
    <t>Asistencia en viaje (Premium y/o Plus y/o Elite y/o Preferente acorde a la denominación de la aseguradora); dentro de las políticas de la aseguradora y sin entrar en conflicto con las demás cláusulas y coberturas pactadas. Incluye el traslado de pasajeros de los vehículos afectados y/o varados con cobertura nacional.</t>
  </si>
  <si>
    <t>Vehículo de reemplazo para pérdidas totales y/o parciales (En caso de entregarse el vehículo de reemplazo, el asegurado no tendrá derecho al pago de los gastos de transporte por pérdidas totales), mínimo 7 días - Dentro de las políticas de la aseguradora; solo vehículos livianos</t>
  </si>
  <si>
    <t>CLAUSULAS OBLIGATORIAS. AUTOS</t>
  </si>
  <si>
    <t>Actos de autoridad, excluye el embargo y confiscación</t>
  </si>
  <si>
    <t>Amparo automático de accesorios y equipos que por error u omisión no se hayan informado al inicio del seguro, 90 días, hasta $ 50.000.000. Con cobro de prima a prorrata, con las tasas contratadas.</t>
  </si>
  <si>
    <t>Ampliación de amparo de vehículos bajo cuidado, tenencia y control, alquilados o arrendados en cobertura RCE, amparo patrimonial, asistencia jurídica en proceso penal o civil, Opera Previo Aviso e inclusión en la póliza; con cobro de prima adicional.
La Compañía de Seguros acepta el otorgamiento de Cobertura para los Vehículos de propiedad o bajo
responsabilidad de la Entidad, sin aplicación de ninguna clase de restricción o limitación de cobertura y/o por tipo, modelo, antigüedad o cualquier otro aspecto siempre y cuando sean reportados en la Solicitud de Cotización. Siempre y cuando los riesgos a asegurar mantengan las características comunes de los vehículos en el mercado automotriz</t>
  </si>
  <si>
    <t>Anticipo de la indemnización 50%, sujeto a demostración de la perdida. (cuantía y ocurrencia). Solo para pérdidas totales</t>
  </si>
  <si>
    <t>Avisos y letreros para aquellos vehículos que cuenten con estos, Debidamente declarados a la aseguradora, por cualquier siniestro amparado en la póliza.</t>
  </si>
  <si>
    <t>Cláusula de 72 horas para terremoto y/o demás eventos de naturaleza</t>
  </si>
  <si>
    <t>Cobertura de accesorios 10% valor asegurado de cada vehículo, si el valor de los accesorios es mayor al límite aquí establecido, se suministrará la información correspondiente y operará con cobro de prima adicional.</t>
  </si>
  <si>
    <t>Conocimiento del riesgo</t>
  </si>
  <si>
    <t>DAÑOS MUTUOS
La cobertura de la Póliza se extiende a amparar los daños que mutuamente se causen al vehículo
automotor remolcador y al vehículo no automotor semirremolcado, remolcado o remolcado de forma
balanceada, a consecuencia de accidente.</t>
  </si>
  <si>
    <t>Derechos sobre salvamento</t>
  </si>
  <si>
    <t>Designación de bienes</t>
  </si>
  <si>
    <t xml:space="preserve">Designación de ajustadores </t>
  </si>
  <si>
    <t>Designación de concesionarios y talleres especializados por marcas, para la atención de siniestros por pérdidas parciales, donde el vehículo, una vez inspeccionado por la compañía, pase a reparación sin necesidad de cotizaciones u otros trámites.</t>
  </si>
  <si>
    <t>Eliminación de cláusulas de Garantía</t>
  </si>
  <si>
    <t>Extensión de responsabilidad civil cuando el vehículo haya sido hurtado</t>
  </si>
  <si>
    <t>Extensión de Responsabilidad Civil cuando el vehículo no este siendo conducido</t>
  </si>
  <si>
    <t>Inexistencia de partes en el mercado; Gestión de la compañía para obtener las respectivas partes</t>
  </si>
  <si>
    <t>No concurrencia de deducibles</t>
  </si>
  <si>
    <t>No inspección de vehículos para vehículos nuevos</t>
  </si>
  <si>
    <t>No restricción de amparo por tipo, modelo o antigüedad de los vehículos</t>
  </si>
  <si>
    <t>Opción de Pago de la indemnización directamente a contratistas y proveedores, a consideración del asegurador</t>
  </si>
  <si>
    <t>Pago a los terceros por declaración de culpabilidad mediante resolución de inspección</t>
  </si>
  <si>
    <t>Pagos de responsabilidad civil con base en manifiesta culpabilidad previo acuerdo con la aseguradora</t>
  </si>
  <si>
    <t>Opción de Pagos de siniestros por reposición o reemplazo (por vehículos de similares características al asegurado) a consideración del asegurador. Si el valor comercial del vehículo es superior al valor asegurado en el momento del siniestro la entidad asegurada asumirá el excedente. No se otorgan vehículos de reemplazo</t>
  </si>
  <si>
    <t>Servicio de casa cárcel para conductores máximo 50 SMDLV de los gastos.</t>
  </si>
  <si>
    <t>Transporte de mercancías azarosas, inflamables o explosivas; el seguro ampara automáticamente las pérdidas o daños que sufran los vehículos asegurados y la responsabilidad civil extracontractual, que pueda derivarse; cuando dichos vehículos transporten mercancías inflamables o explosivas, sin necesidad de dar previo aviso a la aseguradora para elementos de rutina como combustibles para máquinas, pero se dará previo aviso en caso de condiciones especiales a la aseguradora y entidades competentes; para material explosivo, se realizará previo acuerdo entre la entidad y la compañía de seguros</t>
  </si>
  <si>
    <t>Vehículos bajo responsabilidad; a cobertura de responsabilidad civil extracontractual, amparo patrimonial y asistencias jurídicas en proceso penales o civiles, se extienden a amparar los vehículos bajo cuidado, tenencia, control, alquilados o arrendados por el asegurado. Con cobro a prorrata y aviso a 90 días; siempre y cuando los vehículos hayan sido declarados; sublimite $70,000,000.</t>
  </si>
  <si>
    <t>PÓLIZA DE TODO RIESGO MAQUINARIA Y EQUIPO.</t>
  </si>
  <si>
    <t>AMPAROS Y/O COBERTURAS OBLIGATORIAS. TRC</t>
  </si>
  <si>
    <t>Asonada, motín, conmoción civil o popular, huelga y sabotaje (HAMCCP) al 100%.</t>
  </si>
  <si>
    <t>Actos mal intencionados de terceros AMIT Terrorismo al 100%</t>
  </si>
  <si>
    <t>Afectación por Caída de aeronaves o partes de ellas</t>
  </si>
  <si>
    <t>Afectación por Caída de arboles, rocas aludes</t>
  </si>
  <si>
    <t>Afectación por Choques entre Vehículos y la maquinaria asegurada</t>
  </si>
  <si>
    <t>Cobertura de partes eléctricas y electrónicas; no aplica para daño interno ocasionado por faltas de mantenimiento</t>
  </si>
  <si>
    <t>Afectación por colisión con objetos en movimiento o estacionarios</t>
  </si>
  <si>
    <t>Afectación por fuentes de agua</t>
  </si>
  <si>
    <t>Explosión y demás riesgos inherentes; opera siempre y cuando ocurra por evento amparado en la póliza</t>
  </si>
  <si>
    <t>extended coverage huracán, vientos fuertes, granizo, humo, impacto de vehículos terrestres (propios y ajeno), caída de aeronaves o partes de ellas</t>
  </si>
  <si>
    <t>erupción volcánica , terremoto , temblor al 100%</t>
  </si>
  <si>
    <t>hurto calificado y hurto simple</t>
  </si>
  <si>
    <t>incendio, impacto directo de rayo,</t>
  </si>
  <si>
    <t>impericia, descuido, negligencia, saqueo, sabotaje individual</t>
  </si>
  <si>
    <t>Movilización equipos bajo sus propios medios o transporte en otros vehículos sublimitado a un radio de 200 km del centro de operación</t>
  </si>
  <si>
    <t>volcamiento, choque y colisión</t>
  </si>
  <si>
    <t>CLAUSULAS OBLIGATORIAS. TRC</t>
  </si>
  <si>
    <t>Actos de autoridad, se excluye embargo y confiscación</t>
  </si>
  <si>
    <t>Actos cometidos por empleados del asegurado</t>
  </si>
  <si>
    <t>Amparo automático de equipos en reemplazo, sublimitado a 20% valor asegurado, Aviso 90 días</t>
  </si>
  <si>
    <t>Actualización de listado de maquinaria asegurada periódicamente:
En el evento que por actualización de inventario por parte del asegurado se cambie el estado de una máquina a obsoleto u otro estado que lo pueda categorizar como maquinaria en reposo, se podrá realizar la exclusión dela máquina de la póliza de Todo Riesgo Maquinaria y Equipo e incluirlo (si es del caso) a maquinaria en reposo, en el momento que lo requiera el asegurado. Se determinará en que momento, por los movimientos por inclusiones, adiciones y exclusiones, se efectuará el ajuste para determinar el cobro adicional y/o la devolución de primas a la Entidad, según el caso.</t>
  </si>
  <si>
    <t>Bienes bajo cuidado, tenencia o control, se indemnizarán los daños ocasionados a este tipo de bienes por maquinaria de propiedad o bajo responsabilidad de la entidad, sublimite $100,000,000; con cobro de prima adicional a prorrata según condiciones de seguro</t>
  </si>
  <si>
    <t>Cláusula de 72 horas para terremoto o eventos naturales</t>
  </si>
  <si>
    <t>Cobertura de partes de los equipos no específicamente descritos: la Compañía declara el conocimiento de la cobertura de las partes de equipos asegurados que no se encuentran específicamente descritos. Siempre y cuando se encuentren incluidos dentro del valor asegurado de la máquina.</t>
  </si>
  <si>
    <t>Daños causados por cualquier otro riesgo no excluido expresamente en la póliza</t>
  </si>
  <si>
    <t>Definición de bienes</t>
  </si>
  <si>
    <t>Designación de ajustadores</t>
  </si>
  <si>
    <t>Elementos dañados y gastados: la Entidad podrá asegurar las máquinas que tengan piezas o partes que se encuentren dañados o con desgaste natural. sublimitado a $50,000,000 evento/vigencia
Queda entendido, convenido y aceptado que, con la inclusión de esta cláusula en la póliza, la Entidad podrá asegurar los bienes que se encuentren dañados o fuera de uso por obsolescencia o desgaste natural, pero que aún no se hayan dado de baja, en caso de siniestro la aseguradora indemnizará a valor real del bien correspondiente al estado en que se encontraba antes del siniestro</t>
  </si>
  <si>
    <t>Eliminación de Cláusulas de Garantía</t>
  </si>
  <si>
    <t>Equipo en Garantía: para los casos en que los bienes asegurados se encuentren bajo garantía (calidad y correcto funcionamiento por ejemplo), la aseguradora pagará la indemnización bajo el contrato de seguro y se subrogará en todos los derechos incluyendo los de garantía; no aplica para daño interno y/o rotura de maquinaria fuera de la garantía. Aplica solo para eventos amparados en póliza</t>
  </si>
  <si>
    <t>Extensión de cobertura para montaje de maquinaria; 30% valor asegurado</t>
  </si>
  <si>
    <t>Extensión de responsabilidad civil cuando el equipo o maquinaria no este siendo utilizado. sublímite $ 150.000.000 evento / vigencia</t>
  </si>
  <si>
    <t xml:space="preserve">Extensión del amparo de Hurto y hurto calificado de motores, tableros, accesorios y elementos de la maquinaria. </t>
  </si>
  <si>
    <t>Gastos; Aplica para los siguientes gastos: 
- Estos gastos se encuentran contenidos en el límite máximo de indemnización pactado. 
- Para los gastos relacionados a continuación no aplican deducibles:
- Los límites asegurados para los Gastos adicionales están contemplados dentro del valor total asegurado. 
-Sublimite combinado de $500,000,000 evento/vigencia</t>
  </si>
  <si>
    <t>Flete expreso y aéreo limite 100% valor demostrado; sublimite de Gastos Combinado</t>
  </si>
  <si>
    <t>Gastos extraordinarios. Sublimite de Gastos Combinado</t>
  </si>
  <si>
    <t>Gastos de extinción de incendio y/o siniestro; hasta por el 100% del valor demostrado, Sublimite de Gastos Combinado</t>
  </si>
  <si>
    <t>Gastos para reparación temporal. Sublimite de Gastos Combinado</t>
  </si>
  <si>
    <t>Gastos adicionales para acelerar la reparación, reacondicionamiento o el reemplazo de los bienes asegurados; hasta 100% valor asegurado. Sublimite de Gastos Combinado</t>
  </si>
  <si>
    <t>Gastos para demostrar el siniestro y su cuantía, hasta por el 100% del valor demostrado; Sublimite de Gastos Combinado</t>
  </si>
  <si>
    <t>Gastos por reacondicionamiento, alquiler - arrendamiento, reemplazos temporales y/o provisionales o reparaciones de bienes asegurados, hasta por el 100% de los gastos demostrados. Sublímite de Gastos Combinado</t>
  </si>
  <si>
    <t>Gastos para la preservación de bienes sublímite 100% valor asegurado. Sublimite de Gastos Combinado</t>
  </si>
  <si>
    <t>Gastos de Recuperación de la Maquina - Sin Daños: 
Mediante esta cobertura se extiende a proteger los gastos que se generen en el evento que una máquina quede inmovilizada o inaccesible y no pueda ser usada sin daño físico o destrucción y como resultado de un evento repentino e inesperado que ocurre durante la vigencia del seguro, la aseguradora indemnizará al asegurado por los costos razonables y necesarios incurridos para recuperar o intentar recuperar la máquina. Sublimite de Gastos Combinado</t>
  </si>
  <si>
    <t>Gastos por Remoción de escombros, gastos de demolición, apuntalamiento, cerramientos de protección, limpieza y, recuperación de materiales, hasta por el 100% de los gastos demostrados. Sublimite de Gastos Combinado</t>
  </si>
  <si>
    <t>Gastos de salvamento. La presente cobertura se extiende a amparar los gastos de remolque de la maquinaria hasta el taller, así como los gastos de la extracción o rescate de la maquinaria si fuese como consecuencia de avería mecánica o accidente de circulación. Sublimite de Gastos Combinado</t>
  </si>
  <si>
    <t>Gastos adicionales para evitar la propagación del siniestro, hasta 100% valor demostrado; Sublimite de Gastos Combinado</t>
  </si>
  <si>
    <t>Gastos adicionales para el pago de auditores, revisores y contadores, hasta el 100% del valor demostrado; Sublimite de Gastos Combinado</t>
  </si>
  <si>
    <t>Gastos adicionales para el incremento de costos de operación, sublímite de gastos combinado, por 3 meses</t>
  </si>
  <si>
    <t>Honorarios profesionales (ingenieros, topógrafos, arquitectos, etc., Incluyendo gastos de viaje y estadía). Hasta 100%, Sublimite de Gastos Combinado</t>
  </si>
  <si>
    <t>Labores y materiales: La entidad podrá efectuar las alteraciones y/o reparaciones del riesgo que considere necesarias para el funcionamiento adecuado. Si estas modificaciones varían sustancial, objetiva y materialmente estos riesgos, la entidad dará aviso a la Aseguradora Adjudicataria dentro de los 90 días a partir de la finalización de estas modificaciones. sublimite $150,000,000; Derivado de un siniestro relacionado con un amparo otorgado, súbito e imprevisto</t>
  </si>
  <si>
    <t>Modificación del riesgo aviso a 90 días</t>
  </si>
  <si>
    <t>Movilización de bienes o equipos en reparación para su uso</t>
  </si>
  <si>
    <t>Movilización de bienes para su uso</t>
  </si>
  <si>
    <t>No tasación e inventario para un valor reclamado menor al 20% valor asegurado</t>
  </si>
  <si>
    <t>Pérdida o daño material accidental, súbito</t>
  </si>
  <si>
    <t>Restablecimiento automático del valor asegurado hasta por una sola vez por pago de siniestro con cobro de prima adicional, no opera para amit. H.M.C.C.A.P sabotaje y terrorismo</t>
  </si>
  <si>
    <t>Traslado temporal de bienes y equipos hasta el 15% del valor asegurado de cada riesgo, a otro sitio dentro o fuera de los predios del asegurado para reparación, limpieza, renovación, acondicionamiento, revisión, mantenimiento o fines similares, deben ampararse por la póliza mientras que estén en montaje o desmontaje y durante el tiempo que permanezcan en otros sitios en el territorio de la República de Colombia, a partir de la fecha en que se inicie el traslado, incluido transito, transporte y/o movilización. Aviso 90 días; cuando los bienes asegurados se encuentren fuera del área geográfica de operación consignada en la caratula de la póliza, estas labores de movilización podrán ser avisadas a la compañía y ejecutadas en cumplimiento de la normatividad de tránsito vigente atinente a la movilización de éste tipo de maquinaria.</t>
  </si>
  <si>
    <t>Variaciones del riesgo: La entidad podrá realizar variación en el almacenamiento, uso, reparación y demás condiciones que resulten en una variación del riesgo, la entidad dará aviso a la Aseguradora Adjudicataria dentro de los 90 días de la variación del riesgo.</t>
  </si>
  <si>
    <t>POLIZA DE MANEJO</t>
  </si>
  <si>
    <t>AMPARO Y/O COBERTURAS. MANEJO</t>
  </si>
  <si>
    <t>Cobertura básica de manejo: Ocurrencia</t>
  </si>
  <si>
    <t>Alcances fiscales, incluyendo juicios-fallos con responsabilidad fiscal</t>
  </si>
  <si>
    <t>Delitos contra la administración pública (dando alcance al patrimonio de la entidad, incluida La Protección de cuentas bancarias)</t>
  </si>
  <si>
    <t>Extensión de cobertura para empleados ocasionales, temporales y transitorios al 50% del valor asegurado</t>
  </si>
  <si>
    <t>Extensión de cobertura para empleados de firmas especializadas y otros al 50% del valor asegurado</t>
  </si>
  <si>
    <t>Extensión de cobertura para pérdidas ocasionadas por empleados de contratistas y subcontratistas al 50% del valor asegurado, bajo control del asegurado</t>
  </si>
  <si>
    <t>CLAUSULAS OBLIGATORIAS. MANEJO</t>
  </si>
  <si>
    <t>¨  Amparo automático de nuevos cargos; aviso 90 días y con cobro prima adicional</t>
  </si>
  <si>
    <t>Amparo automático de cargos que por error u omisión no se hayan informado al inicio del seguro. Aviso 90 días</t>
  </si>
  <si>
    <t>¨  Ampliación del aviso de siniestro; aviso 90 días</t>
  </si>
  <si>
    <t>¨  Anticipo de indemnización del 50% previa demostración de la ocurrencia y cuantía</t>
  </si>
  <si>
    <t>¨  Compensación: Si la entidad asegurada, al momento de descubrirse el ilícito o cuando se haya determinado el menoscabo de los fondos o bienes de la misma y antes de ser pagada la indemnización, es deudora del empleado por cualquier concepto, la pérdida será reducida en el monto de dicha deuda siempre y cuando la compensación no esté prohibida por las leyes.</t>
  </si>
  <si>
    <t>¨  Conocimiento del riesgo; previa inspección del riesgo</t>
  </si>
  <si>
    <t>Continuidad de amparo y/o extensión de cobertura, hasta 30 días después de desvinculado el funcionario, siempre y cuando la póliza se encuentre vigente</t>
  </si>
  <si>
    <t>Desapariciones Misteriosas; sublimite $10,000,000; se extiende la totalidad de las coberturas contratadas a las pérdidas o desapariciones misteriosas, sufridas por el asegurado y sobre las cuales no se pueda identificar el autor material, intelectual o cómplice. No obstante para que esta cobertura opere se deberá presumir que uno de los empleados del asegurado estuvo involucrado bajo cualquiera de las modalidades antes indicadas. Siempre que se acredite en el reclamo que las pérdidas fueron causadas por la intervención de uno o más empleados</t>
  </si>
  <si>
    <t>¨  Designación o asignación de ajustadores; De común acuerdo y según listado de la Aseguradora</t>
  </si>
  <si>
    <t>¨  Experticio Técnico</t>
  </si>
  <si>
    <t>¨  Errores, omisiones e inexactitudes no intencionales: en caso que el tomador hubiera cometido errores, omisiones e inexactitudes inculpables a él y al asegurado, el contrato no será nulo ni habrá lugar a la aplicación del inciso tercero del artículo 1058 del código de comercio sobre reducción porcentual de la prestación asegurada. En este caso, se liquidará la prima adecuada al verdadero estado del riesgo.</t>
  </si>
  <si>
    <t>¨  Gastos adicionales (Hasta el 100% de los gastos demostrados): sublimite combinado $30,000,000; hacen parte al límite asegurado.</t>
  </si>
  <si>
    <t>Gastos para demostrar el siniestro y su cuantía, Sublimite combinado de gastos</t>
  </si>
  <si>
    <t>Gastos en reconstrucción de archivos, Sublimite combinado de gastos</t>
  </si>
  <si>
    <t>¨  Honorarios Profesionales de Abogados, Consultores, Auditores, Interventores, etc.; incluyendo los Gastos y costos en juicios, resultantes por la defensa. Sublimite combinado de gastos</t>
  </si>
  <si>
    <t>¨  Modificaciones de Condiciones acordados entre aseguradora - asegurado</t>
  </si>
  <si>
    <t xml:space="preserve">¨  Modificación a cargos por cambio de denominaciones a cargos, éstos se consideran automáticamente incorporados en la póliza; siempre y cuando realicen funciones similares. </t>
  </si>
  <si>
    <t>¨  Modificaciones a favor del asegurado</t>
  </si>
  <si>
    <t>No aplicación de deducibles:
Pérdidas por personal no identificado
Cajas Menores</t>
  </si>
  <si>
    <t>No aplicación de garantías</t>
  </si>
  <si>
    <t>Pago del siniestro sin necesidad de fallo fiscal y sin descontar del valor a indemnizar las prestaciones sociales del funcionario; siempre y cuando se acredite la ocurrencia y cuantía de la pérdida</t>
  </si>
  <si>
    <t>Pérdidas a través de sistemas computarizados, sublímite 25% valor asegurado, siempre y cuando se demuestre la participación de uno los empleados y/o contratistas del asegurado</t>
  </si>
  <si>
    <t>Protección de las pérdidas causadas por personal asegurado acorde a las coberturas, clausulados y deducibles aplicables.</t>
  </si>
  <si>
    <t>Restablecimiento automático del valor asegurado por pago de siniestro, hasta una vez y con cobro de prima adicional; previa solicitud del asegurado.</t>
  </si>
  <si>
    <t>PÓLIZA DE RESPONSABILIDAD CIVIL EXTRACONTRACTUAL.</t>
  </si>
  <si>
    <t>AMPAROS Y/O COBERTURAS OBLIGATORIAS. RCE</t>
  </si>
  <si>
    <t>Predios, labores y operaciones incluyendo "perjuicio patrimonial" contempla los relacionados con daños materiales, daño emergente, lucro cesante y demás perjuicios considerados como patrimoniales; y el termino de “perjuicios extrapatrimoniales” comprende, entre otros, el daño moral, daño fisiológico, daño a la vida de relación y demás perjuicios considerados como extrapatrimoniales.</t>
  </si>
  <si>
    <t>Actividades deportivas, sociales y culturales dentro o fuera de los predios y organizadas por la entidad.</t>
  </si>
  <si>
    <t>Actividades de cargue, descargue y transporte de bienes, incluyendo eventualmente los combustibles, azarosos e inflamable; se excluye los daños a la carga y al vehículo; Actividades de cargue, descargue y transporte de bienes, siempre y cuando sean utilizados para la actividad asegurada, se incluye el cargue y descargue, se excluye daños a la carga y al vehículo transportador, opera en exceso de las demás pólizas contradas por el asegurado para el desarrollo de dicha actividad.</t>
  </si>
  <si>
    <t>Amparar la responsabilidad civil extracontractual en que incurra el asegurado de acuerdo a la ley colombiana por los daños o lesiones o muerte causados a terceras personas, como consecuencia del desarrollo de las actividades propias de su ocupación y objeto social; excluyendo reclamaciones originadas por la prestación del servicio de salud o atención a pacientes ( r.c. Profesional médica).</t>
  </si>
  <si>
    <t>Avisos, vallas y letreros dentro y fuera de los predios del asegurado. Siempre y cuando hayan sido instaladas por el asegurado</t>
  </si>
  <si>
    <t>Bienes bajo cuidado, tenencia, control y custodia, Se amparan los daños y/o perjuicios que se causen a terceros, con los bienes de propiedad de terceros por los cuales el asegurado deba responder por disposición de la ley, que se encuentren bajo la custodia, tenencia y control en los predios descritos en la póliza. Se excluye el hurto en cualquiera de sus formas y el daño de dichos bienes. sublimite al 30% del valor asegurado evento/vigencia.</t>
  </si>
  <si>
    <t>Contaminación accidental, súbita e imprevista, excluye contaminación paulatina sublimite al 20% valor asegurado</t>
  </si>
  <si>
    <t>Cobertura expresa de perjuicios por daño emergente y lucro cesante.</t>
  </si>
  <si>
    <t>Cobertura expresa de perjuicios extrapatrimoniales.</t>
  </si>
  <si>
    <t>Daño moral sublímite 50% valor asegurado; siempre y cuando se haya generado pérdida económica como consecuencia directa de daños materiales o personales al beneficiario de la respectiva indemnización por un evento amparado por la póliza</t>
  </si>
  <si>
    <t>Pagos Suplementarios (Presentación de cauciones, Condena en costas e intereses de mora acumulados a cargo del asegurado, demás gastos razonables). Sublimite 40% valor asegurado evento/vigencia</t>
  </si>
  <si>
    <t xml:space="preserve">Participación del asegurado en ferias y exposiciones nacionales y eventos imputable al asegurado por su participación en ferias y exposiciones nacionales y eventos relacionados con su objeto social. </t>
  </si>
  <si>
    <t>Posesión, mantenimiento y uso de depósitos, tanques y tuberías ubicadas o instaladas en los predios del asegurado. Sublimite 30% valor asegurado; Se ampara la responsabilidad civil extracontractual imputable al asegurado por la posesión, uso y/o mantenimiento de depósitos, tanques y tuberías en sus predios.</t>
  </si>
  <si>
    <t>Responsabilidad civil de contratistas y subcontratistas, sublimite 20% evento/50% vigencia; opera en exceso de las pólizas del contratista o subcontratista, si las hay; incluyendo trabajos de mantenimiento, reparaciones y modificaciones de predios; Queda cubierta la responsabilidad civil extracontractual que recae sobre el asegurado en forma directa por daños causados por los contratistas y subcontratistas a su servicio, siempre y cuando dichos daños tengan relación directa o indirecta con la actividad del asegurado</t>
  </si>
  <si>
    <t>Responsabilidad civil por almacenamiento de combustibles 20% evento/50% vigencia; siempre y cuando sean propias y para funcionamiento de equipos de la entidad.</t>
  </si>
  <si>
    <t>Responsabilidad civil extracontractual parqueaderos, incluido daños y hurto calificado a vehículos, y sus accesorios, sublimite 25% evento máximo 50% por vigencia. Siempre y cuando dichos parqueaderos se encuentren debidamente cerrados, vigilados y exista registro y control de entrada y salida de vehículos terrestres.</t>
  </si>
  <si>
    <t>Responsabilidad civil patronal, sublimite 20% evento/50% vigencia; opera en exceso de las prestaciones legales, cualquier otro seguro obligatorio que haya sido contratado o debido contratar para tal fin y de acuerdo con lo establecido en el Art. 216 del Código Sustantivo de Trabajo. Se excluyen todas las enfermedades profesionales, endémicas o epidémicas que no sean adquiridas o generadas por las labores concernientes para con el Municipio, accidentes de trabajo provocados deliberadamente o por culpa grave del empleado, incumplimiento de las obligaciones de tipo laboral, ya sea contractuales, convencionales o legales.</t>
  </si>
  <si>
    <t>Responsabilidad civil por el uso de escoltas y personal de vigilancia, opera en exceso de las pólizas contratadas por el personal de escoltas y vigilancia y de la cobertura del Decreto 356/94, hasta el 30% del valor asegurado. Incluye Errores de puntería uso de armas de fuego por parte de vigilantes y funcionarios, en caso de firmas externas, esta cobertura operará en exceso de la póliza exigida para la empresa de vigilancia</t>
  </si>
  <si>
    <t>Responsabilidad civil por la caída, el descope, la poda y el mantenimiento de árboles; aplica siempre y cuando estos eventos se ocasionen como resultado de responsabilidad de acción u omisión de la entidad; Se ampara la responsabilidad civil extracontractual imputable al asegurado por caída de árboles, por hechos repentinos e imprevistos siempre y cuando el evento se ocasione como resultado de responsabilidad de acción u omisión de la Entidad.</t>
  </si>
  <si>
    <t>Responsabilidad civil del asegurado frente a familiares de los trabajadores. Se entienden como terceros los familiares del personal del asegurado, siempre y cuando los mismos no tengan relación contractual con la Entidad. De igual forma para los efectos de este seguro los niños, niñas y adolescentes, se consideraran terceros.</t>
  </si>
  <si>
    <t>Restaurantes, casinos y campos deportivos</t>
  </si>
  <si>
    <t>Uso de ascensores, elevadores, escaleras automáticas, montacargas, grúas, puentes grúas, equipos de trabajo y de transporte dentro o fuera de los predios del asegurado.</t>
  </si>
  <si>
    <t>Uso de maquinaria y equipos de trabajo dentro y fuera de los predios del asegurado. En exceso de las pólizas de maquinaria</t>
  </si>
  <si>
    <t>Viajes de funcionarios del asegurado dentro del territorio nacional; excluye RC Profesional</t>
  </si>
  <si>
    <t>Viajes de funcionarios en comisión o estudio en el exterior, bajo la legislación colombiana; excluye RC Profesional</t>
  </si>
  <si>
    <t>Se extenderá la cobertura, como seguro corporativo, para el amparo de los contratos que sean suscritos por la entidad y que requieran del amparo para las actividades realizadas en los contratos / convenios firmados, incluyendo como anexo aclaratorio la extensión de la cobertura y los beneficiarios / asegurados correspondientes; estas solicitudes se informarán a la aseguradora con previo aviso para la validación pertinente acorde a las políticas de la aseguradora; siempre y cuando la ejecución de esos contratos sean en el desarrollo de las actividades ejercidas por el asegurado.
No se podrá extender la cobertura a aquellos contratos que pudiese celebrar la Entidad, cuando no se encuentren dentro del listado de las funciones o actividades que están enmarcadas por la ley para este tipo de entidades. 
El presente Ramo cubre predios, labores y operaciones ante terceros de acuerdo a la actividad de la Entidad</t>
  </si>
  <si>
    <t>CLAUSULAS OBLIGATORIAS. RCE</t>
  </si>
  <si>
    <t>Actos de autoridad; La póliza cubre los daños o pérdidas materiales imputables al asegurado, causados a terceros directamente por la acción de la autoridad legalmente constituida, ejercida sobre los intereses del asegurado</t>
  </si>
  <si>
    <t>Amparo automático de nuevos predios y operaciones, aviso 90 días; Siempre y cuando no constituyan agravación del riesgo</t>
  </si>
  <si>
    <t>Actividades propias del asegurado que realicen sus empleados temporales, ocasionales o transitorios; excluye RC profesional</t>
  </si>
  <si>
    <t>Anticipo de indemnización 50% valor asegurado; Previa demostración de ocurrencia y cuantía</t>
  </si>
  <si>
    <t>Conocimiento del riesgo, Siempre y cuando el riesgo haya sido inspeccionado por la aseguradora en el periodo de tiempo establecido por el asegurado para esta labor. La aseguradora podrá realizar visitas para inspeccionar los riesgos asegurados acorde a sus criterios.</t>
  </si>
  <si>
    <t>Designación de bienes.</t>
  </si>
  <si>
    <t>Designación de ajustadores previo acuerdo con la Aseguradora</t>
  </si>
  <si>
    <t>Extensión de cobertura a aprendices que se encuentren en las instalaciones, predios o actividades desarrolladas por la entidad, en desarrollo de actividades propias de la entidad; operará en exceso de la cobertura otorgada por los demás seguros, sublímite $50,000,000 evento/vigencia</t>
  </si>
  <si>
    <t>Gastos adicionales por horas extra; sublimite gastos combinado</t>
  </si>
  <si>
    <t>Gastos-costos por Defensa de cualquier demanda y/o caución entablada contra el asegurado; sublimite gastos combinado</t>
  </si>
  <si>
    <t>Gastos de condena en costas e intereses de mora acumulados a cargo del asegurado; sublimite gastos combinado</t>
  </si>
  <si>
    <t>Gastos para la demostración del siniestro. sublimite gastos combinado</t>
  </si>
  <si>
    <t>Honorarios de abogados, contadores, peritos y revisores; sublimite gastos combinado</t>
  </si>
  <si>
    <t>Indemnización por clara evidencia sin que exista previo fallo judicial; Siempre y cuando se acredite la ocurrencia y cuantía de la pérdida</t>
  </si>
  <si>
    <t>No aplicación de deducibles para: 
Gastos médicos y pagos suplementarios</t>
  </si>
  <si>
    <t>Pago de indemnización a elección del Asegurador, La indemnización será pagadera en dinero, o mediante la reposición, reparación o reconstrucción de la cosa asegurada, a opción del asegurador; que en todo caso y por tratarse de una póliza de Responsabilidad Civil, la indemnización será reconocida a quien acredite la calidad de víctima</t>
  </si>
  <si>
    <t>Pago del siniestro sin necesidad de fallo fiscal o penal; Siempre y cuando se acredite la ocurrencia y cuantía de la pérdida</t>
  </si>
  <si>
    <t>Posesión uso o mantenimiento de predios</t>
  </si>
  <si>
    <t>Restablecimiento automático del valor asegurado, hasta una vez y con cobro de prima adicional; siempre y cuando el asegurado lo solicite durante la vigencia de la póliza</t>
  </si>
  <si>
    <t>Variación del riesgo: La compañía autoriza a la entidad para efectuar las modificaciones del riesgo que juzgue necesarias para el funcionamiento de su actividad o negocio. Cuando tales modificaciones varíen sustancial, objetiva y materialmente los riesgos conocidos y aceptados por la compañía, la entidad dará aviso de ellas a la a la Aseguradora dentro de los 90 días a partir del inicio de estas modificaciones, sí éstos constituyen agravación de los riesgos cubiertos por la póliza.</t>
  </si>
  <si>
    <t>RESPONSABILIDAD CIVIL SERVIDORES PUBLICOS</t>
  </si>
  <si>
    <t>AMPAROS Y/O COBERTURAS OBLIGATORIAS. RCSP</t>
  </si>
  <si>
    <t>* Se considera siniestro cualquier reclamación judicial o extrajudicial a partir de la notificación del auto de apertura de la investigación preliminar. Cobertura de gastos de defensa incluye indagaciones preliminares por asegurado.</t>
  </si>
  <si>
    <t>Definición para Proceso Verbal Sumario de responsabilidad Fiscal
De conformidad con lo establecido por el artículo 97 de la Ley 1474 de 2011- Estatuto Anticorrupción, el procedimiento verbal de responsabilidad fiscal se adelantará contra los servidores públicos cuando el análisis del dictamen del proceso auditor, de una denuncia o de la aplicación de cualquiera de los sistemas de control, se determine que están dados los elementos para proferir auto de apertura e imputación. El proceso verbal es aplicable a nivel central de la Contraloría General de la Republica, y a la Auditoria General de la república, a partir de la entrada en vigencia de la Ley 1474 de 2011 y a las Gerencias Departamentales de la Contraloría General y a las Contralorías Territoriales a partir del 10 de enero de 2012, sin perjuicio de las indagaciones preliminares que se encuentren en trámite, los órganos de control fiscal competentes puedan adecuar su trámite al procedimiento verbal en el momento de calificar su mérito, profiriendo auto de apertura e imputación si se dan los presupuestos antes señalados para la aplicación de dicho procedimiento.</t>
  </si>
  <si>
    <t>Sublímites Aplicables, para todas y cada una de las Etapas: desde Investigación Preliminar incluidas etapas desde Vinculación Procesal hasta Fallo que haga Transito a Cosa Juzgada.
Se incluyen todas las etapas relativas a cada proceso desde la vinculación del procesado (fiscal, disciplinario, penal, civil o ante otro organismo oficial), hasta que se produzca un fallo (sentencia, resolución o auto) definitivo y con tránsito a cosa juzgada (1ª. Y 2ª. instancia): Cargos Relacionados
Para Investigaciones Preliminares será efectiva siempre y cuando en la reclamación este individualizado el cargo, la persona, y la conducta a investigar gocen de cobertura</t>
  </si>
  <si>
    <t>Extensión de cobertura a actos relacionados con reclamaciones o demandas laborales, que por razón de un acto incorrecto real o presunto se presente durante la vigencia de la póliza, siempre y cuando en la investigación se vincule un cargo asegurado bajo la presente póliza, contra cualquier trabajador al servicio de la Entidad, por o en nombre de otro trabajador de la misma Entidad, al tenor de lo dispuesto por las normas legales vigentes, en especial por la Ley 1010 de 2006. (No se constituyen reclamaciones de carácter laboral, las que tengan por objeto el reconocimiento de salarios, prestaciones, indemnizaciones y demás retribuciones o compensaciones de carácter económico emanadas de un contrato de trabajo). Sublimitada 20% evento / 50% vigencia valor asegurado, hace parte del límite asegurado.
Se entenderá por reclamación laboral, aquella conocida o notificada contra cualquier asegurado o en nombre de cualquier asegurado como consecuencia real o supuesta, de despido ilegal, discriminación o maltrato por razones de raza, edad, sexo o religión, maltrato laboral, prosecución laboral, inequidad laboral, desprotección laboral y cualquier otra modalidad de acoso laboral al tenor de lo establecido en la Ley 1010 de 2006 o en las normas que lo modifiquen o lo adicionen. 
La cobertura se extenderá a los perjuicios morales y trastornos emocionales, siempre y cuando se encuentren debidamente cuantificados y en todo caso sin superar el límite de cobertura indicado en la póliza</t>
  </si>
  <si>
    <t>* Cobertura para funcionarios pasados, presentes y futuros. Queda expresamente convenido que la cobertura integral de la póliza se extiende a amparar las investigaciones iniciadas contra funcionarios que desempeñaron los cargos asegurados, aun cuando al momento de presentarse la reclamación (notificación de la primera providencia proferida dentro de la investigación o primera audiencia dentro del proceso) ya no pertenezcan a La Entidad asegurada.</t>
  </si>
  <si>
    <t>Modificación en las leyes existentes o introducción de nueva legislación.
La presente póliza otorgará cobertura a los Asegurados, frente a la modificación en las leyes existentes o la introducción de nueva legislación en materia penal, disciplinaria o fiscal, sujeto a que las investigaciones o procesos que sean iniciados en virtud de dichas modificaciones legislativas, tengan como finalidad imputar responsabilidad a los Asegurados, por acciones u omisiones no dolosas cometidas en calidad de servidores públicos, con ocasión de las funciones propias del cargo Asegurado.</t>
  </si>
  <si>
    <t>CLAUSULAS OBLIGATORIAS. RCSP</t>
  </si>
  <si>
    <t>* Aceptación de gastos judiciales y/o costos de defensa, dentro de los 10 días hábiles.
Mediante esta condición, queda expresamente acordado que la aseguradora se pronunciará sobre la cobertura o no de las reclamaciones y sobre la cotización de honorarios del abogado, gastos judiciales y/o costos de defensa, en la brevedad posible y máximo dentro de los 10 días hábiles siguientes al recibo de la documentación que acredite los mismos. En caso contrario se entenderán aceptados los honorarios de abogado, de conformidad con la(s) cotización(es) presentada(s) por la Entidad asegurada.
De todas formas queda expresamente convenido y aceptado, que las condiciones relacionadas con el término para la "Aceptación de gastos judiciales y/o costos de defensa", aplica a partir del recibo de la documentación que acredite los mismos (Cotización y/o Propuesta de Defensa), ya sea por la Aseguradora o el ajustador.</t>
  </si>
  <si>
    <t>* Amparo automático para funcionarios pasados, presentes y futuros. Se ampara automáticamente cualquier funcionario que ocupe los cargos asegurados (y mencionados en el formulario de solicitud) y los que en el futuro puedan a ocupar los cargos amparados (amparo automático), sin que se requiera aviso de tal modificación. Así mismo se amparan los servidores públicos que hayan ocupado los cargos asegurados dentro del periodo de retroactividad aplicable a esta póliza.</t>
  </si>
  <si>
    <t>* Amparo automático para Nuevos Cargos . Se amparan los nuevos cargos creados, siempre que tengan la misma relación jerárquica de los ya existentes, para lo cual se comunicará dicha creación dentro de los 90 días siguientes a la misma.</t>
  </si>
  <si>
    <t>* Amparo automático a las personas que llegaren a ocupar los cargos amparados (cobertura automática para funcionarios que ocupen los cargos amparados sin que se requiera aviso escrito).</t>
  </si>
  <si>
    <t>Amparo sin cobro de prima en la póliza la homologación de cargos (cambios de la denominación de los cargos) que en cualquier momento se efectué en la Entidad asegurada siempre y cuando desempeñen las mismas o similares funciones a las antiguas denominaciones.</t>
  </si>
  <si>
    <t>* Amparo a la responsabilidad de los funcionarios asegurados que se transmita por muerte, incapacidad, inhabilitación o insolvencia. En caso de muerte, incapacidad o quiebra de un Asegurado, cualquier Reclamación realizada contra su propiedad, representantes legales, herederos legítimos o sucesores a título particular de dicho Asegurado por un Hecho Erróneo de dicho Asegurado será considerado como una Reclamación contra ese Asegurado.
En caso de muerte, incapacidad o quiebra de un Asegurado, cualquier Reclamación realizada contra su propiedad, representantes legales, herederos legítimos o sucesores a título particular de dicho Asegurado por un Hecho Erróneo de dicho Asegurado será considerado como una Reclamación contra ese Asegurado.</t>
  </si>
  <si>
    <t>* Ampliación del plazo para aviso de siniestro a 90 días</t>
  </si>
  <si>
    <t>* Atención de Requerimientos:
La aseguradora se compromete a atender y responder las solicitudes que se efectúen en relación con el seguro, en un término de cinco (5) días hábiles, el cual se contará a partir del momento en que la compañía de seguros reciba la solicitud. Lo anterior, sin perjuicio de los plazos particulares que sean establecidos para trámites o asuntos específicos.</t>
  </si>
  <si>
    <t>* Aviso de no renovación o prórroga del contrato de seguro: 
En el caso de que la aseguradora decida no otorgar renovación o prórroga del contrato de seguro, deberá dar aviso de ello al asegurado con no menos de 50 días a la fecha de vencimiento de la póliza o dentro de las políticas de la aseguradora.</t>
  </si>
  <si>
    <t>* Aplicación de disposiciones del código de comercio. Las reglas aplicables a los seguros en general y los principios, normas y reglas aplicables a los seguros de daños y Responsabilidad Civil serán aplicables, salvo disposición en contrario, al seguro objeto de esta contratación.</t>
  </si>
  <si>
    <t>* Cláusula de aplicación de condiciones particulares
Queda expresamente acordado y convenido, que la Compañía acepta las condiciones básicas técnicas establecidas en este anexo, en los términos señalados en el mismo, por lo tanto, en caso de existir discrepancia ente los ofrecimientos contenidos en la propuesta técnica básica, frente a los textos de los ejemplares de las pólizas, certificados, anexos o cualquier otro documento; prevalecerá la información y condiciones básicas técnicas aquí establecidas.</t>
  </si>
  <si>
    <t>* Cobertura de acción de repetición.
Cubre los perjuicios por los que el asegurado resulte responsable en razón de actuaciones culposas realizadas dentro del ejercicio de sus funciones de su cargo, respecto de las cuales se le siga o debiera seguir una acción de repetición o llamamiento en garantía con fines de repetición hasta por culpa grave, al tenor de la ley 678 de 2001 y concordantes, incluyendo los gastos de defensa.</t>
  </si>
  <si>
    <t>* Concurrencia De Amparos, Cláusulas Y/O Condiciones:
Si dos o más amparos, cláusulas o condiciones otorgan cobertura a un mismo evento, se indemnizará con aquella que ofrezca mayor protección para los intereses del asegurado. De igual manera prevalecerán los amparos, cláusulas o condiciones que otorguen cobertura, sobre aquellos que las excluyan. En todo caso y ante cualquier discrepancia sobre cuál es el amparo, cláusula o condición aplicable a un caso determinado, se aplicará aquella que determine el asegurado de acuerdo a sus conveniencia.</t>
  </si>
  <si>
    <t>* Conocimiento del riesgo: El proponente declara el conocimiento de los riesgos asegurados y que partiendo de esta base ha hecho la tasación y ha establecido los términos y condiciones para la presentación de su propuesta y posterior contratación de la cobertura, acatando las condiciones aquí dispuestas. Por lo tanto, deja constancia del conocimiento y aceptación de los riesgos, las circunstancias y condiciones de los mismos</t>
  </si>
  <si>
    <t>* Definición de eventos: Se entiende como evento el acto incorrecto cometido o presuntamente cometido por uno o más funcionarios asegurados, del cual se derive una o más de una reclamación de perjuicios o la apertura de uno o más procesos por organismos de vigilancia del estado, acorde a los criterios de la modalidad de cobertura Claims Made definidos en el presente clausulado</t>
  </si>
  <si>
    <t>* Denominación en libros: la compañía acepta el título, nombre, denominación y/o nomenclatura con que el asegurado identifica o describe los bienes asegurados en sus registros o libros de contabilidad.</t>
  </si>
  <si>
    <t>* Designación de ajustadores: La aseguradora acepta que en caso de designación de ajustador, la misma deberá efectuarse de común acuerdo entre la aseguradora y el asegurado de conformidad con las siguientes condiciones:
La aseguradora presentará para cada reclamo una terna de ajustadores y el asegurado elegirá de la misma el ajustador que considere conveniente.</t>
  </si>
  <si>
    <t>Diversidad en exclusiones bajo la premisa que la reticencia o inexactitud de un asegurado en la declaración del estado del riesgo, no se hará extensiva a los demás asegurados de la póliza.</t>
  </si>
  <si>
    <t>* Eliminación de cargos, cambios de denominación, funciones o dependencias de los cargos asegurados. Si durante la vigencia de la presente póliza se producen eliminaciones de cargos asegurados, cambios de denominación en los cargos asegurados, cambios de dependencias de los cargos asegurados, o cambios de funciones en los cargos asegurados, los cargos originales mantendrán la cobertura otorgada bajo las condiciones de la póliza que estaba vigente en su momento y los cargos nuevos se considerarán automáticamente incorporados en la póliza. Aviso a 90 días</t>
  </si>
  <si>
    <t>* Errores, omisiones e inexactitudes no intencionales: Si el tomador incurriese en errores, omisiones e inexactitudes inculpables a él y al asegurado, el contrato no será nulo ni habrá lugar a la aplicación del inciso tercero del artículo 1058 del código de comercio sobre reducción porcentual de la prestación asegurada. En este caso, se liquidará la prima adecuada al verdadero estado del riesgo.</t>
  </si>
  <si>
    <t>* Experticio Técnico. En el evento de existir discrepancia entre la Compañía y el Asegurado en cuanto a si el siniestro constituye una pérdida total o parcial o con relación a otros aspectos de orden técnico, la cuestión será sometida a la decisión de profesionales peritos o técnicos expertos en la actividad que desarrolla el Asegurado, según los intereses afectados por el siniestro, siguiendo el procedimiento que para tal regulación prevén los artículos 2026 y siguientes del Código de Comercio</t>
  </si>
  <si>
    <t>Extensión de cobertura para faltas graves y gravísimas. Se otorga cobertura para las Faltas Graves y Gravísimas contempladas en el Código Único Disciplinario, de igual forma Se cubre hasta culpa grave y gravísima en procesos de responsabilidad fiscal.
Faltas Gravísimas: Se otorga únicamente gastos de defensa para atender investigaciones disciplinarias conforme al Código Único Disciplinario. Esta cobertura no implica el amparo del dolo en ninguna circunstancia.</t>
  </si>
  <si>
    <t>* Se cubren hechos ocurridos desde la fecha de los periodos de retroactividad otorgados y notificados durante la vigencia de la póliza, que no hayan sido conocidos por la entidad o por los funcionarios asegurados antes de la fecha de iniciación de la presente póliza.</t>
  </si>
  <si>
    <t>Honorarios profesionales de auditores, contadores, revisores y/o peritos, sublímite 30% valor asegurado, y hace parte del sublímite de gastos de defensa. Se requiere aprobación previa y expresa de la aseguradora</t>
  </si>
  <si>
    <t>* Inclusiones o Exclusiones de cargos: 
Queda entendido y acordado que la Entidad puede realizar esta clase de modificaciones y la aseguradora deberá aceptarlo con cobro de prima, Previo aviso a la aseguradora. No se generará devolución de prima por exclusión. Para inclusiones, no opera retroactividad de la póliza, solo aplica desde el inicio de la inclusión</t>
  </si>
  <si>
    <t>* Inexactitud o reticencia
Las partes acuerdan que en caso de inexactitud o reticencia proveniente de error inculpable, el asegurador estará obligado, en caso de siniestro, al pago total de la prestación asegurada.
El tomador declarará sinceramente los hechos o circunstancias que determinen el estado del riesgo. La inexactitud sobre hechos o circunstancias que, conocidas por la compañía, la hubiere retraído de celebrar el contrato, o inducido a estipular condiciones más onerosas, produce la nulidad relativa del seguro. Sin embargo, si el tomador incurriere en errores o inexactitudes inculpables a él o al asegurado, el contrato de seguro al cual se adhiere a este documento no será nulo ni habrá lugar a la aplicación del inciso tercero del artículo 1058 del Código de Comercio sobre reducción porcentual de la prestación asegurada. En este caso, se deberá pagar la prima adecuada al verdadero estado del riesgo</t>
  </si>
  <si>
    <t>* Libre escogencia de abogado para la defensa. Mediante esta condición, la selección de los profesionales encargados de la defensa corresponderá a LA ENTIDAD, o los funcionarios que ésta designe, quienes para su aprobación presentarán a la compañía la propuesta correspondiente.
La compañía podrá, previa solicitud y de común acuerdo con LA ENTIDAD asumir la defensa de cualquier litigio o procedimiento legal a nombre del asegurado, a través de abogados elegidos por éste. Los pagos de gastos de defensa serán pagados al abogado seleccionado, cumpliendo con los criterios aquí definidos en cuanto a coberturas y cláusulas.</t>
  </si>
  <si>
    <t>* Más de una reclamación surgida de un mismo acto incorrecto.
Se entenderá que constituye una sola reclamación, hecha por primera vez en el momento en que la primera reclamación haya sido considerada inicialmente hecha. Lo anterior no implica que las reclamaciones subsiguientes a la inicialmente hecha tengan su conteo respecto del término de prescripción desde la primera reclamación hecha, sino que por el contrario tendrán términos de prescripción independientes por cada reclamación que surja como consecuencia de un mismo Acto Incorrecto. Independientemente del número total de reclamos.</t>
  </si>
  <si>
    <t>* Modificaciones a favor del asegurado.
Los cambios o modificaciones a las condiciones de la póliza, serán acordados mutuamente entre la compañía y el asegurado. El certificado, documento o comunicación que se expida para formalizarlos debe ser firmado por un representante legal del asegurado o funcionario autorizado, en señal de aceptación, prevaleciendo sobre las condiciones de esta póliza. No obstante, si durante la vigencia de la póliza se presentan modificaciones en las condiciones del seguro, legalmente aprobadas que representan un beneficio a favor del asegurado, tales modificaciones se consideran automáticamente incorporadas, sin necesidad de la formalidad antes descrita.</t>
  </si>
  <si>
    <t>* Modificación a cargos. 
Queda entendido, convenido y aceptado que si durante la vigencia de la presente póliza se presentan cambio(s) de denominaciones a cargos, éstos se consideran automáticamente incorporados en la póliza. Siempre y cuando estos mantengan funciones similares</t>
  </si>
  <si>
    <t>* No aplicación de deducibles</t>
  </si>
  <si>
    <t>No aplicación de tarifa de colegio de abogados: No aplicación de tarifa de colegios de abogados u otro criterio, para limitar y/o aceptar la propuesta de los honorarios de abogados, presentada por la Entidad tomadora, los funcionarios que ésta designe o los asegurados, sujeto a que el valor de los mismos (incluidos impuestos y gravámenes, ya sean fiscales, tributarios u otros legalmente establecidos, y que por tal motivo formen parte del costo de los servicios de gastos de defensa) no superen los límites asegurados otorgados</t>
  </si>
  <si>
    <t>No exigencia de pagares; En los procesos penales (salvo cuando se establezca en contrario) el pago de honorarios operará por reembolso cuando el proceso haya terminado y se tenga certeza de la no existencia de dolo. Para el reconocimiento de anticipo en procesos penales será necesario otorgar contragarantía.</t>
  </si>
  <si>
    <t>* Pago anticipado de gastos de defensa: Queda expresamente acordado que el 50% del pago de los gastos de defensa se efectuará de forma anticipada para todo tipo de procesos dentro del término previsto en el artículo 1080 del código de comercio y por reembolso respecto de los gastos en procesos penales siempre que se defina en la instancia procesal correspondiente que el imputado no obro dolosamente. Los gastos frente a procesos penales iniciados por delitos calificados culposos se pagan anticipadamente. El sublimite no podrá superar lo establecido en las coberturas de Gasto de Defensa por Persona, Persona/vigencia, Vigencia en todos los eventos.</t>
  </si>
  <si>
    <t>* Pago de Indemnizaciones "A Nombre De" y no mediante reembolso; se excluyen los procesos de naturaleza penal los cuales operan bajo la modalidad de reembolso; el pago se realiza directamente a terceros afectados</t>
  </si>
  <si>
    <t>* Período adicional de descubrimiento y/o de reclamación de 24 meses con cobro de prima, máximo el 80% de la prima anual. Bajo esta cláusula, queda expresamente acordado que la cobertura del seguro se extiende por el período de 24 meses, bajo las mismas condiciones pactadas dentro del presente proceso de contratación, para amparar las reclamaciones que se formulen con posterioridad al vencimiento de la vigencia de la póliza, exclusivamente respecto de actos incorrectos y eventos cubiertos bajo la misma y ocurridos durante la referida vigencia. Esta condición opera en el caso de que la póliza finalice la vigencia, sea cancelada o no renovada y/o prorrogada por la aseguradora e igualmente en caso de cancelación o no continuidad por decisión de la Entidad tomadora.</t>
  </si>
  <si>
    <t>* Periodo de retroactividad: Amparo automático para empleados pasados presentes y futuros, de acuerdo a la retroactividad solicitada.</t>
  </si>
  <si>
    <t>* Revocación de la póliza 60 días.
El presente contrato podrá ser revocado unilateralmente por la compañía, mediante noticia escrita enviada al asegurado, a su última dirección registrada, con no menos de 60 días de antelación, contados a partir de la fecha del envió de la comunicación y por el asegurado en cualquier momento, mediante aviso escrito dado a la compañía. En el primer caso la prima se devolverá a prorrata y en el segundo corto plazo.</t>
  </si>
  <si>
    <t>AMPAROS Y/O COBERTURAS OBLIGATORIAS. AP</t>
  </si>
  <si>
    <t>·         Gastos médicos por accidente. operará por reembolso, la aseguradora podrá prestar los servicios atención médica a través de IPS con las cuales tenga acuerdos</t>
  </si>
  <si>
    <t>·         Muerte accidental 100 SMMLV</t>
  </si>
  <si>
    <t>·         Incapacidad temporal 100 SMMLV</t>
  </si>
  <si>
    <t>·         Incapacidad total y permanente pasajeros 100 SMMLV</t>
  </si>
  <si>
    <t>CLAUSULAS OBLIGATORIAS AP</t>
  </si>
  <si>
    <t>Amparo automático de nuevos vehículos, aviso de 90 días con cobro de prima adicional</t>
  </si>
  <si>
    <t>Ampliación aviso de siniestro 90 días</t>
  </si>
  <si>
    <t>Errores, omisiones e inexactitudes, aviso 90 días desde el inicio de la vigencia</t>
  </si>
  <si>
    <t>No restricción de vehículo por marca o modelo</t>
  </si>
  <si>
    <t>Revocación de la póliza 90 días</t>
  </si>
  <si>
    <t>POLIZAS DE CUMPLIMIENTO PARA CONVENIOS INTERADMINISTRATIVOS.</t>
  </si>
  <si>
    <t>POLIZA DE VIDA GRUPO CONCEJALES ALCALDE Y PERSONERO</t>
  </si>
  <si>
    <t>AMPAROS Y/O COBERTURAS OBLIGATORIAS. VG</t>
  </si>
  <si>
    <t xml:space="preserve">* INDEMNIZACIÓN ADICIONAL POR MUERTE ACCIDENTAL: en el eventual caso que se presente la lesión corporal causada por accidente que tenga como consecuencia directa e independiente de otra causa. 100% cobertura </t>
  </si>
  <si>
    <t>* ENFERMEDADES GRAVES, tales como: 1) Infarto de Miocardio. 2) Cáncer 3) Accidente cerebro-vascular 4) Insuficiencia renal crónica 5) Esclerosis múltiple 6) Afectación de las arterias coronarias que requiera cirugía de revascularización Cardiaca (BY- PASS). 7) Trasplante de órganos vitales. 50% valor asegurado, opera como anticipo del amparo básico</t>
  </si>
  <si>
    <t xml:space="preserve">* AUXILIO FUNERARIO: El contratista deberá reconocer por la muerte de cualquiera de las personas amparadas la suma asegurada contratada como un auxilio funerario. $4.000.000 </t>
  </si>
  <si>
    <t>* GASTOS DE TRASLADO POR ASEGURADO: De acuerdo a políticas de la aseguradora, incluye muerte del asegurado para traslado del féretro, sublimite hasta $500,000. Opera por reembolso</t>
  </si>
  <si>
    <t>En vista de la situación respecto a la epidemia por Covid-19, y no obstante lo dicho en las condiciones generales de la póliza, la compañía se obliga a gestionar las reclamaciones presentadas como consecuencia directa y exclusiva del amparo básico de Muerte. Esto concerniente a la garantía de Vida Grupo, para asegurados menores de 60 años; aplica únicamente para COVID-19 SARS COV-2.</t>
  </si>
  <si>
    <t>CLAUSULAS OBLIGATORIAS. VG</t>
  </si>
  <si>
    <t>Amparo automático para asegurados que por error u omisión no se hayan informado al inicio del seguro 90 días, con cobro de prima adicional</t>
  </si>
  <si>
    <t>Amparo automático para nuevos asegurados 90 días, con cobro de prima adicional</t>
  </si>
  <si>
    <t>Ampliación del plazo para aviso de siniestro 90 días</t>
  </si>
  <si>
    <t>Anticipo de indemnización 50%</t>
  </si>
  <si>
    <t>Aplicación de tasa única para todos los asegurados</t>
  </si>
  <si>
    <t>Continuidad de cobertura: continuidad a la póliza de vida grupo expedida por otra aseguradora siempre y cuando el traslado se haya efectuado sin interrupción alguna, respecto de la anterior aseguradora. Para el otorgamiento de esta condición, será necesario que el tomador suministre información correspondiente a la Declaración de Asegurabilidad, fecha de ingreso a la póliza y la totalidad de las condiciones de cobertura definidas para cada asegurado. Aplicará a los asegurados de la póliza de vida grupo de la anterior aseguradora al momento de finalización de tal contrato</t>
  </si>
  <si>
    <t>Designación de beneficiarios</t>
  </si>
  <si>
    <t>Eliminación de la declaración de buen estado de salud</t>
  </si>
  <si>
    <t>No aplicación de preexistencias</t>
  </si>
  <si>
    <t>No aplicación de recargos por oficio o actividad</t>
  </si>
  <si>
    <t>No exigencia de requisitos de asegurabilidad, sin embargo los asegurados podrán diligenciar voluntariamente el formulario de asegurabilidad y definición de beneficiarios.</t>
  </si>
  <si>
    <t xml:space="preserve">No exigencia de solicitud de seguro </t>
  </si>
  <si>
    <t>No limitación de edad máxima de ingreso</t>
  </si>
  <si>
    <t>Operación de la póliza cobro de prima anual o vigencia, los cobros adicionales operaran bajo las condiciones de forma de pago</t>
  </si>
  <si>
    <t>SEGUROS OBLIGATORIO SOAT</t>
  </si>
  <si>
    <t>Coberturas Básicas - Según Decreto 2497 de 2022</t>
  </si>
  <si>
    <t>Gastos médicos, quirúrgicos, farmacéuticos y hospitalarios</t>
  </si>
  <si>
    <t>Incapacidad permanente</t>
  </si>
  <si>
    <t xml:space="preserve">Muerte y Gastos Funerarios </t>
  </si>
  <si>
    <t>Gastos de transporte de las víctimas</t>
  </si>
  <si>
    <t>CLAUSULAS</t>
  </si>
  <si>
    <t>lesiones- gastos médicos</t>
  </si>
  <si>
    <t>muerte-</t>
  </si>
  <si>
    <t>invalidez</t>
  </si>
  <si>
    <t>gastos funerarios</t>
  </si>
  <si>
    <t>gastos  movilización de las victimas</t>
  </si>
  <si>
    <t>Anegación, inundación, deslizamientos y avalancha que afecten los bienes asegurados como consecuencia accidental del desbordamiento o crecida de ríos, quebradas, lagos, aguas lluvias, insuficiencia o rotura de alcantarillas o por rotura de tanques o tuberías y cualquier tipo de conducción de aguas análogas a las anteriores.</t>
  </si>
  <si>
    <t>Ampliación para el aviso de siniestro a 90 días; 10 días para AMIT-HMACCoP</t>
  </si>
  <si>
    <t>Bienes bajo cuidado, tenencia, control o custodia previa relación, en los predios limite 20% valor asegurado de bienes muebles-maquinaria y equipo-corriente débil; Con cobro de prima a prorrata, con las tasas contratadas.</t>
  </si>
  <si>
    <t>Ampliación del aviso de siniestro a 90 días.</t>
  </si>
  <si>
    <t>Ampliación del aviso del siniestro a 90 días; siempre y cuando no constituyan agravación del riesgo</t>
  </si>
  <si>
    <t>Actualización automática del valor asegurado; aviso 90 días con cobro de prima</t>
  </si>
  <si>
    <t>La cobertura de responsabilidad civil extracontractual no contempla exclusiones de:
Uso no autorizado de Vehículos.
Abuso de confianza.</t>
  </si>
  <si>
    <t>Terremoto, temblor y/o erupción volcánica, fenómenos y/o cualquier evento de naturaleza</t>
  </si>
  <si>
    <t>Asistencia técnica y/o jurídica en el sitio del accidente; opera de acuerdo a clausulado de la aseguradora</t>
  </si>
  <si>
    <t>Actualización de listado de vehículos asegurados periódicamente:
En el evento que por actualización de inventario por parte del asegurado se cambie el estado de un vehículo a obsoleto u otro estado que lo pueda categorizar como vehículo en reposo, se podrá realizar la exclusión del vehículo de la póliza de autos e incluirlo (si es del caso) a vehículos en reposo, en el momento que lo requiera el asegurado. Se determinará en que momento, por los movimientos por inclusiones, adiciones y exclusiones, se efectuará el ajuste para determinar el cobro adicional y/o la devolución de primas a la Entidad, según el caso. Siempre y cuando la solicitud la realice el asegurado con detalle del parque automotor a modificar</t>
  </si>
  <si>
    <t>Combustión espontánea - Implosión; por ocurrencia de un evento amparado en la póliza</t>
  </si>
  <si>
    <t xml:space="preserve">Ciclón, vientos, tempestad, avenida inundación, anegación, desbordamiento y alza de nivel de aguas, enfangamiento, hundimiento o deslizamiento del terreno, derrumbes, desprendimiento de tierras o de rocas, granizadas, heladas, aludes, deshielos. </t>
  </si>
  <si>
    <t>responsabilidad civil extracontractual límite hasta el 30% del valor asegurado de cada máquina</t>
  </si>
  <si>
    <t>Cláusula de protección bancaria, incluyendo cheques o giros a:
Personas ficticias
Cobro o endoso por terceras personas
Pago de salarios cobrado o endosado por terceras personas
Opera bajo la no responsabilidad por parte de la Entidad Bancaria
Siempre y cuando sea por personal que ocupe un cargo en la entidad asegurada, sublimite 50% valor asegurado</t>
  </si>
  <si>
    <t>Gastos de rendición y reconstrucción de cuentas; sublimite 40% Valor Asegurado, hace parte del valor asegurado</t>
  </si>
  <si>
    <t>Responsabilidad civil cruzada, sublimite 50% valor asegurado evento/vigencia; Opera en exceso de las pólizas que los contratistas y/o subcontratistas puedan tener contratadas. Queda cubierta la responsabilidad civil extracontractual que recae sobre el asegurado en forma directa por daños causados por un contratista a otro, a consecuencia de las labores previamente contratadas por el asegurado</t>
  </si>
  <si>
    <t>Responsabilidad civil por incendio y explosión, sublimite 30% Valor Asegurado evento/vigencia; se excluyen eventos donde la causa sea por un evento de la naturaleza</t>
  </si>
  <si>
    <t>Responsabilidad civil por inundación, se excluyen eventos donde la causa sea por un evento de la naturaleza sublimite 30% Valor asegurado evento/vigencia</t>
  </si>
  <si>
    <t>Responsabilidad civil por daños a bienes de empleados y visitantes, excluyendo dineros y joyas. Para vehículos operará en exceso de otros vehículos Para que la cobertura opere se requiere demostrar el ingreso del bien al inmueble a través del registro en portería o mediante cualquier otro medio idóneo. Sublímite 5% evento, 20% vigencia</t>
  </si>
  <si>
    <t>Estas pólizas dependen de las condiciones o solicitudes que se realicen dentro de los contratos, Teniendo en cuenta que se requiere expedir las pólizas de cumplimiento necesarias durante la ejecución del contrato, quien se presente para el presente proceso debe tener aprobado y comercializar las pólizas de cumplimiento, so pena de rechazo de su oferta. El oferente seleccionado se compromete a expedir las pólizas requeridas para los convenios y/o contratos interadministrativos. La Entidad entregará los documentos que respalden este tipo de pólizas como contragarantías (pagaré y carta de instrucciones), certificado de disponibilidad presupuestal como una adición al contrato de seguros, acta de posesión del alcalde y estados financieros, y demás requeridos según sea el caso; acorde a la política de la aseguradora</t>
  </si>
  <si>
    <t>* MUERTE POR CUALQUIER CAUSA NO EXCLUIDA: En caso de fallecimiento se deberá cumplir con la totalidad de la suma pactada, incluyendo homicidio y suicidio. (20 salarios del alcalde); excluye guerra y terrorismo activo, participación como sujeto activo.</t>
  </si>
  <si>
    <t>* GASTOS MÉDICOS POR ACCIDENTE: $5.000.000; incluyendo tratamiento VIH. operará por reembolso, la aseguradora podrá prestar los servicios atención médica a través de IPS con las cuales tenga acuerdos. El tratamiento de VIH se dará solo hasta el valor indicado en la caratula de la póliza y sometido a la presentación de facturas originales de una entidad debidamente autorizada para el manejo de la situación, opera únicamente por reembolso</t>
  </si>
  <si>
    <t>* RENTA DIARIA POR HOSPITALIZACIÓN: De acuerdo a las políticas de la aseguradora, opera a partir del tercer día de hospitalización, máximo 30 días continuos o discontinuos por evento y hasta tres eventos por vigencia. Sublimite hasta $60.000 por día. Opera por reembolso</t>
  </si>
  <si>
    <t>KAWASAKI</t>
  </si>
  <si>
    <t>Compactador</t>
  </si>
  <si>
    <t>Personera</t>
  </si>
  <si>
    <t>IRF</t>
  </si>
  <si>
    <t>TOTAL ELEMENTOS</t>
  </si>
  <si>
    <t>CONTENIDOS EN GENERAL</t>
  </si>
  <si>
    <t>EQUIPOS ELÉCTRICOS Y ELECTRÓNICOS</t>
  </si>
  <si>
    <t>Equipos de computo en general, eléctricos y electrónicos</t>
  </si>
  <si>
    <t>Móviles y Portátiles</t>
  </si>
  <si>
    <t>ROTURA DE MAQUINARIA</t>
  </si>
  <si>
    <t>TOTAL ROTURA DE MAQUINARIA</t>
  </si>
  <si>
    <t>Maquinaria y equipo en general</t>
  </si>
  <si>
    <t>ARTÍCULOS ESPECIALES</t>
  </si>
  <si>
    <t>AD. NORMAS SISMORESISTENCIA</t>
  </si>
  <si>
    <t>COBERTURA DE TERRENOS</t>
  </si>
  <si>
    <t>Cobertura para títulos valores, obras de arte y dineros dentro y fuera de caja fuerte, Sublímite $100.000.000 evento y/o vigencia.</t>
  </si>
  <si>
    <t>BIENES DE ARTE</t>
  </si>
  <si>
    <t>Daños a calderas u otros aparatos generadores de vapor por falta de agua; sublimite $40,000,000 evento/vigencia</t>
  </si>
  <si>
    <t>Amparo automático para nuevos montajes y/o construcciones, sublímite 20% valor asegurado de edificaciones, aviso 90 días; para obras, mejoras locativas y propiedades en construcción, ensamblaje, alistamiento, montaje, pruebas y puesta en marcha, con cobro de prima a prorrata y con las tasas contratadas. Cobertura en exceso de póliza del contratista o subcontratista, si son convenidas. Excluye ALOP, RCE, MANTENIMIENTO, pruebas, errores de diseño y riesgos petroquímicos.
Para las obras en construcción y/o montaje cuyo valor supere el límite establecido, la Aseguradora, con base en la información que el asegurado suministre, podrá otorgar amparo, con cobro de prima adicional, la cual será determinada por la Aseguradora y pagada por el asegurado.
Nota: Actualmente la entidad no está adelantando ningún tipo de montaje y/o construcción, sin embargo ser requiere de esta cobertura en caso de adelantarse este tipo de obras
Excluye lucro cesante por cualquier causa</t>
  </si>
  <si>
    <t>Cobertura para conjuntos: Si como consecuencia de un evento amparado por la póliza, una máquina, pieza o equipo integrante de un conjunto, sufre daños que no permitan su reparación o reemplazo, la aseguradora se compromete a indemnizar y cubrir el siniestro respectivo, incluyendo el hardware y el software que sufran daño material y los demás equipos que son indispensables, complementarios, compatibles y dependientes entre sí, es decir que conforman un conjunto con los equipos siniestrados para garantizar el restablecimiento de la operación de los equipos que forman parte de un conjunto, entre diferentes puntos y aún en los casos en que no necesariamente estén ubicados en el mismo punto geográfico de los equipos siniestrados, límite $200,000,000 evento/vigencia</t>
  </si>
  <si>
    <t>Elementos dañados y gastados: la Entidad podrá asegurar las máquinas que tengan piezas o partes que se encuentren dañados o con desgaste natural. sublimitado a $350,000,000 evento/vigencia
Queda entendido, convenido y aceptado que, con la inclusión de esta cláusula en la póliza, la Entidad podrá asegurar los bienes que se encuentren dañados o fuera de uso por obsolescencia o desgaste natural, pero que aún no se hayan dado de baja, en caso de siniestro la aseguradora indemnizará a valor real del bien correspondiente al estado en que se encontraba antes del siniestro</t>
  </si>
  <si>
    <t>Labores y materiales, aviso a 90 días; sublimite $200,000,000</t>
  </si>
  <si>
    <t>Movilización de bienes o equipos para su uso; Los bienes amparados bajo esta póliza, diferentes a equipos móviles y portátiles, que sean movilizados, trasladados dentro de los establecimientos asegurados o a otro sitio diferente, para su uso, estarán amparados contra los mismos riesgos que figuran en la póliza o en sus anexos, mientras se encuentran fuera de edificios o también en vehículos transportadores, siempre y cuando tales bienes no se hallen amparados bajo un seguro de transportes; de acuerdo a sus respectivas condiciones y durante el tiempo que permanezca en dicha situación dentro del Territorio Nacional, hasta por un límite de $300.000.000 evento/vigencia</t>
  </si>
  <si>
    <t>No aplicación de deducible (Límite Agregado de Indemnización). Para cualquier daño y/o pérdida cuyo valor, individualmente considerada por caso, no sea superior a la suma de $2.000.000; No aplicarán  deducibles, con un límite agregado de $10.000.000. Una vez alcanzado este límite con estas pérdidas, se aplicarán los deducibles previstos en la póliza. No aplica para AMIT - Terremoto</t>
  </si>
  <si>
    <t>No tasación o inventario, reclamación inferior a $70,000,000</t>
  </si>
  <si>
    <t>Amparo automático de nuevos accesorios y equipos, hasta $50,000,000 y 90 días de aviso. Con cobro de prima a prorrata, con las tasas contratadas.</t>
  </si>
  <si>
    <t>Amparo automático para vehículos que por error u omisión no se hayan informado al inicio del seguro, hasta 90 días; $ 200.000.000. Con cobro de prima a prorrata, con las tasas contratadas.</t>
  </si>
  <si>
    <t>Bienes bajo cuidado, tenencia o control, se indemnizarán los daños ocacionados a este tipo de bienes de propiedad o bajo responsabilidad de la entidad, sublimite $20,000,000</t>
  </si>
  <si>
    <t>Bienes de propiedad de terceros, sublimite $20,000,000; Estas coberturas operan en exceso de las pólizas que el propietario de dichos bienes tenga contratadas (excluye dinero y joyas)</t>
  </si>
  <si>
    <t xml:space="preserve">Perjuicios o detrimentos patrimoniales, límite Asegurado, $140.000.000 evento / vigencia, combinado con gastos de defensa.
Ampara los perjuicios o detrimentos patrimoniales causados a terceros (incluido el estado) y a la entidad, como consecuencia de decisiones de gestiones incorrectas, culposas, reales o presuntas, pero no dolosas, adoptadas y/o ejecutadas o inejecutadas por los Servidores Públicos y/o funcionaros con regímenes de responsabilidad similares a los de los servidores públicos, cuyos cargos sean relacionados por la Entidad.
La presente póliza aplica Ley y Jurisdicción Colombiana </t>
  </si>
  <si>
    <t>Gastos de defensa: 
Sublímite de $15,000,000 evento / $25,000,000 Cargo /$60.000.000 Vigencia. 
Mediante esta cobertura se amparan los Gastos de defensa, (honorarios profesionales de abogados defensores y cauciones judiciales), en cualquier indagación, y/o en cualquier investigación preliminar iniciada a instancias de su gestión y/o en cualquier proceso civil (incluidos, los artículos 64 y 65 del Código General del Proceso y la Ley 1564 de 2012), disciplinario, administrativo, de responsabilidad fiscal o penal en su contra, y/o en cualquier actuación extraprocesal y/o en cualquier investigación adelantada por cualquier organismo oficial, incluyendo Contraloría, Fiscalía, Procuraduría, Defensoría, Veeduría y Órganos u Oficinas similares, o por cualquier organismo oficial, incluyendo acciones de repetición o de llamamiento en garantía con fines de repetición; y en general los incurridos para defenderse en cualquier tipo de investigación o proceso adelantados por cualquier Organismo o ente de investigación, según los límites por: tipos de procesos y etapas procesales establecidos. Estos serán efectivos siempre y cuando en la reclamación este individualizado el cargo, la persona, y la conducta a investigar gocen de cobertura. Sin limitarse la cobertura por etapas del proceso. El sublímite para gastos de defensa forma parte del valor asegurado y no en adición a este. 
Dentro de los límites y sublímites de gastos de defensa están considerados los impuestos y gravámenes, ya sean fiscales, tributarios u otros legalmente establecidos, y que por tal motivo formen parte del costo de los servicios de gastos de defensa que sean prestados a los asegurados</t>
  </si>
  <si>
    <t>Fecha de Retroactividad: Desde póliza más antigua sin interrupción de continuidad. No existirá responsabilidad con respecto a cualquier reclamación: a.- que sea ocasionada o esta conectada a cualquier circunstancia o hecho que se haya notificado a la aseguradora en cualquier otra póliza de seguro realizada previamente al inicio de esta póliza y b.- que surja o esté en conexión con cualquier circunstancia o hecho conocido por el asegurado anteriormente al inicio de esta póliza.</t>
  </si>
  <si>
    <t>PÓLIZA DE INFIDELIDAD Y RIESGOS FINANCIEROS</t>
  </si>
  <si>
    <t>AMPAROS Y COBERTURAS</t>
  </si>
  <si>
    <t>Infidelidad de empleados*</t>
  </si>
  <si>
    <t>Predios*</t>
  </si>
  <si>
    <t>Tránsito*</t>
  </si>
  <si>
    <t>Falsificación*</t>
  </si>
  <si>
    <t>Falsificación extendida*</t>
  </si>
  <si>
    <t>Cajas de Seguridad*</t>
  </si>
  <si>
    <t>Giros postales y Moneda Falsificada*</t>
  </si>
  <si>
    <t>Sistemas de Computación/Informática,**</t>
  </si>
  <si>
    <t>Programas Electrónicos de Computación,**</t>
  </si>
  <si>
    <t>Medios Electrónicos de Información,**</t>
  </si>
  <si>
    <t>Virus en el Computador, **</t>
  </si>
  <si>
    <t>Comunicaciones / Mensajes Electrónicos y por Facsímile,**</t>
  </si>
  <si>
    <t>Transmisiones Electrónicas,**</t>
  </si>
  <si>
    <t>Transferencias iniciadas por voz **</t>
  </si>
  <si>
    <t>Títulos Valores Electrónicos**</t>
  </si>
  <si>
    <t>Operaciones bancarias por Internet del asegurado *</t>
  </si>
  <si>
    <t>Anexo de costos de limpieza ; sublimite 10% valor asegurado</t>
  </si>
  <si>
    <t>Costos legales y gastos de honorarios profesionales; sublimite 20% valor asegurado</t>
  </si>
  <si>
    <t>Endoso falsificación de Télex codificado.</t>
  </si>
  <si>
    <t>Extensión de Cobertura para Miembros de Junta Directiva; bajo condicionado HANC 70</t>
  </si>
  <si>
    <t>Fraude de terceros por computador,</t>
  </si>
  <si>
    <t>Fraude en transferencias de fondos; según ENDOSO LSW 983</t>
  </si>
  <si>
    <t>Pérdida de derecho de suscripción* sublimitado a 30% valor asegurado</t>
  </si>
  <si>
    <t>* Según texto DHP84</t>
  </si>
  <si>
    <t>** texto LSW983</t>
  </si>
  <si>
    <t>*** según NMA1386</t>
  </si>
  <si>
    <t>CLAUSULAS OBLIGATORIAS. IRF</t>
  </si>
  <si>
    <t>Actos de autoridad</t>
  </si>
  <si>
    <t>Amparo automatico para nuevos funcionarios, predios y operaciones; siempre y cuando se conserven las mismas seguridades sobre los predios y controles sobre los empleados informados en el formulario. Sin embargo, las fusiones y/o adquisiciones deberán ser reportadas para su respectivo estudio y aprobación y cobro de prima adicional a ser convenida; sublimitado a 50% valor asegurado</t>
  </si>
  <si>
    <t>Ampliación del plazo para aviso de siniestro ; 90 días</t>
  </si>
  <si>
    <t>Clausula de aplicación de condiciones particulares</t>
  </si>
  <si>
    <t>Cláusula de proteccion bancaria; siempre que el banco o entidad financiera compruebe que no es responsable por dicho pago</t>
  </si>
  <si>
    <t>Concurrencia de amparos, cláusulas y/o condiciones</t>
  </si>
  <si>
    <t>Concurrencia de deducibles en coexistencia de coberturas</t>
  </si>
  <si>
    <t xml:space="preserve">Conocimiento del riesgo </t>
  </si>
  <si>
    <t>* Errores, omisiones e inexactitudes no intenionales: Si el tomador incurriese en errores, omisiones e inexactitudes inculpables a él y al asegurado, el contrato no será nulo ni habrá lugar a la aplicación del inciso tercero del artículo 1058 del código de comercio sobre reducción porcentual de la prestación asegurada. En este caso, se liquidará la prima adecuada al verdadero estado del riesgo.</t>
  </si>
  <si>
    <t>Extension de cobertura para estudiantes, practicantes, contratistas, digitadores externos o programadores</t>
  </si>
  <si>
    <t>Limite geográfico mundial; aplica nivel mundial únicamente la sección de crimines de computador, las demás aplica únicamente el territorio colombiano</t>
  </si>
  <si>
    <t>Pago de la indemnización.</t>
  </si>
  <si>
    <t>Pago del siniestro sin descontar del valor a indemnizar las prestaciones sociales del funcionario</t>
  </si>
  <si>
    <t>Perdidas causadas por personal temporal; sublimitado al 50% del valor asegurado</t>
  </si>
  <si>
    <t>Perdidas ocasionadas por personal de firmas especializadas o personal con contrato de prestacion de servicios; sublimitado al 50% del valor asegurado</t>
  </si>
  <si>
    <t>Perdidas por personal no identificado;  sublimitado al 50% del valor asegurado</t>
  </si>
  <si>
    <t>Salvamento y recuperación</t>
  </si>
  <si>
    <t>Solucion de conflictos</t>
  </si>
  <si>
    <t>TUBA ESTRUCTURA EN PLÁSTICO BLANCO CON PARTES METÁLICAS AMARILLAS. MARCA Yamaha REF. 7185L</t>
  </si>
  <si>
    <t>TUBA METÁLICO COLOR AMARILLO, CON ESTUCHE COLOR GRIS. MARCA Yamaha REF. 7185L</t>
  </si>
  <si>
    <t>SAXOFON    TENOR - serial AD 112200001 MARCA CONN SELMER</t>
  </si>
  <si>
    <t xml:space="preserve">TROMBON DE PISTON    </t>
  </si>
  <si>
    <t>BOMBO SINFONICO DE 32 VASO DE 6 PLIEGUES</t>
  </si>
  <si>
    <t>TIMBAL TIMBAL SINFONICO DE 239 CUERPO DE ALUMINIO</t>
  </si>
  <si>
    <t>SISTEMA DE ATURDIMIENTO    S</t>
  </si>
  <si>
    <t>Gastos de transporte por pérdidas totales daños y hurto, $32.000 diarios hasta por 60 días; a partir del ingreso del vehículo al taller; aplica solo para vehículos livianos</t>
  </si>
  <si>
    <t>Concurrencia de deducibles en coexistencia de coberturas (IRF): Queda entendido, convenido y aceptado que en el evento de presentarse un siniestro amparado por éste seguro y por el seguro de Infidelidad y riesgos financieros, se liquidará e indemnizará la pérdida aplicando únicamente el menor deducible de los dos Seguros contratados. Si es contratada</t>
  </si>
  <si>
    <t>Gastos adicionales; Aplica para los siguientes gastos: 
- Estos gastos se encuentran contenidos en el límite máximo de indemnización pactado. 
- Para los gastos relacionados a continuación no aplican deducibles:
- Los límites asegurados para los Gastos adicionales están contemplados dentro del valor total asegurado.
-Sublimite combinado de $100,000,000 evento/vigencia</t>
  </si>
  <si>
    <t>PÓLIZA DE ACCIDENTES PERSONALES (PASAJEROS) - RC CONTRACTUAL 100 SMMLV</t>
  </si>
  <si>
    <t>AUTOS</t>
  </si>
  <si>
    <t>PÉRDIDA PARCIAL</t>
  </si>
  <si>
    <t>RAMONERRE</t>
  </si>
  <si>
    <t>Sueldo del alcalde $6,824,732</t>
  </si>
  <si>
    <t>VIBROCOMPACTADOR</t>
  </si>
  <si>
    <t xml:space="preserve">Edificios, estructuras, cimientos, muros de contención, cercas, escaleras externas, patios y otras construcciones separadas de las edificaciones (vías de acceso, caminos y obras de arte en obras civiles todas dentro de predios), construcciones fijas con todas sus adiciones y en general toda clase de construcciones propias y no propias, de edificios e inherentes a ellos, incluidos anexos y mejoras locativas, instalaciones sanitarias, de agua, sistema de drenaje y aguas negras, tuberías, conductos, desagües, instalaciones eléctricas, electrónicas, de comunicación, para conducción de gas, y de aire acondicionado, ascensores, instalaciones permanentes, de protección contra incendio, alarmas, cámaras y circuitos cerrados de televisión y demás instalaciones que se hallen o no por debajo del nivel del suelo y/o subterráneas, vidrios internos y externos que conforman y hacen parte de las construcciones, rampas de acceso, tanques de almacenamiento, de propiedad de la entidad.
El valor asegurado incluye el costo de los honorarios por dirección de obra y/o interventoría, pero excluye el costo de estudio de suelos, cimientos, excavaciones, preparación del terreno y honorarios por diseño de planos. </t>
  </si>
  <si>
    <t>Mejoras locativas: Todas aquellas mejoras a los inmuebles realizadas por La Entidad, aún en el caso de que la misma no sea propietaria, para adecuarlos a sus necesidades, tales como alfombras, tapetes, cortinas, divisiones modulares, tapizados, enchapes, mejoras eléctricas, cielos rasos, incluyendo las divisiones internas de que estén dotadas las edificaciones, etc.</t>
  </si>
  <si>
    <t>Muebles y enseres: los muebles, escritorios, sillas, enseres, estantes y equipos de las diferentes dependencias del establecimiento asegurado, alarmas, sistemas de seguridad de toda clase (todos éstos no electrónicos); batería de cocina, útiles de escritorio y papelería, artículos decorativos y de ornamentación, planos, documentos de cartera, archivo en general, libros, bibliotecas, manuscritos, y en general los demás similares aunque no se hayan determinado específicamente, de propiedad del asegurado o por los cuales sea responsable.</t>
  </si>
  <si>
    <t>Equipo y Maquinaría en general: maquinaria, equipos, accesorios, herramientas, propios y complementarios de la actividad desarrollada por el Asegurado, instalaciones eléctricas, de agua, de aire, de combustibles y similares que correspondan a maquinaria; equipos para manejo y movilización de materiales, maquinaria y equipo de servicio tales como aires acondicionados, transformadores, estaciones y subestaciones eléctricas, plantas eléctricas, calderas, compresores de aire, motobombas, extractores de olores, motores de control de puertas, o sitios de acceso, compresores; equipos móviles para extinción de incendios; ascensores, grúas, malacates, maquinaria, calderas, y en general todo elemento correspondiente a maquinaria, herramienta y equipo, aunque no se haya determinado específicamente, de propiedad del asegurado o por los cuales sea responsable.</t>
  </si>
  <si>
    <t>Máquinas y equipos de oficina en general: las máquinas manuales de escribir, sumar, calcular y protección de cheques; electrodomésticos, relojes de control de personal y de celaduría, alarmas, sistemas de seguridad de toda clase (que no sean electrónicos); batería de cocina, útiles de escritorio y papelería, artículos decorativos y de ornamentación, y los demás similares aunque no se hayan determinado específicamente, de propiedad del asegurado o por los cuales sea responsable.</t>
  </si>
  <si>
    <t>Equipos eléctricos y electrónicos: 
Equipos y máquinas de oficina: eléctricas o electrónicas, tales como, como de sumar, calcular, de escribir, equipos de computo (computadoras considerados integralmente con todos sus accesorios de computación o procesamiento electrónico de datos, con todos sus accesorios y equipos periféricos, como son: CPU, pantallas, filtros, monitores, mouse, reguladores de voltaje, scanner, plotters, servidores, impresoras; protectores de cheques, fotocopiadoras, electrodomésticos eléctricos y electrónicos, equipos de comunicación e intercomunicación y de fax, relojes de control de personal y de celaduría, redes lógicas, equipos eléctricos y electrónicos de laboratorio (físicos, químicos, eléctricos y contención de líquidos), de ingeniería e investigación y equipos protectores para todos éstos y en general todos.</t>
  </si>
  <si>
    <t>Dineros, monedas, cheques, bonos, obras de arte, artículos preciosos y títulos valores, documentos negociables dentro y fuera de caja fuerte en predios del asegurado. No obstante las exclusiones generales de la póliza, mediante la inclusión de esta cláusula, la compañía asume las indemnizaciones por pérdidas y/o daños de estos bienes dentro y fuera de cofres, cajas fuertes y bóvedas como consecuencia de un siniestro amparado por este seguro.</t>
  </si>
  <si>
    <t>Elementos de almacén e inventarios: elementos de consumo, devolutivos nuevos, recuperables, inservibles, papelería, útiles de oficina, equipos en general, repuestos y demás bienes y/o de almacén, contenidos en las diferentes dependencias de La Entidad, incluido material de empaque y de consumo tales como suministros, lubricantes, aceites, gases, combustibles, productos terminados, elementos de almacén tales como repuestos, herramientas, partes y piezas para maquinaria, dotación para empleados, muestras de los oferentes que envían a la entidad dentro de los procesos de contratación y suministro, entre otros de calzado, vestuario y similares, los cuales estén bajo responsabilidad de la entidad, y en general todo elemento que los Asegurados determinen como existencias o elementos de almacén, aunque no se hayan determinado específicamente, de su propiedad o por los cuales sea responsable.</t>
  </si>
  <si>
    <t>NOTA PARA TODOS LOS RAMOS</t>
  </si>
  <si>
    <t>Los amparos y/o clausulas cuyos textos o alcances no estén definidos en la ficha técnica, operan según clausulado de la compañía de seguros adjudicataria del proceso, sin ir en contravía de las condiciones particularmente solicitadas y ofertadas en el proceso</t>
  </si>
  <si>
    <t>Daños o Perdidas por Actos mal intencionados de terceros AMIT - Terrorismo</t>
  </si>
  <si>
    <t>Daño Interno y Rotura de Maquinaria (Cuando sea aplicable incluyendo Marcas de Fabrica, Fallo en los dispositivos de regulación y control, Fuerza Centrífuga), Siempre y cuando sea derivado de un evento cubierto por la póliza; se extiende a cubrir los daños y/o pérdidas que sufran tubos, válvulas, baterías, rodamientos, filtros, anillos, camisas y pistones, cadenas y cables de acero, bandas de transmisión y transportadoras, rodillos y demás partes bienes o partes que por su uso o naturaleza están expuestos a desgaste, de vida útil corta o cambio frecuente o periódico</t>
  </si>
  <si>
    <t>Daños por fallas en la energía</t>
  </si>
  <si>
    <t>Cobertura para equipos  móviles y portátiles</t>
  </si>
  <si>
    <t>Extensión de la Cobertura para equipos  móviles y portátiles durante su movilización, incluyendo trayecto exterior; ampara eventos cubiertos dentro de la póliza</t>
  </si>
  <si>
    <t>Restitución de títulos valores; para eventos amparados en la póliza</t>
  </si>
  <si>
    <t>Actos de autoridad, excluyendo la confiscación, apropiación, embargos o requisición; La destrucción ordenada por actos de autoridad competente con el fin de prevenir la extensión y aminorar las consecuencias provenientes de la ocurrencia de cualquiera de los riesgos amparados por esta póliza</t>
  </si>
  <si>
    <t>¨  Arbitramento o Cláusula Compromisoria. las diferencias o controversias que ocurrieren entre las partes con motivo de la ejecución, terminación y liquidación del contrato, sean solucionadas por los mecanismos de solución de conflictos contemplados en la Ley, como lo son la transacción, conciliación o amigable composición; en caso de fracasar los mecanismos antes mencionados, El asegurado y la compañía convienen en someter a un tribunal de arbitramento las diferencia que surjan como motivo de la aplicación de las clausulas y condiciones de esta póliza y a no intentar demanda o acción alguna de otra naturaleza. El tribunal tendrá como sede la ciudad de suscripción del contrato y fallará en derecho. Los árbitros serán nombrados siguiendo el procedimiento que para tal fin se establece en el decreto 2279 de 1989 o en la norma que lo reemplace haya estipulado</t>
  </si>
  <si>
    <t>Conocimiento del riesgo previa inspección; La Compañía acepta mediante la presente cláusula que la entidad, le ha brindado la oportunidad para realizar la inspección de los bienes y riesgos a que están sujetos los mismos y el patrimonio del Asegurado, razón por la cual se deja constancia del conocimiento y aceptación de los hechos, circunstancias y, en general, condiciones de los mismos. La compañía se reserva el derecho de llevar a cabo la inspección cuantas veces lo juzgue pertinente.</t>
  </si>
  <si>
    <t>Gastos extraordinarios por tiempo extra, trabajo nocturno, trabajo en días feriados, hasta el 100% de los gastos demostrados; Sublimite combinado de Gastos</t>
  </si>
  <si>
    <t>Gastos para reposición, reconstrucción y/o reinstalación de software, como consecuencia de un evento amparado en la póliza; Sublimite Combinado de Gastos, Incluye cobertura para Software</t>
  </si>
  <si>
    <t>Reconstrucción de archivos: la Compañía indemnizará los gastos y costos en que necesaria y razonablemente incurra el asegurado para obtener, reemplazar o restaurar la información de archivos, documentos y grabaciones perdidas o dañadas a consecuencia de cualquiera de los eventos amparados por la póliza, hasta el 100% de los gastos demostrados. La cobertura se otorga de acuerdo con el sublímite establecido. Sublimite combinado de gastos, sin deducible; Incluye aquellos documentos pendientes por pagar como recibos y formularios</t>
  </si>
  <si>
    <t>Subrogación: Al indemnizar un siniestro la compañía se subroga, por ministerio de la ley y hasta concurrencia de su importe, en los derechos del Asegurado contra las personas responsables del siniestro, no obstante la Compañía renuncia expresamente a ejercer sus derechos de subrogación contra:  
1. Cualquier persona o Entidad que sea un Asegurado bajo la póliza.  
2. Cualquier filial, subsidiaria u operadora del asegurado.  
3. Cualquier miembro de la Junta Directiva o cualquier empleado o dependiente del Asegurado, salvo el caso en que los daños hayan sido causados intencionalmente por ellos.</t>
  </si>
  <si>
    <t>Sistema flotante para mercancías (Almacen, inventario, insumos): la suma asegurada del ítem  "consumibles" representa la  responsabilidad de la compañía por evento y vigencia. El cobro de la prima se realizará sobre el 100% del límite asegurado Durante la vigencia del seguro, el asegurado podrá solicitar a la compañía de seguros el aumento o disminución del límite asegurado y el ajuste en la prima se efectuará a la misma tasa establecida para la póliza.</t>
  </si>
  <si>
    <t>Traslado temporal de bienes y equipos hasta el 10% del valor asegurado: Los bienes amparados por esta póliza de seguros que sean trasladados temporalmente dentro de los establecimientos asegurados o a otros sitios, para reparación, limpieza, renovación, acondicionamiento, revisión, mantenimiento o fines similares, estarán amparados contra los mismos riesgos que figuran en la póliza y sus anexos de acuerdo a sus respectivas condiciones, durante el tiempo que permanezcan en dichos sitios, dentro del territorio de la república de Colombia; durante toda la vigencia de la póliza., incluye permanencia en predios de terceros, aviso 90 días.</t>
  </si>
  <si>
    <t>TABLA DE DEMERITO 
No aplicación de demérito por uso y/o mejora tecnológica, o por cualquier otro concepto para los riesgos de incendio, sustracción y anexos.
Para Rotura de maquinaria
Rango      % Max depreciación Acumulada
0-5 años    0%
5-8 años  1-10%
8-12 años 10-15%
12-15 años 16-20%
&gt;15 años   20%
Equipos Eléctricos - Electrónicos
Rango      % Max depreciación Acumulada
0-7 años    0%
&gt;7 años    15%</t>
  </si>
  <si>
    <t>Responsabilidad civil extracontractual: incluidos perjuicios patrimoniales y extrapatrimoniales, lucro cesante y daños morales</t>
  </si>
  <si>
    <t>Ninguna de las coberturas de la Póliza debe contemplar exclusiones:
Cuando los remolques se encuentren enganchados a un remolcador no asegurado por la presente Póliza.
Transporte del Vehículo asegurado en grúa o en cualquier otro vehículo de transporte de carga sin autorización expresa de la Compañía de Seguros o cuando el Vehículo asegurado remolque a otro vehículo, o cuando el Vehículo asegurado sea remolcado por otro Vehículo.</t>
  </si>
  <si>
    <t>Accidentes Personales para el conductor $ 40.000.000 (Excluye Motocicletas - Ambulancias)</t>
  </si>
  <si>
    <t>Pérdida parcial por daños, incluidos actos terroristas en exceso de la póliza que otorga el gobierno nacional; dentro de las políticas de la aseguradora y sin entrar en conflicto con las demás cláusulas y coberturas pactadas</t>
  </si>
  <si>
    <t>Pérdida parcial o total por hurto o hurto calificado (incluidos actos terroristas) según valores de la guía Fasecolda; dentro de las políticas de la aseguradora y sin entrar en conflicto con las demás cláusulas y coberturas pactadas</t>
  </si>
  <si>
    <t>Reembolso por tiempo en el taller - indemnización: En caso de presentarse una pérdida amparada por daños o por hurto, parcial o total, el asegurado recibirá de la Aseguradora la suma diaria de:
VEHÍCULOS PESADOS: 10 SMDLV,
En el caso de pérdidas parciales, quedando el vehículo a disposición de la aseguradora y/o no se pueda movilizar por sus propios medios, se hará efectiva la liquidación de lucro cesante a partir del onceavo (11) día hábil, contados a partir de la fecha del ingreso del vehículo al taller, que terminarán en el momento de la entrega del vehículo, o aviso por escrito indicando que el vehículo se encuentra debidamente reparado por parte del taller, sin exceder en ningún caso los diez (10) días. El valor máximo indemnizable será de cien (100) S.M.L.D.V.
Para el caso de las pérdidas totales, se hace efectiva la liquidación a partir del día diez (10) hábiles después de la legalización del siniestro y entrega definitiva de los documentos requeridos autorizado por las partes, y terminará cuando se haga efectiva la indemnización o la restitución del vehículo al asegurado, siempre y cuando éste haya cumplido sus obligaciones para obtener la restitución, sin exceder en ningún caso de quince (15) días.
Para efectos de determinar la fecha de inicio de liquidación del reembolso en las pérdidas menores, debe tomarse la última fecha que ocurra entre la fecha de formalización del reclamo y la fecha de entrada al taller del vehículo, siendo necesario que se hubieran cumplido ambas condiciones.
Nota: La indemnización  se realizará mediante reembolso, demostrando la documentación de soporte (facturas) para el respectivo pago - Aplica solo para Vehículos Pesados</t>
  </si>
  <si>
    <t>Autorización de reparaciones en talleres de primera línea según la marca y modelo (máximo 5 años de antigüedad) del vehículo afectado; máximo 3 días hábiles después de formalizar la reclamación, para todos los casos; bajo políticas de la aseguradora y sin entrar en conflicto con las demás cláusulas y coberturas pactadas
Para los vehículos de mayor antigüedad a 5 años, se requiere igualmente autorización máximo en 3 días hábiles para la reparación</t>
  </si>
  <si>
    <t>Gastos de grúa (asistencia en viaje); dentro de las políticas de la aseguradora y sin entrar en conflicto con las demás cláusulas y coberturas pactadas. No aplica para Motocicletas ni la carga de vehículos pesados. El traslado se realizará al lugar de conveniencia del asegurado.</t>
  </si>
  <si>
    <t>Eliminación de la exclusión por pérdidas, daños o perjuicios causados al vehículo, o con el vehículo, en maniobras de cargue y/o descargue; aplica para eventos súbitos e imprevistos</t>
  </si>
  <si>
    <t>Errores, Omisiones e inexactitudes no intencionales, errores involuntarios en las características del vehículo, aviso 90 días al inicio de vigencia</t>
  </si>
  <si>
    <t xml:space="preserve">Primera opción de compra para el asegurado por perdidas totales por daños y hurto del vehículo </t>
  </si>
  <si>
    <t>Reparaciones de los vehículos asegurados en talleres concesionarios autorizados según la marca para modelos de 5 años en adelante</t>
  </si>
  <si>
    <t>Restablecimiento automático del valor asegurado de responsabilidad civil con cobro de prima</t>
  </si>
  <si>
    <t>Servicio de trámite de traspaso; hasta por $ 20.000.000, valor que será descontado en la indemnización del vehículo; no incluye deudas que el asegurado pudiera tener por impuestos, multas, embargos, etc.</t>
  </si>
  <si>
    <t>Amparo automático para equipos y maquinaria adquiridos o recibidos, sean nuevos o usados, bajo cuidado, tenencia, control o custodia, aviso 90 días. sublimite $ 500.000.000; con cobro de prima a prorrata, usando las tasas originalmente contratadas.</t>
  </si>
  <si>
    <t>Amparo automático para equipos y maquinaria que por error u omisión no se hayan informado al inicio del seguro, aviso 90 días contados desde el inicio de la vigencia de la póliza. sublimite $500,000,000; con cobro de prima a prorrata, usando las tasas originalmente contratadas.</t>
  </si>
  <si>
    <t>Ampliación para el aviso de siniestro a 90 días; 10 días para AMIT-HMACCP-Terrorismo</t>
  </si>
  <si>
    <t>Gastos extraordinarios por tiempo extra, trabajo nocturno, trabajo en días feriados, hasta el 100% de los gastos demostrados. Sublimite de Gastos Combinado</t>
  </si>
  <si>
    <t>No aplicación de demérito, en caso de pérdida parcial que afecte los bienes asegurados por la presente póliza, el ajuste de pérdidas parciales se hará sin tener en cuenta el demérito por uso, los deméritos tecnológicos o cualquier otro tipo de deméritos y se tomará como base de indemnización el valor de reposición a nuevo de un equipo de similares características y capacidad. Se otorga para bienes no mayores a 10 años.</t>
  </si>
  <si>
    <t>Opción de reposición o reparación del bien y no indemnización en dinero, bajo políticas de la aseguradora y sin entrar en conflicto con las coberturas y cláusulas aquí pactadas. Aplica para bienes con modelo igual o inferior a 5 años de antigüedad</t>
  </si>
  <si>
    <t>Primera opción de compra del salvamento</t>
  </si>
  <si>
    <t>TABLA DE DEMERITO para pérdidas totales
Rango      % Max depreciación - Max depreciación acumulada
0-10 años    0%
10-15 años  1-10%
15-20 años 11-15%
20-25 años 16-25%
&gt;25 años   25%</t>
  </si>
  <si>
    <t>Índice variable al 5% (Bienes muebles e inmuebles - Contenidos - Reposo - Rotura de Maquinaria), a prorrata</t>
  </si>
  <si>
    <t>Pérdidas por empleados no identificados al 50% del valor asegurado; siempre y cuando las pruebas presentadas permitan tener la certeza de que las pérdidas fueron causadas únicamente por uno o varios empleados/contratistas de la entidad asegurada</t>
  </si>
  <si>
    <t>¨  Definición de personal asegurado trabajador y empleado. El término "trabajador o empleado" y estén bajo el control y dependencia del asegurado, utilizado en la póliza significará:
1) La persona natural que, dentro del desempeño del cargo asegurado, presta su servicio a la Entidad, vinculada a éste mediante contrato de trabajo, orden de trabajo o mediante nombramiento por decreto o resolución.
2) Contratistas bajo la Prestación de Servicios Profesionales para el apoyo a la gestión.
3) Los asesores y consultores que desarrollan funciones en la Entidad.
4) Estudiantes o Practicantes mientras estén prosiguiendo estudios o deberes en los predios de a Entidad.
5) Empleados de seguridad y contratistas y sus empleados, mientras dichos contratistas estén desarrollando servicios temporales para la Entidad.
6) Los trabajadores suministrados por compañías especializadas para desarrollar trabajos propios del asegurado y bajo supervisión en cualquiera de las oficinas o predios de la Entidad.
7) Cualquier persona o compañía empleada por el asegurado para prestar servicios profesionales en cualquier rama de su especialidad mientras estan prestando servicios a la Entidad.</t>
  </si>
  <si>
    <t>¨  Gastos extraordinarios por tiempo extra, trabajo nocturno, trabajo en días feriados, Sublimite combinado de gastos</t>
  </si>
  <si>
    <t>Reclamación directa; siempre y cuando se demuestre la ocurrencia y cuantía; Se entiende causado el siniestro: cuando se trate de pérdidas ocasionadas por delitos contra la administración pública o en alcances que se liquiden en juicios de cuentas, por incumplimiento de las disposiciones legales o reglamentarias, que impliquen menoscabo de los fondos o bienes del asegurado, en el momento mismo en que el empleado cometió el hecho dañoso (Ocurrido en la vigencia), sin embargo el término prescriptivo ordinario sólo principiará a contarse cuando la Entidad asegurada por si o por medio de sus agentes, descubra la pérdida. Si después de pagado el siniestro el empleado fuere exonerado de responsabilidad penal, el asegurador tendrá derecho a que el asegurado le reintegre el valor de la indemnización recibida, en la proporción que cobije la exoneración.</t>
  </si>
  <si>
    <t>Alimentos y bebidas; Se ampara la responsabilidad civil que sea imputable al asegurado como consecuencia de daños o lesiones a terceros ocasionados únicamente por los productos suministrados por el asegurado. Los riesgos de daños procedentes de entregas y suministros que hayan sido efectuados con anterioridad al inicio de vigencia de la presente póliza no serán objeto de la cobertura de este seguro. Cuando haya varios daños derivados de la misma o igual causa, se considerarán como ocurridos en el momento en que el primero de dichos acontecimientos haya tenido lugar con independencia de su ocurrencia real. Opera en Exceso de la RCE de los contratistas y/o proveedores que lo suministran (en caso de ser requerida por la entidad)</t>
  </si>
  <si>
    <t>Daños y hurto de vehículos de terceros y funcionarios en predios del asegurado sublímite 30% valor asegurado, opera en exceso de las pólizas propias de los vehículos</t>
  </si>
  <si>
    <t>Daños y lesiones que se causen a bienes y a terceros durante la realización de algún evento, capacitación, conferencia, etc., organizada por la entidad. Durante la vigencia de la póliza</t>
  </si>
  <si>
    <t>Gastos médicos (incluye traslado de víctimas) Sublimite de 20% persona / 50% valor asegurado vigencia; opera por reembolso; sin aplicación de deducible; Este amparo se entiende como aquellos gastos médicos razonables que se causen por concepto de primeros auxilios inmediatos, servicios médicos, quirúrgicos, de ambulancia, de hospital, de enfermedades y drogas, como consecuencia de lesiones corporales producidas a terceros en desarrollo de las actividades específicamente amparadas bajo las condiciones particulares de la presente póliza en que se incurran hasta 60 días calendarios siguientes al hecho externo imputable al asegurado, incluye personal del asegurado. El amparo que mediante esta sección se otorga es independiente del de Responsabilidad y por consiguiente, los pagos que por dicho concepto se realizan, en ningún caso pueden ser interpretados como aceptación tácita de responsabilidad.</t>
  </si>
  <si>
    <t>Propietarios, arrendatarios y poseedores al 100% del valor asegurado.</t>
  </si>
  <si>
    <t>Responsabilidad civil derivada de montajes, construcciones y obras civiles para el mantenimiento, reparación o ampliación de predios. Sublimite 20% evento/50% vigencia; excluye ALOP y errores de diseño</t>
  </si>
  <si>
    <t>Responsabilidad civil de vehículos propios y no propios, Sublimite 20% evento/50% vigencia, opera en exceso de las pólizas automóviles que tengan los vehículos (incluyendo SOAT), incluidos los vehículos de los funcionarios en desarrollo de actividades para el asegurado</t>
  </si>
  <si>
    <t>Responsabilidad Civil Productos (o trabajos o servicios) terminados, sublimite 20% evento/50% vigencia; daños materiales o personales causados por: Productos fabricados, entregados y suministrados o Trabajos o servicios ejecutados dentro o fuera de los predios asegurados durante la vigencia de la póliza por el asegurado en el giro normal de sus actividades. Se entiende por productos, trabajos o servicios objeto de este seguro, aquellos sobre los cuales el asegurado definitivamente haya perdido el control físico después de la entrega, el suministro o la ejecución.</t>
  </si>
  <si>
    <t>Responsabilidad civil derivada del transporte y manipulación de mercancías, únicamente si tiene que ver con la actividad del asegurado (incluyendo materiales azarosos y combustibles). Este amparo se limita a cubrir los daños que se cause a terceros durante el transporte y manipulación, queda excluido cualquier daño a la mercancía manipulada y/o transportada y al vehículo transportador. Incluye materiales azarosos siempre y cuando sean utilizados para la actividad asegurada, se incluye el cargue y descargue, se excluye daños a la carga y al vehículo transportador, opera en exceso de las pólizas obligatorias que pueda tener el asegurado para el desarrollo de dicha actividad, en caso de contar con póliza opera en exceso de los montos establecidos en el decreto reglamentario que regula la materia</t>
  </si>
  <si>
    <t>No aplicación de deducible (Límite Agregado de Indemnización). Para cualquier daño y/o pérdida cuyo valor, individualmente considerada por caso, no sea superior a la suma de $3.000.000; No aplicarán deducibles, con un límite agregado de $10.000.000. Una vez alcanzado este límite con estas pérdidas, se aplicarán los deducibles previstos en la póliza.</t>
  </si>
  <si>
    <t>* Los siguientes sublímites de honorarios profesionales de abogados, operan, pero no limitan, bajo la modalidad Persona / Proceso:
Procesos de Investigaciones Preliminares. Según tipo de proceso:
·         Definición para Procesos Fiscales. Ley 610 de 2000.La investigación preliminar para este tipo de procesos es la fase de instrucción comprendida entre la iniciación de una investigación de oficio, por solicitud de las entidades vigiladas, o por denuncias o quejas presentadas por cualquier persona u organización ciudadana, hasta antes de abrirse formalmente el proceso (Artículo 39)
·         Definición para Procesos Disciplinarios. Ley 1952 de 2019 (Código Único Disciplinario). La investigación preliminar para este tipo de procesos es la fase de instrucción iniciada en caso de duda sobre la procedencia de la investigación disciplinaria, cuyo objeto es verificar la ocurrencia de la conducta, determinar si es constitutiva de falta disciplinaria o si se ha actuado al amparo de una causal de exclusión de la responsabilidad. (Artículo 150)
·         Definición para Procesos Penales. Sistema Inquisitivo (Ley 600 de 2000). Toda la etapa de investigación previa (Art. 322 y s.s.) adelantada por la Fiscalía de acuerdo con el procedimiento establecido hasta antes del auto de formulación de imputación (Art. 331 y s.s.) Sistema Acusatorio (Ley 906 de 2004). Toda la etapa de instrucción adelantada por la Fiscalía de acuerdo con el procedimiento establecido para el sistema penal acusatorio hasta antes del auto de formulación de imputación (Art. 286 y s.s.)
·         Definición para Procesos ante Otros Organismos. Toda la etapa de investigación preliminar adelantada contra un servidor público y/o funcionario con responsabilidades similares, adelantada por un organismo oficial, antes de que exista decisión de vinculación definitiva a un proceso.
·         Definición para Procesos Civiles. De acuerdo con la Ley 678 de 2001. Todas las actuaciones tendientes a definir la procedencia de la acción de repetición o llamamiento en garantía con fines de repetición, iniciada por el comité de conciliaciones de la respectiva entidad en arreglo a lo establecido por el artículo 4 de la Ley 678 de 2001, reglamentaria del artículo 90 de la C.N.
La compañía de seguros no podrá realizar acuerdos conciliatorios sin el consentimiento escrito del funcionario asegurado.</t>
  </si>
  <si>
    <t>·         Definición para Procesos Verbales Sumarios en lo disciplinario
De conformidad con lo establecido por el Código Único Disciplinario – LEY 1952 DE 2019, Ley 1474 de 201 ESTATUTO ANTICORRUPCIÓN, el procedimiento verbal se adelantará contra los Servidores públicos en los que el sujeto disciplinable sea sorprendido en el momento de la comisión de la falta o con elementos, efectos o instrumentos que provengan de la ejecución de la conducta, cuando haya confesión y en todo caso cuando la falta sea leve. También se aplicará el procedimiento verbal para las faltas gravísimas contempladas en el artículo 48 Numerales:
2, 4, 17, 18, 19, 20, 21, 22, 23, 32, 33, 35, 36, 39, 46, 47, 48, 52, 54, 55, 56, 57, 58, 59 y 65 de la Ley 734 de 2002.
De conformidad con lo establecido por el artículo 175 del Código Único Disciplinario- Ley 734 de 2002, modificado por el artículo 58 de la Ley 1474 de 2011- Estatuto Anticorrupción- el Procedimiento verbal Disciplinario comienza con el auto que ordenará adelantar proceso verbal y citar a audiencia al posible responsable y concluye con la decisión notificada en estrados una vez surtida la audiencia la práctica de pruebas y la presentación de alegatos de conclusión.
La defensa de este proceso incluirá la interposición de los recursos establecidos por el artículo 180 de la Ley 734 de 2002- modificado por el artículo 59 de la Ley 1474 de 2011- Estatuto Anticorrupción-</t>
  </si>
  <si>
    <t>Otros costos procesales, incluyendo Cauciones judiciales. Se amparan otros costos procesales según la definición jurídica, incluidas cauciones judiciales y agencias en derecho, diferentes a honorarios profesionales de abogados, en que deban incurrir los asegurados dentro de los respectivos procesos. Sublímite Aplicable: 
$10.000.000 evento / $40,000,000 vigencia, estos hacen parte del sublímite establecido para el amparo de Gastos de defensa
Para la constitución de las cauciones se tendrá una tasa máxima del 12%. No obstante, la aseguradora no estará obligada a constituir dicha caución; se cubre el costo de las cauciones judiciales mas no la expedición de estas</t>
  </si>
  <si>
    <t>Gastos y costas judiciales por honorarios profesionales en reclamaciones que se generen con ocasión de citaciones a audiencias de conciliación extrajudicial ante la autoridad judicial o entes debidamente facultados para celebrarlas. $1.000.000 evento / $2,000,000 vigencia, hace parte del sublímite establecido para el amparo de Gastos de defensa; el amparo se dará cuando en la investigación se tenga identificado alguno de los cargos o funcionarios asegurados</t>
  </si>
  <si>
    <t>* SISTEMA CLAIM MADE:
La presente póliza otorga cobertura para los procesos y/o investigaciones iniciados contra los funcionarios asegurados, siempre que hayan sido notificadas a los funcionarios asegurados y/o a la entidad tomadora/beneficiaria dentro de la vigencia de la póliza, por hechos ocurridos dentro de la vigencia o del periodo de retroactividad otorgado por la compañía de seguros.
Los hallazgos o circunstancias en averiguación que no individualicen ningún funcionario o cargo asegurado no se considerarán, para efectos de la póliza, como hechos conocidos que puedan dar lugar a una reclamación
aplicable bajo el presente seguro sino hasta el momento que sea vinculado el funcionario(s) formalmente a alguna investigación o indagación preliminar. En consecuencia, en caso de que estos hechos se materialicen posteriormente en una reclamación, no se consideraran hechos excluidos aun cuando no hubiesen sido reportados a la aseguradora. Así mismo queda expresamente acordado y convenido que la aseguradora acepta bajo los mismos términos, las condiciones del sistema de cobertura aquí definidas y en caso de existencia de textos, cláusulas o condiciones contenidas en la propuesta o indicadas en el ejemplar de las condiciones generales de la póliza u otro documento, en contradicción con lo dispuesto en esta cláusula, se entenderán por no escritas 
Queda entendido y acordado que se excluyen los procesos, investigaciones y/o reclamos notificados a los funcionarios y/o la entidad, previo al inicio de la vigencia y aquellos previamente notificados y/o reclamados a una póliza anterior.</t>
  </si>
  <si>
    <t>EXCLUSIÓN – ENFERMEDAD TRANSMISIBLE
Esta Póliza no aplica a: Enfermedad Transmisible “Lesión Personal” o “Daño Material” surgido de una transmisión real o presunta de una enfermedad transmisible, incluyendo, pero sin limitarse al Nuevo Coronavirus en cualquier forma de cualquier origen.
Esta exclusión aplica aun si los reclamos contra cualquier asegurado alegan negligencia u otra conducta indebida en:
a. La supervisión, contratación, empleo, entrenamiento o monitoreo de otros que puedan estar infectados y propagar una enfermedad transmisible;
b. Las pruebas para una enfermedad transmisible;
c. Falla en prevenir la propagación de la enfermedad; o
d. Falla en el reporte de la enfermedad a las autoridades;
e. La aplicación de cualquier ley u orden la cual el asegurado estaba legalmente obligado a cumplir antes o en cualquier momento de la propagación real de la Enfermedad Transmisible.
Esta Póliza excluye también cualquier responsabilidad, gasto de cualquier tipo, daños, demandas, reclamos o pérdidas,
(i) surgidos directa o indirectamente de cualquier temor o amenaza (ya sea real o percibida) del Nuevo Coronavirus (Covid-19) o cualquier variación mutante del mismo
(ii) directa o indirectamente causados por, resultantes de o en conexión con cualquier acción tomada para controlar, prevenir, suprimir o de alguna manera relacionada a cualquier brote del Nuevo Coronavirus (Covid-19) o cualquier variación mutante del mismo
(iii) causados directa o indirectamente por la imposición de cuarentena o restricción en el movimiento de gente o animales, por cualquier ente o agencia nacional o internacional en relación con un brote del Nuevo Coronavirus (Covid-19) o cualquier variación mutante del mismo.
(iv) causados directa o indirectamente por un aviso o advertencia de viaje emitida por un ente o agencia nacional o internacional de cualquier tipo en relación con un brote del Nuevo Coronavirus (Covid-19) o una variación mutante del mismo y respecto a (ii) y (iv) cualquier temor o amenaza del mismo (ya sea real o percibida).
Para los propósitos de esta exclusión Enfermedad Transmisible significa: Una enfermedad que se propaga de una persona a otra ya sea por transmisión directa o indirecta de una bacteria o virus entre el portador y la persona infectada, o a través de un vector, tal como comida contaminada por el portador y consumido por la persona infectada.</t>
  </si>
  <si>
    <t>Modificación en las leyes existentes o introducción de nueva legislación. La presente póliza otorgará cobertura a los Asegurados, frente a la modificación en las leyes existentes o la introducción de nueva legislación en materia penal, disciplinaria o fiscal, sujeto a que las investigaciones o procesos que sean iniciados en virtud de dichas modificaciones legislativas, tengan como finalidad imputar responsabilidad a los Asegurados, por acciones u omisiones no dolosas cometidas en calidad de servidores públicos, con ocasión de las funciones propias del cargo Asegurado.</t>
  </si>
  <si>
    <t>Gastos de Defensa para las imputaciones por injuria y calumnia. $5,000,000 evento / $30,000,000 vigencia, este amparo operará por reembolso en la medida en que el procesado sea absuelto y el valor asegurado pactado para este amparo, hace parte del sublímite establecido para el amparo de Gastos de defensa, no en adición a este ni al límite asegurado</t>
  </si>
  <si>
    <t>Gastos y costas judiciales por honorarios profesionales en que incurran los funcionarios para ejercer su defensa, en cualquier indagación y/o investigación y/o proceso y/o actuación extraprocesal adelantadas por Órganos u Oficinas de Control Interno. $5,000,000 evento / $30,000,000 vigencia, hace parte del sublímite establecido para el amparo de Gastos de defensa; el amparo se dará cuando en la investigación se tenga identificado alguno de los cargos o funcionarios asegurados</t>
  </si>
  <si>
    <t>* INCAPACIDAD TOTAL Y PERMANENTE, BENEFICIOS DE DESMEMBRACIÓN: el futuro contratista deberá pagar la suma estipulada en el eventual caso que ocasione la incapacidad total y/o permanente, desmembración sufrida (operará con los porcentajes establecidos por el clausulado y políticas de la entidad). 100% cobertura. El riesgo de incapacidad total y permanente, que al ser calificada de acuerdo con los criterios establecidos en el manual único de calificación de invalidez (decreto 1507 de 2014, o aquel vigente al momento de la calificación de la invalidez) sea igual o superior al 50% de la pérdida de la capacidad laboral, siempre y cuando el evento generador y la fecha de estructuración de la misma se produzcan dentro de la vigencia de la póliza</t>
  </si>
  <si>
    <t>Extensión de amparo a muerte presunta por desaparición, siempre y cuando sea declarado por el ente correspondiente, bajo el cumplimiento de los requisitos del artículo 97 del código civil y previa constitución de la caución consagrada en el art. 1145 del Código de Comercio. La aseguradora pagará con la presentación del fallo ejecutoriado. Para efecto de la fecha de ocurrencia del siniestro ésta corresponderá a la fecha de declaratoria de muerte del asegurado fijada por el juez, de acuerdo con el aviso presentado ante la autoridad competente</t>
  </si>
  <si>
    <t>TOTAL ARTÍCULOS ESPECIALES - INSTRUMENTOS</t>
  </si>
  <si>
    <t>Amparo automático de nuevos vehículos cero (0) kilómetros, hasta $300,000,000 y 90 días de aviso. Con cobro de prima a prorrata, con las tasas contratadas.</t>
  </si>
  <si>
    <t>Índice variable al 5%; a prorrata</t>
  </si>
  <si>
    <t>* Se incluye la renovación de los SOAT con vencimiento 2027, se informará a la aseguradora adjudicataria cuando se realizará la emisión</t>
  </si>
  <si>
    <t>N.A.</t>
  </si>
  <si>
    <t>MUNICIPIO DE VILLETA</t>
  </si>
  <si>
    <t>VILLETA</t>
  </si>
  <si>
    <t>TOMADOR/ ASEGURADO/ BENEFICIARIO: MUNICIPIO DE VILLETA</t>
  </si>
  <si>
    <t xml:space="preserve">Alcaldía municipal de Villeta </t>
  </si>
  <si>
    <t xml:space="preserve">centro de itg ciudadana -construccion </t>
  </si>
  <si>
    <t>C7 k2-construccion</t>
  </si>
  <si>
    <t>K8 C4 - construccion   CENTRAL DE ABASTO</t>
  </si>
  <si>
    <t>K8 C4 -  zonas duras -  CENTRAL DE ABASTOS</t>
  </si>
  <si>
    <t>C4 K7 55 - construccion GALERIA DE LAS CARNES</t>
  </si>
  <si>
    <t xml:space="preserve">C4 K7 55- cobertizos y remadas </t>
  </si>
  <si>
    <t>C4 K7 71 - construccion PLAZOLETA DE LAS COMIDAS</t>
  </si>
  <si>
    <t>C4 K7 93 - construcciom BOD. CENTRAL DE ABASTOS</t>
  </si>
  <si>
    <t>Total plaza de mercado</t>
  </si>
  <si>
    <t>C4 5 K5 6 - zd  PARQUE PRINCIPAL</t>
  </si>
  <si>
    <t>instituto de promocion social - construccion - jardin infantil</t>
  </si>
  <si>
    <t>instituto de promocion social - zonas duras . Jardin infantil</t>
  </si>
  <si>
    <t xml:space="preserve">palacio de justicia - construccion </t>
  </si>
  <si>
    <t>escuela guillermo valencia - construccion</t>
  </si>
  <si>
    <t xml:space="preserve">escuela guillermo valencia - zonas duras </t>
  </si>
  <si>
    <t xml:space="preserve">IED policarpa salabarrieta - construccion </t>
  </si>
  <si>
    <t xml:space="preserve">IED policarpa salabarrieta - zonas duras </t>
  </si>
  <si>
    <t xml:space="preserve">casa de la cultura - construccion </t>
  </si>
  <si>
    <t>concha acustica instituto de turismo - cont</t>
  </si>
  <si>
    <t>concha acustica e instituto de turismo- zdur</t>
  </si>
  <si>
    <t>estacion de bomberos - costruccion</t>
  </si>
  <si>
    <t>estacion de bomberos - zona dura</t>
  </si>
  <si>
    <t>Lo 25 Mz D JARDIN INFANTIL - construccion - BARRIO OBRERO</t>
  </si>
  <si>
    <t>instituto promicon social - construccion ESCUELA BARRIO OBRERO</t>
  </si>
  <si>
    <t>salon comunal barrio popular OBRERO - costruccion</t>
  </si>
  <si>
    <t>salon comunal barrio popular OBRERO - zonas duras</t>
  </si>
  <si>
    <t>instituto de promocion social - construccion ESCUELA CAYUNDA</t>
  </si>
  <si>
    <t>instituto de promocion social - zonas duras ESCUELA CAYUNDA</t>
  </si>
  <si>
    <t>D1 1 56 72 - construccionESCUELA SAN CAYETANO</t>
  </si>
  <si>
    <t>D1 1 56 72 - zonas durasESCUELA SAN CAYETANO</t>
  </si>
  <si>
    <t>C1A K4A ESTE - construccion</t>
  </si>
  <si>
    <t xml:space="preserve">C1A K4A ESTE - zonas duras </t>
  </si>
  <si>
    <t>MZ C LO 77 salon comunal - construccion BARRIO EL TOPACIO</t>
  </si>
  <si>
    <t>MZ C LO 78 - construccion EL TOPACIO</t>
  </si>
  <si>
    <t xml:space="preserve">C7A 3A 56 (antiguo matadero) - construccion </t>
  </si>
  <si>
    <t xml:space="preserve">C7A 3A 56 (antiguo matadero) - zonas duras </t>
  </si>
  <si>
    <t>K4E 9 247 EL TABOR- construccion</t>
  </si>
  <si>
    <t>K8 D1 - construccion ESTADIO MUNICIPAL</t>
  </si>
  <si>
    <t>K8 D1 - coliseo</t>
  </si>
  <si>
    <t xml:space="preserve">K9 6 S 292 In 1 - zonas duras </t>
  </si>
  <si>
    <t>PISCINA MUNICIPAL - construccion</t>
  </si>
  <si>
    <t xml:space="preserve">PISCINA MUNICIPAL - zonas duras </t>
  </si>
  <si>
    <t>PISCINA MUNICIPAL - piscina</t>
  </si>
  <si>
    <t>C12 1 11- construccion</t>
  </si>
  <si>
    <t>C12 1 11 - zonas duras</t>
  </si>
  <si>
    <t xml:space="preserve">K4 2 26 - construccion </t>
  </si>
  <si>
    <t>K5B E 1C 19 C 1D 5 40E (sc) - construccion</t>
  </si>
  <si>
    <t>cancha de futbol - cerramiento - BARRIO SAN JUANITO</t>
  </si>
  <si>
    <t>C1 S 1 231 (polideportivo) - zonas duras</t>
  </si>
  <si>
    <t>K8 4 59 C 1 8 (polideportivo) - zonas duras</t>
  </si>
  <si>
    <t>K10 C3SUR (polideportivo) - zonas duras</t>
  </si>
  <si>
    <t>parque infantil acuarela rio - D1 11 110</t>
  </si>
  <si>
    <t>ESCUELA LA ESMERALDA-CONSTRUCCIÓN</t>
  </si>
  <si>
    <t>ESCUELA LA ESMERALDA-CANCHA MULTIPLE</t>
  </si>
  <si>
    <t>CENTRO DE SALUD SALON COMUNAL LA ESMERALDA-CONSTRUCCIÓN</t>
  </si>
  <si>
    <t xml:space="preserve"> LOTE ESCUELA PALERMO.CONSTRUCCIÓN</t>
  </si>
  <si>
    <t>ESCUELA SAN ISIDRO-CONSTRUCCIÓN</t>
  </si>
  <si>
    <t>ESCUELA SAN ISIDRO-CANCHA MULTIPLE</t>
  </si>
  <si>
    <t>ESCUELA SAN MATEO-CONSTRUCCIÓN 1</t>
  </si>
  <si>
    <t>ESCUELA SAN MATEO-CONSTRUCCIÓN 2</t>
  </si>
  <si>
    <t>ESCUELA SAN MATEO-CANCHA MULTIPLE</t>
  </si>
  <si>
    <t>ESCUELA DE SALITRE BLANCO-CONSTRUCCIÓN</t>
  </si>
  <si>
    <t>SALÓN COMUNAL SALITRE BLANCO BAJO-CONSTRUCCIÓN</t>
  </si>
  <si>
    <t>LOTE RURAL SALITRE BLANCO-ZONAS DURAS</t>
  </si>
  <si>
    <t>ESCUELA SALITRE NEGRO-CONSTRUCCIÓN</t>
  </si>
  <si>
    <t>ESCUELA SALITRE NEGRO-ZONA DURA</t>
  </si>
  <si>
    <t>ESCUELA SALITRE NEGRO-CANCHA MULTIPLE</t>
  </si>
  <si>
    <t>ESCUELA QUEDBRADA HONDA-CONSTRUCCIÓN</t>
  </si>
  <si>
    <t>ESCUELA QUEDBRADA HONDA-CANCHA MULTIPLE</t>
  </si>
  <si>
    <t>ACUEDUCTO QUEBRADA HONDA-CONSTRUCCIÓN</t>
  </si>
  <si>
    <t>ESCUELA CHORRILLO-CONSTRUCCIÓN</t>
  </si>
  <si>
    <t>ESCUELA CHORRILLO-CANCHA MULTIPLE</t>
  </si>
  <si>
    <t>ESCUELA RURAL LA MASATA-CONSTRUCCIÓN</t>
  </si>
  <si>
    <t>ESCUELA RURAL LA MASATA-CANCHA MULTIPLE</t>
  </si>
  <si>
    <t>LOTE RURAL TANQUE ACEMITO-ZONAS DURAS</t>
  </si>
  <si>
    <t>ESCUELA PAYANDE-CONSTRUCCIÓN</t>
  </si>
  <si>
    <t>ESCUELA PAYANDE-CANCHA MULTIPLE</t>
  </si>
  <si>
    <t>EL ZAPOTE ESCUELA DE PUERTO GRANDE-CONSTRUCCIÓN</t>
  </si>
  <si>
    <t>EL ZAPOTE ESCUELA DE PUERTO GRANDE-CANCHA MULTIPLE</t>
  </si>
  <si>
    <t>ESCUELA SANTA ISABEL-CONSTRUCCIÓN</t>
  </si>
  <si>
    <t>ESCUELA SANTA ISABEL-CANCHA MULTIPLE</t>
  </si>
  <si>
    <t>ESCUELA EL HIGUERON-CONSTRUCCIÓN</t>
  </si>
  <si>
    <t>ESCUELA EL HIGUERON-CANCHA MULTIPLE</t>
  </si>
  <si>
    <t>ESCUELA ALTO DE PAJAS-CONSTRUCCIÓN</t>
  </si>
  <si>
    <t>ESCUELA ALTO DE PAJAS-ZONA DURA</t>
  </si>
  <si>
    <t>ESCUELA RURAL MANI-CONSTRUCCIÓN</t>
  </si>
  <si>
    <t>ESCUELA RURAL MANI-CANCHA MULTIPLE</t>
  </si>
  <si>
    <t>ESCUELA ILO GRANDE-CONSTRUCCIÓN</t>
  </si>
  <si>
    <t>ESCUELA ILO GRANDE-CANCHA MULTIPLE</t>
  </si>
  <si>
    <t>INSPECCIÓN VEREDA ILO GRANDE-CONSTRUCCIÓN</t>
  </si>
  <si>
    <t>ESCUELA BAISAL-CPNSTRUCCION</t>
  </si>
  <si>
    <t>ESCUELA BAISAL-CANCHA MULTIPLE</t>
  </si>
  <si>
    <t>ESCUELA DE RIO DULCE-CONSTRUCCIÓN</t>
  </si>
  <si>
    <t>ESCUELA DE RIO DULCE-CANCHA MULTIPLE</t>
  </si>
  <si>
    <t>ESCUELA CONCENTRACIÓN MAVE-CONSTRUCCIÓN</t>
  </si>
  <si>
    <t>ESCUELA CONCENTRACIÓN MAVE-CANCHA MULTIPLE</t>
  </si>
  <si>
    <t>CENTRO DE SALUD MAVE-CONSTRUCCIÓN</t>
  </si>
  <si>
    <t>ESCUELA ALTO DE TORRES-CONSTRUCCIÓN</t>
  </si>
  <si>
    <t>ESCUELA ALTO DE TORRES-CANCHA MULTIPLE</t>
  </si>
  <si>
    <t>ENRAMADA COMUNITARIA ILO GRANDE-CONSTRUCCIÓN</t>
  </si>
  <si>
    <t>ESCUELA DEL PUENTE-CONSTRUCCIÓN</t>
  </si>
  <si>
    <t>ESCUELA DEL PUENTE-ZONAS DURAS</t>
  </si>
  <si>
    <t>TANQUE VEREDA MAVE.CONSTRUCCIÓN</t>
  </si>
  <si>
    <t xml:space="preserve"> (C4 K6)</t>
  </si>
  <si>
    <t xml:space="preserve">manzana g arenas del rio </t>
  </si>
  <si>
    <t>C7 k2</t>
  </si>
  <si>
    <t>K8 C4</t>
  </si>
  <si>
    <t xml:space="preserve">C4 K7 55 </t>
  </si>
  <si>
    <t>C4 K7 71</t>
  </si>
  <si>
    <t>C4 K7 93</t>
  </si>
  <si>
    <t>C4 5 K5 6</t>
  </si>
  <si>
    <t xml:space="preserve">barrio centro </t>
  </si>
  <si>
    <t>C6 8 92C 6 8 90</t>
  </si>
  <si>
    <t>C7 KR 10</t>
  </si>
  <si>
    <t>barrio recreo</t>
  </si>
  <si>
    <t xml:space="preserve">K9 7 163 </t>
  </si>
  <si>
    <t>trv1#2-01</t>
  </si>
  <si>
    <t>Lo 25 Mz D</t>
  </si>
  <si>
    <t xml:space="preserve">Lo 18 Mz C </t>
  </si>
  <si>
    <t>barrio popular</t>
  </si>
  <si>
    <t>C2A 14 12</t>
  </si>
  <si>
    <t>D1 1 56 72</t>
  </si>
  <si>
    <t>C1A K4A ESTE</t>
  </si>
  <si>
    <t>MZ C LO 77</t>
  </si>
  <si>
    <t>MZ C LO 78</t>
  </si>
  <si>
    <t>C7A 3A 56</t>
  </si>
  <si>
    <t xml:space="preserve">K4E 9 247 </t>
  </si>
  <si>
    <t>K8 D1</t>
  </si>
  <si>
    <t>K9 6 S 292 In 1</t>
  </si>
  <si>
    <t xml:space="preserve">bello horizonte </t>
  </si>
  <si>
    <t>C12 1 11</t>
  </si>
  <si>
    <t xml:space="preserve">K4 2 26 </t>
  </si>
  <si>
    <t>K5B E 1C 19 C 1D 5 40E</t>
  </si>
  <si>
    <t>kr6 este calle 1 A.</t>
  </si>
  <si>
    <t>C1 S 1 231</t>
  </si>
  <si>
    <t xml:space="preserve">K8 4 59 C 1 8 </t>
  </si>
  <si>
    <t>K10 C3SUR</t>
  </si>
  <si>
    <t>D1 11 110</t>
  </si>
  <si>
    <t>VEREDA ESMERALDA</t>
  </si>
  <si>
    <t>VEREDA PALERMO</t>
  </si>
  <si>
    <t>VEREDA SAN ISIDRO</t>
  </si>
  <si>
    <t>VEREDA SAN MATEO</t>
  </si>
  <si>
    <t>VEREDA SALITRE BLANCO</t>
  </si>
  <si>
    <t>VEREDA SALITRE BLANCO BAJO</t>
  </si>
  <si>
    <t>VEREDA SALITRE NEGRO</t>
  </si>
  <si>
    <t>VEREDA QUEBRADA HONDA</t>
  </si>
  <si>
    <t>VEREDA CHORRILLO</t>
  </si>
  <si>
    <t>ESCUELA RURAL LA MASATA</t>
  </si>
  <si>
    <t>LOTE RURAL TANQUE ACEMITO</t>
  </si>
  <si>
    <t xml:space="preserve">VEREDA PAYANDE </t>
  </si>
  <si>
    <t>VEREDA PUERTO GRANDE</t>
  </si>
  <si>
    <t>VEREDA SANTA ISABEL</t>
  </si>
  <si>
    <t>VEREDA EL HIGUERON</t>
  </si>
  <si>
    <t>VEREDA ALTO DE PAJAS</t>
  </si>
  <si>
    <t>VEREDA MANI</t>
  </si>
  <si>
    <t>VEREDA ILO GRANDE</t>
  </si>
  <si>
    <t>VEREDA BALSAL</t>
  </si>
  <si>
    <t>VEREDA RIO DULCE</t>
  </si>
  <si>
    <t>VEREDA MAVE</t>
  </si>
  <si>
    <t>VEREDA ALTO DE TORRES</t>
  </si>
  <si>
    <t>C2 K2 21 ESCUELA RURAL EL PUENTE</t>
  </si>
  <si>
    <t>200 ml</t>
  </si>
  <si>
    <t>ÁREA CONSTRUIDA M2</t>
  </si>
  <si>
    <t>INSTRUMENTOS</t>
  </si>
  <si>
    <t>MERCANCÍA EN ALMACEN</t>
  </si>
  <si>
    <t>MUEBLES Y ENSERES - ALMACEN</t>
  </si>
  <si>
    <t>EQUIPO DE LABORATORIO - SUSTRACCIÓN TODO RIESGO</t>
  </si>
  <si>
    <t>Licencias - Software</t>
  </si>
  <si>
    <t xml:space="preserve">CHEVROLET </t>
  </si>
  <si>
    <t xml:space="preserve">C70 149 MEC DSL </t>
  </si>
  <si>
    <t xml:space="preserve">VOLQUETA </t>
  </si>
  <si>
    <t>CAVALlER 2.8 AT 2800</t>
  </si>
  <si>
    <t xml:space="preserve">AUTOMOVIL </t>
  </si>
  <si>
    <t>4700 236 DT 466, 12 TONELADAS</t>
  </si>
  <si>
    <t>XR 125L MT 125CC</t>
  </si>
  <si>
    <t xml:space="preserve">MOTOCICLETA </t>
  </si>
  <si>
    <t>OIO028</t>
  </si>
  <si>
    <t xml:space="preserve">BCA465 </t>
  </si>
  <si>
    <t>OIK031</t>
  </si>
  <si>
    <t>LUE38C</t>
  </si>
  <si>
    <t>LUE40C</t>
  </si>
  <si>
    <t xml:space="preserve">TOYOTA </t>
  </si>
  <si>
    <t xml:space="preserve">DAIHATSU </t>
  </si>
  <si>
    <t>FORD</t>
  </si>
  <si>
    <t xml:space="preserve">YAMAHA </t>
  </si>
  <si>
    <t xml:space="preserve">BAJAJ </t>
  </si>
  <si>
    <t>PRADO LC 90 SUMO 2.700cc 3 PUERTAS</t>
  </si>
  <si>
    <t>PRADO 2982 CC</t>
  </si>
  <si>
    <t>HILUX</t>
  </si>
  <si>
    <t>F 20</t>
  </si>
  <si>
    <t>F-350 5800cc 4X2</t>
  </si>
  <si>
    <t xml:space="preserve">FC 9J </t>
  </si>
  <si>
    <t>CHR 72</t>
  </si>
  <si>
    <t>XTZ125</t>
  </si>
  <si>
    <t>KLX 150</t>
  </si>
  <si>
    <t>XR125L</t>
  </si>
  <si>
    <t xml:space="preserve">XTZ150 </t>
  </si>
  <si>
    <t>XR150L E3 149CC</t>
  </si>
  <si>
    <t xml:space="preserve">CAMPERO </t>
  </si>
  <si>
    <t>BUSETON</t>
  </si>
  <si>
    <t>BUS 35 PASAJ</t>
  </si>
  <si>
    <t>OIK062</t>
  </si>
  <si>
    <t>OSD459</t>
  </si>
  <si>
    <t>OIK084</t>
  </si>
  <si>
    <t>OIJ012</t>
  </si>
  <si>
    <t>KPP767</t>
  </si>
  <si>
    <t>OIK017</t>
  </si>
  <si>
    <t>SVM118</t>
  </si>
  <si>
    <t>OJZ514</t>
  </si>
  <si>
    <t>OIK078</t>
  </si>
  <si>
    <t>LKW02C</t>
  </si>
  <si>
    <t>LUE31C</t>
  </si>
  <si>
    <t>LUE32C</t>
  </si>
  <si>
    <t>LUE33C</t>
  </si>
  <si>
    <t>LUE34C</t>
  </si>
  <si>
    <t>LUE35C</t>
  </si>
  <si>
    <t>LUE36C</t>
  </si>
  <si>
    <t>LUE37C</t>
  </si>
  <si>
    <t>LUE41C</t>
  </si>
  <si>
    <t>LUE42C</t>
  </si>
  <si>
    <t>LUE43C</t>
  </si>
  <si>
    <t>LUE44C</t>
  </si>
  <si>
    <t>CTR05C</t>
  </si>
  <si>
    <t>PUJ03D</t>
  </si>
  <si>
    <t>DUD13E</t>
  </si>
  <si>
    <t>VZA47F</t>
  </si>
  <si>
    <t>IVO58H</t>
  </si>
  <si>
    <t>80Q3774</t>
  </si>
  <si>
    <t>9FH11UJ9089021792</t>
  </si>
  <si>
    <t xml:space="preserve">1KD2259143 </t>
  </si>
  <si>
    <t>JTEBH9FJ8D5055273</t>
  </si>
  <si>
    <t>2KDA553848</t>
  </si>
  <si>
    <t>8AJFR22G1F4574063</t>
  </si>
  <si>
    <t xml:space="preserve">12R2847150 </t>
  </si>
  <si>
    <t xml:space="preserve">JDAOOOF20-00614922 </t>
  </si>
  <si>
    <t>LWNF222201019</t>
  </si>
  <si>
    <t>93G148DK0PC418183</t>
  </si>
  <si>
    <t>AJF3SP12316</t>
  </si>
  <si>
    <t>3HTZZSER4BN345738</t>
  </si>
  <si>
    <t>6HK1-662708</t>
  </si>
  <si>
    <t>9GDFVR349FB033328</t>
  </si>
  <si>
    <t>6HK1-662690</t>
  </si>
  <si>
    <t>9GDFVR340FB033329</t>
  </si>
  <si>
    <t>6HK1-662696</t>
  </si>
  <si>
    <t>9GDFVR349FB033331</t>
  </si>
  <si>
    <t>6HK1-662865</t>
  </si>
  <si>
    <t>9GDFVR341FB033338</t>
  </si>
  <si>
    <t>6HK1-662232</t>
  </si>
  <si>
    <t>9GDFVR342FB031615</t>
  </si>
  <si>
    <t>6HK1-662230</t>
  </si>
  <si>
    <t>9GDFVR346FB031620</t>
  </si>
  <si>
    <t>6HK1-662300</t>
  </si>
  <si>
    <t>9GDFVR343FB031624</t>
  </si>
  <si>
    <t>JO5ETY11292</t>
  </si>
  <si>
    <t>9F3FC9JLTGXX10678</t>
  </si>
  <si>
    <t>E3B4E006400</t>
  </si>
  <si>
    <t>9FK3B2115B2006400</t>
  </si>
  <si>
    <t>9FMJD1922BF001566</t>
  </si>
  <si>
    <t>9FMJD1929BFC001547</t>
  </si>
  <si>
    <t>9FMJD1928BF001577</t>
  </si>
  <si>
    <t>9FMJD1929BF001578</t>
  </si>
  <si>
    <t>9FMJD1920BF001579</t>
  </si>
  <si>
    <t>9FMJD192XBF001573</t>
  </si>
  <si>
    <t>9FMJD1928BF001572</t>
  </si>
  <si>
    <t>9FMJD1920BF001582</t>
  </si>
  <si>
    <t>9FMJD1922BF001583</t>
  </si>
  <si>
    <t>9FMJD192XBF001587</t>
  </si>
  <si>
    <t>9FMJD1921BF001560</t>
  </si>
  <si>
    <t>LX150CEPY8635</t>
  </si>
  <si>
    <t>9FLLXRJ11HFJ04714</t>
  </si>
  <si>
    <t>9FMJD2128FF002650</t>
  </si>
  <si>
    <t>JEZWHL34556</t>
  </si>
  <si>
    <t>9FLA64CZ2JAK37880</t>
  </si>
  <si>
    <t>G3L1E090281</t>
  </si>
  <si>
    <t>9FKDG3619P2090281</t>
  </si>
  <si>
    <t>G3L1E090154</t>
  </si>
  <si>
    <t>9FKDG3619P2090154</t>
  </si>
  <si>
    <t>E3Y2E075517</t>
  </si>
  <si>
    <t>9FKDE0926N2075517</t>
  </si>
  <si>
    <t>KD07E-3150552</t>
  </si>
  <si>
    <t>9FMKD0796SE015443</t>
  </si>
  <si>
    <t>ODR626</t>
  </si>
  <si>
    <t>ODR627</t>
  </si>
  <si>
    <t>ODR628</t>
  </si>
  <si>
    <t>ODR630</t>
  </si>
  <si>
    <t>ODR633</t>
  </si>
  <si>
    <t>ODR634</t>
  </si>
  <si>
    <t>ODR635</t>
  </si>
  <si>
    <t>ODR631</t>
  </si>
  <si>
    <t>DTB23G</t>
  </si>
  <si>
    <t>DTB24G</t>
  </si>
  <si>
    <t>DSL</t>
  </si>
  <si>
    <t xml:space="preserve">COLORADO </t>
  </si>
  <si>
    <t>3SP12316CM</t>
  </si>
  <si>
    <t>7300 152  MT 6400</t>
  </si>
  <si>
    <t>10.7 TONELADAS</t>
  </si>
  <si>
    <t>BOMBEROS</t>
  </si>
  <si>
    <t>CAMION</t>
  </si>
  <si>
    <t>DSL DOB CAB</t>
  </si>
  <si>
    <t>PICKUP</t>
  </si>
  <si>
    <t>FVR 700P</t>
  </si>
  <si>
    <t>9,8 TON</t>
  </si>
  <si>
    <t>6HK1-662689</t>
  </si>
  <si>
    <t>9GDFVR347FB033327</t>
  </si>
  <si>
    <t>36 PSJ</t>
  </si>
  <si>
    <t>9GCLT1322CB000177</t>
  </si>
  <si>
    <t>6HE1-417978</t>
  </si>
  <si>
    <t>35 PSJ</t>
  </si>
  <si>
    <t>JC30E-6670295</t>
  </si>
  <si>
    <t>JC30E-6670319</t>
  </si>
  <si>
    <t>JC30E-6670285</t>
  </si>
  <si>
    <t>JC30E-6670282</t>
  </si>
  <si>
    <t>JC30E-6670286</t>
  </si>
  <si>
    <t>JC30E-6670284</t>
  </si>
  <si>
    <t>JC30E-6670293</t>
  </si>
  <si>
    <t>JC30E-6670297</t>
  </si>
  <si>
    <t>JC30E-6670281</t>
  </si>
  <si>
    <t>JC30E-6670279</t>
  </si>
  <si>
    <t>JC30E-6670263</t>
  </si>
  <si>
    <t>JC30E-6670315</t>
  </si>
  <si>
    <t>JC30E-6670283</t>
  </si>
  <si>
    <t>9FMJD1928BF001569</t>
  </si>
  <si>
    <t>9FMJD1925BF001559</t>
  </si>
  <si>
    <t>GOBERNACIÓN 0</t>
  </si>
  <si>
    <t>JD21E-2267901</t>
  </si>
  <si>
    <t>DISCOVER 150 ST competizione</t>
  </si>
  <si>
    <t>GSL</t>
  </si>
  <si>
    <t>JOHN DEERE</t>
  </si>
  <si>
    <t>DINAPACK</t>
  </si>
  <si>
    <t xml:space="preserve">CATERPILLAR </t>
  </si>
  <si>
    <t>VARIAS *</t>
  </si>
  <si>
    <t xml:space="preserve">KUBOTA </t>
  </si>
  <si>
    <t>HYUNDAI</t>
  </si>
  <si>
    <t>310 SJ 01</t>
  </si>
  <si>
    <t>CA-150D</t>
  </si>
  <si>
    <t>120 K 01</t>
  </si>
  <si>
    <t>120 K 02</t>
  </si>
  <si>
    <t xml:space="preserve">120 K 03 </t>
  </si>
  <si>
    <t>416 E 03</t>
  </si>
  <si>
    <t>416 E 04</t>
  </si>
  <si>
    <t>CS44</t>
  </si>
  <si>
    <t>F 350</t>
  </si>
  <si>
    <t>M954 -. PLACA TSM545</t>
  </si>
  <si>
    <t xml:space="preserve">            M9540   </t>
  </si>
  <si>
    <t>R140LC-9S</t>
  </si>
  <si>
    <t xml:space="preserve">RETROEXCAVADORA </t>
  </si>
  <si>
    <t>MOTONIVELADORA</t>
  </si>
  <si>
    <t xml:space="preserve">TRACTOR </t>
  </si>
  <si>
    <t>DETALLE AGRICOLA *</t>
  </si>
  <si>
    <t>MOTOAZADA</t>
  </si>
  <si>
    <t xml:space="preserve">EXCAVADOR SOBRE ORUGAS </t>
  </si>
  <si>
    <t>CCC</t>
  </si>
  <si>
    <t>UTO310CJEA0192563</t>
  </si>
  <si>
    <t xml:space="preserve">JAP01849 120K </t>
  </si>
  <si>
    <t>SZN01820 </t>
  </si>
  <si>
    <t>SZN01821 </t>
  </si>
  <si>
    <t>MF609108 </t>
  </si>
  <si>
    <t xml:space="preserve"> MF609110</t>
  </si>
  <si>
    <t>M4C00644 </t>
  </si>
  <si>
    <t>KBUMAEDRM8D20481</t>
  </si>
  <si>
    <t>KBUMAEDRKL8H18892</t>
  </si>
  <si>
    <t>No Contratistas: 150</t>
  </si>
  <si>
    <t>No Servidores: 120</t>
  </si>
  <si>
    <t>Accidentes Personales - Bus pasajeros OJZ514-OIK078</t>
  </si>
  <si>
    <t>EMILCE ACERO MAHECHA</t>
  </si>
  <si>
    <t>FRANCISCO BELTRÁN ÁLVAREZ</t>
  </si>
  <si>
    <t>RAMIRO FLÓREZ BOHÓRQUEZ</t>
  </si>
  <si>
    <t>RUTH SOBEIDA GÓNGORA MANJARRES</t>
  </si>
  <si>
    <t>JULIÁN CAMILO GONZÁLEZ MANRIQUE</t>
  </si>
  <si>
    <t>CARLOS MARIO OLAYA BARRERA</t>
  </si>
  <si>
    <t>ANDRÉS FELIPE PARRA NARANJO</t>
  </si>
  <si>
    <t>JOHN EDWARD ROA RAMOS</t>
  </si>
  <si>
    <t>CARLOS EDUARDO RODRÍGUEZ HERNÁNDEZ</t>
  </si>
  <si>
    <t>CAMILO ANDRÉS SERRANO ROJAS</t>
  </si>
  <si>
    <t>EDILSON SUAREZ ZAPATA</t>
  </si>
  <si>
    <t>GILDARDO TINOCO MARTÍNEZ</t>
  </si>
  <si>
    <t>WILSON ANDRÉS VERA BELTRÁN</t>
  </si>
  <si>
    <t>LIEDY JHOANA MARTINEZ RODRIGUEZ</t>
  </si>
  <si>
    <t>RENUEVA</t>
  </si>
  <si>
    <t>SI</t>
  </si>
  <si>
    <t>NO</t>
  </si>
  <si>
    <t>HURTO DE UN COMPUTADOR PORTATIL TOSHIBA L455-SP5014M</t>
  </si>
  <si>
    <t>HURTO  DE  ALGUNAS  PARTES  DE  UN  VIBROCOMPACTADOR   DINAPAC CA15.</t>
  </si>
  <si>
    <t>HURTO DE SIETE (7) COMPUTADORES  Y UN (1) TV, SEDE EDUCATIVA LA ESMERALDA</t>
  </si>
  <si>
    <t>HURTO  DE UNA  (1) CPU  HP PRO 3000  SMALL  Y UN (1) COMPUTADOR PORTATIL COMPUMAX DE LA OFICINA DE LA ALCALDIA</t>
  </si>
  <si>
    <t>HURTO   QUINCE    (15)   LAMPARAS    DEL   ALUMBRADO    PÚBLICO    DEL MUNICIPIO</t>
  </si>
  <si>
    <t>LUEGO DE SALIR AL ALMORZAR Y DEJAR LA PUERTA DE ACCESO PRINCIPAL DEBIDAMENTE  CERRADA,  AL  REGRESAR  UN  FUNCIONARIO  SE ENCUENTRAN CON LA PUERTA DE ACCESO ABIERTA SIN ESTAR FORZADA, HURTARON UN (1) COMPUTADOR</t>
  </si>
  <si>
    <t>VEHICULO OFICIAL DE BOMBEROS DE PLACA M6002 COLISIONA CON UNA MOTOCICLETA   DE   PROPIEDAD   DEL   SEÑOR   JOSE   RAFAEL   SALDAÑA VANEGAS CAUSADOLE LESIONES Y DAÑOS A SU VEHICULO</t>
  </si>
  <si>
    <t>DAÑOS   OCASIONADOS   POR   EL   VEHÍCULO   DE   PLACA   SVM118   DE PROPIEDAD DEL MUNICIPIO AL VEHÍCULO DE PLACA DE  CSC905 DE PROPIEDAD DE LA SEÑORA HIDALID PINEDA MATÍAS</t>
  </si>
  <si>
    <t>HURTO  CALIFICADO  EN  LA  INSTITUCION  EDUCATIVA  DEPARTAMENTAL BAGAZAL,  SE ROBARON 30 PORTATILES,  1 FILMADORA,  4 VIDEO BEAM,
2CONSOLAS DE SONIDO, 1 AVANTEL Y 1 MILLON EN EFECTIVO</t>
  </si>
  <si>
    <t>DAÑOS   OCASIONADOS   A  LA  MOTOCICLETA   DE  PLACA   LUE41C   DE PROPIEDAD DEL MUNICIPIO</t>
  </si>
  <si>
    <t>DAÑOS  OCASIONADOS  A  3  COMPUTADORES  HP  DX2400,  UN COMPUTADOR   PORTÁTIL   HP  ML  11067,   UN  DISCO   DURO   INTERNO SEAGATE, UNA UPS 120VA Y 4 REGULADORES DE VOLTAJE B-AVR106 POR CAUSAS DE UNA SUBIDA DE VOLTAJE</t>
  </si>
  <si>
    <t>DAÑOS CAUSADOS AL VEHÍCULO DE PLACA OIK062 OCASIONADO POR EL GOLPE DE UNA PIEDRA DAÑANDO EL VIDRIO PANORÁMICO.</t>
  </si>
  <si>
    <t>DAÑOS CAUSADOS A LA VOLQUETA CHEVROLET FVR  DE PLACAS ODR631, POR ROTURA DE VIDRIO PANORAMICO Y DAÑOS A TERCEROS VEHICULO PLACAS SMN326 FORD CARGO 1721.</t>
  </si>
  <si>
    <t>HURTO</t>
  </si>
  <si>
    <t>EMPLEADOS NO IDENTIFICADOS</t>
  </si>
  <si>
    <t>DAÑO INTERNO</t>
  </si>
  <si>
    <t>TRDM</t>
  </si>
  <si>
    <t>MANEJO</t>
  </si>
  <si>
    <t>$         935,000</t>
  </si>
  <si>
    <t>$   26,064,610</t>
  </si>
  <si>
    <t>$                      -</t>
  </si>
  <si>
    <t>$         916,600</t>
  </si>
  <si>
    <t>$     1,880,000</t>
  </si>
  <si>
    <t>$     3,500,000</t>
  </si>
  <si>
    <t>$   19,065,078</t>
  </si>
  <si>
    <t>$   14,727,098</t>
  </si>
  <si>
    <t>$         895,400</t>
  </si>
  <si>
    <t>$     4,900,000</t>
  </si>
  <si>
    <t>22-dic-10</t>
  </si>
  <si>
    <t>04-sep-11</t>
  </si>
  <si>
    <t>06-jul-12</t>
  </si>
  <si>
    <t>17-jul-12</t>
  </si>
  <si>
    <t>07-jun-12</t>
  </si>
  <si>
    <t>04-jul-13</t>
  </si>
  <si>
    <t>19-jul-13</t>
  </si>
  <si>
    <t>21-feb-14</t>
  </si>
  <si>
    <t>01-abr-14</t>
  </si>
  <si>
    <t>27-may-14</t>
  </si>
  <si>
    <t>19-may-14</t>
  </si>
  <si>
    <t>16-jul-14</t>
  </si>
  <si>
    <t>24-feb-16</t>
  </si>
  <si>
    <t>HURTO DE CAMARA DE VIDEO PANASONIC HC-V 160</t>
  </si>
  <si>
    <t>HURTO  DE  COMPUTADORES   12  PORTATILES,  11  CARGADORES,  DE  LA ESCUELA NARANJAL DE VILLETA</t>
  </si>
  <si>
    <t>HURTO DE 13 COMPUTADORES 1 TELEVISOR, 1 VIDEO BEAM, 5
ERGULADORES DE LA ESCUELA SALITRE RIONEGRO</t>
  </si>
  <si>
    <t>Vehiculo de placas OFK614</t>
  </si>
  <si>
    <t>21-mar-16</t>
  </si>
  <si>
    <t>23-feb-16</t>
  </si>
  <si>
    <t>02-oct-17</t>
  </si>
  <si>
    <t>$   21,840,000</t>
  </si>
  <si>
    <t>$   30,169,352</t>
  </si>
  <si>
    <t>Adecuación de construcciones a las normas de sismo resistencia: Se extiende la cobertura del seguro a amparar los costos y gastos razonables en que incurra el asegurado, cuando a consecuencia de un evento amparado bajo la póliza, los edificios y obras civiles sufran daños estructurales, cuya reparación o reconstrucción conlleve la adecuación a normas sismo resistentes vigentes al momento de efectuarse la reparación o reconstrucción del bien asegurado; Sublimite de $ 4.467.809.000 evento / vigencia sin aplicación de deducible</t>
  </si>
  <si>
    <t>Cobertura para terrenos; Sublimite de $ 4.467.809.000 evento / vigencia</t>
  </si>
  <si>
    <t>STR - LABORATORIO - OTROS</t>
  </si>
  <si>
    <t>PYME</t>
  </si>
  <si>
    <t>AUTOMÓVILES LIV. COL</t>
  </si>
  <si>
    <t>R. CIVIL EXTRAC.</t>
  </si>
  <si>
    <t>R. CIVIL</t>
  </si>
  <si>
    <t>ACTOS MAL INTENCIONADOS DE TERCEROS</t>
  </si>
  <si>
    <t>BASICO - INCENDIO TODO RIESGO</t>
  </si>
  <si>
    <t>HUELGA, ASONADA, MOTIN, CONMOCION CIVIL</t>
  </si>
  <si>
    <t>,RESPONSABILIDAD CIVIL EXTRACONTRACTUAL</t>
  </si>
  <si>
    <t>PREDIOS, LABORES Y OPERACIONES RCE</t>
  </si>
  <si>
    <t>PERDIDA TOTAL Y/O DESTRUCCION TOTAL</t>
  </si>
  <si>
    <t>DAÑOS PARCIALES DE MENOR CUANTIA</t>
  </si>
  <si>
    <t>ASISTENCIA JURIDICA</t>
  </si>
  <si>
    <t>EMPLEADOS PUBLICOS</t>
  </si>
  <si>
    <t>ERRORES U OMISIONES</t>
  </si>
  <si>
    <t>BASICO SUSTRACCION CON VIOLENCIA</t>
  </si>
  <si>
    <t>HURTO SIMPLE</t>
  </si>
  <si>
    <t>29/04/2021</t>
  </si>
  <si>
    <t>31/05/2021</t>
  </si>
  <si>
    <t>02/09/2021</t>
  </si>
  <si>
    <t>28/07/2023</t>
  </si>
  <si>
    <t>22/12/2023</t>
  </si>
  <si>
    <t>17/04/2024</t>
  </si>
  <si>
    <t>02/05/2024</t>
  </si>
  <si>
    <t>08/05/2024</t>
  </si>
  <si>
    <t>16/07/2024</t>
  </si>
  <si>
    <t>15/07/2024</t>
  </si>
  <si>
    <t>05/11/2024</t>
  </si>
  <si>
    <t>16/01/2025</t>
  </si>
  <si>
    <t>05/02/2025</t>
  </si>
  <si>
    <t>05/07/2025</t>
  </si>
  <si>
    <t>CR 6 No. 650-0 EDIFICIO USO MIXTO</t>
  </si>
  <si>
    <t>CR 10  No. 8A-12 EDIFICIO USO MIXTO</t>
  </si>
  <si>
    <t>No Recuperada</t>
  </si>
  <si>
    <t>IQL02C - XTZ [1] 250 MT 250CC YAMAHA 2018</t>
  </si>
  <si>
    <t>IQL01C - XTZ [1] 250 MT 250CC YAMAHA 2018</t>
  </si>
  <si>
    <t>DQA782 - LUV STD [TFR] MT 2300CC 4X2 E CHEVROLET 1</t>
  </si>
  <si>
    <t>MUNICIPIO DE FACATATIVA</t>
  </si>
  <si>
    <t>OJW042 - D22 FRONTIER AX MT 2500CC 4X2 T NISSAN 20</t>
  </si>
  <si>
    <t>CARRERA 6 6 50 OTRO</t>
  </si>
  <si>
    <t>CALLE 7 NO. 2-49/61/63 OTRO</t>
  </si>
  <si>
    <t>OJW067 - COLORADO [FL] LS MT 2800CC 4X4 T CHEVROLE</t>
  </si>
  <si>
    <t>Daños a bienes de terceros hasta $ 1.000.000.000</t>
  </si>
  <si>
    <t>Muerte o lesiones a una persona hasta $ 1.000.000.000</t>
  </si>
  <si>
    <t>Daños a bienes de terceros hasta $ 1.000.000.000 (Vehículos pesados)</t>
  </si>
  <si>
    <t>Muerte o lesiones a una persona hasta $ 1.000.000.000 (Vehículos pesados)</t>
  </si>
  <si>
    <t>Muerte o lesiones a dos o más personas hasta $ 1.000.000.000 (Motocicletas)</t>
  </si>
  <si>
    <t>Muerte o lesiones a dos o más personas hasta $ 2.000.000.000</t>
  </si>
  <si>
    <t>Muerte o lesiones a dos o más personas hasta $ 2.000.000.000 (Vehículos pesados)</t>
  </si>
  <si>
    <t>Daños a bienes de terceros hasta $ 500.000.000 (Motocicletas)</t>
  </si>
  <si>
    <t>Muerte o lesiones a una persona hasta $ 500.000.000 (Motocicletas)</t>
  </si>
  <si>
    <t>Pérdida total por daños (incluidos actos terroristas) según valores de la guía Fasecolda; dentro de las políticas de la aseguradora y sin entrar en conflicto con las demás cláusulas y coberturas pactadas; la indemnización se realizará sobre el valor comercial del vehículo según la guía de Fasecolda vigente a la fecha del reclamo</t>
  </si>
  <si>
    <t>Cajas menores sin aplicación de deducibles; sublímite al 10% valor asegurado evento/vigencia</t>
  </si>
  <si>
    <t>La modalidad de cobertura del Ramo es por Descubrimiento (artículo 4 de la Ley 389 de 1997), con periodo de Retroactividad a partir de la fecha de expedición de la primera póliza contratada por la Entidad con vigencia inentirrumpida (01-01-2024).</t>
  </si>
  <si>
    <t>Amparo de HMACC, AMIT; siempre y cuando sea derivado de un acto de infidelidad; sublimite 20% valor asegurado***</t>
  </si>
  <si>
    <t>Amparo de incendio, terremoto y otros fenómenos de la naturaleza para dinero y títulos valores; para pérdidas derividas de infidelidad de empleados y/o contratistas***</t>
  </si>
  <si>
    <t>¨  Definición de personal asegurado trabajador y empleado extendida y ampliada. El término "trabajador o empleado" y estén bajo el control y dependencia del asegurado, utilizado en la póliza significará:
1) La persona natural que, dentro del desempeño del cargo asegurado, presta su servicio a la Entidad, vinculada a éste mediante contrato de trabajo, orden de trabajo o mediante nombramiento por decreto o resolución.
2) Contratistas bajo la Prestación de Servicios Profesionales para el apoyo a la gestión.
3) Los asesores y consultores que desarrollan funciones en la Entidad.
4) Estudiantes o Practicantes mientras estén prosiguiendo estudios o deberes en los predios de a Entidad.
5) Empleados de seguridad y contratistas y sus empleados, mientras dichos contratistas estén desarrollando servicios temporales para la Entidad.
6) Los trabajadores suministrados por compañías especializadas para desarrollar trabajos propios del asegurado y bajo supervisión en cualquiera de las oficinas o predios de la Entidad.
7) Cualquier persona o compañía empleada por el asegurado para prestar servicios profesionales en cualquier rama de su especialidad mientras estan prestando servicios a la Entidad.</t>
  </si>
  <si>
    <t>Alcalde Municipal</t>
  </si>
  <si>
    <t>Secretaria de  contratacion</t>
  </si>
  <si>
    <t>Secretario De Gobierno y Participación Ciudadana</t>
  </si>
  <si>
    <t>Secretario De Desarrolloy equidad  Social</t>
  </si>
  <si>
    <t>Secretario De Hacienda</t>
  </si>
  <si>
    <t>Secretario de Planeación</t>
  </si>
  <si>
    <t>Jefe de Control Interno</t>
  </si>
  <si>
    <t>Tecnico Administrativo con funciones de Almacén</t>
  </si>
  <si>
    <t xml:space="preserve">Secretaria de Turismo y Sectores Economicos </t>
  </si>
  <si>
    <t>Secretaria General</t>
  </si>
  <si>
    <t>Secretaria de Desarrollo Rural</t>
  </si>
  <si>
    <t>Secretario Juridico</t>
  </si>
  <si>
    <t>asesor juridico</t>
  </si>
  <si>
    <t>Personero</t>
  </si>
  <si>
    <t>ALCALDE</t>
  </si>
  <si>
    <t>SECRETARIO DE GOBIERNO</t>
  </si>
  <si>
    <t>CONTROL INTERNO</t>
  </si>
  <si>
    <t>SECRETARIA DE DESARROLLO SOCIAL</t>
  </si>
  <si>
    <t>SECRETARIA DE DESARROLLO PARA EL CAMPO</t>
  </si>
  <si>
    <t xml:space="preserve">
JEFE DE PLANEACION</t>
  </si>
  <si>
    <t>SECRETARIA DE HACIENDA</t>
  </si>
  <si>
    <t xml:space="preserve">
ALMACENISTA</t>
  </si>
  <si>
    <t>BERNARDO OLAYA TRIANA</t>
  </si>
  <si>
    <t>XRE300 ABS</t>
  </si>
  <si>
    <t>DTA29G</t>
  </si>
  <si>
    <t>DTA30G</t>
  </si>
  <si>
    <t>ND12E2P203093</t>
  </si>
  <si>
    <t>9C2ND1220PR203095</t>
  </si>
  <si>
    <t>ND12E2P203101</t>
  </si>
  <si>
    <t>9C2ND1220PR203099</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</si>
</sst>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7">
    <numFmt numFmtId="44" formatCode="_-&quot;$&quot;\ * #,##0.00_-;\-&quot;$&quot;\ * #,##0.00_-;_-&quot;$&quot;\ * &quot;-&quot;??_-;_-@_-"/>
    <numFmt numFmtId="43" formatCode="_-* #,##0.00_-;\-* #,##0.00_-;_-* &quot;-&quot;??_-;_-@_-"/>
    <numFmt numFmtId="164" formatCode="_(&quot;$&quot;\ * #,##0_);_(&quot;$&quot;\ * \(#,##0\);_(&quot;$&quot;\ * &quot;-&quot;_);_(@_)"/>
    <numFmt numFmtId="165" formatCode="_(&quot;$&quot;\ * #,##0.00_);_(&quot;$&quot;\ * \(#,##0.00\);_(&quot;$&quot;\ * &quot;-&quot;??_);_(@_)"/>
    <numFmt numFmtId="166" formatCode="_(&quot;$&quot;\ * #,##0_);_(&quot;$&quot;\ * \(#,##0\);_(&quot;$&quot;\ * &quot;-&quot;??_);_(@_)"/>
    <numFmt numFmtId="167" formatCode="&quot;$&quot;\ #,##0"/>
    <numFmt numFmtId="168" formatCode="_ &quot;$&quot;\ * #,##0.00_ ;_ &quot;$&quot;\ * \-#,##0.00_ ;_ &quot;$&quot;\ * &quot;-&quot;??_ ;_ @_ "/>
  </numFmts>
  <fonts count="41" x14ac:knownFonts="1">
    <font>
      <sz val="11"/>
      <color theme="1"/>
      <name val="Calibri"/>
      <family val="2"/>
      <scheme val="minor"/>
    </font>
    <font>
      <sz val="11"/>
      <color theme="1"/>
      <name val="Calibri"/>
      <family val="2"/>
      <scheme val="minor"/>
    </font>
    <font>
      <b/>
      <sz val="11"/>
      <color theme="1"/>
      <name val="Calibri"/>
      <family val="2"/>
      <scheme val="minor"/>
    </font>
    <font>
      <sz val="10"/>
      <color theme="1"/>
      <name val="Calibri"/>
      <family val="2"/>
      <scheme val="minor"/>
    </font>
    <font>
      <sz val="10"/>
      <name val="Calibri"/>
      <family val="2"/>
      <scheme val="minor"/>
    </font>
    <font>
      <b/>
      <sz val="10"/>
      <color theme="1"/>
      <name val="Calibri"/>
      <family val="2"/>
      <scheme val="minor"/>
    </font>
    <font>
      <b/>
      <sz val="11"/>
      <name val="Arial"/>
      <family val="2"/>
    </font>
    <font>
      <sz val="11"/>
      <name val="Arial"/>
      <family val="2"/>
    </font>
    <font>
      <b/>
      <sz val="12"/>
      <name val="Arial"/>
      <family val="2"/>
    </font>
    <font>
      <sz val="11"/>
      <color theme="1"/>
      <name val="Arial"/>
      <family val="2"/>
    </font>
    <font>
      <b/>
      <sz val="14"/>
      <color theme="1"/>
      <name val="Calibri"/>
      <family val="2"/>
      <scheme val="minor"/>
    </font>
    <font>
      <sz val="12"/>
      <color theme="1"/>
      <name val="Calibri"/>
      <family val="2"/>
      <scheme val="minor"/>
    </font>
    <font>
      <sz val="12"/>
      <name val="Calibri"/>
      <family val="2"/>
      <scheme val="minor"/>
    </font>
    <font>
      <sz val="10"/>
      <name val="Arial"/>
      <family val="2"/>
    </font>
    <font>
      <b/>
      <sz val="11"/>
      <name val="Calibri"/>
      <family val="2"/>
      <scheme val="minor"/>
    </font>
    <font>
      <b/>
      <sz val="12"/>
      <color theme="1"/>
      <name val="Calibri"/>
      <family val="2"/>
      <scheme val="minor"/>
    </font>
    <font>
      <b/>
      <sz val="11"/>
      <color theme="1"/>
      <name val="Arial"/>
      <family val="2"/>
    </font>
    <font>
      <i/>
      <sz val="10"/>
      <name val="Arial"/>
      <family val="2"/>
    </font>
    <font>
      <b/>
      <i/>
      <sz val="14"/>
      <name val="Arial"/>
      <family val="2"/>
    </font>
    <font>
      <b/>
      <i/>
      <sz val="8"/>
      <name val="Arial"/>
      <family val="2"/>
    </font>
    <font>
      <i/>
      <sz val="8"/>
      <name val="Arial"/>
      <family val="2"/>
    </font>
    <font>
      <b/>
      <sz val="14"/>
      <name val="Arial"/>
      <family val="2"/>
    </font>
    <font>
      <b/>
      <sz val="14"/>
      <color theme="1"/>
      <name val="Arial"/>
      <family val="2"/>
    </font>
    <font>
      <b/>
      <sz val="16"/>
      <color theme="1"/>
      <name val="Calibri"/>
      <family val="2"/>
      <scheme val="minor"/>
    </font>
    <font>
      <b/>
      <sz val="12"/>
      <name val="Arial"/>
      <family val="2"/>
    </font>
    <font>
      <sz val="11"/>
      <name val="Arial"/>
      <family val="2"/>
    </font>
    <font>
      <b/>
      <sz val="11"/>
      <name val="Arial"/>
      <family val="2"/>
    </font>
    <font>
      <sz val="11"/>
      <color theme="1"/>
      <name val="Arial"/>
      <family val="2"/>
    </font>
    <font>
      <b/>
      <sz val="14"/>
      <color theme="1"/>
      <name val="Calibri"/>
      <family val="2"/>
      <scheme val="minor"/>
    </font>
    <font>
      <sz val="10"/>
      <color theme="1"/>
      <name val="Calibri"/>
      <family val="2"/>
      <scheme val="minor"/>
    </font>
    <font>
      <b/>
      <sz val="10"/>
      <color theme="1"/>
      <name val="Calibri"/>
      <family val="2"/>
      <scheme val="minor"/>
    </font>
    <font>
      <sz val="10"/>
      <name val="Calibri"/>
      <family val="2"/>
      <scheme val="minor"/>
    </font>
    <font>
      <sz val="12"/>
      <color theme="1"/>
      <name val="Calibri"/>
      <family val="2"/>
      <scheme val="minor"/>
    </font>
    <font>
      <sz val="8"/>
      <name val="Arial"/>
      <family val="2"/>
    </font>
    <font>
      <sz val="11"/>
      <name val="Calibri"/>
      <family val="2"/>
      <scheme val="minor"/>
    </font>
    <font>
      <b/>
      <outline/>
      <sz val="11"/>
      <color theme="1"/>
      <name val="Calibri"/>
      <family val="2"/>
      <scheme val="minor"/>
    </font>
    <font>
      <sz val="8"/>
      <color theme="1"/>
      <name val="Arial"/>
      <family val="2"/>
    </font>
    <font>
      <sz val="11"/>
      <name val="Tahoma"/>
      <family val="2"/>
    </font>
    <font>
      <sz val="7"/>
      <name val="Tahoma"/>
      <family val="2"/>
    </font>
    <font>
      <sz val="8"/>
      <name val="Tahoma"/>
      <family val="2"/>
    </font>
    <font>
      <sz val="9"/>
      <color theme="1"/>
      <name val="Calibri"/>
      <family val="2"/>
      <scheme val="minor"/>
    </font>
  </fonts>
  <fills count="12">
    <fill>
      <patternFill patternType="none"/>
    </fill>
    <fill>
      <patternFill patternType="gray125"/>
    </fill>
    <fill>
      <patternFill patternType="solid">
        <fgColor theme="0"/>
        <bgColor indexed="64"/>
      </patternFill>
    </fill>
    <fill>
      <patternFill patternType="solid">
        <fgColor rgb="FFFFFF00"/>
        <bgColor indexed="64"/>
      </patternFill>
    </fill>
    <fill>
      <patternFill patternType="solid">
        <fgColor indexed="42"/>
        <bgColor indexed="64"/>
      </patternFill>
    </fill>
    <fill>
      <patternFill patternType="solid">
        <fgColor theme="9" tint="0.79998168889431442"/>
        <bgColor indexed="64"/>
      </patternFill>
    </fill>
    <fill>
      <patternFill patternType="solid">
        <fgColor theme="7" tint="0.79998168889431442"/>
        <bgColor indexed="64"/>
      </patternFill>
    </fill>
    <fill>
      <patternFill patternType="solid">
        <fgColor theme="8" tint="0.79998168889431442"/>
        <bgColor indexed="64"/>
      </patternFill>
    </fill>
    <fill>
      <patternFill patternType="solid">
        <fgColor theme="5" tint="0.79998168889431442"/>
        <bgColor indexed="64"/>
      </patternFill>
    </fill>
    <fill>
      <patternFill patternType="solid">
        <fgColor theme="4" tint="0.79998168889431442"/>
        <bgColor indexed="64"/>
      </patternFill>
    </fill>
    <fill>
      <patternFill patternType="solid">
        <fgColor theme="7" tint="0.59999389629810485"/>
        <bgColor indexed="64"/>
      </patternFill>
    </fill>
    <fill>
      <patternFill patternType="solid">
        <fgColor theme="6" tint="0.79998168889431442"/>
        <bgColor indexed="64"/>
      </patternFill>
    </fill>
  </fills>
  <borders count="35">
    <border>
      <left/>
      <right/>
      <top/>
      <bottom/>
      <diagonal/>
    </border>
    <border>
      <left style="thin">
        <color auto="1"/>
      </left>
      <right style="thin">
        <color auto="1"/>
      </right>
      <top style="thin">
        <color auto="1"/>
      </top>
      <bottom style="thin">
        <color auto="1"/>
      </bottom>
      <diagonal/>
    </border>
    <border>
      <left style="medium">
        <color auto="1"/>
      </left>
      <right style="thin">
        <color auto="1"/>
      </right>
      <top style="medium">
        <color auto="1"/>
      </top>
      <bottom style="thin">
        <color auto="1"/>
      </bottom>
      <diagonal/>
    </border>
    <border>
      <left style="thin">
        <color auto="1"/>
      </left>
      <right style="thin">
        <color auto="1"/>
      </right>
      <top style="medium">
        <color auto="1"/>
      </top>
      <bottom style="thin">
        <color auto="1"/>
      </bottom>
      <diagonal/>
    </border>
    <border>
      <left style="thin">
        <color auto="1"/>
      </left>
      <right style="medium">
        <color auto="1"/>
      </right>
      <top style="medium">
        <color auto="1"/>
      </top>
      <bottom style="thin">
        <color auto="1"/>
      </bottom>
      <diagonal/>
    </border>
    <border>
      <left style="medium">
        <color auto="1"/>
      </left>
      <right style="thin">
        <color auto="1"/>
      </right>
      <top style="thin">
        <color auto="1"/>
      </top>
      <bottom style="thin">
        <color auto="1"/>
      </bottom>
      <diagonal/>
    </border>
    <border>
      <left style="thin">
        <color auto="1"/>
      </left>
      <right style="medium">
        <color auto="1"/>
      </right>
      <top style="thin">
        <color auto="1"/>
      </top>
      <bottom style="thin">
        <color auto="1"/>
      </bottom>
      <diagonal/>
    </border>
    <border>
      <left style="medium">
        <color auto="1"/>
      </left>
      <right style="thin">
        <color auto="1"/>
      </right>
      <top style="thin">
        <color auto="1"/>
      </top>
      <bottom style="medium">
        <color auto="1"/>
      </bottom>
      <diagonal/>
    </border>
    <border>
      <left style="thin">
        <color auto="1"/>
      </left>
      <right style="thin">
        <color auto="1"/>
      </right>
      <top style="thin">
        <color auto="1"/>
      </top>
      <bottom style="medium">
        <color auto="1"/>
      </bottom>
      <diagonal/>
    </border>
    <border>
      <left style="thin">
        <color auto="1"/>
      </left>
      <right style="medium">
        <color auto="1"/>
      </right>
      <top style="thin">
        <color auto="1"/>
      </top>
      <bottom style="medium">
        <color auto="1"/>
      </bottom>
      <diagonal/>
    </border>
    <border>
      <left style="thin">
        <color auto="1"/>
      </left>
      <right/>
      <top style="medium">
        <color auto="1"/>
      </top>
      <bottom style="thin">
        <color auto="1"/>
      </bottom>
      <diagonal/>
    </border>
    <border>
      <left style="thin">
        <color auto="1"/>
      </left>
      <right/>
      <top style="thin">
        <color auto="1"/>
      </top>
      <bottom style="thin">
        <color auto="1"/>
      </bottom>
      <diagonal/>
    </border>
    <border>
      <left style="thin">
        <color auto="1"/>
      </left>
      <right style="thin">
        <color auto="1"/>
      </right>
      <top style="thin">
        <color auto="1"/>
      </top>
      <bottom/>
      <diagonal/>
    </border>
    <border>
      <left style="thin">
        <color rgb="FF000000"/>
      </left>
      <right style="thin">
        <color rgb="FF000000"/>
      </right>
      <top style="thin">
        <color rgb="FF000000"/>
      </top>
      <bottom style="thin">
        <color rgb="FF000000"/>
      </bottom>
      <diagonal/>
    </border>
    <border>
      <left style="thin">
        <color auto="1"/>
      </left>
      <right style="thin">
        <color auto="1"/>
      </right>
      <top/>
      <bottom style="thin">
        <color auto="1"/>
      </bottom>
      <diagonal/>
    </border>
    <border>
      <left/>
      <right/>
      <top style="thin">
        <color auto="1"/>
      </top>
      <bottom/>
      <diagonal/>
    </border>
    <border>
      <left style="medium">
        <color auto="1"/>
      </left>
      <right/>
      <top style="thin">
        <color auto="1"/>
      </top>
      <bottom style="medium">
        <color auto="1"/>
      </bottom>
      <diagonal/>
    </border>
    <border>
      <left/>
      <right style="thin">
        <color auto="1"/>
      </right>
      <top style="thin">
        <color auto="1"/>
      </top>
      <bottom style="medium">
        <color auto="1"/>
      </bottom>
      <diagonal/>
    </border>
    <border>
      <left style="medium">
        <color auto="1"/>
      </left>
      <right/>
      <top style="thin">
        <color auto="1"/>
      </top>
      <bottom style="thin">
        <color auto="1"/>
      </bottom>
      <diagonal/>
    </border>
    <border>
      <left/>
      <right style="thin">
        <color auto="1"/>
      </right>
      <top style="thin">
        <color auto="1"/>
      </top>
      <bottom style="thin">
        <color auto="1"/>
      </bottom>
      <diagonal/>
    </border>
    <border>
      <left style="medium">
        <color auto="1"/>
      </left>
      <right style="thin">
        <color auto="1"/>
      </right>
      <top/>
      <bottom style="thin">
        <color auto="1"/>
      </bottom>
      <diagonal/>
    </border>
    <border>
      <left style="medium">
        <color auto="1"/>
      </left>
      <right style="thin">
        <color auto="1"/>
      </right>
      <top style="thin">
        <color auto="1"/>
      </top>
      <bottom/>
      <diagonal/>
    </border>
    <border>
      <left style="thin">
        <color auto="1"/>
      </left>
      <right style="medium">
        <color auto="1"/>
      </right>
      <top style="thin">
        <color auto="1"/>
      </top>
      <bottom/>
      <diagonal/>
    </border>
    <border>
      <left style="thin">
        <color auto="1"/>
      </left>
      <right style="thin">
        <color auto="1"/>
      </right>
      <top/>
      <bottom/>
      <diagonal/>
    </border>
    <border>
      <left style="medium">
        <color indexed="64"/>
      </left>
      <right style="medium">
        <color indexed="64"/>
      </right>
      <top style="medium">
        <color indexed="64"/>
      </top>
      <bottom/>
      <diagonal/>
    </border>
    <border>
      <left style="medium">
        <color indexed="64"/>
      </left>
      <right style="medium">
        <color indexed="64"/>
      </right>
      <top style="medium">
        <color indexed="64"/>
      </top>
      <bottom style="thin">
        <color indexed="64"/>
      </bottom>
      <diagonal/>
    </border>
    <border>
      <left style="medium">
        <color indexed="64"/>
      </left>
      <right style="medium">
        <color indexed="64"/>
      </right>
      <top style="thin">
        <color indexed="64"/>
      </top>
      <bottom style="thin">
        <color indexed="64"/>
      </bottom>
      <diagonal/>
    </border>
    <border>
      <left style="medium">
        <color indexed="64"/>
      </left>
      <right style="medium">
        <color indexed="64"/>
      </right>
      <top style="thin">
        <color indexed="64"/>
      </top>
      <bottom style="medium">
        <color indexed="64"/>
      </bottom>
      <diagonal/>
    </border>
    <border>
      <left style="medium">
        <color indexed="64"/>
      </left>
      <right style="medium">
        <color indexed="64"/>
      </right>
      <top/>
      <bottom/>
      <diagonal/>
    </border>
    <border>
      <left style="medium">
        <color indexed="64"/>
      </left>
      <right style="medium">
        <color indexed="64"/>
      </right>
      <top style="thin">
        <color indexed="64"/>
      </top>
      <bottom/>
      <diagonal/>
    </border>
    <border>
      <left style="thin">
        <color indexed="64"/>
      </left>
      <right/>
      <top style="medium">
        <color indexed="64"/>
      </top>
      <bottom style="medium">
        <color indexed="64"/>
      </bottom>
      <diagonal/>
    </border>
    <border>
      <left/>
      <right/>
      <top style="medium">
        <color indexed="64"/>
      </top>
      <bottom style="medium">
        <color indexed="64"/>
      </bottom>
      <diagonal/>
    </border>
    <border>
      <left/>
      <right style="medium">
        <color auto="1"/>
      </right>
      <top/>
      <bottom/>
      <diagonal/>
    </border>
    <border>
      <left style="medium">
        <color rgb="FF000000"/>
      </left>
      <right style="thin">
        <color rgb="FF000000"/>
      </right>
      <top style="thin">
        <color rgb="FF000000"/>
      </top>
      <bottom style="thin">
        <color rgb="FF000000"/>
      </bottom>
      <diagonal/>
    </border>
    <border>
      <left style="thin">
        <color rgb="FF000000"/>
      </left>
      <right style="medium">
        <color rgb="FF000000"/>
      </right>
      <top style="thin">
        <color rgb="FF000000"/>
      </top>
      <bottom style="thin">
        <color rgb="FF000000"/>
      </bottom>
      <diagonal/>
    </border>
  </borders>
  <cellStyleXfs count="6">
    <xf numFmtId="0" fontId="0" fillId="0" borderId="0"/>
    <xf numFmtId="165" fontId="1" fillId="0" borderId="0" applyFont="0" applyFill="0" applyBorder="0" applyAlignment="0" applyProtection="0"/>
    <xf numFmtId="0" fontId="13" fillId="0" borderId="0"/>
    <xf numFmtId="168" fontId="13" fillId="0" borderId="0" applyFont="0" applyFill="0" applyBorder="0" applyAlignment="0" applyProtection="0"/>
    <xf numFmtId="9" fontId="1" fillId="0" borderId="0" applyFont="0" applyFill="0" applyBorder="0" applyAlignment="0" applyProtection="0"/>
    <xf numFmtId="43" fontId="1" fillId="0" borderId="0" applyFont="0" applyFill="0" applyBorder="0" applyAlignment="0" applyProtection="0"/>
  </cellStyleXfs>
  <cellXfs count="356">
    <xf numFmtId="0" fontId="0" fillId="0" borderId="0" xfId="0"/>
    <xf numFmtId="0" fontId="0" fillId="0" borderId="1" xfId="0" applyBorder="1"/>
    <xf numFmtId="0" fontId="2" fillId="0" borderId="1" xfId="0" applyFont="1" applyBorder="1"/>
    <xf numFmtId="0" fontId="7" fillId="0" borderId="0" xfId="0" applyFont="1" applyAlignment="1">
      <alignment horizontal="center"/>
    </xf>
    <xf numFmtId="0" fontId="7" fillId="0" borderId="0" xfId="0" applyFont="1"/>
    <xf numFmtId="0" fontId="8" fillId="0" borderId="0" xfId="0" applyFont="1"/>
    <xf numFmtId="0" fontId="6" fillId="0" borderId="0" xfId="0" applyFont="1"/>
    <xf numFmtId="0" fontId="6" fillId="0" borderId="2" xfId="0" applyFont="1" applyBorder="1" applyAlignment="1">
      <alignment horizontal="center" wrapText="1"/>
    </xf>
    <xf numFmtId="0" fontId="6" fillId="0" borderId="3" xfId="0" applyFont="1" applyBorder="1" applyAlignment="1">
      <alignment horizontal="center" wrapText="1"/>
    </xf>
    <xf numFmtId="0" fontId="6" fillId="0" borderId="0" xfId="0" applyFont="1" applyAlignment="1">
      <alignment horizontal="center" wrapText="1"/>
    </xf>
    <xf numFmtId="0" fontId="7" fillId="0" borderId="5" xfId="0" applyFont="1" applyBorder="1"/>
    <xf numFmtId="0" fontId="9" fillId="0" borderId="1" xfId="0" applyFont="1" applyBorder="1" applyAlignment="1">
      <alignment horizontal="left"/>
    </xf>
    <xf numFmtId="0" fontId="7" fillId="0" borderId="1" xfId="0" applyFont="1" applyBorder="1"/>
    <xf numFmtId="3" fontId="9" fillId="0" borderId="1" xfId="0" applyNumberFormat="1" applyFont="1" applyBorder="1" applyAlignment="1">
      <alignment horizontal="center"/>
    </xf>
    <xf numFmtId="0" fontId="9" fillId="0" borderId="1" xfId="0" applyFont="1" applyBorder="1" applyAlignment="1">
      <alignment horizontal="center"/>
    </xf>
    <xf numFmtId="0" fontId="7" fillId="0" borderId="1" xfId="0" applyFont="1" applyBorder="1" applyAlignment="1">
      <alignment horizontal="center"/>
    </xf>
    <xf numFmtId="164" fontId="9" fillId="0" borderId="1" xfId="0" applyNumberFormat="1" applyFont="1" applyBorder="1"/>
    <xf numFmtId="0" fontId="9" fillId="0" borderId="0" xfId="0" applyFont="1"/>
    <xf numFmtId="0" fontId="9" fillId="0" borderId="5" xfId="0" applyFont="1" applyBorder="1"/>
    <xf numFmtId="0" fontId="7" fillId="0" borderId="1" xfId="0" applyFont="1" applyBorder="1" applyAlignment="1">
      <alignment horizontal="left"/>
    </xf>
    <xf numFmtId="3" fontId="7" fillId="0" borderId="1" xfId="0" applyNumberFormat="1" applyFont="1" applyBorder="1" applyAlignment="1">
      <alignment horizontal="center"/>
    </xf>
    <xf numFmtId="0" fontId="9" fillId="0" borderId="7" xfId="0" applyFont="1" applyBorder="1"/>
    <xf numFmtId="0" fontId="9" fillId="0" borderId="8" xfId="0" applyFont="1" applyBorder="1" applyAlignment="1">
      <alignment horizontal="left"/>
    </xf>
    <xf numFmtId="0" fontId="7" fillId="0" borderId="8" xfId="0" applyFont="1" applyBorder="1"/>
    <xf numFmtId="0" fontId="9" fillId="0" borderId="8" xfId="0" applyFont="1" applyBorder="1" applyAlignment="1">
      <alignment horizontal="center"/>
    </xf>
    <xf numFmtId="0" fontId="7" fillId="0" borderId="8" xfId="0" applyFont="1" applyBorder="1" applyAlignment="1">
      <alignment horizontal="center"/>
    </xf>
    <xf numFmtId="164" fontId="9" fillId="0" borderId="8" xfId="0" applyNumberFormat="1" applyFont="1" applyBorder="1"/>
    <xf numFmtId="0" fontId="9" fillId="0" borderId="0" xfId="0" applyFont="1" applyAlignment="1">
      <alignment horizontal="left"/>
    </xf>
    <xf numFmtId="3" fontId="9" fillId="0" borderId="0" xfId="0" applyNumberFormat="1" applyFont="1" applyAlignment="1">
      <alignment horizontal="center"/>
    </xf>
    <xf numFmtId="0" fontId="9" fillId="0" borderId="0" xfId="0" applyFont="1" applyAlignment="1">
      <alignment horizontal="center"/>
    </xf>
    <xf numFmtId="164" fontId="9" fillId="0" borderId="0" xfId="0" applyNumberFormat="1" applyFont="1"/>
    <xf numFmtId="166" fontId="7" fillId="0" borderId="0" xfId="1" applyNumberFormat="1" applyFont="1"/>
    <xf numFmtId="0" fontId="11" fillId="0" borderId="0" xfId="0" applyFont="1"/>
    <xf numFmtId="0" fontId="9" fillId="0" borderId="12" xfId="0" applyFont="1" applyBorder="1" applyAlignment="1">
      <alignment horizontal="left"/>
    </xf>
    <xf numFmtId="0" fontId="9" fillId="0" borderId="12" xfId="0" applyFont="1" applyBorder="1" applyAlignment="1">
      <alignment horizontal="center"/>
    </xf>
    <xf numFmtId="167" fontId="9" fillId="0" borderId="0" xfId="0" applyNumberFormat="1" applyFont="1"/>
    <xf numFmtId="0" fontId="0" fillId="0" borderId="5" xfId="0" applyBorder="1"/>
    <xf numFmtId="0" fontId="0" fillId="0" borderId="7" xfId="0" applyBorder="1"/>
    <xf numFmtId="0" fontId="0" fillId="0" borderId="6" xfId="0" applyBorder="1" applyAlignment="1">
      <alignment wrapText="1"/>
    </xf>
    <xf numFmtId="0" fontId="0" fillId="0" borderId="8" xfId="0" applyBorder="1"/>
    <xf numFmtId="0" fontId="0" fillId="0" borderId="9" xfId="0" applyBorder="1" applyAlignment="1">
      <alignment wrapText="1"/>
    </xf>
    <xf numFmtId="0" fontId="2" fillId="0" borderId="13" xfId="0" applyFont="1" applyBorder="1" applyAlignment="1">
      <alignment horizontal="center" vertical="center" wrapText="1"/>
    </xf>
    <xf numFmtId="0" fontId="0" fillId="0" borderId="13" xfId="0" applyBorder="1" applyAlignment="1">
      <alignment wrapText="1"/>
    </xf>
    <xf numFmtId="14" fontId="0" fillId="0" borderId="13" xfId="0" applyNumberFormat="1" applyBorder="1" applyAlignment="1">
      <alignment wrapText="1"/>
    </xf>
    <xf numFmtId="0" fontId="17" fillId="0" borderId="0" xfId="2" applyFont="1"/>
    <xf numFmtId="0" fontId="19" fillId="0" borderId="3" xfId="2" applyFont="1" applyBorder="1" applyAlignment="1">
      <alignment horizontal="center"/>
    </xf>
    <xf numFmtId="0" fontId="19" fillId="0" borderId="3" xfId="2" applyFont="1" applyBorder="1" applyAlignment="1">
      <alignment horizontal="center" wrapText="1"/>
    </xf>
    <xf numFmtId="0" fontId="19" fillId="0" borderId="4" xfId="2" applyFont="1" applyBorder="1" applyAlignment="1">
      <alignment horizontal="center"/>
    </xf>
    <xf numFmtId="0" fontId="20" fillId="0" borderId="1" xfId="2" applyFont="1" applyBorder="1" applyAlignment="1">
      <alignment horizontal="left"/>
    </xf>
    <xf numFmtId="168" fontId="19" fillId="0" borderId="1" xfId="2" applyNumberFormat="1" applyFont="1" applyBorder="1" applyAlignment="1">
      <alignment horizontal="left"/>
    </xf>
    <xf numFmtId="168" fontId="19" fillId="0" borderId="6" xfId="2" applyNumberFormat="1" applyFont="1" applyBorder="1" applyAlignment="1">
      <alignment horizontal="left"/>
    </xf>
    <xf numFmtId="0" fontId="20" fillId="2" borderId="1" xfId="2" applyFont="1" applyFill="1" applyBorder="1" applyAlignment="1">
      <alignment horizontal="left"/>
    </xf>
    <xf numFmtId="168" fontId="20" fillId="0" borderId="1" xfId="2" applyNumberFormat="1" applyFont="1" applyBorder="1" applyAlignment="1">
      <alignment horizontal="left"/>
    </xf>
    <xf numFmtId="168" fontId="20" fillId="0" borderId="1" xfId="3" applyFont="1" applyFill="1" applyBorder="1" applyAlignment="1">
      <alignment horizontal="left"/>
    </xf>
    <xf numFmtId="168" fontId="20" fillId="0" borderId="6" xfId="3" applyFont="1" applyFill="1" applyBorder="1" applyAlignment="1">
      <alignment horizontal="left"/>
    </xf>
    <xf numFmtId="0" fontId="19" fillId="0" borderId="1" xfId="2" applyFont="1" applyBorder="1" applyAlignment="1">
      <alignment horizontal="left"/>
    </xf>
    <xf numFmtId="0" fontId="20" fillId="0" borderId="8" xfId="2" applyFont="1" applyBorder="1" applyAlignment="1">
      <alignment horizontal="left"/>
    </xf>
    <xf numFmtId="168" fontId="20" fillId="0" borderId="8" xfId="3" applyFont="1" applyFill="1" applyBorder="1" applyAlignment="1">
      <alignment horizontal="left"/>
    </xf>
    <xf numFmtId="168" fontId="20" fillId="0" borderId="9" xfId="3" applyFont="1" applyFill="1" applyBorder="1" applyAlignment="1">
      <alignment horizontal="left"/>
    </xf>
    <xf numFmtId="0" fontId="0" fillId="0" borderId="7" xfId="0" applyBorder="1" applyAlignment="1">
      <alignment horizontal="center" vertical="center" wrapText="1"/>
    </xf>
    <xf numFmtId="0" fontId="0" fillId="0" borderId="0" xfId="0" applyAlignment="1">
      <alignment horizontal="center" vertical="center"/>
    </xf>
    <xf numFmtId="167" fontId="0" fillId="0" borderId="0" xfId="0" applyNumberFormat="1" applyAlignment="1">
      <alignment horizontal="center" vertical="center"/>
    </xf>
    <xf numFmtId="166" fontId="9" fillId="0" borderId="0" xfId="1" applyNumberFormat="1" applyFont="1"/>
    <xf numFmtId="14" fontId="9" fillId="0" borderId="1" xfId="0" applyNumberFormat="1" applyFont="1" applyBorder="1"/>
    <xf numFmtId="0" fontId="9" fillId="0" borderId="1" xfId="0" applyFont="1" applyBorder="1"/>
    <xf numFmtId="166" fontId="6" fillId="0" borderId="4" xfId="1" applyNumberFormat="1" applyFont="1" applyBorder="1" applyAlignment="1">
      <alignment horizontal="center" wrapText="1"/>
    </xf>
    <xf numFmtId="166" fontId="9" fillId="0" borderId="6" xfId="1" applyNumberFormat="1" applyFont="1" applyBorder="1"/>
    <xf numFmtId="0" fontId="0" fillId="0" borderId="5" xfId="0" applyBorder="1" applyAlignment="1">
      <alignment horizontal="center" vertical="center" wrapText="1"/>
    </xf>
    <xf numFmtId="167" fontId="0" fillId="0" borderId="1" xfId="0" applyNumberFormat="1" applyBorder="1" applyAlignment="1">
      <alignment horizontal="center" vertical="center" wrapText="1"/>
    </xf>
    <xf numFmtId="0" fontId="6" fillId="0" borderId="4" xfId="0" applyFont="1" applyBorder="1" applyAlignment="1">
      <alignment horizontal="center" wrapText="1"/>
    </xf>
    <xf numFmtId="0" fontId="0" fillId="0" borderId="6" xfId="0" applyBorder="1"/>
    <xf numFmtId="0" fontId="0" fillId="0" borderId="9" xfId="0" applyBorder="1"/>
    <xf numFmtId="0" fontId="11" fillId="0" borderId="1" xfId="0" applyFont="1" applyBorder="1"/>
    <xf numFmtId="0" fontId="11" fillId="0" borderId="3" xfId="0" applyFont="1" applyBorder="1"/>
    <xf numFmtId="0" fontId="11" fillId="0" borderId="4" xfId="0" applyFont="1" applyBorder="1"/>
    <xf numFmtId="0" fontId="12" fillId="0" borderId="5" xfId="0" applyFont="1" applyBorder="1" applyAlignment="1">
      <alignment horizontal="center"/>
    </xf>
    <xf numFmtId="164" fontId="9" fillId="0" borderId="14" xfId="0" applyNumberFormat="1" applyFont="1" applyBorder="1" applyAlignment="1">
      <alignment vertical="center"/>
    </xf>
    <xf numFmtId="0" fontId="7" fillId="0" borderId="20" xfId="0" applyFont="1" applyBorder="1"/>
    <xf numFmtId="0" fontId="7" fillId="0" borderId="14" xfId="0" applyFont="1" applyBorder="1" applyAlignment="1">
      <alignment horizontal="left"/>
    </xf>
    <xf numFmtId="0" fontId="7" fillId="0" borderId="14" xfId="0" applyFont="1" applyBorder="1"/>
    <xf numFmtId="0" fontId="9" fillId="0" borderId="14" xfId="0" applyFont="1" applyBorder="1" applyAlignment="1">
      <alignment horizontal="center"/>
    </xf>
    <xf numFmtId="164" fontId="9" fillId="0" borderId="8" xfId="0" applyNumberFormat="1" applyFont="1" applyBorder="1" applyAlignment="1">
      <alignment vertical="center"/>
    </xf>
    <xf numFmtId="164" fontId="22" fillId="0" borderId="0" xfId="0" applyNumberFormat="1" applyFont="1"/>
    <xf numFmtId="0" fontId="6" fillId="0" borderId="10" xfId="0" applyFont="1" applyBorder="1" applyAlignment="1">
      <alignment horizontal="center" wrapText="1"/>
    </xf>
    <xf numFmtId="0" fontId="7" fillId="0" borderId="0" xfId="0" applyFont="1" applyAlignment="1">
      <alignment wrapText="1"/>
    </xf>
    <xf numFmtId="14" fontId="9" fillId="0" borderId="11" xfId="0" applyNumberFormat="1" applyFont="1" applyBorder="1" applyAlignment="1">
      <alignment wrapText="1"/>
    </xf>
    <xf numFmtId="0" fontId="9" fillId="0" borderId="11" xfId="0" applyFont="1" applyBorder="1" applyAlignment="1">
      <alignment wrapText="1"/>
    </xf>
    <xf numFmtId="0" fontId="9" fillId="0" borderId="0" xfId="0" applyFont="1" applyAlignment="1">
      <alignment wrapText="1"/>
    </xf>
    <xf numFmtId="0" fontId="7" fillId="0" borderId="7" xfId="0" applyFont="1" applyBorder="1" applyAlignment="1">
      <alignment vertical="center" wrapText="1"/>
    </xf>
    <xf numFmtId="0" fontId="7" fillId="0" borderId="8" xfId="0" applyFont="1" applyBorder="1" applyAlignment="1">
      <alignment horizontal="left" vertical="center" wrapText="1"/>
    </xf>
    <xf numFmtId="0" fontId="11" fillId="0" borderId="5" xfId="0" applyFont="1" applyBorder="1" applyAlignment="1">
      <alignment horizontal="center"/>
    </xf>
    <xf numFmtId="3" fontId="11" fillId="0" borderId="1" xfId="0" applyNumberFormat="1" applyFont="1" applyBorder="1"/>
    <xf numFmtId="14" fontId="11" fillId="0" borderId="6" xfId="0" applyNumberFormat="1" applyFont="1" applyBorder="1"/>
    <xf numFmtId="0" fontId="0" fillId="0" borderId="22" xfId="0" applyBorder="1" applyAlignment="1">
      <alignment wrapText="1"/>
    </xf>
    <xf numFmtId="166" fontId="16" fillId="0" borderId="6" xfId="1" applyNumberFormat="1" applyFont="1" applyBorder="1"/>
    <xf numFmtId="166" fontId="16" fillId="0" borderId="0" xfId="1" applyNumberFormat="1" applyFont="1"/>
    <xf numFmtId="14" fontId="9" fillId="3" borderId="1" xfId="0" applyNumberFormat="1" applyFont="1" applyFill="1" applyBorder="1"/>
    <xf numFmtId="0" fontId="7" fillId="3" borderId="5" xfId="0" applyFont="1" applyFill="1" applyBorder="1"/>
    <xf numFmtId="0" fontId="9" fillId="3" borderId="1" xfId="0" applyFont="1" applyFill="1" applyBorder="1" applyAlignment="1">
      <alignment horizontal="left"/>
    </xf>
    <xf numFmtId="0" fontId="7" fillId="3" borderId="1" xfId="0" applyFont="1" applyFill="1" applyBorder="1"/>
    <xf numFmtId="3" fontId="9" fillId="3" borderId="1" xfId="0" applyNumberFormat="1" applyFont="1" applyFill="1" applyBorder="1" applyAlignment="1">
      <alignment horizontal="center"/>
    </xf>
    <xf numFmtId="0" fontId="9" fillId="3" borderId="1" xfId="0" applyFont="1" applyFill="1" applyBorder="1" applyAlignment="1">
      <alignment horizontal="center"/>
    </xf>
    <xf numFmtId="0" fontId="7" fillId="3" borderId="1" xfId="0" applyFont="1" applyFill="1" applyBorder="1" applyAlignment="1">
      <alignment horizontal="center"/>
    </xf>
    <xf numFmtId="0" fontId="9" fillId="3" borderId="1" xfId="0" applyFont="1" applyFill="1" applyBorder="1"/>
    <xf numFmtId="0" fontId="9" fillId="3" borderId="11" xfId="0" applyFont="1" applyFill="1" applyBorder="1" applyAlignment="1">
      <alignment wrapText="1"/>
    </xf>
    <xf numFmtId="166" fontId="9" fillId="3" borderId="6" xfId="1" applyNumberFormat="1" applyFont="1" applyFill="1" applyBorder="1"/>
    <xf numFmtId="0" fontId="7" fillId="3" borderId="1" xfId="0" applyFont="1" applyFill="1" applyBorder="1" applyAlignment="1">
      <alignment horizontal="left"/>
    </xf>
    <xf numFmtId="3" fontId="7" fillId="3" borderId="1" xfId="0" applyNumberFormat="1" applyFont="1" applyFill="1" applyBorder="1" applyAlignment="1">
      <alignment horizontal="center"/>
    </xf>
    <xf numFmtId="0" fontId="9" fillId="0" borderId="0" xfId="0" applyFont="1" applyAlignment="1">
      <alignment vertical="top" wrapText="1"/>
    </xf>
    <xf numFmtId="0" fontId="25" fillId="0" borderId="0" xfId="0" applyFont="1"/>
    <xf numFmtId="0" fontId="26" fillId="0" borderId="0" xfId="0" applyFont="1"/>
    <xf numFmtId="0" fontId="25" fillId="0" borderId="0" xfId="0" applyFont="1" applyAlignment="1">
      <alignment horizontal="center"/>
    </xf>
    <xf numFmtId="0" fontId="26" fillId="0" borderId="0" xfId="0" applyFont="1" applyAlignment="1">
      <alignment horizontal="center" wrapText="1"/>
    </xf>
    <xf numFmtId="0" fontId="27" fillId="0" borderId="0" xfId="0" applyFont="1"/>
    <xf numFmtId="0" fontId="27" fillId="0" borderId="0" xfId="0" applyFont="1" applyAlignment="1">
      <alignment horizontal="center"/>
    </xf>
    <xf numFmtId="0" fontId="29" fillId="0" borderId="0" xfId="0" applyFont="1"/>
    <xf numFmtId="0" fontId="29" fillId="0" borderId="0" xfId="0" applyFont="1" applyAlignment="1">
      <alignment horizontal="center"/>
    </xf>
    <xf numFmtId="167" fontId="30" fillId="0" borderId="6" xfId="1" applyNumberFormat="1" applyFont="1" applyBorder="1" applyAlignment="1">
      <alignment horizontal="center"/>
    </xf>
    <xf numFmtId="167" fontId="32" fillId="0" borderId="6" xfId="0" applyNumberFormat="1" applyFont="1" applyBorder="1"/>
    <xf numFmtId="167" fontId="32" fillId="0" borderId="9" xfId="0" applyNumberFormat="1" applyFont="1" applyBorder="1"/>
    <xf numFmtId="167" fontId="29" fillId="0" borderId="0" xfId="0" applyNumberFormat="1" applyFont="1"/>
    <xf numFmtId="0" fontId="29" fillId="0" borderId="5" xfId="0" applyFont="1" applyBorder="1"/>
    <xf numFmtId="0" fontId="29" fillId="0" borderId="1" xfId="0" applyFont="1" applyBorder="1"/>
    <xf numFmtId="167" fontId="29" fillId="0" borderId="6" xfId="0" applyNumberFormat="1" applyFont="1" applyBorder="1"/>
    <xf numFmtId="0" fontId="29" fillId="0" borderId="7" xfId="0" applyFont="1" applyBorder="1"/>
    <xf numFmtId="167" fontId="29" fillId="0" borderId="9" xfId="0" applyNumberFormat="1" applyFont="1" applyBorder="1"/>
    <xf numFmtId="167" fontId="29" fillId="0" borderId="4" xfId="0" applyNumberFormat="1" applyFont="1" applyBorder="1"/>
    <xf numFmtId="167" fontId="29" fillId="0" borderId="6" xfId="0" applyNumberFormat="1" applyFont="1" applyBorder="1" applyAlignment="1">
      <alignment horizontal="center" vertical="center"/>
    </xf>
    <xf numFmtId="3" fontId="29" fillId="0" borderId="1" xfId="0" applyNumberFormat="1" applyFont="1" applyBorder="1"/>
    <xf numFmtId="14" fontId="29" fillId="0" borderId="6" xfId="0" applyNumberFormat="1" applyFont="1" applyBorder="1"/>
    <xf numFmtId="3" fontId="29" fillId="0" borderId="8" xfId="0" applyNumberFormat="1" applyFont="1" applyBorder="1"/>
    <xf numFmtId="14" fontId="29" fillId="0" borderId="9" xfId="0" applyNumberFormat="1" applyFont="1" applyBorder="1"/>
    <xf numFmtId="167" fontId="0" fillId="0" borderId="13" xfId="0" applyNumberFormat="1" applyBorder="1" applyAlignment="1">
      <alignment horizontal="right" wrapText="1"/>
    </xf>
    <xf numFmtId="44" fontId="17" fillId="0" borderId="0" xfId="2" applyNumberFormat="1" applyFont="1"/>
    <xf numFmtId="168" fontId="20" fillId="0" borderId="1" xfId="3" applyFont="1" applyBorder="1" applyAlignment="1">
      <alignment horizontal="left"/>
    </xf>
    <xf numFmtId="168" fontId="20" fillId="0" borderId="6" xfId="3" applyFont="1" applyBorder="1" applyAlignment="1">
      <alignment horizontal="left"/>
    </xf>
    <xf numFmtId="14" fontId="27" fillId="0" borderId="0" xfId="0" applyNumberFormat="1" applyFont="1"/>
    <xf numFmtId="0" fontId="0" fillId="0" borderId="1" xfId="0" applyBorder="1" applyAlignment="1">
      <alignment horizontal="center"/>
    </xf>
    <xf numFmtId="167" fontId="0" fillId="0" borderId="1" xfId="0" applyNumberFormat="1" applyBorder="1"/>
    <xf numFmtId="167" fontId="0" fillId="0" borderId="0" xfId="0" applyNumberFormat="1"/>
    <xf numFmtId="0" fontId="35" fillId="4" borderId="1" xfId="0" applyFont="1" applyFill="1" applyBorder="1"/>
    <xf numFmtId="167" fontId="35" fillId="4" borderId="1" xfId="0" applyNumberFormat="1" applyFont="1" applyFill="1" applyBorder="1"/>
    <xf numFmtId="0" fontId="35" fillId="4" borderId="1" xfId="0" applyFont="1" applyFill="1" applyBorder="1" applyAlignment="1">
      <alignment horizontal="center"/>
    </xf>
    <xf numFmtId="167" fontId="2" fillId="0" borderId="1" xfId="0" applyNumberFormat="1" applyFont="1" applyBorder="1"/>
    <xf numFmtId="14" fontId="11" fillId="2" borderId="6" xfId="0" applyNumberFormat="1" applyFont="1" applyFill="1" applyBorder="1"/>
    <xf numFmtId="0" fontId="36" fillId="0" borderId="0" xfId="0" applyFont="1"/>
    <xf numFmtId="167" fontId="29" fillId="3" borderId="9" xfId="0" applyNumberFormat="1" applyFont="1" applyFill="1" applyBorder="1"/>
    <xf numFmtId="167" fontId="0" fillId="3" borderId="8" xfId="0" applyNumberFormat="1" applyFill="1" applyBorder="1" applyAlignment="1">
      <alignment horizontal="center" vertical="center" wrapText="1"/>
    </xf>
    <xf numFmtId="0" fontId="2" fillId="0" borderId="21" xfId="0" applyFont="1" applyBorder="1" applyAlignment="1">
      <alignment horizontal="center" vertical="center" wrapText="1"/>
    </xf>
    <xf numFmtId="167" fontId="2" fillId="0" borderId="12" xfId="0" applyNumberFormat="1" applyFont="1" applyBorder="1" applyAlignment="1">
      <alignment horizontal="center" vertical="center" wrapText="1"/>
    </xf>
    <xf numFmtId="0" fontId="0" fillId="0" borderId="4" xfId="0" applyBorder="1" applyAlignment="1">
      <alignment wrapText="1"/>
    </xf>
    <xf numFmtId="1" fontId="11" fillId="0" borderId="0" xfId="0" applyNumberFormat="1" applyFont="1"/>
    <xf numFmtId="14" fontId="9" fillId="0" borderId="0" xfId="0" applyNumberFormat="1" applyFont="1"/>
    <xf numFmtId="0" fontId="34" fillId="0" borderId="1" xfId="0" applyFont="1" applyBorder="1"/>
    <xf numFmtId="167" fontId="29" fillId="0" borderId="0" xfId="0" applyNumberFormat="1" applyFont="1" applyAlignment="1">
      <alignment horizontal="center"/>
    </xf>
    <xf numFmtId="14" fontId="25" fillId="0" borderId="0" xfId="0" applyNumberFormat="1" applyFont="1"/>
    <xf numFmtId="14" fontId="26" fillId="0" borderId="0" xfId="0" applyNumberFormat="1" applyFont="1" applyAlignment="1">
      <alignment horizontal="center" wrapText="1"/>
    </xf>
    <xf numFmtId="0" fontId="7" fillId="0" borderId="1" xfId="0" applyFont="1" applyBorder="1" applyAlignment="1">
      <alignment vertical="center"/>
    </xf>
    <xf numFmtId="0" fontId="9" fillId="0" borderId="1" xfId="0" applyFont="1" applyBorder="1" applyAlignment="1">
      <alignment horizontal="center" vertical="center"/>
    </xf>
    <xf numFmtId="0" fontId="9" fillId="0" borderId="1" xfId="0" applyFont="1" applyBorder="1" applyAlignment="1">
      <alignment horizontal="left" vertical="center"/>
    </xf>
    <xf numFmtId="0" fontId="34" fillId="0" borderId="1" xfId="0" applyFont="1" applyBorder="1" applyAlignment="1">
      <alignment horizontal="center" vertical="center"/>
    </xf>
    <xf numFmtId="14" fontId="4" fillId="0" borderId="1" xfId="0" applyNumberFormat="1" applyFont="1" applyBorder="1" applyAlignment="1">
      <alignment horizontal="center"/>
    </xf>
    <xf numFmtId="14" fontId="4" fillId="0" borderId="8" xfId="0" applyNumberFormat="1" applyFont="1" applyBorder="1" applyAlignment="1">
      <alignment horizontal="center"/>
    </xf>
    <xf numFmtId="0" fontId="6" fillId="0" borderId="2" xfId="0" applyFont="1" applyBorder="1" applyAlignment="1">
      <alignment vertical="center"/>
    </xf>
    <xf numFmtId="0" fontId="6" fillId="0" borderId="3" xfId="0" applyFont="1" applyBorder="1" applyAlignment="1">
      <alignment horizontal="left" vertical="center"/>
    </xf>
    <xf numFmtId="0" fontId="6" fillId="0" borderId="3" xfId="0" applyFont="1" applyBorder="1" applyAlignment="1">
      <alignment vertical="center"/>
    </xf>
    <xf numFmtId="0" fontId="6" fillId="0" borderId="3" xfId="0" applyFont="1" applyBorder="1" applyAlignment="1">
      <alignment horizontal="center" vertical="center"/>
    </xf>
    <xf numFmtId="0" fontId="6" fillId="0" borderId="4" xfId="0" applyFont="1" applyBorder="1" applyAlignment="1">
      <alignment vertical="center"/>
    </xf>
    <xf numFmtId="0" fontId="7" fillId="0" borderId="5" xfId="0" applyFont="1" applyBorder="1" applyAlignment="1">
      <alignment vertical="center"/>
    </xf>
    <xf numFmtId="164" fontId="9" fillId="0" borderId="1" xfId="0" applyNumberFormat="1" applyFont="1" applyBorder="1" applyAlignment="1">
      <alignment vertical="center"/>
    </xf>
    <xf numFmtId="167" fontId="9" fillId="0" borderId="6" xfId="0" applyNumberFormat="1" applyFont="1" applyBorder="1" applyAlignment="1">
      <alignment vertical="center"/>
    </xf>
    <xf numFmtId="0" fontId="7" fillId="0" borderId="1" xfId="0" applyFont="1" applyBorder="1" applyAlignment="1">
      <alignment horizontal="left" vertical="center"/>
    </xf>
    <xf numFmtId="0" fontId="7" fillId="0" borderId="21" xfId="0" applyFont="1" applyBorder="1" applyAlignment="1">
      <alignment vertical="center"/>
    </xf>
    <xf numFmtId="0" fontId="7" fillId="0" borderId="12" xfId="0" applyFont="1" applyBorder="1" applyAlignment="1">
      <alignment horizontal="left" vertical="center"/>
    </xf>
    <xf numFmtId="0" fontId="7" fillId="0" borderId="12" xfId="0" applyFont="1" applyBorder="1" applyAlignment="1">
      <alignment vertical="center"/>
    </xf>
    <xf numFmtId="164" fontId="9" fillId="0" borderId="12" xfId="0" applyNumberFormat="1" applyFont="1" applyBorder="1" applyAlignment="1">
      <alignment vertical="center"/>
    </xf>
    <xf numFmtId="0" fontId="9" fillId="0" borderId="12" xfId="0" applyFont="1" applyBorder="1" applyAlignment="1">
      <alignment horizontal="center" vertical="center"/>
    </xf>
    <xf numFmtId="167" fontId="9" fillId="0" borderId="22" xfId="0" applyNumberFormat="1" applyFont="1" applyBorder="1" applyAlignment="1">
      <alignment vertical="center"/>
    </xf>
    <xf numFmtId="167" fontId="9" fillId="0" borderId="22" xfId="0" applyNumberFormat="1" applyFont="1" applyBorder="1" applyAlignment="1">
      <alignment vertical="center" wrapText="1"/>
    </xf>
    <xf numFmtId="0" fontId="7" fillId="0" borderId="8" xfId="0" applyFont="1" applyBorder="1" applyAlignment="1">
      <alignment vertical="center"/>
    </xf>
    <xf numFmtId="0" fontId="9" fillId="0" borderId="8" xfId="0" applyFont="1" applyBorder="1" applyAlignment="1">
      <alignment horizontal="center" vertical="center"/>
    </xf>
    <xf numFmtId="167" fontId="9" fillId="0" borderId="9" xfId="0" applyNumberFormat="1" applyFont="1" applyBorder="1" applyAlignment="1">
      <alignment vertical="center"/>
    </xf>
    <xf numFmtId="0" fontId="11" fillId="2" borderId="1" xfId="0" applyFont="1" applyFill="1" applyBorder="1"/>
    <xf numFmtId="3" fontId="11" fillId="2" borderId="1" xfId="0" applyNumberFormat="1" applyFont="1" applyFill="1" applyBorder="1"/>
    <xf numFmtId="0" fontId="11" fillId="0" borderId="7" xfId="0" applyFont="1" applyBorder="1" applyAlignment="1">
      <alignment horizontal="center"/>
    </xf>
    <xf numFmtId="0" fontId="11" fillId="0" borderId="8" xfId="0" applyFont="1" applyBorder="1"/>
    <xf numFmtId="3" fontId="11" fillId="0" borderId="8" xfId="0" applyNumberFormat="1" applyFont="1" applyBorder="1"/>
    <xf numFmtId="14" fontId="11" fillId="0" borderId="9" xfId="0" applyNumberFormat="1" applyFont="1" applyBorder="1"/>
    <xf numFmtId="0" fontId="11" fillId="0" borderId="3" xfId="0" applyFont="1" applyBorder="1" applyAlignment="1">
      <alignment horizontal="center"/>
    </xf>
    <xf numFmtId="0" fontId="10" fillId="0" borderId="24" xfId="3" applyNumberFormat="1" applyFont="1" applyBorder="1" applyAlignment="1">
      <alignment wrapText="1"/>
    </xf>
    <xf numFmtId="0" fontId="1" fillId="0" borderId="0" xfId="1" applyNumberFormat="1" applyFont="1" applyAlignment="1"/>
    <xf numFmtId="0" fontId="0" fillId="0" borderId="0" xfId="1" applyNumberFormat="1" applyFont="1" applyAlignment="1"/>
    <xf numFmtId="0" fontId="10" fillId="5" borderId="25" xfId="3" applyNumberFormat="1" applyFont="1" applyFill="1" applyBorder="1" applyAlignment="1">
      <alignment wrapText="1"/>
    </xf>
    <xf numFmtId="0" fontId="1" fillId="0" borderId="0" xfId="0" applyFont="1"/>
    <xf numFmtId="0" fontId="15" fillId="5" borderId="26" xfId="3" applyNumberFormat="1" applyFont="1" applyFill="1" applyBorder="1" applyAlignment="1">
      <alignment wrapText="1"/>
    </xf>
    <xf numFmtId="0" fontId="0" fillId="5" borderId="26" xfId="3" applyNumberFormat="1" applyFont="1" applyFill="1" applyBorder="1" applyAlignment="1">
      <alignment wrapText="1"/>
    </xf>
    <xf numFmtId="0" fontId="0" fillId="5" borderId="27" xfId="3" applyNumberFormat="1" applyFont="1" applyFill="1" applyBorder="1" applyAlignment="1">
      <alignment wrapText="1"/>
    </xf>
    <xf numFmtId="0" fontId="0" fillId="0" borderId="28" xfId="3" applyNumberFormat="1" applyFont="1" applyBorder="1" applyAlignment="1">
      <alignment wrapText="1"/>
    </xf>
    <xf numFmtId="0" fontId="2" fillId="5" borderId="25" xfId="3" applyNumberFormat="1" applyFont="1" applyFill="1" applyBorder="1" applyAlignment="1">
      <alignment wrapText="1"/>
    </xf>
    <xf numFmtId="0" fontId="9" fillId="0" borderId="0" xfId="1" applyNumberFormat="1" applyFont="1" applyAlignment="1"/>
    <xf numFmtId="0" fontId="2" fillId="5" borderId="26" xfId="3" applyNumberFormat="1" applyFont="1" applyFill="1" applyBorder="1" applyAlignment="1">
      <alignment wrapText="1"/>
    </xf>
    <xf numFmtId="0" fontId="0" fillId="5" borderId="26" xfId="4" applyNumberFormat="1" applyFont="1" applyFill="1" applyBorder="1" applyAlignment="1">
      <alignment wrapText="1"/>
    </xf>
    <xf numFmtId="166" fontId="0" fillId="0" borderId="0" xfId="1" applyNumberFormat="1" applyFont="1"/>
    <xf numFmtId="0" fontId="34" fillId="0" borderId="0" xfId="0" applyFont="1" applyAlignment="1">
      <alignment vertical="top"/>
    </xf>
    <xf numFmtId="0" fontId="0" fillId="0" borderId="28" xfId="0" applyBorder="1" applyAlignment="1">
      <alignment wrapText="1"/>
    </xf>
    <xf numFmtId="0" fontId="10" fillId="6" borderId="25" xfId="0" applyFont="1" applyFill="1" applyBorder="1" applyAlignment="1">
      <alignment wrapText="1"/>
    </xf>
    <xf numFmtId="0" fontId="2" fillId="6" borderId="26" xfId="0" applyFont="1" applyFill="1" applyBorder="1" applyAlignment="1">
      <alignment wrapText="1"/>
    </xf>
    <xf numFmtId="0" fontId="0" fillId="6" borderId="26" xfId="0" applyFill="1" applyBorder="1" applyAlignment="1">
      <alignment wrapText="1"/>
    </xf>
    <xf numFmtId="0" fontId="37" fillId="0" borderId="0" xfId="0" applyFont="1" applyAlignment="1">
      <alignment vertical="top"/>
    </xf>
    <xf numFmtId="0" fontId="38" fillId="0" borderId="0" xfId="1" applyNumberFormat="1" applyFont="1" applyAlignment="1">
      <alignment vertical="top"/>
    </xf>
    <xf numFmtId="0" fontId="38" fillId="0" borderId="0" xfId="0" applyFont="1" applyAlignment="1">
      <alignment vertical="top" wrapText="1"/>
    </xf>
    <xf numFmtId="0" fontId="38" fillId="0" borderId="0" xfId="0" applyFont="1" applyAlignment="1">
      <alignment vertical="top"/>
    </xf>
    <xf numFmtId="0" fontId="37" fillId="0" borderId="0" xfId="0" applyFont="1"/>
    <xf numFmtId="0" fontId="34" fillId="0" borderId="0" xfId="1" applyNumberFormat="1" applyFont="1" applyAlignment="1"/>
    <xf numFmtId="0" fontId="39" fillId="0" borderId="0" xfId="1" applyNumberFormat="1" applyFont="1" applyAlignment="1"/>
    <xf numFmtId="0" fontId="39" fillId="0" borderId="0" xfId="0" applyFont="1"/>
    <xf numFmtId="0" fontId="10" fillId="7" borderId="25" xfId="0" applyFont="1" applyFill="1" applyBorder="1" applyAlignment="1">
      <alignment wrapText="1"/>
    </xf>
    <xf numFmtId="0" fontId="2" fillId="7" borderId="26" xfId="0" applyFont="1" applyFill="1" applyBorder="1" applyAlignment="1">
      <alignment wrapText="1"/>
    </xf>
    <xf numFmtId="0" fontId="0" fillId="7" borderId="26" xfId="0" applyFill="1" applyBorder="1" applyAlignment="1">
      <alignment wrapText="1"/>
    </xf>
    <xf numFmtId="0" fontId="34" fillId="0" borderId="0" xfId="0" applyFont="1"/>
    <xf numFmtId="0" fontId="34" fillId="0" borderId="0" xfId="1" applyNumberFormat="1" applyFont="1" applyAlignment="1">
      <alignment vertical="top"/>
    </xf>
    <xf numFmtId="0" fontId="38" fillId="0" borderId="0" xfId="0" applyFont="1"/>
    <xf numFmtId="0" fontId="38" fillId="0" borderId="0" xfId="1" applyNumberFormat="1" applyFont="1" applyAlignment="1"/>
    <xf numFmtId="0" fontId="0" fillId="0" borderId="29" xfId="0" applyBorder="1" applyAlignment="1">
      <alignment wrapText="1"/>
    </xf>
    <xf numFmtId="0" fontId="10" fillId="8" borderId="25" xfId="0" applyFont="1" applyFill="1" applyBorder="1" applyAlignment="1">
      <alignment wrapText="1"/>
    </xf>
    <xf numFmtId="0" fontId="2" fillId="8" borderId="26" xfId="0" applyFont="1" applyFill="1" applyBorder="1" applyAlignment="1">
      <alignment wrapText="1"/>
    </xf>
    <xf numFmtId="0" fontId="0" fillId="8" borderId="26" xfId="0" applyFill="1" applyBorder="1" applyAlignment="1">
      <alignment wrapText="1"/>
    </xf>
    <xf numFmtId="9" fontId="0" fillId="0" borderId="0" xfId="0" applyNumberFormat="1"/>
    <xf numFmtId="0" fontId="10" fillId="9" borderId="25" xfId="0" applyFont="1" applyFill="1" applyBorder="1" applyAlignment="1">
      <alignment wrapText="1"/>
    </xf>
    <xf numFmtId="0" fontId="2" fillId="9" borderId="26" xfId="0" applyFont="1" applyFill="1" applyBorder="1" applyAlignment="1">
      <alignment wrapText="1"/>
    </xf>
    <xf numFmtId="0" fontId="0" fillId="9" borderId="26" xfId="0" applyFill="1" applyBorder="1" applyAlignment="1">
      <alignment wrapText="1"/>
    </xf>
    <xf numFmtId="0" fontId="10" fillId="10" borderId="25" xfId="0" applyFont="1" applyFill="1" applyBorder="1" applyAlignment="1">
      <alignment wrapText="1"/>
    </xf>
    <xf numFmtId="0" fontId="2" fillId="10" borderId="26" xfId="0" applyFont="1" applyFill="1" applyBorder="1" applyAlignment="1">
      <alignment wrapText="1"/>
    </xf>
    <xf numFmtId="0" fontId="3" fillId="10" borderId="26" xfId="0" applyFont="1" applyFill="1" applyBorder="1" applyAlignment="1">
      <alignment wrapText="1"/>
    </xf>
    <xf numFmtId="0" fontId="0" fillId="10" borderId="26" xfId="0" applyFill="1" applyBorder="1" applyAlignment="1">
      <alignment wrapText="1"/>
    </xf>
    <xf numFmtId="0" fontId="0" fillId="10" borderId="29" xfId="0" applyFill="1" applyBorder="1" applyAlignment="1">
      <alignment wrapText="1"/>
    </xf>
    <xf numFmtId="0" fontId="0" fillId="6" borderId="27" xfId="0" applyFill="1" applyBorder="1" applyAlignment="1">
      <alignment wrapText="1"/>
    </xf>
    <xf numFmtId="0" fontId="10" fillId="11" borderId="25" xfId="0" applyFont="1" applyFill="1" applyBorder="1" applyAlignment="1">
      <alignment wrapText="1"/>
    </xf>
    <xf numFmtId="0" fontId="2" fillId="11" borderId="26" xfId="0" applyFont="1" applyFill="1" applyBorder="1" applyAlignment="1">
      <alignment wrapText="1"/>
    </xf>
    <xf numFmtId="0" fontId="0" fillId="11" borderId="26" xfId="0" applyFill="1" applyBorder="1" applyAlignment="1">
      <alignment wrapText="1"/>
    </xf>
    <xf numFmtId="0" fontId="1" fillId="8" borderId="26" xfId="0" applyFont="1" applyFill="1" applyBorder="1" applyAlignment="1">
      <alignment wrapText="1"/>
    </xf>
    <xf numFmtId="0" fontId="1" fillId="8" borderId="27" xfId="0" applyFont="1" applyFill="1" applyBorder="1" applyAlignment="1">
      <alignment wrapText="1"/>
    </xf>
    <xf numFmtId="0" fontId="0" fillId="0" borderId="0" xfId="0" applyAlignment="1">
      <alignment wrapText="1"/>
    </xf>
    <xf numFmtId="0" fontId="0" fillId="0" borderId="1" xfId="0" applyBorder="1" applyAlignment="1">
      <alignment horizontal="center" vertical="center"/>
    </xf>
    <xf numFmtId="0" fontId="14" fillId="0" borderId="1" xfId="0" applyFont="1" applyBorder="1" applyAlignment="1">
      <alignment horizontal="center" wrapText="1"/>
    </xf>
    <xf numFmtId="3" fontId="0" fillId="0" borderId="1" xfId="0" applyNumberFormat="1" applyBorder="1" applyAlignment="1">
      <alignment horizontal="center" vertical="center"/>
    </xf>
    <xf numFmtId="167" fontId="0" fillId="0" borderId="1" xfId="0" applyNumberFormat="1" applyBorder="1" applyAlignment="1">
      <alignment horizontal="center" vertical="center"/>
    </xf>
    <xf numFmtId="0" fontId="34" fillId="0" borderId="1" xfId="0" applyFont="1" applyBorder="1" applyAlignment="1">
      <alignment horizontal="center"/>
    </xf>
    <xf numFmtId="3" fontId="0" fillId="0" borderId="1" xfId="0" applyNumberFormat="1" applyBorder="1" applyAlignment="1">
      <alignment horizontal="center"/>
    </xf>
    <xf numFmtId="3" fontId="34" fillId="0" borderId="1" xfId="0" applyNumberFormat="1" applyFont="1" applyBorder="1" applyAlignment="1">
      <alignment horizontal="center" vertical="center"/>
    </xf>
    <xf numFmtId="3" fontId="34" fillId="0" borderId="1" xfId="0" applyNumberFormat="1" applyFont="1" applyBorder="1" applyAlignment="1">
      <alignment horizontal="center"/>
    </xf>
    <xf numFmtId="167" fontId="10" fillId="0" borderId="0" xfId="0" applyNumberFormat="1" applyFont="1"/>
    <xf numFmtId="0" fontId="0" fillId="0" borderId="0" xfId="0" applyAlignment="1">
      <alignment horizontal="center"/>
    </xf>
    <xf numFmtId="0" fontId="34" fillId="0" borderId="1" xfId="0" applyFont="1" applyBorder="1" applyAlignment="1">
      <alignment horizontal="center" vertical="center" wrapText="1"/>
    </xf>
    <xf numFmtId="1" fontId="9" fillId="0" borderId="6" xfId="0" applyNumberFormat="1" applyFont="1" applyBorder="1"/>
    <xf numFmtId="0" fontId="2" fillId="0" borderId="1" xfId="0" applyFont="1" applyBorder="1" applyAlignment="1">
      <alignment horizontal="center" vertical="center"/>
    </xf>
    <xf numFmtId="167" fontId="2" fillId="0" borderId="6" xfId="0" applyNumberFormat="1" applyFont="1" applyBorder="1" applyAlignment="1">
      <alignment horizontal="center" vertical="center" wrapText="1"/>
    </xf>
    <xf numFmtId="167" fontId="2" fillId="0" borderId="6" xfId="0" applyNumberFormat="1" applyFont="1" applyBorder="1" applyAlignment="1">
      <alignment vertical="center" wrapText="1"/>
    </xf>
    <xf numFmtId="167" fontId="0" fillId="0" borderId="6" xfId="0" applyNumberFormat="1" applyBorder="1" applyAlignment="1">
      <alignment vertical="center" wrapText="1"/>
    </xf>
    <xf numFmtId="167" fontId="0" fillId="0" borderId="9" xfId="0" applyNumberFormat="1" applyBorder="1" applyAlignment="1">
      <alignment vertical="center" wrapText="1"/>
    </xf>
    <xf numFmtId="0" fontId="2" fillId="0" borderId="2" xfId="0" applyFont="1" applyBorder="1" applyAlignment="1">
      <alignment horizontal="center" vertical="center"/>
    </xf>
    <xf numFmtId="0" fontId="2" fillId="0" borderId="5" xfId="0" applyFont="1" applyBorder="1"/>
    <xf numFmtId="0" fontId="0" fillId="0" borderId="23" xfId="0" applyBorder="1"/>
    <xf numFmtId="167" fontId="0" fillId="0" borderId="0" xfId="0" applyNumberFormat="1" applyAlignment="1">
      <alignment vertical="center" wrapText="1"/>
    </xf>
    <xf numFmtId="167" fontId="2" fillId="0" borderId="1" xfId="0" applyNumberFormat="1" applyFont="1" applyBorder="1" applyAlignment="1">
      <alignment vertical="center"/>
    </xf>
    <xf numFmtId="167" fontId="0" fillId="0" borderId="1" xfId="0" applyNumberFormat="1" applyBorder="1" applyAlignment="1">
      <alignment vertical="center"/>
    </xf>
    <xf numFmtId="0" fontId="2" fillId="0" borderId="23" xfId="0" applyFont="1" applyBorder="1"/>
    <xf numFmtId="0" fontId="2" fillId="0" borderId="3" xfId="0" applyFont="1" applyBorder="1" applyAlignment="1">
      <alignment wrapText="1"/>
    </xf>
    <xf numFmtId="167" fontId="2" fillId="0" borderId="4" xfId="0" applyNumberFormat="1" applyFont="1" applyBorder="1" applyAlignment="1">
      <alignment vertical="center"/>
    </xf>
    <xf numFmtId="167" fontId="0" fillId="0" borderId="6" xfId="0" applyNumberFormat="1" applyBorder="1" applyAlignment="1">
      <alignment vertical="center"/>
    </xf>
    <xf numFmtId="167" fontId="0" fillId="0" borderId="8" xfId="0" applyNumberFormat="1" applyBorder="1" applyAlignment="1">
      <alignment vertical="center"/>
    </xf>
    <xf numFmtId="0" fontId="0" fillId="0" borderId="1" xfId="0" applyBorder="1" applyAlignment="1">
      <alignment wrapText="1"/>
    </xf>
    <xf numFmtId="0" fontId="30" fillId="0" borderId="0" xfId="0" applyFont="1" applyAlignment="1">
      <alignment horizontal="center"/>
    </xf>
    <xf numFmtId="165" fontId="30" fillId="0" borderId="32" xfId="0" applyNumberFormat="1" applyFont="1" applyBorder="1" applyAlignment="1">
      <alignment horizontal="center"/>
    </xf>
    <xf numFmtId="165" fontId="30" fillId="0" borderId="6" xfId="0" applyNumberFormat="1" applyFont="1" applyBorder="1" applyAlignment="1">
      <alignment horizontal="center"/>
    </xf>
    <xf numFmtId="165" fontId="30" fillId="0" borderId="9" xfId="0" applyNumberFormat="1" applyFont="1" applyBorder="1" applyAlignment="1">
      <alignment horizontal="center"/>
    </xf>
    <xf numFmtId="14" fontId="12" fillId="0" borderId="6" xfId="0" applyNumberFormat="1" applyFont="1" applyBorder="1"/>
    <xf numFmtId="0" fontId="40" fillId="0" borderId="0" xfId="0" applyFont="1"/>
    <xf numFmtId="0" fontId="0" fillId="0" borderId="0" xfId="0" quotePrefix="1"/>
    <xf numFmtId="0" fontId="7" fillId="0" borderId="33" xfId="0" applyFont="1" applyBorder="1"/>
    <xf numFmtId="0" fontId="7" fillId="0" borderId="13" xfId="0" applyFont="1" applyBorder="1" applyAlignment="1">
      <alignment horizontal="left"/>
    </xf>
    <xf numFmtId="0" fontId="7" fillId="0" borderId="13" xfId="0" applyFont="1" applyBorder="1"/>
    <xf numFmtId="164" fontId="7" fillId="0" borderId="13" xfId="0" applyNumberFormat="1" applyFont="1" applyBorder="1"/>
    <xf numFmtId="0" fontId="7" fillId="0" borderId="13" xfId="0" applyFont="1" applyBorder="1" applyAlignment="1">
      <alignment horizontal="center"/>
    </xf>
    <xf numFmtId="0" fontId="7" fillId="0" borderId="34" xfId="0" applyFont="1" applyBorder="1" applyAlignment="1">
      <alignment horizontal="center"/>
    </xf>
    <xf numFmtId="167" fontId="7" fillId="0" borderId="0" xfId="0" applyNumberFormat="1" applyFont="1"/>
    <xf numFmtId="0" fontId="1" fillId="0" borderId="0" xfId="0" applyFont="1" applyAlignment="1">
      <alignment horizontal="justify" vertical="top" wrapText="1"/>
    </xf>
    <xf numFmtId="167" fontId="0" fillId="0" borderId="1" xfId="0" applyNumberFormat="1" applyBorder="1" applyAlignment="1">
      <alignment horizontal="center"/>
    </xf>
    <xf numFmtId="0" fontId="9" fillId="0" borderId="0" xfId="0" applyFont="1" applyAlignment="1">
      <alignment vertical="top"/>
    </xf>
    <xf numFmtId="14" fontId="27" fillId="3" borderId="0" xfId="0" applyNumberFormat="1" applyFont="1" applyFill="1"/>
    <xf numFmtId="10" fontId="27" fillId="0" borderId="0" xfId="4" applyNumberFormat="1" applyFont="1"/>
    <xf numFmtId="0" fontId="7" fillId="0" borderId="19" xfId="0" applyFont="1" applyBorder="1" applyAlignment="1">
      <alignment vertical="center"/>
    </xf>
    <xf numFmtId="43" fontId="7" fillId="0" borderId="0" xfId="5" applyFont="1"/>
    <xf numFmtId="43" fontId="6" fillId="0" borderId="0" xfId="5" applyFont="1" applyAlignment="1">
      <alignment horizontal="center" wrapText="1"/>
    </xf>
    <xf numFmtId="43" fontId="9" fillId="0" borderId="0" xfId="5" applyFont="1"/>
    <xf numFmtId="0" fontId="5" fillId="0" borderId="7" xfId="0" applyFont="1" applyBorder="1" applyAlignment="1">
      <alignment horizontal="center"/>
    </xf>
    <xf numFmtId="0" fontId="30" fillId="0" borderId="8" xfId="0" applyFont="1" applyBorder="1" applyAlignment="1">
      <alignment horizontal="center"/>
    </xf>
    <xf numFmtId="0" fontId="3" fillId="0" borderId="5" xfId="0" applyFont="1" applyBorder="1" applyAlignment="1">
      <alignment horizontal="left"/>
    </xf>
    <xf numFmtId="0" fontId="29" fillId="0" borderId="1" xfId="0" applyFont="1" applyBorder="1" applyAlignment="1">
      <alignment horizontal="left"/>
    </xf>
    <xf numFmtId="0" fontId="29" fillId="0" borderId="18" xfId="0" applyFont="1" applyBorder="1" applyAlignment="1">
      <alignment horizontal="left"/>
    </xf>
    <xf numFmtId="0" fontId="29" fillId="0" borderId="19" xfId="0" applyFont="1" applyBorder="1" applyAlignment="1">
      <alignment horizontal="left"/>
    </xf>
    <xf numFmtId="0" fontId="29" fillId="0" borderId="16" xfId="0" applyFont="1" applyBorder="1" applyAlignment="1">
      <alignment horizontal="left"/>
    </xf>
    <xf numFmtId="0" fontId="29" fillId="0" borderId="17" xfId="0" applyFont="1" applyBorder="1" applyAlignment="1">
      <alignment horizontal="left"/>
    </xf>
    <xf numFmtId="0" fontId="4" fillId="0" borderId="5" xfId="0" applyFont="1" applyBorder="1" applyAlignment="1">
      <alignment horizontal="left" wrapText="1"/>
    </xf>
    <xf numFmtId="0" fontId="31" fillId="0" borderId="1" xfId="0" applyFont="1" applyBorder="1" applyAlignment="1">
      <alignment horizontal="left" wrapText="1"/>
    </xf>
    <xf numFmtId="0" fontId="10" fillId="0" borderId="2" xfId="0" applyFont="1" applyBorder="1" applyAlignment="1">
      <alignment horizontal="center"/>
    </xf>
    <xf numFmtId="0" fontId="28" fillId="0" borderId="3" xfId="0" applyFont="1" applyBorder="1" applyAlignment="1">
      <alignment horizontal="center"/>
    </xf>
    <xf numFmtId="0" fontId="28" fillId="0" borderId="4" xfId="0" applyFont="1" applyBorder="1" applyAlignment="1">
      <alignment horizontal="center"/>
    </xf>
    <xf numFmtId="0" fontId="30" fillId="0" borderId="5" xfId="0" applyFont="1" applyBorder="1" applyAlignment="1">
      <alignment horizontal="center"/>
    </xf>
    <xf numFmtId="0" fontId="30" fillId="0" borderId="1" xfId="0" applyFont="1" applyBorder="1" applyAlignment="1">
      <alignment horizontal="center"/>
    </xf>
    <xf numFmtId="0" fontId="30" fillId="0" borderId="6" xfId="0" applyFont="1" applyBorder="1" applyAlignment="1">
      <alignment horizontal="center"/>
    </xf>
    <xf numFmtId="0" fontId="30" fillId="0" borderId="2" xfId="0" applyFont="1" applyBorder="1" applyAlignment="1">
      <alignment horizontal="center"/>
    </xf>
    <xf numFmtId="0" fontId="30" fillId="0" borderId="3" xfId="0" applyFont="1" applyBorder="1" applyAlignment="1">
      <alignment horizontal="center"/>
    </xf>
    <xf numFmtId="0" fontId="30" fillId="0" borderId="4" xfId="0" applyFont="1" applyBorder="1" applyAlignment="1">
      <alignment horizontal="center"/>
    </xf>
    <xf numFmtId="0" fontId="29" fillId="0" borderId="2" xfId="0" applyFont="1" applyBorder="1" applyAlignment="1">
      <alignment horizontal="center"/>
    </xf>
    <xf numFmtId="0" fontId="29" fillId="0" borderId="3" xfId="0" applyFont="1" applyBorder="1" applyAlignment="1">
      <alignment horizontal="center"/>
    </xf>
    <xf numFmtId="0" fontId="29" fillId="0" borderId="4" xfId="0" applyFont="1" applyBorder="1" applyAlignment="1">
      <alignment horizontal="center"/>
    </xf>
    <xf numFmtId="0" fontId="31" fillId="0" borderId="5" xfId="0" applyFont="1" applyBorder="1" applyAlignment="1">
      <alignment horizontal="left" wrapText="1"/>
    </xf>
    <xf numFmtId="0" fontId="4" fillId="0" borderId="7" xfId="0" applyFont="1" applyBorder="1" applyAlignment="1">
      <alignment horizontal="left" wrapText="1"/>
    </xf>
    <xf numFmtId="0" fontId="31" fillId="0" borderId="8" xfId="0" applyFont="1" applyBorder="1" applyAlignment="1">
      <alignment horizontal="left" wrapText="1"/>
    </xf>
    <xf numFmtId="0" fontId="30" fillId="0" borderId="18" xfId="0" applyFont="1" applyBorder="1" applyAlignment="1">
      <alignment horizontal="center"/>
    </xf>
    <xf numFmtId="0" fontId="30" fillId="0" borderId="19" xfId="0" applyFont="1" applyBorder="1" applyAlignment="1">
      <alignment horizontal="center"/>
    </xf>
    <xf numFmtId="0" fontId="5" fillId="0" borderId="5" xfId="0" applyFont="1" applyBorder="1" applyAlignment="1">
      <alignment horizontal="center"/>
    </xf>
    <xf numFmtId="0" fontId="29" fillId="0" borderId="5" xfId="0" applyFont="1" applyBorder="1" applyAlignment="1">
      <alignment horizontal="left"/>
    </xf>
    <xf numFmtId="0" fontId="29" fillId="0" borderId="2" xfId="0" applyFont="1" applyBorder="1" applyAlignment="1">
      <alignment horizontal="left"/>
    </xf>
    <xf numFmtId="0" fontId="29" fillId="0" borderId="3" xfId="0" applyFont="1" applyBorder="1" applyAlignment="1">
      <alignment horizontal="left"/>
    </xf>
    <xf numFmtId="0" fontId="3" fillId="0" borderId="7" xfId="0" applyFont="1" applyBorder="1" applyAlignment="1">
      <alignment horizontal="left"/>
    </xf>
    <xf numFmtId="0" fontId="29" fillId="0" borderId="8" xfId="0" applyFont="1" applyBorder="1" applyAlignment="1">
      <alignment horizontal="left"/>
    </xf>
    <xf numFmtId="0" fontId="2" fillId="0" borderId="2" xfId="0" applyFont="1" applyBorder="1" applyAlignment="1">
      <alignment horizontal="center"/>
    </xf>
    <xf numFmtId="0" fontId="2" fillId="0" borderId="3" xfId="0" applyFont="1" applyBorder="1" applyAlignment="1">
      <alignment horizontal="center"/>
    </xf>
    <xf numFmtId="0" fontId="2" fillId="0" borderId="4" xfId="0" applyFont="1" applyBorder="1" applyAlignment="1">
      <alignment horizontal="center"/>
    </xf>
    <xf numFmtId="0" fontId="0" fillId="0" borderId="30" xfId="0" applyBorder="1" applyAlignment="1">
      <alignment horizontal="center"/>
    </xf>
    <xf numFmtId="0" fontId="0" fillId="0" borderId="31" xfId="0" applyBorder="1" applyAlignment="1">
      <alignment horizontal="center"/>
    </xf>
    <xf numFmtId="0" fontId="2" fillId="0" borderId="3" xfId="0" applyFont="1" applyBorder="1" applyAlignment="1">
      <alignment horizontal="center" vertical="center"/>
    </xf>
    <xf numFmtId="0" fontId="2" fillId="0" borderId="12" xfId="0" applyFont="1" applyBorder="1" applyAlignment="1">
      <alignment horizontal="center" vertical="center" wrapText="1"/>
    </xf>
    <xf numFmtId="0" fontId="2" fillId="0" borderId="14" xfId="0" applyFont="1" applyBorder="1" applyAlignment="1">
      <alignment horizontal="center" vertical="center" wrapText="1"/>
    </xf>
    <xf numFmtId="0" fontId="0" fillId="0" borderId="0" xfId="0" applyAlignment="1">
      <alignment horizontal="left"/>
    </xf>
    <xf numFmtId="0" fontId="10" fillId="0" borderId="15" xfId="0" applyFont="1" applyBorder="1" applyAlignment="1">
      <alignment horizontal="center"/>
    </xf>
    <xf numFmtId="0" fontId="24" fillId="0" borderId="0" xfId="0" applyFont="1" applyAlignment="1">
      <alignment horizontal="center"/>
    </xf>
    <xf numFmtId="0" fontId="8" fillId="0" borderId="0" xfId="0" applyFont="1" applyAlignment="1">
      <alignment horizontal="center"/>
    </xf>
    <xf numFmtId="0" fontId="6" fillId="2" borderId="0" xfId="0" applyFont="1" applyFill="1" applyAlignment="1">
      <alignment horizontal="center"/>
    </xf>
    <xf numFmtId="0" fontId="9" fillId="0" borderId="15" xfId="0" applyFont="1" applyBorder="1" applyAlignment="1">
      <alignment horizontal="left" vertical="top" wrapText="1"/>
    </xf>
    <xf numFmtId="0" fontId="21" fillId="0" borderId="0" xfId="0" applyFont="1" applyAlignment="1">
      <alignment horizontal="center"/>
    </xf>
    <xf numFmtId="167" fontId="0" fillId="0" borderId="12" xfId="0" applyNumberFormat="1" applyBorder="1" applyAlignment="1">
      <alignment horizontal="center" vertical="center"/>
    </xf>
    <xf numFmtId="167" fontId="0" fillId="0" borderId="23" xfId="0" applyNumberFormat="1" applyBorder="1" applyAlignment="1">
      <alignment horizontal="center" vertical="center"/>
    </xf>
    <xf numFmtId="167" fontId="0" fillId="0" borderId="14" xfId="0" applyNumberFormat="1" applyBorder="1" applyAlignment="1">
      <alignment horizontal="center" vertical="center"/>
    </xf>
    <xf numFmtId="0" fontId="0" fillId="0" borderId="0" xfId="0" applyAlignment="1">
      <alignment horizontal="center" vertical="center"/>
    </xf>
    <xf numFmtId="0" fontId="2" fillId="0" borderId="2" xfId="0" applyFont="1" applyBorder="1" applyAlignment="1">
      <alignment horizontal="center" vertical="center" wrapText="1"/>
    </xf>
    <xf numFmtId="0" fontId="2" fillId="0" borderId="3" xfId="0" applyFont="1" applyBorder="1" applyAlignment="1">
      <alignment horizontal="center" vertical="center" wrapText="1"/>
    </xf>
    <xf numFmtId="0" fontId="2" fillId="0" borderId="4" xfId="0" applyFont="1" applyBorder="1" applyAlignment="1">
      <alignment horizontal="center" vertical="center" wrapText="1"/>
    </xf>
    <xf numFmtId="0" fontId="0" fillId="0" borderId="2" xfId="0" applyBorder="1" applyAlignment="1">
      <alignment horizontal="center" vertical="center" wrapText="1"/>
    </xf>
    <xf numFmtId="0" fontId="0" fillId="0" borderId="5" xfId="0" applyBorder="1" applyAlignment="1">
      <alignment horizontal="center" vertical="center" wrapText="1"/>
    </xf>
    <xf numFmtId="167" fontId="0" fillId="0" borderId="3" xfId="0" applyNumberFormat="1" applyBorder="1" applyAlignment="1">
      <alignment horizontal="center" vertical="center" wrapText="1"/>
    </xf>
    <xf numFmtId="167" fontId="0" fillId="0" borderId="1" xfId="0" applyNumberFormat="1" applyBorder="1" applyAlignment="1">
      <alignment horizontal="center" vertical="center" wrapText="1"/>
    </xf>
    <xf numFmtId="0" fontId="23" fillId="0" borderId="0" xfId="0" applyFont="1" applyAlignment="1">
      <alignment horizontal="center"/>
    </xf>
    <xf numFmtId="0" fontId="18" fillId="0" borderId="0" xfId="2" applyFont="1" applyAlignment="1">
      <alignment horizontal="left"/>
    </xf>
  </cellXfs>
  <cellStyles count="6">
    <cellStyle name="Millares" xfId="5" builtinId="3"/>
    <cellStyle name="Moneda" xfId="1" builtinId="4"/>
    <cellStyle name="Moneda 2" xfId="3" xr:uid="{00000000-0005-0000-0000-000001000000}"/>
    <cellStyle name="Normal" xfId="0" builtinId="0"/>
    <cellStyle name="Normal 2" xfId="2" xr:uid="{00000000-0005-0000-0000-000003000000}"/>
    <cellStyle name="Porcentaje" xfId="4" builtinId="5"/>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theme" Target="theme/theme1.xml"/><Relationship Id="rId2" Type="http://schemas.openxmlformats.org/officeDocument/2006/relationships/worksheet" Target="worksheets/sheet2.xml"/><Relationship Id="rId16" Type="http://schemas.openxmlformats.org/officeDocument/2006/relationships/externalLink" Target="externalLinks/externalLink2.xml"/><Relationship Id="rId20" Type="http://schemas.openxmlformats.org/officeDocument/2006/relationships/calcChain" Target="calcChain.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externalLink" Target="externalLinks/externalLink1.xml"/><Relationship Id="rId10" Type="http://schemas.openxmlformats.org/officeDocument/2006/relationships/worksheet" Target="worksheets/sheet10.xml"/><Relationship Id="rId19" Type="http://schemas.openxmlformats.org/officeDocument/2006/relationships/sharedStrings" Target="sharedStrings.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s>
</file>

<file path=xl/drawings/drawing1.xml><?xml version="1.0" encoding="utf-8"?>
<xdr:wsDr xmlns:xdr="http://schemas.openxmlformats.org/drawingml/2006/spreadsheetDrawing" xmlns:a="http://schemas.openxmlformats.org/drawingml/2006/main">
  <xdr:twoCellAnchor editAs="oneCell">
    <xdr:from>
      <xdr:col>1</xdr:col>
      <xdr:colOff>0</xdr:colOff>
      <xdr:row>82</xdr:row>
      <xdr:rowOff>0</xdr:rowOff>
    </xdr:from>
    <xdr:to>
      <xdr:col>1</xdr:col>
      <xdr:colOff>304800</xdr:colOff>
      <xdr:row>83</xdr:row>
      <xdr:rowOff>114300</xdr:rowOff>
    </xdr:to>
    <xdr:sp macro="" textlink="">
      <xdr:nvSpPr>
        <xdr:cNvPr id="2" name="AutoShape 3" descr="https://bay177.afx.ms/att/GetInline.aspx?messageid=b07b4615-b5f6-11e3-a959-00237de33340&amp;attindex=1&amp;cp=-1&amp;attdepth=1&amp;imgsrc=cid%3a_1_0B35225C0B351FF00075D8CC05257CA8&amp;cid=6a87ecf3ed76075c&amp;shared=1&amp;hm__login=perezlara&amp;hm__domain=etb.net.co&amp;ip=10.148.2.8&amp;d=d2082&amp;mf=0&amp;hm__ts=Thu%2c%2027%20Mar%202014%2021%3a33%3a27%20GMT&amp;st=perezlara%25etb.net.co%407&amp;hm__ha=01_3c9440925339549077b70f02a1d63947cb8c75b0989039e2832c54b50de4d9f9&amp;oneredir=1">
          <a:extLst>
            <a:ext uri="{FF2B5EF4-FFF2-40B4-BE49-F238E27FC236}">
              <a16:creationId xmlns:a16="http://schemas.microsoft.com/office/drawing/2014/main" id="{EC3891A4-1342-4445-9B29-BF4080B50CD8}"/>
            </a:ext>
          </a:extLst>
        </xdr:cNvPr>
        <xdr:cNvSpPr>
          <a:spLocks noChangeAspect="1" noChangeArrowheads="1"/>
        </xdr:cNvSpPr>
      </xdr:nvSpPr>
      <xdr:spPr bwMode="auto">
        <a:xfrm>
          <a:off x="4762500" y="15163800"/>
          <a:ext cx="304800" cy="295275"/>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xdr:col>
      <xdr:colOff>314325</xdr:colOff>
      <xdr:row>82</xdr:row>
      <xdr:rowOff>0</xdr:rowOff>
    </xdr:from>
    <xdr:to>
      <xdr:col>1</xdr:col>
      <xdr:colOff>628650</xdr:colOff>
      <xdr:row>83</xdr:row>
      <xdr:rowOff>114300</xdr:rowOff>
    </xdr:to>
    <xdr:sp macro="" textlink="">
      <xdr:nvSpPr>
        <xdr:cNvPr id="3" name="AutoShape 4" descr="https://bay177.afx.ms/att/GetInline.aspx?messageid=b07b4615-b5f6-11e3-a959-00237de33340&amp;attindex=2&amp;cp=-1&amp;attdepth=2&amp;imgsrc=cid%3a_1_0B3524600B351FF00075D8CC05257CA8&amp;cid=6a87ecf3ed76075c&amp;shared=1&amp;hm__login=perezlara&amp;hm__domain=etb.net.co&amp;ip=10.148.2.8&amp;d=d2082&amp;mf=0&amp;hm__ts=Thu%2c%2027%20Mar%202014%2021%3a33%3a27%20GMT&amp;st=perezlara%25etb.net.co%407&amp;hm__ha=01_b155102daeb278f91664003e90ae971357d7241396b29f3a5158209bb268f379&amp;oneredir=1">
          <a:extLst>
            <a:ext uri="{FF2B5EF4-FFF2-40B4-BE49-F238E27FC236}">
              <a16:creationId xmlns:a16="http://schemas.microsoft.com/office/drawing/2014/main" id="{5ADE3899-7B9E-416D-954A-78FA0B300DA9}"/>
            </a:ext>
          </a:extLst>
        </xdr:cNvPr>
        <xdr:cNvSpPr>
          <a:spLocks noChangeAspect="1" noChangeArrowheads="1"/>
        </xdr:cNvSpPr>
      </xdr:nvSpPr>
      <xdr:spPr bwMode="auto">
        <a:xfrm>
          <a:off x="5078730" y="15163800"/>
          <a:ext cx="304800" cy="295275"/>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2</xdr:col>
      <xdr:colOff>0</xdr:colOff>
      <xdr:row>82</xdr:row>
      <xdr:rowOff>0</xdr:rowOff>
    </xdr:from>
    <xdr:to>
      <xdr:col>2</xdr:col>
      <xdr:colOff>304800</xdr:colOff>
      <xdr:row>83</xdr:row>
      <xdr:rowOff>114300</xdr:rowOff>
    </xdr:to>
    <xdr:sp macro="" textlink="">
      <xdr:nvSpPr>
        <xdr:cNvPr id="4" name="AutoShape 5" descr="https://bay177.afx.ms/att/GetInline.aspx?messageid=b07b4615-b5f6-11e3-a959-00237de33340&amp;attindex=1&amp;cp=-1&amp;attdepth=1&amp;imgsrc=cid%3a_1_0B35225C0B351FF00075D8CC05257CA8&amp;cid=6a87ecf3ed76075c&amp;shared=1&amp;hm__login=perezlara&amp;hm__domain=etb.net.co&amp;ip=10.148.2.8&amp;d=d2082&amp;mf=0&amp;hm__ts=Thu%2c%2027%20Mar%202014%2021%3a33%3a27%20GMT&amp;st=perezlara%25etb.net.co%407&amp;hm__ha=01_3c9440925339549077b70f02a1d63947cb8c75b0989039e2832c54b50de4d9f9&amp;oneredir=1">
          <a:extLst>
            <a:ext uri="{FF2B5EF4-FFF2-40B4-BE49-F238E27FC236}">
              <a16:creationId xmlns:a16="http://schemas.microsoft.com/office/drawing/2014/main" id="{FE60E0FF-6DF5-4D84-B1BB-C02AE78049D1}"/>
            </a:ext>
          </a:extLst>
        </xdr:cNvPr>
        <xdr:cNvSpPr>
          <a:spLocks noChangeAspect="1" noChangeArrowheads="1"/>
        </xdr:cNvSpPr>
      </xdr:nvSpPr>
      <xdr:spPr bwMode="auto">
        <a:xfrm>
          <a:off x="6029325" y="15163800"/>
          <a:ext cx="304800" cy="295275"/>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2</xdr:col>
      <xdr:colOff>0</xdr:colOff>
      <xdr:row>82</xdr:row>
      <xdr:rowOff>0</xdr:rowOff>
    </xdr:from>
    <xdr:to>
      <xdr:col>2</xdr:col>
      <xdr:colOff>304800</xdr:colOff>
      <xdr:row>83</xdr:row>
      <xdr:rowOff>114300</xdr:rowOff>
    </xdr:to>
    <xdr:sp macro="" textlink="">
      <xdr:nvSpPr>
        <xdr:cNvPr id="5" name="AutoShape 6" descr="https://bay177.afx.ms/att/GetInline.aspx?messageid=b07b4615-b5f6-11e3-a959-00237de33340&amp;attindex=2&amp;cp=-1&amp;attdepth=2&amp;imgsrc=cid%3a_1_0B3524600B351FF00075D8CC05257CA8&amp;cid=6a87ecf3ed76075c&amp;shared=1&amp;hm__login=perezlara&amp;hm__domain=etb.net.co&amp;ip=10.148.2.8&amp;d=d2082&amp;mf=0&amp;hm__ts=Thu%2c%2027%20Mar%202014%2021%3a33%3a27%20GMT&amp;st=perezlara%25etb.net.co%407&amp;hm__ha=01_b155102daeb278f91664003e90ae971357d7241396b29f3a5158209bb268f379&amp;oneredir=1">
          <a:extLst>
            <a:ext uri="{FF2B5EF4-FFF2-40B4-BE49-F238E27FC236}">
              <a16:creationId xmlns:a16="http://schemas.microsoft.com/office/drawing/2014/main" id="{E6CDCB9E-2356-424B-A815-EBABFB1A5CD9}"/>
            </a:ext>
          </a:extLst>
        </xdr:cNvPr>
        <xdr:cNvSpPr>
          <a:spLocks noChangeAspect="1" noChangeArrowheads="1"/>
        </xdr:cNvSpPr>
      </xdr:nvSpPr>
      <xdr:spPr bwMode="auto">
        <a:xfrm>
          <a:off x="6029325" y="15163800"/>
          <a:ext cx="304800" cy="295275"/>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oneCellAnchor>
    <xdr:from>
      <xdr:col>1</xdr:col>
      <xdr:colOff>0</xdr:colOff>
      <xdr:row>86</xdr:row>
      <xdr:rowOff>0</xdr:rowOff>
    </xdr:from>
    <xdr:ext cx="304800" cy="304800"/>
    <xdr:sp macro="" textlink="">
      <xdr:nvSpPr>
        <xdr:cNvPr id="6" name="AutoShape 3" descr="https://bay177.afx.ms/att/GetInline.aspx?messageid=b07b4615-b5f6-11e3-a959-00237de33340&amp;attindex=1&amp;cp=-1&amp;attdepth=1&amp;imgsrc=cid%3a_1_0B35225C0B351FF00075D8CC05257CA8&amp;cid=6a87ecf3ed76075c&amp;shared=1&amp;hm__login=perezlara&amp;hm__domain=etb.net.co&amp;ip=10.148.2.8&amp;d=d2082&amp;mf=0&amp;hm__ts=Thu%2c%2027%20Mar%202014%2021%3a33%3a27%20GMT&amp;st=perezlara%25etb.net.co%407&amp;hm__ha=01_3c9440925339549077b70f02a1d63947cb8c75b0989039e2832c54b50de4d9f9&amp;oneredir=1">
          <a:extLst>
            <a:ext uri="{FF2B5EF4-FFF2-40B4-BE49-F238E27FC236}">
              <a16:creationId xmlns:a16="http://schemas.microsoft.com/office/drawing/2014/main" id="{C9FFAAFA-CF3B-49A1-814A-DA3E0911EB25}"/>
            </a:ext>
          </a:extLst>
        </xdr:cNvPr>
        <xdr:cNvSpPr>
          <a:spLocks noChangeAspect="1" noChangeArrowheads="1"/>
        </xdr:cNvSpPr>
      </xdr:nvSpPr>
      <xdr:spPr bwMode="auto">
        <a:xfrm>
          <a:off x="4762500" y="158877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xdr:col>
      <xdr:colOff>314325</xdr:colOff>
      <xdr:row>86</xdr:row>
      <xdr:rowOff>0</xdr:rowOff>
    </xdr:from>
    <xdr:ext cx="304800" cy="304800"/>
    <xdr:sp macro="" textlink="">
      <xdr:nvSpPr>
        <xdr:cNvPr id="7" name="AutoShape 4" descr="https://bay177.afx.ms/att/GetInline.aspx?messageid=b07b4615-b5f6-11e3-a959-00237de33340&amp;attindex=2&amp;cp=-1&amp;attdepth=2&amp;imgsrc=cid%3a_1_0B3524600B351FF00075D8CC05257CA8&amp;cid=6a87ecf3ed76075c&amp;shared=1&amp;hm__login=perezlara&amp;hm__domain=etb.net.co&amp;ip=10.148.2.8&amp;d=d2082&amp;mf=0&amp;hm__ts=Thu%2c%2027%20Mar%202014%2021%3a33%3a27%20GMT&amp;st=perezlara%25etb.net.co%407&amp;hm__ha=01_b155102daeb278f91664003e90ae971357d7241396b29f3a5158209bb268f379&amp;oneredir=1">
          <a:extLst>
            <a:ext uri="{FF2B5EF4-FFF2-40B4-BE49-F238E27FC236}">
              <a16:creationId xmlns:a16="http://schemas.microsoft.com/office/drawing/2014/main" id="{7016BE3A-1610-490D-B47E-85CFC6CA5766}"/>
            </a:ext>
          </a:extLst>
        </xdr:cNvPr>
        <xdr:cNvSpPr>
          <a:spLocks noChangeAspect="1" noChangeArrowheads="1"/>
        </xdr:cNvSpPr>
      </xdr:nvSpPr>
      <xdr:spPr bwMode="auto">
        <a:xfrm>
          <a:off x="5078730" y="158877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xdr:col>
      <xdr:colOff>0</xdr:colOff>
      <xdr:row>0</xdr:row>
      <xdr:rowOff>0</xdr:rowOff>
    </xdr:from>
    <xdr:ext cx="304800" cy="304800"/>
    <xdr:sp macro="" textlink="">
      <xdr:nvSpPr>
        <xdr:cNvPr id="8" name="AutoShape 3" descr="https://bay177.afx.ms/att/GetInline.aspx?messageid=b07b4615-b5f6-11e3-a959-00237de33340&amp;attindex=1&amp;cp=-1&amp;attdepth=1&amp;imgsrc=cid%3a_1_0B35225C0B351FF00075D8CC05257CA8&amp;cid=6a87ecf3ed76075c&amp;shared=1&amp;hm__login=perezlara&amp;hm__domain=etb.net.co&amp;ip=10.148.2.8&amp;d=d2082&amp;mf=0&amp;hm__ts=Thu%2c%2027%20Mar%202014%2021%3a33%3a27%20GMT&amp;st=perezlara%25etb.net.co%407&amp;hm__ha=01_3c9440925339549077b70f02a1d63947cb8c75b0989039e2832c54b50de4d9f9&amp;oneredir=1">
          <a:extLst>
            <a:ext uri="{FF2B5EF4-FFF2-40B4-BE49-F238E27FC236}">
              <a16:creationId xmlns:a16="http://schemas.microsoft.com/office/drawing/2014/main" id="{ABF2FCFD-DA06-41D5-A91E-6FC3B7CACC2F}"/>
            </a:ext>
          </a:extLst>
        </xdr:cNvPr>
        <xdr:cNvSpPr>
          <a:spLocks noChangeAspect="1" noChangeArrowheads="1"/>
        </xdr:cNvSpPr>
      </xdr:nvSpPr>
      <xdr:spPr bwMode="auto">
        <a:xfrm>
          <a:off x="4762500" y="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xdr:col>
      <xdr:colOff>314325</xdr:colOff>
      <xdr:row>0</xdr:row>
      <xdr:rowOff>0</xdr:rowOff>
    </xdr:from>
    <xdr:ext cx="304800" cy="304800"/>
    <xdr:sp macro="" textlink="">
      <xdr:nvSpPr>
        <xdr:cNvPr id="9" name="AutoShape 4" descr="https://bay177.afx.ms/att/GetInline.aspx?messageid=b07b4615-b5f6-11e3-a959-00237de33340&amp;attindex=2&amp;cp=-1&amp;attdepth=2&amp;imgsrc=cid%3a_1_0B3524600B351FF00075D8CC05257CA8&amp;cid=6a87ecf3ed76075c&amp;shared=1&amp;hm__login=perezlara&amp;hm__domain=etb.net.co&amp;ip=10.148.2.8&amp;d=d2082&amp;mf=0&amp;hm__ts=Thu%2c%2027%20Mar%202014%2021%3a33%3a27%20GMT&amp;st=perezlara%25etb.net.co%407&amp;hm__ha=01_b155102daeb278f91664003e90ae971357d7241396b29f3a5158209bb268f379&amp;oneredir=1">
          <a:extLst>
            <a:ext uri="{FF2B5EF4-FFF2-40B4-BE49-F238E27FC236}">
              <a16:creationId xmlns:a16="http://schemas.microsoft.com/office/drawing/2014/main" id="{3EFDBED4-E750-4F6D-95EE-5860C801E705}"/>
            </a:ext>
          </a:extLst>
        </xdr:cNvPr>
        <xdr:cNvSpPr>
          <a:spLocks noChangeAspect="1" noChangeArrowheads="1"/>
        </xdr:cNvSpPr>
      </xdr:nvSpPr>
      <xdr:spPr bwMode="auto">
        <a:xfrm>
          <a:off x="5078730" y="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0</xdr:row>
      <xdr:rowOff>0</xdr:rowOff>
    </xdr:from>
    <xdr:ext cx="304800" cy="304800"/>
    <xdr:sp macro="" textlink="">
      <xdr:nvSpPr>
        <xdr:cNvPr id="10" name="AutoShape 5" descr="https://bay177.afx.ms/att/GetInline.aspx?messageid=b07b4615-b5f6-11e3-a959-00237de33340&amp;attindex=1&amp;cp=-1&amp;attdepth=1&amp;imgsrc=cid%3a_1_0B35225C0B351FF00075D8CC05257CA8&amp;cid=6a87ecf3ed76075c&amp;shared=1&amp;hm__login=perezlara&amp;hm__domain=etb.net.co&amp;ip=10.148.2.8&amp;d=d2082&amp;mf=0&amp;hm__ts=Thu%2c%2027%20Mar%202014%2021%3a33%3a27%20GMT&amp;st=perezlara%25etb.net.co%407&amp;hm__ha=01_3c9440925339549077b70f02a1d63947cb8c75b0989039e2832c54b50de4d9f9&amp;oneredir=1">
          <a:extLst>
            <a:ext uri="{FF2B5EF4-FFF2-40B4-BE49-F238E27FC236}">
              <a16:creationId xmlns:a16="http://schemas.microsoft.com/office/drawing/2014/main" id="{4176ACE8-1BDD-47CA-AF09-FF3B07495D4A}"/>
            </a:ext>
          </a:extLst>
        </xdr:cNvPr>
        <xdr:cNvSpPr>
          <a:spLocks noChangeAspect="1" noChangeArrowheads="1"/>
        </xdr:cNvSpPr>
      </xdr:nvSpPr>
      <xdr:spPr bwMode="auto">
        <a:xfrm>
          <a:off x="6029325" y="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0</xdr:row>
      <xdr:rowOff>0</xdr:rowOff>
    </xdr:from>
    <xdr:ext cx="304800" cy="304800"/>
    <xdr:sp macro="" textlink="">
      <xdr:nvSpPr>
        <xdr:cNvPr id="11" name="AutoShape 6" descr="https://bay177.afx.ms/att/GetInline.aspx?messageid=b07b4615-b5f6-11e3-a959-00237de33340&amp;attindex=2&amp;cp=-1&amp;attdepth=2&amp;imgsrc=cid%3a_1_0B3524600B351FF00075D8CC05257CA8&amp;cid=6a87ecf3ed76075c&amp;shared=1&amp;hm__login=perezlara&amp;hm__domain=etb.net.co&amp;ip=10.148.2.8&amp;d=d2082&amp;mf=0&amp;hm__ts=Thu%2c%2027%20Mar%202014%2021%3a33%3a27%20GMT&amp;st=perezlara%25etb.net.co%407&amp;hm__ha=01_b155102daeb278f91664003e90ae971357d7241396b29f3a5158209bb268f379&amp;oneredir=1">
          <a:extLst>
            <a:ext uri="{FF2B5EF4-FFF2-40B4-BE49-F238E27FC236}">
              <a16:creationId xmlns:a16="http://schemas.microsoft.com/office/drawing/2014/main" id="{31DCA6A2-6E95-4109-9961-B05D12D35206}"/>
            </a:ext>
          </a:extLst>
        </xdr:cNvPr>
        <xdr:cNvSpPr>
          <a:spLocks noChangeAspect="1" noChangeArrowheads="1"/>
        </xdr:cNvSpPr>
      </xdr:nvSpPr>
      <xdr:spPr bwMode="auto">
        <a:xfrm>
          <a:off x="6029325" y="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xdr:col>
      <xdr:colOff>0</xdr:colOff>
      <xdr:row>4</xdr:row>
      <xdr:rowOff>0</xdr:rowOff>
    </xdr:from>
    <xdr:ext cx="304800" cy="304800"/>
    <xdr:sp macro="" textlink="">
      <xdr:nvSpPr>
        <xdr:cNvPr id="12" name="AutoShape 3" descr="https://bay177.afx.ms/att/GetInline.aspx?messageid=b07b4615-b5f6-11e3-a959-00237de33340&amp;attindex=1&amp;cp=-1&amp;attdepth=1&amp;imgsrc=cid%3a_1_0B35225C0B351FF00075D8CC05257CA8&amp;cid=6a87ecf3ed76075c&amp;shared=1&amp;hm__login=perezlara&amp;hm__domain=etb.net.co&amp;ip=10.148.2.8&amp;d=d2082&amp;mf=0&amp;hm__ts=Thu%2c%2027%20Mar%202014%2021%3a33%3a27%20GMT&amp;st=perezlara%25etb.net.co%407&amp;hm__ha=01_3c9440925339549077b70f02a1d63947cb8c75b0989039e2832c54b50de4d9f9&amp;oneredir=1">
          <a:extLst>
            <a:ext uri="{FF2B5EF4-FFF2-40B4-BE49-F238E27FC236}">
              <a16:creationId xmlns:a16="http://schemas.microsoft.com/office/drawing/2014/main" id="{9F12CB70-A326-4E67-A8F9-F0DD751479F8}"/>
            </a:ext>
          </a:extLst>
        </xdr:cNvPr>
        <xdr:cNvSpPr>
          <a:spLocks noChangeAspect="1" noChangeArrowheads="1"/>
        </xdr:cNvSpPr>
      </xdr:nvSpPr>
      <xdr:spPr bwMode="auto">
        <a:xfrm>
          <a:off x="4762500" y="7429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xdr:col>
      <xdr:colOff>0</xdr:colOff>
      <xdr:row>41</xdr:row>
      <xdr:rowOff>0</xdr:rowOff>
    </xdr:from>
    <xdr:ext cx="304800" cy="304800"/>
    <xdr:sp macro="" textlink="">
      <xdr:nvSpPr>
        <xdr:cNvPr id="14" name="AutoShape 3" descr="https://bay177.afx.ms/att/GetInline.aspx?messageid=b07b4615-b5f6-11e3-a959-00237de33340&amp;attindex=1&amp;cp=-1&amp;attdepth=1&amp;imgsrc=cid%3a_1_0B35225C0B351FF00075D8CC05257CA8&amp;cid=6a87ecf3ed76075c&amp;shared=1&amp;hm__login=perezlara&amp;hm__domain=etb.net.co&amp;ip=10.148.2.8&amp;d=d2082&amp;mf=0&amp;hm__ts=Thu%2c%2027%20Mar%202014%2021%3a33%3a27%20GMT&amp;st=perezlara%25etb.net.co%407&amp;hm__ha=01_3c9440925339549077b70f02a1d63947cb8c75b0989039e2832c54b50de4d9f9&amp;oneredir=1">
          <a:extLst>
            <a:ext uri="{FF2B5EF4-FFF2-40B4-BE49-F238E27FC236}">
              <a16:creationId xmlns:a16="http://schemas.microsoft.com/office/drawing/2014/main" id="{63B54CBE-A744-44EA-8341-7748CFB810DE}"/>
            </a:ext>
          </a:extLst>
        </xdr:cNvPr>
        <xdr:cNvSpPr>
          <a:spLocks noChangeAspect="1" noChangeArrowheads="1"/>
        </xdr:cNvSpPr>
      </xdr:nvSpPr>
      <xdr:spPr bwMode="auto">
        <a:xfrm>
          <a:off x="4762500" y="77438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xdr:col>
      <xdr:colOff>314325</xdr:colOff>
      <xdr:row>41</xdr:row>
      <xdr:rowOff>0</xdr:rowOff>
    </xdr:from>
    <xdr:ext cx="304800" cy="304800"/>
    <xdr:sp macro="" textlink="">
      <xdr:nvSpPr>
        <xdr:cNvPr id="15" name="AutoShape 4" descr="https://bay177.afx.ms/att/GetInline.aspx?messageid=b07b4615-b5f6-11e3-a959-00237de33340&amp;attindex=2&amp;cp=-1&amp;attdepth=2&amp;imgsrc=cid%3a_1_0B3524600B351FF00075D8CC05257CA8&amp;cid=6a87ecf3ed76075c&amp;shared=1&amp;hm__login=perezlara&amp;hm__domain=etb.net.co&amp;ip=10.148.2.8&amp;d=d2082&amp;mf=0&amp;hm__ts=Thu%2c%2027%20Mar%202014%2021%3a33%3a27%20GMT&amp;st=perezlara%25etb.net.co%407&amp;hm__ha=01_b155102daeb278f91664003e90ae971357d7241396b29f3a5158209bb268f379&amp;oneredir=1">
          <a:extLst>
            <a:ext uri="{FF2B5EF4-FFF2-40B4-BE49-F238E27FC236}">
              <a16:creationId xmlns:a16="http://schemas.microsoft.com/office/drawing/2014/main" id="{12C827CD-21ED-4A83-B83A-B30FE211DF91}"/>
            </a:ext>
          </a:extLst>
        </xdr:cNvPr>
        <xdr:cNvSpPr>
          <a:spLocks noChangeAspect="1" noChangeArrowheads="1"/>
        </xdr:cNvSpPr>
      </xdr:nvSpPr>
      <xdr:spPr bwMode="auto">
        <a:xfrm>
          <a:off x="5078730" y="77438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41</xdr:row>
      <xdr:rowOff>0</xdr:rowOff>
    </xdr:from>
    <xdr:ext cx="304800" cy="304800"/>
    <xdr:sp macro="" textlink="">
      <xdr:nvSpPr>
        <xdr:cNvPr id="16" name="AutoShape 5" descr="https://bay177.afx.ms/att/GetInline.aspx?messageid=b07b4615-b5f6-11e3-a959-00237de33340&amp;attindex=1&amp;cp=-1&amp;attdepth=1&amp;imgsrc=cid%3a_1_0B35225C0B351FF00075D8CC05257CA8&amp;cid=6a87ecf3ed76075c&amp;shared=1&amp;hm__login=perezlara&amp;hm__domain=etb.net.co&amp;ip=10.148.2.8&amp;d=d2082&amp;mf=0&amp;hm__ts=Thu%2c%2027%20Mar%202014%2021%3a33%3a27%20GMT&amp;st=perezlara%25etb.net.co%407&amp;hm__ha=01_3c9440925339549077b70f02a1d63947cb8c75b0989039e2832c54b50de4d9f9&amp;oneredir=1">
          <a:extLst>
            <a:ext uri="{FF2B5EF4-FFF2-40B4-BE49-F238E27FC236}">
              <a16:creationId xmlns:a16="http://schemas.microsoft.com/office/drawing/2014/main" id="{7854EB9E-1B34-4C7E-BD12-118EDD26AB3B}"/>
            </a:ext>
          </a:extLst>
        </xdr:cNvPr>
        <xdr:cNvSpPr>
          <a:spLocks noChangeAspect="1" noChangeArrowheads="1"/>
        </xdr:cNvSpPr>
      </xdr:nvSpPr>
      <xdr:spPr bwMode="auto">
        <a:xfrm>
          <a:off x="6029325" y="77438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41</xdr:row>
      <xdr:rowOff>0</xdr:rowOff>
    </xdr:from>
    <xdr:ext cx="304800" cy="304800"/>
    <xdr:sp macro="" textlink="">
      <xdr:nvSpPr>
        <xdr:cNvPr id="17" name="AutoShape 6" descr="https://bay177.afx.ms/att/GetInline.aspx?messageid=b07b4615-b5f6-11e3-a959-00237de33340&amp;attindex=2&amp;cp=-1&amp;attdepth=2&amp;imgsrc=cid%3a_1_0B3524600B351FF00075D8CC05257CA8&amp;cid=6a87ecf3ed76075c&amp;shared=1&amp;hm__login=perezlara&amp;hm__domain=etb.net.co&amp;ip=10.148.2.8&amp;d=d2082&amp;mf=0&amp;hm__ts=Thu%2c%2027%20Mar%202014%2021%3a33%3a27%20GMT&amp;st=perezlara%25etb.net.co%407&amp;hm__ha=01_b155102daeb278f91664003e90ae971357d7241396b29f3a5158209bb268f379&amp;oneredir=1">
          <a:extLst>
            <a:ext uri="{FF2B5EF4-FFF2-40B4-BE49-F238E27FC236}">
              <a16:creationId xmlns:a16="http://schemas.microsoft.com/office/drawing/2014/main" id="{F607D135-E4A6-4A20-A2C8-9446CE4001CE}"/>
            </a:ext>
          </a:extLst>
        </xdr:cNvPr>
        <xdr:cNvSpPr>
          <a:spLocks noChangeAspect="1" noChangeArrowheads="1"/>
        </xdr:cNvSpPr>
      </xdr:nvSpPr>
      <xdr:spPr bwMode="auto">
        <a:xfrm>
          <a:off x="6029325" y="77438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xdr:col>
      <xdr:colOff>0</xdr:colOff>
      <xdr:row>45</xdr:row>
      <xdr:rowOff>0</xdr:rowOff>
    </xdr:from>
    <xdr:ext cx="304800" cy="304800"/>
    <xdr:sp macro="" textlink="">
      <xdr:nvSpPr>
        <xdr:cNvPr id="18" name="AutoShape 3" descr="https://bay177.afx.ms/att/GetInline.aspx?messageid=b07b4615-b5f6-11e3-a959-00237de33340&amp;attindex=1&amp;cp=-1&amp;attdepth=1&amp;imgsrc=cid%3a_1_0B35225C0B351FF00075D8CC05257CA8&amp;cid=6a87ecf3ed76075c&amp;shared=1&amp;hm__login=perezlara&amp;hm__domain=etb.net.co&amp;ip=10.148.2.8&amp;d=d2082&amp;mf=0&amp;hm__ts=Thu%2c%2027%20Mar%202014%2021%3a33%3a27%20GMT&amp;st=perezlara%25etb.net.co%407&amp;hm__ha=01_3c9440925339549077b70f02a1d63947cb8c75b0989039e2832c54b50de4d9f9&amp;oneredir=1">
          <a:extLst>
            <a:ext uri="{FF2B5EF4-FFF2-40B4-BE49-F238E27FC236}">
              <a16:creationId xmlns:a16="http://schemas.microsoft.com/office/drawing/2014/main" id="{5DAF0769-3BAC-47DA-9E01-8F2D3510AA4C}"/>
            </a:ext>
          </a:extLst>
        </xdr:cNvPr>
        <xdr:cNvSpPr>
          <a:spLocks noChangeAspect="1" noChangeArrowheads="1"/>
        </xdr:cNvSpPr>
      </xdr:nvSpPr>
      <xdr:spPr bwMode="auto">
        <a:xfrm>
          <a:off x="4762500" y="84677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xdr:col>
      <xdr:colOff>314325</xdr:colOff>
      <xdr:row>45</xdr:row>
      <xdr:rowOff>0</xdr:rowOff>
    </xdr:from>
    <xdr:ext cx="304800" cy="304800"/>
    <xdr:sp macro="" textlink="">
      <xdr:nvSpPr>
        <xdr:cNvPr id="19" name="AutoShape 4" descr="https://bay177.afx.ms/att/GetInline.aspx?messageid=b07b4615-b5f6-11e3-a959-00237de33340&amp;attindex=2&amp;cp=-1&amp;attdepth=2&amp;imgsrc=cid%3a_1_0B3524600B351FF00075D8CC05257CA8&amp;cid=6a87ecf3ed76075c&amp;shared=1&amp;hm__login=perezlara&amp;hm__domain=etb.net.co&amp;ip=10.148.2.8&amp;d=d2082&amp;mf=0&amp;hm__ts=Thu%2c%2027%20Mar%202014%2021%3a33%3a27%20GMT&amp;st=perezlara%25etb.net.co%407&amp;hm__ha=01_b155102daeb278f91664003e90ae971357d7241396b29f3a5158209bb268f379&amp;oneredir=1">
          <a:extLst>
            <a:ext uri="{FF2B5EF4-FFF2-40B4-BE49-F238E27FC236}">
              <a16:creationId xmlns:a16="http://schemas.microsoft.com/office/drawing/2014/main" id="{E4EBF556-7E2D-48A9-99F8-974A86615F56}"/>
            </a:ext>
          </a:extLst>
        </xdr:cNvPr>
        <xdr:cNvSpPr>
          <a:spLocks noChangeAspect="1" noChangeArrowheads="1"/>
        </xdr:cNvSpPr>
      </xdr:nvSpPr>
      <xdr:spPr bwMode="auto">
        <a:xfrm>
          <a:off x="5078730" y="84677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Server01\CONCURSOS%20DE%20MERITOS\Licitaciones\LOTERIA%20DE%20BOGOTA\CONTRATACION%20DIRECTA%202007\CALIFICACION\CALIFICACION%20FINAL%20LOTERIA.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Server01\DOCUMENTOS%20TECNICO%20-%20COMERCIAL\CONTRATACION%20ASEGURADORAS\ENTIDADES%20ESTATALES\METROVIVIENDA\PROCESO%20SEGUROS%202010\CUADRO%20RESUMEN%20-%202010%20METROVIVIENDA%20QBE.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JURIDICA"/>
      <sheetName val="FINANCIERA"/>
      <sheetName val="1 PARTICIPANTES"/>
      <sheetName val="2 CRITERIOS"/>
      <sheetName val="3 TRDM AMP OB"/>
      <sheetName val="4 TRDM AMP AD"/>
      <sheetName val="5 TRDM CLA OB"/>
      <sheetName val="6 TRDM CLA AD"/>
      <sheetName val="7 TRDM VLR1"/>
      <sheetName val="8 AU AMP OB"/>
      <sheetName val="9 AU AMP AD"/>
      <sheetName val="10 AU CLA OB"/>
      <sheetName val="11 AU CLA AD"/>
      <sheetName val="12 AU VLR"/>
      <sheetName val="13 SO AMP OB"/>
      <sheetName val="14 SO VLR"/>
      <sheetName val="15 TV AMP OB"/>
      <sheetName val="16 TV CLA OB"/>
      <sheetName val="17 TV CLA AD"/>
      <sheetName val="18 TV VLR"/>
      <sheetName val="19 MN AMP OB"/>
      <sheetName val="20 MN CLA OB"/>
      <sheetName val="21 MN CLA AD"/>
      <sheetName val="22 MN VLR"/>
      <sheetName val="23 RCE AMP OB"/>
      <sheetName val="24 RCE AMP AD"/>
      <sheetName val="25 RCE CLA OB"/>
      <sheetName val="26 RCE CLA AD"/>
      <sheetName val="27 RCE VLR"/>
      <sheetName val="28 RCSP AMP OB"/>
      <sheetName val="29 RCSP AMP AD"/>
      <sheetName val="30 RCSP CLA OB"/>
      <sheetName val="31 RCSP CLA AD"/>
      <sheetName val="32 RCSP VLR"/>
      <sheetName val="33 VGD AMP OB"/>
      <sheetName val="34 VGD AMP AD"/>
      <sheetName val="35 VGD CLA OB"/>
      <sheetName val="37 VGD VLR"/>
      <sheetName val="38 IND AMP OB"/>
      <sheetName val="39 IND AMP AD"/>
      <sheetName val="40 IND CLA OB"/>
      <sheetName val="41 IND CLA AD"/>
      <sheetName val="41 IND VLR"/>
      <sheetName val="42  VGE  AMP OB"/>
      <sheetName val="43 VGE AMP AD"/>
      <sheetName val="44  VGE CLA OB"/>
      <sheetName val="46 VGE VLR"/>
      <sheetName val="47 SIN"/>
      <sheetName val="48 RESUMEN GENERAL"/>
      <sheetName val="49 MAYORES PUNTAJES"/>
      <sheetName val="1_PARTICIPANTES"/>
      <sheetName val="2_CRITERIOS"/>
      <sheetName val="3_TRDM_AMP_OB"/>
      <sheetName val="4_TRDM_AMP_AD"/>
      <sheetName val="5_TRDM_CLA_OB"/>
      <sheetName val="6_TRDM_CLA_AD"/>
      <sheetName val="7_TRDM_VLR1"/>
      <sheetName val="8_AU_AMP_OB"/>
      <sheetName val="9_AU_AMP_AD"/>
      <sheetName val="10_AU_CLA_OB"/>
      <sheetName val="11_AU_CLA_AD"/>
      <sheetName val="12_AU_VLR"/>
      <sheetName val="13_SO_AMP_OB"/>
      <sheetName val="14_SO_VLR"/>
      <sheetName val="15_TV_AMP_OB"/>
      <sheetName val="16_TV_CLA_OB"/>
      <sheetName val="17_TV_CLA_AD"/>
      <sheetName val="18_TV_VLR"/>
      <sheetName val="19_MN_AMP_OB"/>
      <sheetName val="20_MN_CLA_OB"/>
      <sheetName val="21_MN_CLA_AD"/>
      <sheetName val="22_MN_VLR"/>
      <sheetName val="23_RCE_AMP_OB"/>
      <sheetName val="24_RCE_AMP_AD"/>
      <sheetName val="25_RCE_CLA_OB"/>
      <sheetName val="26_RCE_CLA_AD"/>
      <sheetName val="27_RCE_VLR"/>
      <sheetName val="28_RCSP_AMP_OB"/>
      <sheetName val="29_RCSP_AMP_AD"/>
      <sheetName val="30_RCSP_CLA_OB"/>
      <sheetName val="31_RCSP_CLA_AD"/>
      <sheetName val="32_RCSP_VLR"/>
      <sheetName val="33_VGD_AMP_OB"/>
      <sheetName val="34_VGD_AMP_AD"/>
      <sheetName val="35_VGD_CLA_OB"/>
      <sheetName val="37_VGD_VLR"/>
      <sheetName val="38_IND_AMP_OB"/>
      <sheetName val="39_IND_AMP_AD"/>
      <sheetName val="40_IND_CLA_OB"/>
      <sheetName val="41_IND_CLA_AD"/>
      <sheetName val="41_IND_VLR"/>
      <sheetName val="42__VGE__AMP_OB"/>
      <sheetName val="43_VGE_AMP_AD"/>
      <sheetName val="44__VGE_CLA_OB"/>
      <sheetName val="46_VGE_VLR"/>
      <sheetName val="47_SIN"/>
      <sheetName val="48_RESUMEN_GENERAL"/>
      <sheetName val="49_MAYORES_PUNTAJES"/>
      <sheetName val="1_PARTICIPANTES1"/>
      <sheetName val="2_CRITERIOS1"/>
      <sheetName val="3_TRDM_AMP_OB1"/>
      <sheetName val="4_TRDM_AMP_AD1"/>
      <sheetName val="5_TRDM_CLA_OB1"/>
      <sheetName val="6_TRDM_CLA_AD1"/>
      <sheetName val="7_TRDM_VLR11"/>
      <sheetName val="8_AU_AMP_OB1"/>
      <sheetName val="9_AU_AMP_AD1"/>
      <sheetName val="10_AU_CLA_OB1"/>
      <sheetName val="11_AU_CLA_AD1"/>
      <sheetName val="12_AU_VLR1"/>
      <sheetName val="13_SO_AMP_OB1"/>
      <sheetName val="14_SO_VLR1"/>
      <sheetName val="15_TV_AMP_OB1"/>
      <sheetName val="16_TV_CLA_OB1"/>
      <sheetName val="17_TV_CLA_AD1"/>
      <sheetName val="18_TV_VLR1"/>
      <sheetName val="19_MN_AMP_OB1"/>
      <sheetName val="20_MN_CLA_OB1"/>
      <sheetName val="21_MN_CLA_AD1"/>
      <sheetName val="22_MN_VLR1"/>
      <sheetName val="23_RCE_AMP_OB1"/>
      <sheetName val="24_RCE_AMP_AD1"/>
      <sheetName val="25_RCE_CLA_OB1"/>
      <sheetName val="26_RCE_CLA_AD1"/>
      <sheetName val="27_RCE_VLR1"/>
      <sheetName val="28_RCSP_AMP_OB1"/>
      <sheetName val="29_RCSP_AMP_AD1"/>
      <sheetName val="30_RCSP_CLA_OB1"/>
      <sheetName val="31_RCSP_CLA_AD1"/>
      <sheetName val="32_RCSP_VLR1"/>
      <sheetName val="33_VGD_AMP_OB1"/>
      <sheetName val="34_VGD_AMP_AD1"/>
      <sheetName val="35_VGD_CLA_OB1"/>
      <sheetName val="37_VGD_VLR1"/>
      <sheetName val="38_IND_AMP_OB1"/>
      <sheetName val="39_IND_AMP_AD1"/>
      <sheetName val="40_IND_CLA_OB1"/>
      <sheetName val="41_IND_CLA_AD1"/>
      <sheetName val="41_IND_VLR1"/>
      <sheetName val="42__VGE__AMP_OB1"/>
      <sheetName val="43_VGE_AMP_AD1"/>
      <sheetName val="44__VGE_CLA_OB1"/>
      <sheetName val="46_VGE_VLR1"/>
      <sheetName val="47_SIN1"/>
      <sheetName val="48_RESUMEN_GENERAL1"/>
      <sheetName val="49_MAYORES_PUNTAJES1"/>
    </sheetNames>
    <sheetDataSet>
      <sheetData sheetId="0"/>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Recuperado_Hoja1"/>
      <sheetName val="CUADRO PRESENTACION"/>
      <sheetName val="RIESGOS"/>
      <sheetName val="COBERTURAS"/>
      <sheetName val="CUADRO RESUMEN"/>
      <sheetName val="Info"/>
      <sheetName val="P Y G FINANCIERO"/>
      <sheetName val="Rea"/>
      <sheetName val="P&amp;G"/>
      <sheetName val="% Pérdida"/>
      <sheetName val="CUADRO_PRESENTACION"/>
      <sheetName val="CUADRO_RESUMEN"/>
      <sheetName val="P_Y_G_FINANCIERO"/>
      <sheetName val="%_Pérdida"/>
      <sheetName val="CUADRO_PRESENTACION1"/>
      <sheetName val="CUADRO_RESUMEN1"/>
      <sheetName val="P_Y_G_FINANCIERO1"/>
      <sheetName val="%_Pérdida1"/>
      <sheetName val="CONSOL"/>
      <sheetName val="LC"/>
      <sheetName val="PRESUPUESTO"/>
      <sheetName val="Links"/>
      <sheetName val="Lead"/>
    </sheetNames>
    <sheetDataSet>
      <sheetData sheetId="0" refreshError="1"/>
      <sheetData sheetId="1" refreshError="1"/>
      <sheetData sheetId="2" refreshError="1"/>
      <sheetData sheetId="3" refreshError="1"/>
      <sheetData sheetId="4" refreshError="1">
        <row r="21">
          <cell r="L21" t="str">
            <v>-  TERREMOTO, TEMBLOR, ERUPCIÓN VOLCANICA:  SIN DEDUCIBLE</v>
          </cell>
        </row>
        <row r="22">
          <cell r="L22" t="str">
            <v>-  AMCCoPH AMIT, TERRORISMO  Y SABOTAJE: SIN DEDUCIBLE</v>
          </cell>
        </row>
        <row r="23">
          <cell r="L23" t="str">
            <v>-  HURTO CALIFICADO Y HURTO SIMPLE PARA CUALQUIER BIENES DIFERENTES A EQUIPOS ELECTRICOS Y ELECTRONICOS Y MAQUINARIA: SIN DEDUCIBLE</v>
          </cell>
        </row>
        <row r="24">
          <cell r="L24" t="str">
            <v>-  DEMAS EVENTOS PARA CUALQUIER BIENES DIFERENTES A EQUIPOS ELECTRICOS Y ELECTRONICOS Y MAQUINARIA: SIN DEDUCIBLE</v>
          </cell>
        </row>
        <row r="25">
          <cell r="L25" t="str">
            <v>-  HURTO CALIFICADO Y HURTO SIMPLE DE EQUIPOS ELECTRICOS Y ELECTRONICOS (EXCEPTO CELULARES, AVANTELES, BEEPERS, RADIOTELÉFONOS Y DEMÁS EQUIPOS PORTATILES DE COMUNICACIÓN, CUALQUIER TECNOLOGIA): SIN DEDUCIBLE</v>
          </cell>
        </row>
      </sheetData>
      <sheetData sheetId="5" refreshError="1"/>
      <sheetData sheetId="6" refreshError="1"/>
      <sheetData sheetId="7" refreshError="1"/>
      <sheetData sheetId="8" refreshError="1"/>
      <sheetData sheetId="9" refreshError="1"/>
      <sheetData sheetId="10"/>
      <sheetData sheetId="11">
        <row r="21">
          <cell r="L21" t="str">
            <v>-  TERREMOTO, TEMBLOR, ERUPCIÓN VOLCANICA:  SIN DEDUCIBLE</v>
          </cell>
        </row>
      </sheetData>
      <sheetData sheetId="12"/>
      <sheetData sheetId="13"/>
      <sheetData sheetId="14"/>
      <sheetData sheetId="15">
        <row r="21">
          <cell r="L21" t="str">
            <v>-  TERREMOTO, TEMBLOR, ERUPCIÓN VOLCANICA:  SIN DEDUCIBLE</v>
          </cell>
        </row>
      </sheetData>
      <sheetData sheetId="16"/>
      <sheetData sheetId="17"/>
      <sheetData sheetId="18" refreshError="1"/>
      <sheetData sheetId="19" refreshError="1"/>
      <sheetData sheetId="20" refreshError="1"/>
      <sheetData sheetId="21" refreshError="1"/>
      <sheetData sheetId="22" refreshError="1"/>
    </sheetDataSet>
  </externalBook>
</externalLink>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3.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4.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E110"/>
  <sheetViews>
    <sheetView tabSelected="1" zoomScaleNormal="100" workbookViewId="0">
      <selection sqref="A1:C1"/>
    </sheetView>
  </sheetViews>
  <sheetFormatPr baseColWidth="10" defaultColWidth="10.6640625" defaultRowHeight="13.8" x14ac:dyDescent="0.3"/>
  <cols>
    <col min="1" max="1" width="53.44140625" style="115" bestFit="1" customWidth="1"/>
    <col min="2" max="2" width="12.33203125" style="115" bestFit="1" customWidth="1"/>
    <col min="3" max="3" width="31.6640625" style="120" customWidth="1"/>
    <col min="4" max="4" width="10.6640625" style="115"/>
    <col min="5" max="5" width="14.6640625" style="115" bestFit="1" customWidth="1"/>
    <col min="6" max="16384" width="10.6640625" style="115"/>
  </cols>
  <sheetData>
    <row r="1" spans="1:5" ht="18" x14ac:dyDescent="0.35">
      <c r="A1" s="305" t="s">
        <v>725</v>
      </c>
      <c r="B1" s="306"/>
      <c r="C1" s="307"/>
    </row>
    <row r="2" spans="1:5" s="116" customFormat="1" x14ac:dyDescent="0.3">
      <c r="A2" s="308" t="s">
        <v>107</v>
      </c>
      <c r="B2" s="309"/>
      <c r="C2" s="310"/>
    </row>
    <row r="3" spans="1:5" s="116" customFormat="1" x14ac:dyDescent="0.3">
      <c r="A3" s="308" t="s">
        <v>73</v>
      </c>
      <c r="B3" s="309"/>
      <c r="C3" s="310"/>
    </row>
    <row r="4" spans="1:5" s="116" customFormat="1" x14ac:dyDescent="0.3">
      <c r="A4" s="308" t="s">
        <v>108</v>
      </c>
      <c r="B4" s="309"/>
      <c r="C4" s="274">
        <f>+INMUEBLES!B110</f>
        <v>44678088122</v>
      </c>
      <c r="E4" s="154">
        <f>+C4+SUM(C10:C17)</f>
        <v>50166670759</v>
      </c>
    </row>
    <row r="5" spans="1:5" s="116" customFormat="1" x14ac:dyDescent="0.3">
      <c r="A5" s="322" t="s">
        <v>564</v>
      </c>
      <c r="B5" s="309"/>
      <c r="C5" s="274">
        <f>+INMUEBLES!B111</f>
        <v>4467809000</v>
      </c>
      <c r="E5" s="154"/>
    </row>
    <row r="6" spans="1:5" s="116" customFormat="1" ht="14.4" thickBot="1" x14ac:dyDescent="0.35">
      <c r="A6" s="295" t="s">
        <v>565</v>
      </c>
      <c r="B6" s="296"/>
      <c r="C6" s="275">
        <f>+INMUEBLES!B112</f>
        <v>4467809000</v>
      </c>
      <c r="E6" s="154"/>
    </row>
    <row r="7" spans="1:5" s="116" customFormat="1" ht="14.4" thickBot="1" x14ac:dyDescent="0.35">
      <c r="A7" s="272"/>
      <c r="B7" s="272"/>
      <c r="C7" s="273"/>
      <c r="E7" s="154"/>
    </row>
    <row r="8" spans="1:5" s="116" customFormat="1" x14ac:dyDescent="0.3">
      <c r="A8" s="311" t="s">
        <v>109</v>
      </c>
      <c r="B8" s="312"/>
      <c r="C8" s="313"/>
    </row>
    <row r="9" spans="1:5" s="116" customFormat="1" x14ac:dyDescent="0.3">
      <c r="A9" s="320" t="s">
        <v>0</v>
      </c>
      <c r="B9" s="321"/>
      <c r="C9" s="117" t="s">
        <v>91</v>
      </c>
    </row>
    <row r="10" spans="1:5" ht="15.6" x14ac:dyDescent="0.3">
      <c r="A10" s="303" t="s">
        <v>139</v>
      </c>
      <c r="B10" s="304"/>
      <c r="C10" s="118">
        <f>+BIENES!B19+BIENES!B21</f>
        <v>836471914</v>
      </c>
    </row>
    <row r="11" spans="1:5" ht="15.6" x14ac:dyDescent="0.3">
      <c r="A11" s="303" t="s">
        <v>138</v>
      </c>
      <c r="B11" s="304"/>
      <c r="C11" s="118">
        <f>+BIENES!B20</f>
        <v>918193045</v>
      </c>
    </row>
    <row r="12" spans="1:5" ht="15.6" x14ac:dyDescent="0.3">
      <c r="A12" s="317" t="s">
        <v>92</v>
      </c>
      <c r="B12" s="304"/>
      <c r="C12" s="118">
        <f>+BIENES!B26</f>
        <v>461724494</v>
      </c>
    </row>
    <row r="13" spans="1:5" ht="15.6" x14ac:dyDescent="0.3">
      <c r="A13" s="303" t="s">
        <v>132</v>
      </c>
      <c r="B13" s="304"/>
      <c r="C13" s="118">
        <f>+BIENES!B10</f>
        <v>2842132243</v>
      </c>
    </row>
    <row r="14" spans="1:5" ht="15.6" x14ac:dyDescent="0.3">
      <c r="A14" s="317" t="s">
        <v>102</v>
      </c>
      <c r="B14" s="304"/>
      <c r="C14" s="118">
        <f>+'AUTOS REPOSO'!F13</f>
        <v>70000000</v>
      </c>
    </row>
    <row r="15" spans="1:5" ht="15.6" x14ac:dyDescent="0.3">
      <c r="A15" s="303" t="s">
        <v>567</v>
      </c>
      <c r="B15" s="304"/>
      <c r="C15" s="118">
        <f>+BIENES!B31</f>
        <v>105000000</v>
      </c>
    </row>
    <row r="16" spans="1:5" ht="15.6" x14ac:dyDescent="0.3">
      <c r="A16" s="303" t="s">
        <v>146</v>
      </c>
      <c r="B16" s="304"/>
      <c r="C16" s="118">
        <f>+BIENES!B32</f>
        <v>45000000</v>
      </c>
    </row>
    <row r="17" spans="1:3" ht="15.75" customHeight="1" thickBot="1" x14ac:dyDescent="0.35">
      <c r="A17" s="318" t="s">
        <v>1162</v>
      </c>
      <c r="B17" s="319"/>
      <c r="C17" s="119">
        <f>+BIENES!B4</f>
        <v>210060941</v>
      </c>
    </row>
    <row r="18" spans="1:3" ht="14.4" thickBot="1" x14ac:dyDescent="0.35"/>
    <row r="19" spans="1:3" x14ac:dyDescent="0.3">
      <c r="A19" s="314" t="s">
        <v>110</v>
      </c>
      <c r="B19" s="315"/>
      <c r="C19" s="316"/>
    </row>
    <row r="20" spans="1:3" x14ac:dyDescent="0.3">
      <c r="A20" s="121" t="s">
        <v>111</v>
      </c>
      <c r="B20" s="122" t="s">
        <v>112</v>
      </c>
      <c r="C20" s="123" t="s">
        <v>82</v>
      </c>
    </row>
    <row r="21" spans="1:3" x14ac:dyDescent="0.3">
      <c r="A21" s="121" t="str">
        <f>+'AUTOS '!C6&amp;" "&amp;'AUTOS '!A6&amp;" "&amp;'AUTOS '!B6&amp;" "&amp;'AUTOS '!E6&amp;" "&amp;'AUTOS '!F6</f>
        <v>CAMIONETA TOYOTA PRADO LC 90 SUMO 2.700cc 3 PUERTAS 2008 OIK062</v>
      </c>
      <c r="B21" s="161">
        <f>+'SOAT '!H6</f>
        <v>46370</v>
      </c>
      <c r="C21" s="123">
        <f>+'AUTOS '!G6</f>
        <v>81000000</v>
      </c>
    </row>
    <row r="22" spans="1:3" x14ac:dyDescent="0.3">
      <c r="A22" s="121" t="str">
        <f>+'AUTOS '!C7&amp;" "&amp;'AUTOS '!A7&amp;" "&amp;'AUTOS '!B7&amp;" "&amp;'AUTOS '!E7&amp;" "&amp;'AUTOS '!F7</f>
        <v>CAMPERO  TOYOTA  PRADO 2982 CC 2013 OSD459</v>
      </c>
      <c r="B22" s="161">
        <f>+'SOAT '!H7</f>
        <v>46479</v>
      </c>
      <c r="C22" s="123">
        <f>+'AUTOS '!G7</f>
        <v>158100000</v>
      </c>
    </row>
    <row r="23" spans="1:3" x14ac:dyDescent="0.3">
      <c r="A23" s="121" t="str">
        <f>+'AUTOS '!C8&amp;" "&amp;'AUTOS '!A8&amp;" "&amp;'AUTOS '!B8&amp;" "&amp;'AUTOS '!E8&amp;" "&amp;'AUTOS '!F8</f>
        <v>PICKUP TOYOTA HILUX 2015 OIK084</v>
      </c>
      <c r="B23" s="161">
        <f>+'SOAT '!H8</f>
        <v>46424</v>
      </c>
      <c r="C23" s="123">
        <f>+'AUTOS '!G8</f>
        <v>116700000</v>
      </c>
    </row>
    <row r="24" spans="1:3" x14ac:dyDescent="0.3">
      <c r="A24" s="121" t="str">
        <f>+'AUTOS '!C9&amp;" "&amp;'AUTOS '!A9&amp;" "&amp;'AUTOS '!B9&amp;" "&amp;'AUTOS '!E9&amp;" "&amp;'AUTOS '!F9</f>
        <v>CAMPERO  DAIHATSU  F 20 1983 OIJ012</v>
      </c>
      <c r="B24" s="161">
        <f>+'SOAT '!H9</f>
        <v>46483</v>
      </c>
      <c r="C24" s="123">
        <f>+'AUTOS '!G9</f>
        <v>35100000</v>
      </c>
    </row>
    <row r="25" spans="1:3" x14ac:dyDescent="0.3">
      <c r="A25" s="121" t="str">
        <f>+'AUTOS '!C10&amp;" "&amp;'AUTOS '!A10&amp;" "&amp;'AUTOS '!B10&amp;" "&amp;'AUTOS '!E10&amp;" "&amp;'AUTOS '!F10</f>
        <v>CAMIONETA CHEVROLET COLORADO  2023 KPP767</v>
      </c>
      <c r="B25" s="161">
        <f>+'SOAT '!H10</f>
        <v>46503</v>
      </c>
      <c r="C25" s="123">
        <f>+'AUTOS '!G10</f>
        <v>163900000</v>
      </c>
    </row>
    <row r="26" spans="1:3" x14ac:dyDescent="0.3">
      <c r="A26" s="121" t="str">
        <f>+'AUTOS '!C11&amp;" "&amp;'AUTOS '!A11&amp;" "&amp;'AUTOS '!B11&amp;" "&amp;'AUTOS '!E11&amp;" "&amp;'AUTOS '!F11</f>
        <v>CAMION FORD F-350 5800cc 4X2 1995 OIK017</v>
      </c>
      <c r="B26" s="161">
        <f>+'SOAT '!H11</f>
        <v>46487</v>
      </c>
      <c r="C26" s="123">
        <f>+'AUTOS '!G11</f>
        <v>36300000</v>
      </c>
    </row>
    <row r="27" spans="1:3" x14ac:dyDescent="0.3">
      <c r="A27" s="121" t="str">
        <f>+'AUTOS '!C12&amp;" "&amp;'AUTOS '!A12&amp;" "&amp;'AUTOS '!B12&amp;" "&amp;'AUTOS '!E12&amp;" "&amp;'AUTOS '!F12</f>
        <v>VOLQUETA  INTERNATIONAL 7300 152  MT 6400 2011 SVM118</v>
      </c>
      <c r="B27" s="161">
        <f>+'SOAT '!H12</f>
        <v>46603</v>
      </c>
      <c r="C27" s="123">
        <f>+'AUTOS '!G12</f>
        <v>152500000</v>
      </c>
    </row>
    <row r="28" spans="1:3" x14ac:dyDescent="0.3">
      <c r="A28" s="121" t="str">
        <f>+'AUTOS '!C13&amp;" "&amp;'AUTOS '!A13&amp;" "&amp;'AUTOS '!B13&amp;" "&amp;'AUTOS '!E13&amp;" "&amp;'AUTOS '!F13</f>
        <v>VOLQUETA  CHEVROLET FVR 700P 2015 ODR626</v>
      </c>
      <c r="B28" s="161">
        <f>+'SOAT '!H13</f>
        <v>46350</v>
      </c>
      <c r="C28" s="123">
        <f>+'AUTOS '!G13</f>
        <v>236800000</v>
      </c>
    </row>
    <row r="29" spans="1:3" x14ac:dyDescent="0.3">
      <c r="A29" s="121" t="str">
        <f>+'AUTOS '!C14&amp;" "&amp;'AUTOS '!A14&amp;" "&amp;'AUTOS '!B14&amp;" "&amp;'AUTOS '!E14&amp;" "&amp;'AUTOS '!F14</f>
        <v>VOLQUETA  CHEVROLET FVR 700P 2015 ODR627</v>
      </c>
      <c r="B29" s="161">
        <f>+'SOAT '!H14</f>
        <v>46350</v>
      </c>
      <c r="C29" s="123">
        <f>+'AUTOS '!G14</f>
        <v>236800000</v>
      </c>
    </row>
    <row r="30" spans="1:3" x14ac:dyDescent="0.3">
      <c r="A30" s="121" t="str">
        <f>+'AUTOS '!C15&amp;" "&amp;'AUTOS '!A15&amp;" "&amp;'AUTOS '!B15&amp;" "&amp;'AUTOS '!E15&amp;" "&amp;'AUTOS '!F15</f>
        <v>VOLQUETA  CHEVROLET FVR 700P 2015 ODR628</v>
      </c>
      <c r="B30" s="161">
        <f>+'SOAT '!H15</f>
        <v>46350</v>
      </c>
      <c r="C30" s="123">
        <f>+'AUTOS '!G15</f>
        <v>236800000</v>
      </c>
    </row>
    <row r="31" spans="1:3" x14ac:dyDescent="0.3">
      <c r="A31" s="121" t="str">
        <f>+'AUTOS '!C16&amp;" "&amp;'AUTOS '!A16&amp;" "&amp;'AUTOS '!B16&amp;" "&amp;'AUTOS '!E16&amp;" "&amp;'AUTOS '!F16</f>
        <v>VOLQUETA  CHEVROLET FVR 700P 2015 ODR630</v>
      </c>
      <c r="B31" s="161">
        <f>+'SOAT '!H16</f>
        <v>46350</v>
      </c>
      <c r="C31" s="123">
        <f>+'AUTOS '!G16</f>
        <v>236800000</v>
      </c>
    </row>
    <row r="32" spans="1:3" x14ac:dyDescent="0.3">
      <c r="A32" s="121" t="str">
        <f>+'AUTOS '!C17&amp;" "&amp;'AUTOS '!A17&amp;" "&amp;'AUTOS '!B17&amp;" "&amp;'AUTOS '!E17&amp;" "&amp;'AUTOS '!F17</f>
        <v>VOLQUETA  CHEVROLET FVR 700P 2015 ODR631</v>
      </c>
      <c r="B32" s="161">
        <f>+'SOAT '!H17</f>
        <v>46358</v>
      </c>
      <c r="C32" s="123">
        <f>+'AUTOS '!G17</f>
        <v>236800000</v>
      </c>
    </row>
    <row r="33" spans="1:3" x14ac:dyDescent="0.3">
      <c r="A33" s="121" t="str">
        <f>+'AUTOS '!C18&amp;" "&amp;'AUTOS '!A18&amp;" "&amp;'AUTOS '!B18&amp;" "&amp;'AUTOS '!E18&amp;" "&amp;'AUTOS '!F18</f>
        <v>VOLQUETA  CHEVROLET FVR 700P 2015 ODR633</v>
      </c>
      <c r="B33" s="161">
        <f>+'SOAT '!H18</f>
        <v>46350</v>
      </c>
      <c r="C33" s="123">
        <f>+'AUTOS '!G18</f>
        <v>236800000</v>
      </c>
    </row>
    <row r="34" spans="1:3" x14ac:dyDescent="0.3">
      <c r="A34" s="121" t="str">
        <f>+'AUTOS '!C19&amp;" "&amp;'AUTOS '!A19&amp;" "&amp;'AUTOS '!B19&amp;" "&amp;'AUTOS '!E19&amp;" "&amp;'AUTOS '!F19</f>
        <v>VOLQUETA  CHEVROLET FVR 700P 2015 ODR634</v>
      </c>
      <c r="B34" s="161">
        <f>+'SOAT '!H19</f>
        <v>46350</v>
      </c>
      <c r="C34" s="123">
        <f>+'AUTOS '!G19</f>
        <v>236800000</v>
      </c>
    </row>
    <row r="35" spans="1:3" x14ac:dyDescent="0.3">
      <c r="A35" s="121" t="str">
        <f>+'AUTOS '!C20&amp;" "&amp;'AUTOS '!A20&amp;" "&amp;'AUTOS '!B20&amp;" "&amp;'AUTOS '!E20&amp;" "&amp;'AUTOS '!F20</f>
        <v>VOLQUETA  CHEVROLET FVR 700P 2015 ODR635</v>
      </c>
      <c r="B35" s="161">
        <f>+'SOAT '!H20</f>
        <v>46350</v>
      </c>
      <c r="C35" s="123">
        <f>+'AUTOS '!G20</f>
        <v>236800000</v>
      </c>
    </row>
    <row r="36" spans="1:3" x14ac:dyDescent="0.3">
      <c r="A36" s="121" t="str">
        <f>+'AUTOS '!C21&amp;" "&amp;'AUTOS '!A21&amp;" "&amp;'AUTOS '!B21&amp;" "&amp;'AUTOS '!E21&amp;" "&amp;'AUTOS '!F21</f>
        <v>BUSETON HINO FC 9J  2016 OJZ514</v>
      </c>
      <c r="B36" s="161">
        <f>+'SOAT '!H21</f>
        <v>46342</v>
      </c>
      <c r="C36" s="123">
        <f>+'AUTOS '!G21</f>
        <v>326700000</v>
      </c>
    </row>
    <row r="37" spans="1:3" x14ac:dyDescent="0.3">
      <c r="A37" s="121" t="str">
        <f>+'AUTOS '!C22&amp;" "&amp;'AUTOS '!A22&amp;" "&amp;'AUTOS '!B22&amp;" "&amp;'AUTOS '!E22&amp;" "&amp;'AUTOS '!F22</f>
        <v>BUS 35 PASAJ CHEVROLET CHR 72 2012 OIK078</v>
      </c>
      <c r="B37" s="161">
        <f>+'SOAT '!H22</f>
        <v>46774</v>
      </c>
      <c r="C37" s="123">
        <f>+'AUTOS '!G22</f>
        <v>266000000</v>
      </c>
    </row>
    <row r="38" spans="1:3" x14ac:dyDescent="0.3">
      <c r="A38" s="121" t="str">
        <f>+'AUTOS '!C23&amp;" "&amp;'AUTOS '!A23&amp;" "&amp;'AUTOS '!B23&amp;" "&amp;'AUTOS '!E23&amp;" "&amp;'AUTOS '!F23</f>
        <v>MOTOCICLETA  YAMAHA  XTZ125 2011 LKW02C</v>
      </c>
      <c r="B38" s="161">
        <f>+'SOAT '!H23</f>
        <v>46443</v>
      </c>
      <c r="C38" s="123">
        <f>+'AUTOS '!G23</f>
        <v>5000000</v>
      </c>
    </row>
    <row r="39" spans="1:3" x14ac:dyDescent="0.3">
      <c r="A39" s="121" t="str">
        <f>+'AUTOS '!C24&amp;" "&amp;'AUTOS '!A24&amp;" "&amp;'AUTOS '!B24&amp;" "&amp;'AUTOS '!E24&amp;" "&amp;'AUTOS '!F24</f>
        <v>MOTOCICLETA  HONDA XR 125L MT 125CC 2011 LUE31C</v>
      </c>
      <c r="B39" s="161">
        <f>+'SOAT '!H24</f>
        <v>46270</v>
      </c>
      <c r="C39" s="123">
        <f>+'AUTOS '!G24</f>
        <v>5000000</v>
      </c>
    </row>
    <row r="40" spans="1:3" x14ac:dyDescent="0.3">
      <c r="A40" s="121" t="str">
        <f>+'AUTOS '!C25&amp;" "&amp;'AUTOS '!A25&amp;" "&amp;'AUTOS '!B25&amp;" "&amp;'AUTOS '!E25&amp;" "&amp;'AUTOS '!F25</f>
        <v>MOTOCICLETA  HONDA XR 125L MT 125CC 2011 LUE32C</v>
      </c>
      <c r="B40" s="161">
        <f>+'SOAT '!H25</f>
        <v>46270</v>
      </c>
      <c r="C40" s="123">
        <f>+'AUTOS '!G25</f>
        <v>5000000</v>
      </c>
    </row>
    <row r="41" spans="1:3" x14ac:dyDescent="0.3">
      <c r="A41" s="121" t="str">
        <f>+'AUTOS '!C26&amp;" "&amp;'AUTOS '!A26&amp;" "&amp;'AUTOS '!B26&amp;" "&amp;'AUTOS '!E26&amp;" "&amp;'AUTOS '!F26</f>
        <v>MOTOCICLETA  HONDA XR 125L MT 125CC 2011 LUE33C</v>
      </c>
      <c r="B41" s="161">
        <f>+'SOAT '!H26</f>
        <v>46270</v>
      </c>
      <c r="C41" s="123">
        <f>+'AUTOS '!G26</f>
        <v>5000000</v>
      </c>
    </row>
    <row r="42" spans="1:3" x14ac:dyDescent="0.3">
      <c r="A42" s="121" t="str">
        <f>+'AUTOS '!C27&amp;" "&amp;'AUTOS '!A27&amp;" "&amp;'AUTOS '!B27&amp;" "&amp;'AUTOS '!E27&amp;" "&amp;'AUTOS '!F27</f>
        <v>MOTOCICLETA  HONDA XR 125L MT 125CC 2011 LUE34C</v>
      </c>
      <c r="B42" s="161">
        <f>+'SOAT '!H27</f>
        <v>46270</v>
      </c>
      <c r="C42" s="123">
        <f>+'AUTOS '!G27</f>
        <v>5000000</v>
      </c>
    </row>
    <row r="43" spans="1:3" x14ac:dyDescent="0.3">
      <c r="A43" s="121" t="str">
        <f>+'AUTOS '!C28&amp;" "&amp;'AUTOS '!A28&amp;" "&amp;'AUTOS '!B28&amp;" "&amp;'AUTOS '!E28&amp;" "&amp;'AUTOS '!F28</f>
        <v>MOTOCICLETA  HONDA XR 125L MT 125CC 2011 LUE35C</v>
      </c>
      <c r="B43" s="161">
        <f>+'SOAT '!H28</f>
        <v>46516</v>
      </c>
      <c r="C43" s="123">
        <f>+'AUTOS '!G28</f>
        <v>5000000</v>
      </c>
    </row>
    <row r="44" spans="1:3" x14ac:dyDescent="0.3">
      <c r="A44" s="121" t="str">
        <f>+'AUTOS '!C29&amp;" "&amp;'AUTOS '!A29&amp;" "&amp;'AUTOS '!B29&amp;" "&amp;'AUTOS '!E29&amp;" "&amp;'AUTOS '!F29</f>
        <v>MOTOCICLETA  HONDA XR 125L MT 125CC 2011 LUE36C</v>
      </c>
      <c r="B44" s="161">
        <f>+'SOAT '!H29</f>
        <v>46516</v>
      </c>
      <c r="C44" s="123">
        <f>+'AUTOS '!G29</f>
        <v>5000000</v>
      </c>
    </row>
    <row r="45" spans="1:3" x14ac:dyDescent="0.3">
      <c r="A45" s="121" t="str">
        <f>+'AUTOS '!C30&amp;" "&amp;'AUTOS '!A30&amp;" "&amp;'AUTOS '!B30&amp;" "&amp;'AUTOS '!E30&amp;" "&amp;'AUTOS '!F30</f>
        <v>MOTOCICLETA  HONDA XR 125L MT 125CC 2011 LUE37C</v>
      </c>
      <c r="B45" s="161">
        <f>+'SOAT '!H30</f>
        <v>46516</v>
      </c>
      <c r="C45" s="123">
        <f>+'AUTOS '!G30</f>
        <v>5000000</v>
      </c>
    </row>
    <row r="46" spans="1:3" x14ac:dyDescent="0.3">
      <c r="A46" s="121" t="str">
        <f>+'AUTOS '!C31&amp;" "&amp;'AUTOS '!A31&amp;" "&amp;'AUTOS '!B31&amp;" "&amp;'AUTOS '!E31&amp;" "&amp;'AUTOS '!F31</f>
        <v>MOTOCICLETA  HONDA XR 125L MT 125CC 2011 LUE38C</v>
      </c>
      <c r="B46" s="161">
        <f>+'SOAT '!H31</f>
        <v>46510</v>
      </c>
      <c r="C46" s="123">
        <f>+'AUTOS '!G31</f>
        <v>5000000</v>
      </c>
    </row>
    <row r="47" spans="1:3" x14ac:dyDescent="0.3">
      <c r="A47" s="121" t="str">
        <f>+'AUTOS '!C32&amp;" "&amp;'AUTOS '!A32&amp;" "&amp;'AUTOS '!B32&amp;" "&amp;'AUTOS '!E32&amp;" "&amp;'AUTOS '!F32</f>
        <v>MOTOCICLETA  HONDA XR 125L MT 125CC 2011 LUE40C</v>
      </c>
      <c r="B47" s="161">
        <f>+'SOAT '!H32</f>
        <v>46510</v>
      </c>
      <c r="C47" s="123">
        <f>+'AUTOS '!G32</f>
        <v>5000000</v>
      </c>
    </row>
    <row r="48" spans="1:3" x14ac:dyDescent="0.3">
      <c r="A48" s="121" t="str">
        <f>+'AUTOS '!C33&amp;" "&amp;'AUTOS '!A33&amp;" "&amp;'AUTOS '!B33&amp;" "&amp;'AUTOS '!E33&amp;" "&amp;'AUTOS '!F33</f>
        <v>MOTOCICLETA  HONDA XR 125L MT 125CC 2011 LUE41C</v>
      </c>
      <c r="B48" s="161">
        <f>+'SOAT '!H33</f>
        <v>46270</v>
      </c>
      <c r="C48" s="123">
        <f>+'AUTOS '!G33</f>
        <v>5000000</v>
      </c>
    </row>
    <row r="49" spans="1:3" x14ac:dyDescent="0.3">
      <c r="A49" s="121" t="str">
        <f>+'AUTOS '!C34&amp;" "&amp;'AUTOS '!A34&amp;" "&amp;'AUTOS '!B34&amp;" "&amp;'AUTOS '!E34&amp;" "&amp;'AUTOS '!F34</f>
        <v>MOTOCICLETA  HONDA XR 125L MT 125CC 2011 LUE42C</v>
      </c>
      <c r="B49" s="161">
        <f>+'SOAT '!H34</f>
        <v>46270</v>
      </c>
      <c r="C49" s="123">
        <f>+'AUTOS '!G34</f>
        <v>5000000</v>
      </c>
    </row>
    <row r="50" spans="1:3" x14ac:dyDescent="0.3">
      <c r="A50" s="121" t="str">
        <f>+'AUTOS '!C35&amp;" "&amp;'AUTOS '!A35&amp;" "&amp;'AUTOS '!B35&amp;" "&amp;'AUTOS '!E35&amp;" "&amp;'AUTOS '!F35</f>
        <v>MOTOCICLETA  HONDA XR 125L MT 125CC 2011 LUE43C</v>
      </c>
      <c r="B50" s="161">
        <f>+'SOAT '!H35</f>
        <v>46270</v>
      </c>
      <c r="C50" s="123">
        <f>+'AUTOS '!G35</f>
        <v>5000000</v>
      </c>
    </row>
    <row r="51" spans="1:3" x14ac:dyDescent="0.3">
      <c r="A51" s="121" t="str">
        <f>+'AUTOS '!C36&amp;" "&amp;'AUTOS '!A36&amp;" "&amp;'AUTOS '!B36&amp;" "&amp;'AUTOS '!E36&amp;" "&amp;'AUTOS '!F36</f>
        <v>MOTOCICLETA  HONDA XR 125L MT 125CC 2011 LUE44C</v>
      </c>
      <c r="B51" s="161">
        <f>+'SOAT '!H36</f>
        <v>46270</v>
      </c>
      <c r="C51" s="123">
        <f>+'AUTOS '!G36</f>
        <v>5000000</v>
      </c>
    </row>
    <row r="52" spans="1:3" x14ac:dyDescent="0.3">
      <c r="A52" s="121" t="str">
        <f>+'AUTOS '!C37&amp;" "&amp;'AUTOS '!A37&amp;" "&amp;'AUTOS '!B37&amp;" "&amp;'AUTOS '!E37&amp;" "&amp;'AUTOS '!F37</f>
        <v>MOTOCICLETA  KAWASAKI KLX 150 2017 CTR05C</v>
      </c>
      <c r="B52" s="161">
        <f>+'SOAT '!H37</f>
        <v>46424</v>
      </c>
      <c r="C52" s="123">
        <f>+'AUTOS '!G37</f>
        <v>8100000</v>
      </c>
    </row>
    <row r="53" spans="1:3" x14ac:dyDescent="0.3">
      <c r="A53" s="121" t="str">
        <f>+'AUTOS '!C38&amp;" "&amp;'AUTOS '!A38&amp;" "&amp;'AUTOS '!B38&amp;" "&amp;'AUTOS '!E38&amp;" "&amp;'AUTOS '!F38</f>
        <v>MOTOCICLETA  HONDA XR125L 2015 PUJ03D</v>
      </c>
      <c r="B53" s="161">
        <f>+'SOAT '!H38</f>
        <v>46443</v>
      </c>
      <c r="C53" s="123">
        <f>+'AUTOS '!G38</f>
        <v>6400000</v>
      </c>
    </row>
    <row r="54" spans="1:3" x14ac:dyDescent="0.3">
      <c r="A54" s="121" t="str">
        <f>+'AUTOS '!C39&amp;" "&amp;'AUTOS '!A39&amp;" "&amp;'AUTOS '!B39&amp;" "&amp;'AUTOS '!E39&amp;" "&amp;'AUTOS '!F39</f>
        <v>MOTOCICLETA  BAJAJ  DISCOVER 150 ST competizione 2018 DUD13E</v>
      </c>
      <c r="B54" s="161">
        <f>+'SOAT '!H39</f>
        <v>46512</v>
      </c>
      <c r="C54" s="123">
        <f>+'AUTOS '!G39</f>
        <v>4400000</v>
      </c>
    </row>
    <row r="55" spans="1:3" x14ac:dyDescent="0.3">
      <c r="A55" s="121" t="str">
        <f>+'AUTOS '!C40&amp;" "&amp;'AUTOS '!A40&amp;" "&amp;'AUTOS '!B40&amp;" "&amp;'AUTOS '!E40&amp;" "&amp;'AUTOS '!F40</f>
        <v>MOTOCICLETA  YAMAHA  XTZ150  2023 DTB23G</v>
      </c>
      <c r="B55" s="161">
        <f>+'SOAT '!H40</f>
        <v>46443</v>
      </c>
      <c r="C55" s="123">
        <f>+'AUTOS '!G40</f>
        <v>12400000</v>
      </c>
    </row>
    <row r="56" spans="1:3" x14ac:dyDescent="0.3">
      <c r="A56" s="121" t="str">
        <f>+'AUTOS '!C41&amp;" "&amp;'AUTOS '!A41&amp;" "&amp;'AUTOS '!B41&amp;" "&amp;'AUTOS '!E41&amp;" "&amp;'AUTOS '!F41</f>
        <v>MOTOCICLETA  YAMAHA  XTZ150  2023 DTB24G</v>
      </c>
      <c r="B56" s="161">
        <f>+'SOAT '!H41</f>
        <v>46445</v>
      </c>
      <c r="C56" s="123">
        <f>+'AUTOS '!G41</f>
        <v>12400000</v>
      </c>
    </row>
    <row r="57" spans="1:3" x14ac:dyDescent="0.3">
      <c r="A57" s="121" t="str">
        <f>+'AUTOS '!C42&amp;" "&amp;'AUTOS '!A42&amp;" "&amp;'AUTOS '!B42&amp;" "&amp;'AUTOS '!E42&amp;" "&amp;'AUTOS '!F42</f>
        <v>MOTOCICLETA  YAMAHA  XTZ125 2022 VZA47F</v>
      </c>
      <c r="B57" s="161">
        <f>+'SOAT '!H42</f>
        <v>46243</v>
      </c>
      <c r="C57" s="123">
        <f>+'AUTOS '!G42</f>
        <v>8700000</v>
      </c>
    </row>
    <row r="58" spans="1:3" x14ac:dyDescent="0.3">
      <c r="A58" s="121" t="str">
        <f>+'AUTOS '!C43&amp;" "&amp;'AUTOS '!A43&amp;" "&amp;'AUTOS '!B43&amp;" "&amp;'AUTOS '!E43&amp;" "&amp;'AUTOS '!F43</f>
        <v>MOTOCICLETA  HONDA XR150L E3 149CC 2025 IVO58H</v>
      </c>
      <c r="B58" s="161">
        <f>+'SOAT '!H43</f>
        <v>46369</v>
      </c>
      <c r="C58" s="123">
        <f>+'AUTOS '!G43</f>
        <v>9700000</v>
      </c>
    </row>
    <row r="59" spans="1:3" x14ac:dyDescent="0.3">
      <c r="A59" s="121" t="str">
        <f>+'AUTOS '!C44&amp;" "&amp;'AUTOS '!A44&amp;" "&amp;'AUTOS '!B44&amp;" "&amp;'AUTOS '!E44&amp;" "&amp;'AUTOS '!F44</f>
        <v>MOTOCICLETA HONDA XRE300 ABS 2023 DTA29G</v>
      </c>
      <c r="B59" s="161">
        <f>+'SOAT '!H44</f>
        <v>46483</v>
      </c>
      <c r="C59" s="123">
        <f>+'AUTOS '!G44</f>
        <v>26500000</v>
      </c>
    </row>
    <row r="60" spans="1:3" x14ac:dyDescent="0.3">
      <c r="A60" s="121" t="str">
        <f>+'AUTOS '!C45&amp;" "&amp;'AUTOS '!A45&amp;" "&amp;'AUTOS '!B45&amp;" "&amp;'AUTOS '!E45&amp;" "&amp;'AUTOS '!F45</f>
        <v>MOTOCICLETA HONDA XRE300 ABS 2023 DTA30G</v>
      </c>
      <c r="B60" s="161">
        <f>+'SOAT '!H45</f>
        <v>46483</v>
      </c>
      <c r="C60" s="123">
        <f>+'AUTOS '!G45</f>
        <v>26500000</v>
      </c>
    </row>
    <row r="61" spans="1:3" x14ac:dyDescent="0.3">
      <c r="A61" s="121"/>
      <c r="B61" s="161"/>
      <c r="C61" s="123"/>
    </row>
    <row r="62" spans="1:3" x14ac:dyDescent="0.3">
      <c r="A62" s="121"/>
      <c r="B62" s="161"/>
      <c r="C62" s="123"/>
    </row>
    <row r="63" spans="1:3" x14ac:dyDescent="0.3">
      <c r="A63" s="121"/>
      <c r="B63" s="161"/>
      <c r="C63" s="123"/>
    </row>
    <row r="64" spans="1:3" x14ac:dyDescent="0.3">
      <c r="A64" s="121"/>
      <c r="B64" s="161"/>
      <c r="C64" s="123"/>
    </row>
    <row r="65" spans="1:5" x14ac:dyDescent="0.3">
      <c r="A65" s="121"/>
      <c r="B65" s="161"/>
      <c r="C65" s="123"/>
    </row>
    <row r="66" spans="1:5" ht="14.4" thickBot="1" x14ac:dyDescent="0.35">
      <c r="A66" s="124"/>
      <c r="B66" s="162"/>
      <c r="C66" s="125"/>
    </row>
    <row r="67" spans="1:5" ht="14.4" thickBot="1" x14ac:dyDescent="0.35"/>
    <row r="68" spans="1:5" x14ac:dyDescent="0.3">
      <c r="A68" s="314" t="s">
        <v>28</v>
      </c>
      <c r="B68" s="315"/>
      <c r="C68" s="316"/>
    </row>
    <row r="69" spans="1:5" x14ac:dyDescent="0.3">
      <c r="A69" s="299" t="str">
        <f>+'MAQ AMARILLA'!C5&amp;" "&amp;'MAQ AMARILLA'!A5&amp;" "&amp;'MAQ AMARILLA'!B5&amp;" "&amp;'MAQ AMARILLA'!E5</f>
        <v xml:space="preserve">RETROEXCAVADORA  JOHN DEERE 310 SJ 01 </v>
      </c>
      <c r="B69" s="300"/>
      <c r="C69" s="123">
        <f>+'MAQ AMARILLA'!D5</f>
        <v>275914189</v>
      </c>
    </row>
    <row r="70" spans="1:5" x14ac:dyDescent="0.3">
      <c r="A70" s="299" t="str">
        <f>+'MAQ AMARILLA'!C6&amp;" "&amp;'MAQ AMARILLA'!A6&amp;" "&amp;'MAQ AMARILLA'!B6&amp;" "&amp;'MAQ AMARILLA'!E6</f>
        <v xml:space="preserve">VIBROCOMPACTADOR DINAPACK CA-150D </v>
      </c>
      <c r="B70" s="300"/>
      <c r="C70" s="123">
        <f>+'MAQ AMARILLA'!D6</f>
        <v>250502764.18790495</v>
      </c>
    </row>
    <row r="71" spans="1:5" ht="14.4" x14ac:dyDescent="0.3">
      <c r="A71" s="299" t="str">
        <f>+'MAQ AMARILLA'!C7&amp;" "&amp;'MAQ AMARILLA'!A7&amp;" "&amp;'MAQ AMARILLA'!B7&amp;" "&amp;'MAQ AMARILLA'!E7</f>
        <v>MOTONIVELADORA CATERPILLAR 120 K 01 2014</v>
      </c>
      <c r="B71" s="300"/>
      <c r="C71" s="123">
        <f>+'MAQ AMARILLA'!D7</f>
        <v>1057545947</v>
      </c>
      <c r="E71" s="17"/>
    </row>
    <row r="72" spans="1:5" x14ac:dyDescent="0.3">
      <c r="A72" s="299" t="str">
        <f>+'MAQ AMARILLA'!C8&amp;" "&amp;'MAQ AMARILLA'!A8&amp;" "&amp;'MAQ AMARILLA'!B8&amp;" "&amp;'MAQ AMARILLA'!E8</f>
        <v>MOTONIVELADORA CATERPILLAR  120 K 02 2014</v>
      </c>
      <c r="B72" s="300"/>
      <c r="C72" s="123">
        <f>+'MAQ AMARILLA'!D8</f>
        <v>1054132750</v>
      </c>
    </row>
    <row r="73" spans="1:5" x14ac:dyDescent="0.3">
      <c r="A73" s="299" t="str">
        <f>+'MAQ AMARILLA'!C9&amp;" "&amp;'MAQ AMARILLA'!A9&amp;" "&amp;'MAQ AMARILLA'!B9&amp;" "&amp;'MAQ AMARILLA'!E9</f>
        <v>MOTONIVELADORA CATERPILLAR  120 K 03  2014</v>
      </c>
      <c r="B73" s="300"/>
      <c r="C73" s="123">
        <f>+'MAQ AMARILLA'!D9</f>
        <v>991211206.14780557</v>
      </c>
    </row>
    <row r="74" spans="1:5" x14ac:dyDescent="0.3">
      <c r="A74" s="299" t="str">
        <f>+'MAQ AMARILLA'!C10&amp;" "&amp;'MAQ AMARILLA'!A10&amp;" "&amp;'MAQ AMARILLA'!B10&amp;" "&amp;'MAQ AMARILLA'!E10</f>
        <v>RETROEXCAVADORA  CATERPILLAR  416 E 03 2014</v>
      </c>
      <c r="B74" s="300"/>
      <c r="C74" s="123">
        <f>+'MAQ AMARILLA'!D10</f>
        <v>438062965.41351992</v>
      </c>
    </row>
    <row r="75" spans="1:5" x14ac:dyDescent="0.3">
      <c r="A75" s="299" t="str">
        <f>+'MAQ AMARILLA'!C11&amp;" "&amp;'MAQ AMARILLA'!A11&amp;" "&amp;'MAQ AMARILLA'!B11&amp;" "&amp;'MAQ AMARILLA'!E11</f>
        <v>RETROEXCAVADORA  CATERPILLAR  416 E 04 2014</v>
      </c>
      <c r="B75" s="300"/>
      <c r="C75" s="123">
        <f>+'MAQ AMARILLA'!D11</f>
        <v>438062964.41000003</v>
      </c>
    </row>
    <row r="76" spans="1:5" x14ac:dyDescent="0.3">
      <c r="A76" s="299" t="str">
        <f>+'MAQ AMARILLA'!C12&amp;" "&amp;'MAQ AMARILLA'!A12&amp;" "&amp;'MAQ AMARILLA'!B12&amp;" "&amp;'MAQ AMARILLA'!E12</f>
        <v>VIBROCOMPACTADOR CATERPILLAR  CS44 2014</v>
      </c>
      <c r="B76" s="300"/>
      <c r="C76" s="123">
        <f>+'MAQ AMARILLA'!D12</f>
        <v>530985412.62244838</v>
      </c>
    </row>
    <row r="77" spans="1:5" x14ac:dyDescent="0.3">
      <c r="A77" s="299" t="str">
        <f>+'MAQ AMARILLA'!C13&amp;" "&amp;'MAQ AMARILLA'!A13&amp;" "&amp;'MAQ AMARILLA'!B13&amp;" "&amp;'MAQ AMARILLA'!E13</f>
        <v>BOMBEROS FORD F 350 1995</v>
      </c>
      <c r="B77" s="300"/>
      <c r="C77" s="123">
        <f>+'MAQ AMARILLA'!D13</f>
        <v>134689180</v>
      </c>
    </row>
    <row r="78" spans="1:5" x14ac:dyDescent="0.3">
      <c r="A78" s="299" t="str">
        <f>+'MAQ AMARILLA'!C14&amp;" "&amp;'MAQ AMARILLA'!A14&amp;" "&amp;'MAQ AMARILLA'!B14&amp;" "&amp;'MAQ AMARILLA'!E14</f>
        <v>TRACTOR  KUBOTA M954 -. PLACA TSM545 CCC</v>
      </c>
      <c r="B78" s="300"/>
      <c r="C78" s="123">
        <f>+'MAQ AMARILLA'!D14</f>
        <v>177812318</v>
      </c>
    </row>
    <row r="79" spans="1:5" x14ac:dyDescent="0.3">
      <c r="A79" s="299" t="str">
        <f>+'MAQ AMARILLA'!C15&amp;" "&amp;'MAQ AMARILLA'!A15&amp;" "&amp;'MAQ AMARILLA'!B15&amp;" "&amp;'MAQ AMARILLA'!E15</f>
        <v xml:space="preserve">DETALLE AGRICOLA * VARIAS *  </v>
      </c>
      <c r="B79" s="300"/>
      <c r="C79" s="123">
        <f>+'MAQ AMARILLA'!D15</f>
        <v>303760926</v>
      </c>
    </row>
    <row r="80" spans="1:5" x14ac:dyDescent="0.3">
      <c r="A80" s="299" t="str">
        <f>+'MAQ AMARILLA'!C16&amp;" "&amp;'MAQ AMARILLA'!A16&amp;" "&amp;'MAQ AMARILLA'!B16&amp;" "&amp;'MAQ AMARILLA'!E16</f>
        <v xml:space="preserve">MOTOAZADA   </v>
      </c>
      <c r="B80" s="300"/>
      <c r="C80" s="123">
        <f>+'MAQ AMARILLA'!D16</f>
        <v>6911708</v>
      </c>
    </row>
    <row r="81" spans="1:3" x14ac:dyDescent="0.3">
      <c r="A81" s="299" t="str">
        <f>+'MAQ AMARILLA'!C17&amp;" "&amp;'MAQ AMARILLA'!A17&amp;" "&amp;'MAQ AMARILLA'!B17&amp;" "&amp;'MAQ AMARILLA'!E17</f>
        <v xml:space="preserve">TRACTOR  KUBOTA              M9540    </v>
      </c>
      <c r="B81" s="300"/>
      <c r="C81" s="123">
        <f>+'MAQ AMARILLA'!D17</f>
        <v>135703000</v>
      </c>
    </row>
    <row r="82" spans="1:3" x14ac:dyDescent="0.3">
      <c r="A82" s="299" t="str">
        <f>+'MAQ AMARILLA'!C18&amp;" "&amp;'MAQ AMARILLA'!A18&amp;" "&amp;'MAQ AMARILLA'!B18&amp;" "&amp;'MAQ AMARILLA'!E18</f>
        <v>EXCAVADOR SOBRE ORUGAS  HYUNDAI R140LC-9S 2022</v>
      </c>
      <c r="B82" s="300"/>
      <c r="C82" s="123">
        <f>+'MAQ AMARILLA'!D18</f>
        <v>515600000</v>
      </c>
    </row>
    <row r="83" spans="1:3" x14ac:dyDescent="0.3">
      <c r="A83" s="299" t="str">
        <f>+'MAQ AMARILLA'!C19&amp;" "&amp;'MAQ AMARILLA'!A19&amp;" "&amp;'MAQ AMARILLA'!B19&amp;" "&amp;'MAQ AMARILLA'!E19</f>
        <v xml:space="preserve">   </v>
      </c>
      <c r="B83" s="300"/>
      <c r="C83" s="123">
        <f>+'MAQ AMARILLA'!D19</f>
        <v>0</v>
      </c>
    </row>
    <row r="84" spans="1:3" x14ac:dyDescent="0.3">
      <c r="A84" s="299" t="str">
        <f>+'MAQ AMARILLA'!C20&amp;" "&amp;'MAQ AMARILLA'!A20&amp;" "&amp;'MAQ AMARILLA'!B20&amp;" "&amp;'MAQ AMARILLA'!E20</f>
        <v xml:space="preserve">   </v>
      </c>
      <c r="B84" s="300"/>
      <c r="C84" s="123">
        <f>+'MAQ AMARILLA'!D20</f>
        <v>0</v>
      </c>
    </row>
    <row r="85" spans="1:3" x14ac:dyDescent="0.3">
      <c r="A85" s="299" t="str">
        <f>+'MAQ AMARILLA'!C21&amp;" "&amp;'MAQ AMARILLA'!A21&amp;" "&amp;'MAQ AMARILLA'!B21&amp;" "&amp;'MAQ AMARILLA'!E21</f>
        <v xml:space="preserve">   </v>
      </c>
      <c r="B85" s="300"/>
      <c r="C85" s="123">
        <f>+'MAQ AMARILLA'!D21</f>
        <v>0</v>
      </c>
    </row>
    <row r="86" spans="1:3" ht="14.4" thickBot="1" x14ac:dyDescent="0.35">
      <c r="A86" s="301"/>
      <c r="B86" s="302"/>
      <c r="C86" s="125"/>
    </row>
    <row r="87" spans="1:3" ht="14.4" thickBot="1" x14ac:dyDescent="0.35"/>
    <row r="88" spans="1:3" ht="12.75" customHeight="1" x14ac:dyDescent="0.3">
      <c r="A88" s="324" t="s">
        <v>77</v>
      </c>
      <c r="B88" s="325"/>
      <c r="C88" s="126">
        <f>+OTRAS!B3</f>
        <v>290000000</v>
      </c>
    </row>
    <row r="89" spans="1:3" x14ac:dyDescent="0.3">
      <c r="A89" s="323" t="s">
        <v>85</v>
      </c>
      <c r="B89" s="298"/>
      <c r="C89" s="127" t="s">
        <v>83</v>
      </c>
    </row>
    <row r="90" spans="1:3" x14ac:dyDescent="0.3">
      <c r="A90" s="297" t="s">
        <v>554</v>
      </c>
      <c r="B90" s="298"/>
      <c r="C90" s="127">
        <f>+OTRAS!B21</f>
        <v>330000000</v>
      </c>
    </row>
    <row r="91" spans="1:3" x14ac:dyDescent="0.3">
      <c r="A91" s="297" t="s">
        <v>140</v>
      </c>
      <c r="B91" s="298"/>
      <c r="C91" s="127">
        <f>+OTRAS!B22</f>
        <v>430000000</v>
      </c>
    </row>
    <row r="92" spans="1:3" x14ac:dyDescent="0.3">
      <c r="A92" s="323" t="s">
        <v>56</v>
      </c>
      <c r="B92" s="298"/>
      <c r="C92" s="123">
        <f>+OTRAS!B37</f>
        <v>950000000</v>
      </c>
    </row>
    <row r="93" spans="1:3" ht="14.4" hidden="1" thickBot="1" x14ac:dyDescent="0.35">
      <c r="A93" s="326" t="s">
        <v>145</v>
      </c>
      <c r="B93" s="327"/>
      <c r="C93" s="146">
        <f>+OTRAS!B38</f>
        <v>0</v>
      </c>
    </row>
    <row r="94" spans="1:3" ht="14.4" thickBot="1" x14ac:dyDescent="0.35"/>
    <row r="95" spans="1:3" x14ac:dyDescent="0.3">
      <c r="A95" s="311" t="s">
        <v>113</v>
      </c>
      <c r="B95" s="312"/>
      <c r="C95" s="313"/>
    </row>
    <row r="96" spans="1:3" x14ac:dyDescent="0.3">
      <c r="A96" s="121" t="str">
        <f>+VIDA!B2&amp;" - "&amp;VIDA!A2</f>
        <v>BERNARDO OLAYA TRIANA - Alcalde</v>
      </c>
      <c r="B96" s="128">
        <f>+VIDA!C2</f>
        <v>3246356</v>
      </c>
      <c r="C96" s="129">
        <f>+VIDA!D2</f>
        <v>21709</v>
      </c>
    </row>
    <row r="97" spans="1:3" x14ac:dyDescent="0.3">
      <c r="A97" s="121" t="str">
        <f>+VIDA!B3&amp;" - "&amp;VIDA!A3</f>
        <v>EMILCE ACERO MAHECHA - Concejal</v>
      </c>
      <c r="B97" s="128">
        <f>+VIDA!C3</f>
        <v>21110949</v>
      </c>
      <c r="C97" s="129">
        <f>+VIDA!D3</f>
        <v>22803</v>
      </c>
    </row>
    <row r="98" spans="1:3" x14ac:dyDescent="0.3">
      <c r="A98" s="121" t="str">
        <f>+VIDA!B4&amp;" - "&amp;VIDA!A4</f>
        <v>FRANCISCO BELTRÁN ÁLVAREZ - Concejal</v>
      </c>
      <c r="B98" s="128">
        <f>+VIDA!C4</f>
        <v>11311732</v>
      </c>
      <c r="C98" s="129">
        <f>+VIDA!D4</f>
        <v>23875</v>
      </c>
    </row>
    <row r="99" spans="1:3" x14ac:dyDescent="0.3">
      <c r="A99" s="121" t="str">
        <f>+VIDA!B5&amp;" - "&amp;VIDA!A5</f>
        <v>RAMIRO FLÓREZ BOHÓRQUEZ - Concejal</v>
      </c>
      <c r="B99" s="128">
        <f>+VIDA!C5</f>
        <v>80279657</v>
      </c>
      <c r="C99" s="129">
        <f>+VIDA!D5</f>
        <v>26954</v>
      </c>
    </row>
    <row r="100" spans="1:3" x14ac:dyDescent="0.3">
      <c r="A100" s="121" t="str">
        <f>+VIDA!B6&amp;" - "&amp;VIDA!A6</f>
        <v>RUTH SOBEIDA GÓNGORA MANJARRES - Concejal</v>
      </c>
      <c r="B100" s="128">
        <f>+VIDA!C6</f>
        <v>52152178</v>
      </c>
      <c r="C100" s="129">
        <f>+VIDA!D6</f>
        <v>27493</v>
      </c>
    </row>
    <row r="101" spans="1:3" x14ac:dyDescent="0.3">
      <c r="A101" s="121" t="str">
        <f>+VIDA!B7&amp;" - "&amp;VIDA!A7</f>
        <v>JULIÁN CAMILO GONZÁLEZ MANRIQUE - Concejal</v>
      </c>
      <c r="B101" s="128">
        <f>+VIDA!C7</f>
        <v>1000834334</v>
      </c>
      <c r="C101" s="129">
        <f>+VIDA!D7</f>
        <v>37280</v>
      </c>
    </row>
    <row r="102" spans="1:3" x14ac:dyDescent="0.3">
      <c r="A102" s="121" t="str">
        <f>+VIDA!B8&amp;" - "&amp;VIDA!A8</f>
        <v>CARLOS MARIO OLAYA BARRERA - Concejal</v>
      </c>
      <c r="B102" s="128">
        <f>+VIDA!C8</f>
        <v>1018478535</v>
      </c>
      <c r="C102" s="129">
        <f>+VIDA!D8</f>
        <v>34914</v>
      </c>
    </row>
    <row r="103" spans="1:3" x14ac:dyDescent="0.3">
      <c r="A103" s="121" t="str">
        <f>+VIDA!B9&amp;" - "&amp;VIDA!A9</f>
        <v>ANDRÉS FELIPE PARRA NARANJO - Concejal</v>
      </c>
      <c r="B103" s="128">
        <f>+VIDA!C9</f>
        <v>1077975376</v>
      </c>
      <c r="C103" s="129">
        <f>+VIDA!D9</f>
        <v>35731</v>
      </c>
    </row>
    <row r="104" spans="1:3" x14ac:dyDescent="0.3">
      <c r="A104" s="121" t="str">
        <f>+VIDA!B10&amp;" - "&amp;VIDA!A10</f>
        <v>JOHN EDWARD ROA RAMOS - Concejal</v>
      </c>
      <c r="B104" s="128">
        <f>+VIDA!C10</f>
        <v>1077968183</v>
      </c>
      <c r="C104" s="129">
        <f>+VIDA!D10</f>
        <v>32312</v>
      </c>
    </row>
    <row r="105" spans="1:3" x14ac:dyDescent="0.3">
      <c r="A105" s="121" t="str">
        <f>+VIDA!B11&amp;" - "&amp;VIDA!A11</f>
        <v>CARLOS EDUARDO RODRÍGUEZ HERNÁNDEZ - Concejal</v>
      </c>
      <c r="B105" s="128">
        <f>+VIDA!C11</f>
        <v>80280707</v>
      </c>
      <c r="C105" s="129">
        <f>+VIDA!D11</f>
        <v>28138</v>
      </c>
    </row>
    <row r="106" spans="1:3" x14ac:dyDescent="0.3">
      <c r="A106" s="121" t="str">
        <f>+VIDA!B12&amp;" - "&amp;VIDA!A12</f>
        <v>CAMILO ANDRÉS SERRANO ROJAS - Concejal</v>
      </c>
      <c r="B106" s="128">
        <f>+VIDA!C12</f>
        <v>80283484</v>
      </c>
      <c r="C106" s="129">
        <f>+VIDA!D12</f>
        <v>30863</v>
      </c>
    </row>
    <row r="107" spans="1:3" x14ac:dyDescent="0.3">
      <c r="A107" s="121"/>
      <c r="B107" s="128"/>
      <c r="C107" s="129"/>
    </row>
    <row r="108" spans="1:3" ht="14.4" thickBot="1" x14ac:dyDescent="0.35">
      <c r="A108" s="124" t="str">
        <f>+VIDA!B29&amp;" - "&amp;VIDA!A29</f>
        <v xml:space="preserve"> - Sueldo del alcalde $6,824,732</v>
      </c>
      <c r="B108" s="130"/>
      <c r="C108" s="131"/>
    </row>
    <row r="110" spans="1:3" x14ac:dyDescent="0.3">
      <c r="A110" s="145"/>
    </row>
  </sheetData>
  <mergeCells count="43">
    <mergeCell ref="A77:B77"/>
    <mergeCell ref="A78:B78"/>
    <mergeCell ref="A79:B79"/>
    <mergeCell ref="A80:B80"/>
    <mergeCell ref="A81:B81"/>
    <mergeCell ref="A92:B92"/>
    <mergeCell ref="A95:C95"/>
    <mergeCell ref="A88:B88"/>
    <mergeCell ref="A89:B89"/>
    <mergeCell ref="A91:B91"/>
    <mergeCell ref="A93:B93"/>
    <mergeCell ref="A1:C1"/>
    <mergeCell ref="A2:C2"/>
    <mergeCell ref="A3:C3"/>
    <mergeCell ref="A8:C8"/>
    <mergeCell ref="A68:C68"/>
    <mergeCell ref="A14:B14"/>
    <mergeCell ref="A17:B17"/>
    <mergeCell ref="A19:C19"/>
    <mergeCell ref="A10:B10"/>
    <mergeCell ref="A12:B12"/>
    <mergeCell ref="A13:B13"/>
    <mergeCell ref="A9:B9"/>
    <mergeCell ref="A4:B4"/>
    <mergeCell ref="A11:B11"/>
    <mergeCell ref="A15:B15"/>
    <mergeCell ref="A5:B5"/>
    <mergeCell ref="A6:B6"/>
    <mergeCell ref="A90:B90"/>
    <mergeCell ref="A83:B83"/>
    <mergeCell ref="A86:B86"/>
    <mergeCell ref="A69:B69"/>
    <mergeCell ref="A72:B72"/>
    <mergeCell ref="A73:B73"/>
    <mergeCell ref="A82:B82"/>
    <mergeCell ref="A85:B85"/>
    <mergeCell ref="A84:B84"/>
    <mergeCell ref="A16:B16"/>
    <mergeCell ref="A70:B70"/>
    <mergeCell ref="A71:B71"/>
    <mergeCell ref="A74:B74"/>
    <mergeCell ref="A75:B75"/>
    <mergeCell ref="A76:B76"/>
  </mergeCells>
  <printOptions horizontalCentered="1"/>
  <pageMargins left="0.70866141732283472" right="0.70866141732283472" top="0.74803149606299213" bottom="0.74803149606299213" header="0.31496062992125984" footer="0.31496062992125984"/>
  <pageSetup scale="88" fitToHeight="2"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A1:E115"/>
  <sheetViews>
    <sheetView zoomScale="85" zoomScaleNormal="85" workbookViewId="0"/>
  </sheetViews>
  <sheetFormatPr baseColWidth="10" defaultRowHeight="14.4" x14ac:dyDescent="0.3"/>
  <cols>
    <col min="1" max="1" width="43.6640625" bestFit="1" customWidth="1"/>
    <col min="2" max="2" width="15.33203125" style="139" bestFit="1" customWidth="1"/>
    <col min="3" max="3" width="19.109375" bestFit="1" customWidth="1"/>
  </cols>
  <sheetData>
    <row r="1" spans="1:5" x14ac:dyDescent="0.3">
      <c r="A1" s="140" t="s">
        <v>134</v>
      </c>
      <c r="B1" s="141" t="s">
        <v>135</v>
      </c>
      <c r="C1" s="142" t="s">
        <v>136</v>
      </c>
      <c r="E1" t="s">
        <v>891</v>
      </c>
    </row>
    <row r="2" spans="1:5" x14ac:dyDescent="0.3">
      <c r="A2" s="1" t="s">
        <v>728</v>
      </c>
      <c r="B2" s="138">
        <v>2340000000</v>
      </c>
      <c r="C2" s="137" t="s">
        <v>832</v>
      </c>
      <c r="E2">
        <v>1560</v>
      </c>
    </row>
    <row r="3" spans="1:5" x14ac:dyDescent="0.3">
      <c r="A3" s="1" t="s">
        <v>729</v>
      </c>
      <c r="B3" s="138">
        <v>2415625000</v>
      </c>
      <c r="C3" s="137" t="s">
        <v>833</v>
      </c>
      <c r="E3">
        <v>2500</v>
      </c>
    </row>
    <row r="4" spans="1:5" x14ac:dyDescent="0.3">
      <c r="A4" s="1" t="s">
        <v>730</v>
      </c>
      <c r="B4" s="138">
        <v>166323581</v>
      </c>
      <c r="C4" s="137" t="s">
        <v>834</v>
      </c>
      <c r="E4">
        <v>297</v>
      </c>
    </row>
    <row r="5" spans="1:5" x14ac:dyDescent="0.3">
      <c r="A5" s="1" t="s">
        <v>731</v>
      </c>
      <c r="B5" s="138">
        <v>87693577</v>
      </c>
      <c r="C5" s="137" t="s">
        <v>835</v>
      </c>
      <c r="E5">
        <v>153</v>
      </c>
    </row>
    <row r="6" spans="1:5" x14ac:dyDescent="0.3">
      <c r="A6" s="1" t="s">
        <v>732</v>
      </c>
      <c r="B6" s="138">
        <v>89853573</v>
      </c>
      <c r="C6" s="137" t="s">
        <v>835</v>
      </c>
      <c r="E6">
        <v>500</v>
      </c>
    </row>
    <row r="7" spans="1:5" x14ac:dyDescent="0.3">
      <c r="A7" s="1" t="s">
        <v>733</v>
      </c>
      <c r="B7" s="138">
        <v>459813570</v>
      </c>
      <c r="C7" s="137" t="s">
        <v>836</v>
      </c>
      <c r="E7">
        <v>824</v>
      </c>
    </row>
    <row r="8" spans="1:5" x14ac:dyDescent="0.3">
      <c r="A8" s="1" t="s">
        <v>734</v>
      </c>
      <c r="B8" s="138">
        <v>368283574</v>
      </c>
      <c r="C8" s="137" t="s">
        <v>836</v>
      </c>
      <c r="E8">
        <v>2079</v>
      </c>
    </row>
    <row r="9" spans="1:5" x14ac:dyDescent="0.3">
      <c r="A9" s="1" t="s">
        <v>735</v>
      </c>
      <c r="B9" s="138">
        <v>160013576</v>
      </c>
      <c r="C9" s="137" t="s">
        <v>837</v>
      </c>
      <c r="E9">
        <v>382</v>
      </c>
    </row>
    <row r="10" spans="1:5" x14ac:dyDescent="0.3">
      <c r="A10" s="1" t="s">
        <v>736</v>
      </c>
      <c r="B10" s="138">
        <v>339353571</v>
      </c>
      <c r="C10" s="137" t="s">
        <v>838</v>
      </c>
      <c r="E10">
        <v>550</v>
      </c>
    </row>
    <row r="11" spans="1:5" x14ac:dyDescent="0.3">
      <c r="A11" s="1" t="s">
        <v>737</v>
      </c>
      <c r="B11" s="138">
        <v>1346835000</v>
      </c>
      <c r="C11" s="137"/>
    </row>
    <row r="12" spans="1:5" x14ac:dyDescent="0.3">
      <c r="A12" s="1" t="s">
        <v>738</v>
      </c>
      <c r="B12" s="138">
        <v>650000000</v>
      </c>
      <c r="C12" s="137" t="s">
        <v>839</v>
      </c>
      <c r="E12">
        <v>4500</v>
      </c>
    </row>
    <row r="13" spans="1:5" x14ac:dyDescent="0.3">
      <c r="A13" s="1" t="s">
        <v>739</v>
      </c>
      <c r="B13" s="138">
        <v>2953357200</v>
      </c>
      <c r="C13" s="137" t="s">
        <v>840</v>
      </c>
      <c r="E13">
        <v>530</v>
      </c>
    </row>
    <row r="14" spans="1:5" x14ac:dyDescent="0.3">
      <c r="A14" s="1" t="s">
        <v>740</v>
      </c>
      <c r="B14" s="138">
        <v>105600000</v>
      </c>
      <c r="C14" s="137" t="s">
        <v>840</v>
      </c>
      <c r="E14">
        <v>80</v>
      </c>
    </row>
    <row r="15" spans="1:5" x14ac:dyDescent="0.3">
      <c r="A15" s="1" t="s">
        <v>741</v>
      </c>
      <c r="B15" s="138">
        <v>1658633000</v>
      </c>
      <c r="C15" s="137" t="s">
        <v>841</v>
      </c>
      <c r="E15">
        <v>1241</v>
      </c>
    </row>
    <row r="16" spans="1:5" x14ac:dyDescent="0.3">
      <c r="A16" s="1" t="s">
        <v>742</v>
      </c>
      <c r="B16" s="138">
        <v>5245230000</v>
      </c>
      <c r="C16" s="137" t="s">
        <v>840</v>
      </c>
      <c r="E16">
        <v>3519</v>
      </c>
    </row>
    <row r="17" spans="1:5" x14ac:dyDescent="0.3">
      <c r="A17" s="1" t="s">
        <v>743</v>
      </c>
      <c r="B17" s="138">
        <v>462000000</v>
      </c>
      <c r="C17" s="137" t="s">
        <v>840</v>
      </c>
      <c r="E17">
        <v>1200</v>
      </c>
    </row>
    <row r="18" spans="1:5" x14ac:dyDescent="0.3">
      <c r="A18" s="1" t="s">
        <v>744</v>
      </c>
      <c r="B18" s="138">
        <v>2622240000</v>
      </c>
      <c r="C18" s="137" t="s">
        <v>842</v>
      </c>
      <c r="E18">
        <v>1476</v>
      </c>
    </row>
    <row r="19" spans="1:5" x14ac:dyDescent="0.3">
      <c r="A19" s="1" t="s">
        <v>745</v>
      </c>
      <c r="B19" s="138">
        <v>231000000</v>
      </c>
      <c r="C19" s="137" t="s">
        <v>842</v>
      </c>
      <c r="E19">
        <v>600</v>
      </c>
    </row>
    <row r="20" spans="1:5" x14ac:dyDescent="0.3">
      <c r="A20" s="1" t="s">
        <v>746</v>
      </c>
      <c r="B20" s="138">
        <v>427800000</v>
      </c>
      <c r="C20" s="137" t="s">
        <v>843</v>
      </c>
      <c r="E20">
        <v>50</v>
      </c>
    </row>
    <row r="21" spans="1:5" x14ac:dyDescent="0.3">
      <c r="A21" s="1" t="s">
        <v>747</v>
      </c>
      <c r="B21" s="138">
        <v>1062320000</v>
      </c>
      <c r="C21" s="137" t="s">
        <v>844</v>
      </c>
      <c r="E21">
        <v>73</v>
      </c>
    </row>
    <row r="22" spans="1:5" x14ac:dyDescent="0.3">
      <c r="A22" s="1" t="s">
        <v>748</v>
      </c>
      <c r="B22" s="138">
        <v>117240000</v>
      </c>
      <c r="C22" s="137" t="s">
        <v>844</v>
      </c>
      <c r="E22">
        <v>227</v>
      </c>
    </row>
    <row r="23" spans="1:5" x14ac:dyDescent="0.3">
      <c r="A23" s="1" t="s">
        <v>749</v>
      </c>
      <c r="B23" s="138">
        <v>1274970000</v>
      </c>
      <c r="C23" s="137" t="s">
        <v>845</v>
      </c>
      <c r="E23">
        <v>1319</v>
      </c>
    </row>
    <row r="24" spans="1:5" x14ac:dyDescent="0.3">
      <c r="A24" s="1" t="s">
        <v>750</v>
      </c>
      <c r="B24" s="138">
        <v>165000000</v>
      </c>
      <c r="C24" s="137" t="s">
        <v>845</v>
      </c>
      <c r="E24">
        <v>1000</v>
      </c>
    </row>
    <row r="25" spans="1:5" x14ac:dyDescent="0.3">
      <c r="A25" s="1" t="s">
        <v>751</v>
      </c>
      <c r="B25" s="138">
        <v>35830000</v>
      </c>
      <c r="C25" s="137" t="s">
        <v>846</v>
      </c>
      <c r="E25">
        <v>81</v>
      </c>
    </row>
    <row r="26" spans="1:5" x14ac:dyDescent="0.3">
      <c r="A26" s="1" t="s">
        <v>752</v>
      </c>
      <c r="B26" s="138">
        <v>43470000</v>
      </c>
      <c r="C26" s="137" t="s">
        <v>847</v>
      </c>
      <c r="E26">
        <v>71</v>
      </c>
    </row>
    <row r="27" spans="1:5" x14ac:dyDescent="0.3">
      <c r="A27" s="1" t="s">
        <v>753</v>
      </c>
      <c r="B27" s="138">
        <v>1343050000</v>
      </c>
      <c r="C27" s="137" t="s">
        <v>848</v>
      </c>
      <c r="E27">
        <v>156</v>
      </c>
    </row>
    <row r="28" spans="1:5" x14ac:dyDescent="0.3">
      <c r="A28" s="1" t="s">
        <v>754</v>
      </c>
      <c r="B28" s="138">
        <v>29700000</v>
      </c>
      <c r="C28" s="137" t="s">
        <v>848</v>
      </c>
      <c r="E28">
        <v>60</v>
      </c>
    </row>
    <row r="29" spans="1:5" x14ac:dyDescent="0.3">
      <c r="A29" s="1" t="s">
        <v>755</v>
      </c>
      <c r="B29" s="138">
        <v>750580000</v>
      </c>
      <c r="C29" s="137" t="s">
        <v>849</v>
      </c>
      <c r="E29">
        <v>429</v>
      </c>
    </row>
    <row r="30" spans="1:5" x14ac:dyDescent="0.3">
      <c r="A30" s="153" t="s">
        <v>756</v>
      </c>
      <c r="B30" s="138">
        <v>29800000</v>
      </c>
      <c r="C30" s="137" t="s">
        <v>849</v>
      </c>
      <c r="E30">
        <v>60</v>
      </c>
    </row>
    <row r="31" spans="1:5" x14ac:dyDescent="0.3">
      <c r="A31" s="153" t="s">
        <v>757</v>
      </c>
      <c r="B31" s="138">
        <v>1160800000</v>
      </c>
      <c r="C31" s="137" t="s">
        <v>850</v>
      </c>
      <c r="E31">
        <v>1319</v>
      </c>
    </row>
    <row r="32" spans="1:5" x14ac:dyDescent="0.3">
      <c r="A32" s="153" t="s">
        <v>758</v>
      </c>
      <c r="B32" s="138">
        <v>132000000</v>
      </c>
      <c r="C32" s="137" t="s">
        <v>850</v>
      </c>
      <c r="E32">
        <v>800</v>
      </c>
    </row>
    <row r="33" spans="1:5" x14ac:dyDescent="0.3">
      <c r="A33" s="153" t="s">
        <v>759</v>
      </c>
      <c r="B33" s="138">
        <v>727302000</v>
      </c>
      <c r="C33" s="137" t="s">
        <v>851</v>
      </c>
      <c r="E33">
        <v>369</v>
      </c>
    </row>
    <row r="34" spans="1:5" x14ac:dyDescent="0.3">
      <c r="A34" s="153" t="s">
        <v>760</v>
      </c>
      <c r="B34" s="138">
        <v>29900000</v>
      </c>
      <c r="C34" s="137" t="s">
        <v>851</v>
      </c>
      <c r="E34">
        <v>60</v>
      </c>
    </row>
    <row r="35" spans="1:5" x14ac:dyDescent="0.3">
      <c r="A35" s="153" t="s">
        <v>761</v>
      </c>
      <c r="B35" s="138">
        <v>123600000</v>
      </c>
      <c r="C35" s="137" t="s">
        <v>852</v>
      </c>
      <c r="E35">
        <v>120</v>
      </c>
    </row>
    <row r="36" spans="1:5" x14ac:dyDescent="0.3">
      <c r="A36" s="153" t="s">
        <v>762</v>
      </c>
      <c r="B36" s="138">
        <v>45150000</v>
      </c>
      <c r="C36" s="137" t="s">
        <v>853</v>
      </c>
      <c r="E36">
        <v>35</v>
      </c>
    </row>
    <row r="37" spans="1:5" x14ac:dyDescent="0.3">
      <c r="A37" s="153" t="s">
        <v>763</v>
      </c>
      <c r="B37" s="138">
        <v>923096000</v>
      </c>
      <c r="C37" s="137" t="s">
        <v>854</v>
      </c>
      <c r="E37">
        <v>656</v>
      </c>
    </row>
    <row r="38" spans="1:5" x14ac:dyDescent="0.3">
      <c r="A38" s="153" t="s">
        <v>764</v>
      </c>
      <c r="B38" s="138">
        <v>166000000</v>
      </c>
      <c r="C38" s="137" t="s">
        <v>854</v>
      </c>
      <c r="E38">
        <v>500</v>
      </c>
    </row>
    <row r="39" spans="1:5" x14ac:dyDescent="0.3">
      <c r="A39" s="153" t="s">
        <v>765</v>
      </c>
      <c r="B39" s="138">
        <v>407120000</v>
      </c>
      <c r="C39" s="137" t="s">
        <v>855</v>
      </c>
      <c r="E39">
        <v>340</v>
      </c>
    </row>
    <row r="40" spans="1:5" x14ac:dyDescent="0.3">
      <c r="A40" s="153" t="s">
        <v>766</v>
      </c>
      <c r="B40" s="138">
        <v>2416270000</v>
      </c>
      <c r="C40" s="137" t="s">
        <v>856</v>
      </c>
      <c r="E40">
        <v>770</v>
      </c>
    </row>
    <row r="41" spans="1:5" x14ac:dyDescent="0.3">
      <c r="A41" s="153" t="s">
        <v>767</v>
      </c>
      <c r="B41" s="138">
        <v>5419170000</v>
      </c>
      <c r="C41" s="137" t="s">
        <v>856</v>
      </c>
      <c r="E41">
        <v>2491</v>
      </c>
    </row>
    <row r="42" spans="1:5" x14ac:dyDescent="0.3">
      <c r="A42" s="153" t="s">
        <v>768</v>
      </c>
      <c r="B42" s="138">
        <v>184800000</v>
      </c>
      <c r="C42" s="137" t="s">
        <v>857</v>
      </c>
      <c r="E42">
        <v>480</v>
      </c>
    </row>
    <row r="43" spans="1:5" x14ac:dyDescent="0.3">
      <c r="A43" s="153" t="s">
        <v>769</v>
      </c>
      <c r="B43" s="138">
        <v>132000000</v>
      </c>
      <c r="C43" s="137" t="s">
        <v>858</v>
      </c>
      <c r="E43">
        <v>100</v>
      </c>
    </row>
    <row r="44" spans="1:5" x14ac:dyDescent="0.3">
      <c r="A44" s="153" t="s">
        <v>770</v>
      </c>
      <c r="B44" s="138">
        <v>48400000</v>
      </c>
      <c r="C44" s="137" t="s">
        <v>858</v>
      </c>
      <c r="E44">
        <v>200</v>
      </c>
    </row>
    <row r="45" spans="1:5" x14ac:dyDescent="0.3">
      <c r="A45" s="153" t="s">
        <v>771</v>
      </c>
      <c r="B45" s="138">
        <v>79200000</v>
      </c>
      <c r="C45" s="137" t="s">
        <v>858</v>
      </c>
      <c r="E45">
        <v>60</v>
      </c>
    </row>
    <row r="46" spans="1:5" x14ac:dyDescent="0.3">
      <c r="A46" s="153" t="s">
        <v>772</v>
      </c>
      <c r="B46" s="138">
        <v>154000000</v>
      </c>
      <c r="C46" s="137" t="s">
        <v>859</v>
      </c>
      <c r="E46">
        <v>117</v>
      </c>
    </row>
    <row r="47" spans="1:5" x14ac:dyDescent="0.3">
      <c r="A47" s="153" t="s">
        <v>773</v>
      </c>
      <c r="B47" s="138">
        <v>20000000</v>
      </c>
      <c r="C47" s="137" t="s">
        <v>859</v>
      </c>
      <c r="E47">
        <v>40</v>
      </c>
    </row>
    <row r="48" spans="1:5" x14ac:dyDescent="0.3">
      <c r="A48" s="153" t="s">
        <v>774</v>
      </c>
      <c r="B48" s="138">
        <v>130680000</v>
      </c>
      <c r="C48" s="137" t="s">
        <v>860</v>
      </c>
      <c r="E48">
        <v>220</v>
      </c>
    </row>
    <row r="49" spans="1:5" x14ac:dyDescent="0.3">
      <c r="A49" s="153" t="s">
        <v>775</v>
      </c>
      <c r="B49" s="138">
        <v>28270000</v>
      </c>
      <c r="C49" s="137" t="s">
        <v>861</v>
      </c>
      <c r="E49">
        <v>10</v>
      </c>
    </row>
    <row r="50" spans="1:5" x14ac:dyDescent="0.3">
      <c r="A50" s="153" t="s">
        <v>776</v>
      </c>
      <c r="B50" s="138">
        <v>55000000</v>
      </c>
      <c r="C50" s="137" t="s">
        <v>862</v>
      </c>
      <c r="E50" t="s">
        <v>890</v>
      </c>
    </row>
    <row r="51" spans="1:5" x14ac:dyDescent="0.3">
      <c r="A51" s="153" t="s">
        <v>777</v>
      </c>
      <c r="B51" s="138">
        <v>140000000</v>
      </c>
      <c r="C51" s="137" t="s">
        <v>863</v>
      </c>
      <c r="E51">
        <v>400</v>
      </c>
    </row>
    <row r="52" spans="1:5" x14ac:dyDescent="0.3">
      <c r="A52" s="153" t="s">
        <v>778</v>
      </c>
      <c r="B52" s="138">
        <v>31800000</v>
      </c>
      <c r="C52" s="137" t="s">
        <v>864</v>
      </c>
      <c r="E52">
        <v>64</v>
      </c>
    </row>
    <row r="53" spans="1:5" x14ac:dyDescent="0.3">
      <c r="A53" s="153" t="s">
        <v>779</v>
      </c>
      <c r="B53" s="138">
        <v>40000000</v>
      </c>
      <c r="C53" s="137" t="s">
        <v>865</v>
      </c>
      <c r="E53">
        <v>100</v>
      </c>
    </row>
    <row r="54" spans="1:5" x14ac:dyDescent="0.3">
      <c r="A54" s="153" t="s">
        <v>780</v>
      </c>
      <c r="B54" s="138">
        <v>419650000</v>
      </c>
      <c r="C54" s="137" t="s">
        <v>866</v>
      </c>
      <c r="E54">
        <v>350</v>
      </c>
    </row>
    <row r="55" spans="1:5" x14ac:dyDescent="0.3">
      <c r="A55" s="153" t="s">
        <v>781</v>
      </c>
      <c r="B55" s="138">
        <v>105710000</v>
      </c>
      <c r="C55" s="137" t="s">
        <v>867</v>
      </c>
      <c r="E55">
        <v>145</v>
      </c>
    </row>
    <row r="56" spans="1:5" x14ac:dyDescent="0.3">
      <c r="A56" s="153" t="s">
        <v>782</v>
      </c>
      <c r="B56" s="138">
        <v>30910000</v>
      </c>
      <c r="C56" s="137" t="s">
        <v>867</v>
      </c>
      <c r="E56">
        <v>282</v>
      </c>
    </row>
    <row r="57" spans="1:5" x14ac:dyDescent="0.3">
      <c r="A57" s="153" t="s">
        <v>783</v>
      </c>
      <c r="B57" s="138">
        <v>98824000</v>
      </c>
      <c r="C57" s="137" t="s">
        <v>867</v>
      </c>
      <c r="E57">
        <v>176</v>
      </c>
    </row>
    <row r="58" spans="1:5" x14ac:dyDescent="0.3">
      <c r="A58" s="153" t="s">
        <v>784</v>
      </c>
      <c r="B58" s="138">
        <v>84469000</v>
      </c>
      <c r="C58" s="137" t="s">
        <v>868</v>
      </c>
      <c r="E58">
        <v>141</v>
      </c>
    </row>
    <row r="59" spans="1:5" x14ac:dyDescent="0.3">
      <c r="A59" s="153" t="s">
        <v>785</v>
      </c>
      <c r="B59" s="138">
        <v>104874000</v>
      </c>
      <c r="C59" s="137" t="s">
        <v>869</v>
      </c>
      <c r="E59">
        <v>297</v>
      </c>
    </row>
    <row r="60" spans="1:5" x14ac:dyDescent="0.3">
      <c r="A60" s="153" t="s">
        <v>786</v>
      </c>
      <c r="B60" s="138">
        <v>33110000</v>
      </c>
      <c r="C60" s="137" t="s">
        <v>869</v>
      </c>
      <c r="E60">
        <v>161</v>
      </c>
    </row>
    <row r="61" spans="1:5" x14ac:dyDescent="0.3">
      <c r="A61" s="153" t="s">
        <v>787</v>
      </c>
      <c r="B61" s="138">
        <v>387431000</v>
      </c>
      <c r="C61" s="137" t="s">
        <v>870</v>
      </c>
      <c r="E61">
        <v>659</v>
      </c>
    </row>
    <row r="62" spans="1:5" x14ac:dyDescent="0.3">
      <c r="A62" s="153" t="s">
        <v>788</v>
      </c>
      <c r="B62" s="138">
        <v>913638000</v>
      </c>
      <c r="C62" s="137" t="s">
        <v>870</v>
      </c>
      <c r="E62">
        <v>654</v>
      </c>
    </row>
    <row r="63" spans="1:5" x14ac:dyDescent="0.3">
      <c r="A63" s="153" t="s">
        <v>789</v>
      </c>
      <c r="B63" s="138">
        <v>33220000</v>
      </c>
      <c r="C63" s="137" t="s">
        <v>870</v>
      </c>
      <c r="E63">
        <v>359</v>
      </c>
    </row>
    <row r="64" spans="1:5" x14ac:dyDescent="0.3">
      <c r="A64" s="153" t="s">
        <v>790</v>
      </c>
      <c r="B64" s="138">
        <v>77154000</v>
      </c>
      <c r="C64" s="137" t="s">
        <v>871</v>
      </c>
      <c r="E64">
        <v>142</v>
      </c>
    </row>
    <row r="65" spans="1:5" x14ac:dyDescent="0.3">
      <c r="A65" s="153" t="s">
        <v>791</v>
      </c>
      <c r="B65" s="138">
        <v>78540000</v>
      </c>
      <c r="C65" s="137" t="s">
        <v>872</v>
      </c>
      <c r="E65">
        <v>104</v>
      </c>
    </row>
    <row r="66" spans="1:5" x14ac:dyDescent="0.3">
      <c r="A66" s="153" t="s">
        <v>792</v>
      </c>
      <c r="B66" s="138">
        <v>34100000</v>
      </c>
      <c r="C66" s="137" t="s">
        <v>871</v>
      </c>
      <c r="E66">
        <v>41</v>
      </c>
    </row>
    <row r="67" spans="1:5" x14ac:dyDescent="0.3">
      <c r="A67" s="153" t="s">
        <v>793</v>
      </c>
      <c r="B67" s="138">
        <v>84700000</v>
      </c>
      <c r="C67" s="137" t="s">
        <v>873</v>
      </c>
      <c r="E67">
        <v>221</v>
      </c>
    </row>
    <row r="68" spans="1:5" x14ac:dyDescent="0.3">
      <c r="A68" s="153" t="s">
        <v>794</v>
      </c>
      <c r="B68" s="138">
        <v>28600000</v>
      </c>
      <c r="C68" s="137" t="s">
        <v>873</v>
      </c>
      <c r="E68">
        <v>24</v>
      </c>
    </row>
    <row r="69" spans="1:5" x14ac:dyDescent="0.3">
      <c r="A69" s="153" t="s">
        <v>795</v>
      </c>
      <c r="B69" s="138">
        <v>26400000</v>
      </c>
      <c r="C69" s="137" t="s">
        <v>873</v>
      </c>
      <c r="E69">
        <v>150</v>
      </c>
    </row>
    <row r="70" spans="1:5" x14ac:dyDescent="0.3">
      <c r="A70" s="153" t="s">
        <v>796</v>
      </c>
      <c r="B70" s="138">
        <v>88132000</v>
      </c>
      <c r="C70" s="137" t="s">
        <v>874</v>
      </c>
      <c r="E70">
        <v>176</v>
      </c>
    </row>
    <row r="71" spans="1:5" x14ac:dyDescent="0.3">
      <c r="A71" s="153" t="s">
        <v>797</v>
      </c>
      <c r="B71" s="138">
        <v>68200000</v>
      </c>
      <c r="C71" s="137" t="s">
        <v>874</v>
      </c>
      <c r="E71">
        <v>251</v>
      </c>
    </row>
    <row r="72" spans="1:5" x14ac:dyDescent="0.3">
      <c r="A72" s="153" t="s">
        <v>798</v>
      </c>
      <c r="B72" s="138">
        <v>71500000</v>
      </c>
      <c r="C72" s="137" t="s">
        <v>874</v>
      </c>
      <c r="E72">
        <v>51</v>
      </c>
    </row>
    <row r="73" spans="1:5" x14ac:dyDescent="0.3">
      <c r="A73" s="153" t="s">
        <v>799</v>
      </c>
      <c r="B73" s="138">
        <v>129558000</v>
      </c>
      <c r="C73" s="137" t="s">
        <v>875</v>
      </c>
      <c r="E73">
        <v>462</v>
      </c>
    </row>
    <row r="74" spans="1:5" x14ac:dyDescent="0.3">
      <c r="A74" s="153" t="s">
        <v>800</v>
      </c>
      <c r="B74" s="138">
        <v>30800000</v>
      </c>
      <c r="C74" s="137" t="s">
        <v>875</v>
      </c>
      <c r="E74">
        <v>106</v>
      </c>
    </row>
    <row r="75" spans="1:5" x14ac:dyDescent="0.3">
      <c r="A75" s="153" t="s">
        <v>801</v>
      </c>
      <c r="B75" s="138">
        <v>180136000</v>
      </c>
      <c r="C75" s="137" t="s">
        <v>876</v>
      </c>
      <c r="E75">
        <v>418</v>
      </c>
    </row>
    <row r="76" spans="1:5" x14ac:dyDescent="0.3">
      <c r="A76" s="153" t="s">
        <v>802</v>
      </c>
      <c r="B76" s="138">
        <v>31900000</v>
      </c>
      <c r="C76" s="137" t="s">
        <v>876</v>
      </c>
      <c r="E76">
        <v>70</v>
      </c>
    </row>
    <row r="77" spans="1:5" x14ac:dyDescent="0.3">
      <c r="A77" s="153" t="s">
        <v>803</v>
      </c>
      <c r="B77" s="138">
        <v>31900000</v>
      </c>
      <c r="C77" s="137" t="s">
        <v>877</v>
      </c>
      <c r="E77">
        <v>50</v>
      </c>
    </row>
    <row r="78" spans="1:5" x14ac:dyDescent="0.3">
      <c r="A78" s="153" t="s">
        <v>804</v>
      </c>
      <c r="B78" s="138">
        <v>89210000</v>
      </c>
      <c r="C78" s="137" t="s">
        <v>878</v>
      </c>
      <c r="E78">
        <v>203</v>
      </c>
    </row>
    <row r="79" spans="1:5" x14ac:dyDescent="0.3">
      <c r="A79" s="153" t="s">
        <v>805</v>
      </c>
      <c r="B79" s="138">
        <v>30800000</v>
      </c>
      <c r="C79" s="137" t="s">
        <v>878</v>
      </c>
      <c r="E79">
        <v>150</v>
      </c>
    </row>
    <row r="80" spans="1:5" x14ac:dyDescent="0.3">
      <c r="A80" s="153" t="s">
        <v>806</v>
      </c>
      <c r="B80" s="138">
        <v>89441000</v>
      </c>
      <c r="C80" s="137" t="s">
        <v>879</v>
      </c>
      <c r="E80">
        <v>243</v>
      </c>
    </row>
    <row r="81" spans="1:5" x14ac:dyDescent="0.3">
      <c r="A81" s="153" t="s">
        <v>807</v>
      </c>
      <c r="B81" s="138">
        <v>28600000</v>
      </c>
      <c r="C81" s="137" t="s">
        <v>879</v>
      </c>
      <c r="E81">
        <v>150</v>
      </c>
    </row>
    <row r="82" spans="1:5" x14ac:dyDescent="0.3">
      <c r="A82" s="153" t="s">
        <v>808</v>
      </c>
      <c r="B82" s="138">
        <v>77055000</v>
      </c>
      <c r="C82" s="137" t="s">
        <v>880</v>
      </c>
      <c r="E82">
        <v>113</v>
      </c>
    </row>
    <row r="83" spans="1:5" x14ac:dyDescent="0.3">
      <c r="A83" s="153" t="s">
        <v>809</v>
      </c>
      <c r="B83" s="138">
        <v>29150000</v>
      </c>
      <c r="C83" s="137" t="s">
        <v>880</v>
      </c>
      <c r="E83">
        <v>150</v>
      </c>
    </row>
    <row r="84" spans="1:5" x14ac:dyDescent="0.3">
      <c r="A84" s="153" t="s">
        <v>810</v>
      </c>
      <c r="B84" s="138">
        <v>96250000</v>
      </c>
      <c r="C84" s="137" t="s">
        <v>881</v>
      </c>
      <c r="E84">
        <v>270</v>
      </c>
    </row>
    <row r="85" spans="1:5" x14ac:dyDescent="0.3">
      <c r="A85" s="153" t="s">
        <v>811</v>
      </c>
      <c r="B85" s="138">
        <v>52800000</v>
      </c>
      <c r="C85" s="137" t="s">
        <v>881</v>
      </c>
      <c r="E85">
        <v>150</v>
      </c>
    </row>
    <row r="86" spans="1:5" x14ac:dyDescent="0.3">
      <c r="A86" s="153" t="s">
        <v>812</v>
      </c>
      <c r="B86" s="138">
        <v>93016000</v>
      </c>
      <c r="C86" s="137" t="s">
        <v>882</v>
      </c>
      <c r="E86">
        <v>128</v>
      </c>
    </row>
    <row r="87" spans="1:5" x14ac:dyDescent="0.3">
      <c r="A87" s="153" t="s">
        <v>813</v>
      </c>
      <c r="B87" s="138">
        <v>33000000</v>
      </c>
      <c r="C87" s="137" t="s">
        <v>882</v>
      </c>
      <c r="E87">
        <v>150</v>
      </c>
    </row>
    <row r="88" spans="1:5" x14ac:dyDescent="0.3">
      <c r="A88" s="153" t="s">
        <v>814</v>
      </c>
      <c r="B88" s="138">
        <v>94861800</v>
      </c>
      <c r="C88" s="137" t="s">
        <v>882</v>
      </c>
      <c r="E88">
        <v>222</v>
      </c>
    </row>
    <row r="89" spans="1:5" x14ac:dyDescent="0.3">
      <c r="A89" s="153" t="s">
        <v>815</v>
      </c>
      <c r="B89" s="138">
        <v>28600000</v>
      </c>
      <c r="C89" s="137" t="s">
        <v>883</v>
      </c>
      <c r="E89">
        <v>150</v>
      </c>
    </row>
    <row r="90" spans="1:5" x14ac:dyDescent="0.3">
      <c r="A90" s="153" t="s">
        <v>816</v>
      </c>
      <c r="B90" s="138">
        <v>90611400</v>
      </c>
      <c r="C90" s="137" t="s">
        <v>884</v>
      </c>
      <c r="E90">
        <v>281</v>
      </c>
    </row>
    <row r="91" spans="1:5" x14ac:dyDescent="0.3">
      <c r="A91" s="153" t="s">
        <v>817</v>
      </c>
      <c r="B91" s="138">
        <v>26400000</v>
      </c>
      <c r="C91" s="137" t="s">
        <v>884</v>
      </c>
      <c r="E91">
        <v>150</v>
      </c>
    </row>
    <row r="92" spans="1:5" x14ac:dyDescent="0.3">
      <c r="A92" s="153" t="s">
        <v>818</v>
      </c>
      <c r="B92" s="138">
        <v>84883700</v>
      </c>
      <c r="C92" s="137" t="s">
        <v>884</v>
      </c>
      <c r="E92">
        <v>110</v>
      </c>
    </row>
    <row r="93" spans="1:5" x14ac:dyDescent="0.3">
      <c r="A93" s="153" t="s">
        <v>819</v>
      </c>
      <c r="B93" s="138">
        <v>88000000</v>
      </c>
      <c r="C93" s="137" t="s">
        <v>885</v>
      </c>
      <c r="E93">
        <v>100</v>
      </c>
    </row>
    <row r="94" spans="1:5" x14ac:dyDescent="0.3">
      <c r="A94" s="153" t="s">
        <v>820</v>
      </c>
      <c r="B94" s="138">
        <v>28600000</v>
      </c>
      <c r="C94" s="137" t="s">
        <v>885</v>
      </c>
      <c r="E94">
        <v>150</v>
      </c>
    </row>
    <row r="95" spans="1:5" x14ac:dyDescent="0.3">
      <c r="A95" s="153" t="s">
        <v>821</v>
      </c>
      <c r="B95" s="138">
        <v>94446000</v>
      </c>
      <c r="C95" s="137" t="s">
        <v>886</v>
      </c>
      <c r="E95">
        <v>179</v>
      </c>
    </row>
    <row r="96" spans="1:5" x14ac:dyDescent="0.3">
      <c r="A96" s="153" t="s">
        <v>822</v>
      </c>
      <c r="B96" s="138">
        <v>33000000</v>
      </c>
      <c r="C96" s="137" t="s">
        <v>886</v>
      </c>
      <c r="E96">
        <v>150</v>
      </c>
    </row>
    <row r="97" spans="1:5" x14ac:dyDescent="0.3">
      <c r="A97" s="153" t="s">
        <v>823</v>
      </c>
      <c r="B97" s="138">
        <v>174328000</v>
      </c>
      <c r="C97" s="137" t="s">
        <v>887</v>
      </c>
      <c r="E97">
        <v>584</v>
      </c>
    </row>
    <row r="98" spans="1:5" x14ac:dyDescent="0.3">
      <c r="A98" s="153" t="s">
        <v>824</v>
      </c>
      <c r="B98" s="138">
        <v>28600000</v>
      </c>
      <c r="C98" s="137" t="s">
        <v>887</v>
      </c>
      <c r="E98">
        <v>150</v>
      </c>
    </row>
    <row r="99" spans="1:5" x14ac:dyDescent="0.3">
      <c r="A99" s="153" t="s">
        <v>825</v>
      </c>
      <c r="B99" s="138">
        <v>89425000</v>
      </c>
      <c r="C99" s="137" t="s">
        <v>887</v>
      </c>
      <c r="E99">
        <v>85</v>
      </c>
    </row>
    <row r="100" spans="1:5" x14ac:dyDescent="0.3">
      <c r="A100" s="153" t="s">
        <v>826</v>
      </c>
      <c r="B100" s="138">
        <v>90904000</v>
      </c>
      <c r="C100" s="137" t="s">
        <v>888</v>
      </c>
      <c r="E100">
        <v>164</v>
      </c>
    </row>
    <row r="101" spans="1:5" x14ac:dyDescent="0.3">
      <c r="A101" s="153" t="s">
        <v>827</v>
      </c>
      <c r="B101" s="138">
        <v>33000000</v>
      </c>
      <c r="C101" s="137" t="s">
        <v>888</v>
      </c>
      <c r="E101">
        <v>150</v>
      </c>
    </row>
    <row r="102" spans="1:5" x14ac:dyDescent="0.3">
      <c r="A102" s="153" t="s">
        <v>828</v>
      </c>
      <c r="B102" s="138">
        <v>98560000</v>
      </c>
      <c r="C102" s="137" t="s">
        <v>884</v>
      </c>
      <c r="E102">
        <v>120</v>
      </c>
    </row>
    <row r="103" spans="1:5" x14ac:dyDescent="0.3">
      <c r="A103" s="153" t="s">
        <v>829</v>
      </c>
      <c r="B103" s="138">
        <v>141317000</v>
      </c>
      <c r="C103" s="137" t="s">
        <v>889</v>
      </c>
      <c r="E103">
        <v>229</v>
      </c>
    </row>
    <row r="104" spans="1:5" x14ac:dyDescent="0.3">
      <c r="A104" s="153" t="s">
        <v>830</v>
      </c>
      <c r="B104" s="138">
        <v>28600000</v>
      </c>
      <c r="C104" s="137" t="s">
        <v>889</v>
      </c>
      <c r="E104">
        <v>150</v>
      </c>
    </row>
    <row r="105" spans="1:5" x14ac:dyDescent="0.3">
      <c r="A105" s="153" t="s">
        <v>831</v>
      </c>
      <c r="B105" s="138">
        <v>55000000</v>
      </c>
      <c r="C105" s="137" t="s">
        <v>887</v>
      </c>
      <c r="E105">
        <v>122</v>
      </c>
    </row>
    <row r="106" spans="1:5" x14ac:dyDescent="0.3">
      <c r="A106" s="153"/>
      <c r="B106" s="138"/>
      <c r="C106" s="137"/>
    </row>
    <row r="107" spans="1:5" x14ac:dyDescent="0.3">
      <c r="A107" s="153"/>
      <c r="B107" s="138"/>
      <c r="C107" s="137"/>
      <c r="E107" s="278"/>
    </row>
    <row r="108" spans="1:5" x14ac:dyDescent="0.3">
      <c r="A108" s="153"/>
      <c r="B108" s="138"/>
      <c r="C108" s="137"/>
    </row>
    <row r="109" spans="1:5" x14ac:dyDescent="0.3">
      <c r="A109" s="1"/>
      <c r="B109" s="138"/>
      <c r="C109" s="137"/>
    </row>
    <row r="110" spans="1:5" x14ac:dyDescent="0.3">
      <c r="A110" s="2" t="s">
        <v>29</v>
      </c>
      <c r="B110" s="143">
        <f>+SUM(B2:B109)</f>
        <v>44678088122</v>
      </c>
    </row>
    <row r="111" spans="1:5" x14ac:dyDescent="0.3">
      <c r="A111" s="2" t="s">
        <v>137</v>
      </c>
      <c r="B111" s="143">
        <f>+ROUND(B110*0.1,-3)</f>
        <v>4467809000</v>
      </c>
    </row>
    <row r="112" spans="1:5" x14ac:dyDescent="0.3">
      <c r="A112" s="2" t="s">
        <v>125</v>
      </c>
      <c r="B112" s="143">
        <f>+B111</f>
        <v>4467809000</v>
      </c>
    </row>
    <row r="115" spans="1:1" x14ac:dyDescent="0.3">
      <c r="A115" s="145"/>
    </row>
  </sheetData>
  <printOptions horizontalCentered="1"/>
  <pageMargins left="0.70866141732283472" right="0.70866141732283472" top="0.74803149606299213" bottom="0.74803149606299213" header="0.31496062992125984" footer="0.31496062992125984"/>
  <pageSetup scale="40" orientation="portrait" r:id="rId1"/>
  <extLst>
    <ext xmlns:mx="http://schemas.microsoft.com/office/mac/excel/2008/main" uri="{64002731-A6B0-56B0-2670-7721B7C09600}">
      <mx:PLV Mode="0" OnePage="0" WScale="0"/>
    </ext>
  </extLs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D8"/>
  <sheetViews>
    <sheetView workbookViewId="0">
      <selection sqref="A1:C1"/>
    </sheetView>
  </sheetViews>
  <sheetFormatPr baseColWidth="10" defaultRowHeight="14.4" x14ac:dyDescent="0.3"/>
  <cols>
    <col min="1" max="1" width="2" bestFit="1" customWidth="1"/>
    <col min="2" max="2" width="35" bestFit="1" customWidth="1"/>
    <col min="3" max="3" width="50.44140625" bestFit="1" customWidth="1"/>
    <col min="4" max="4" width="66.44140625" bestFit="1" customWidth="1"/>
  </cols>
  <sheetData>
    <row r="1" spans="1:4" x14ac:dyDescent="0.3">
      <c r="A1" s="328" t="s">
        <v>39</v>
      </c>
      <c r="B1" s="329"/>
      <c r="C1" s="330"/>
    </row>
    <row r="2" spans="1:4" x14ac:dyDescent="0.3">
      <c r="A2" s="36">
        <v>1</v>
      </c>
      <c r="B2" s="1" t="s">
        <v>40</v>
      </c>
      <c r="C2" s="38" t="s">
        <v>41</v>
      </c>
      <c r="D2" t="s">
        <v>42</v>
      </c>
    </row>
    <row r="3" spans="1:4" x14ac:dyDescent="0.3">
      <c r="A3" s="36">
        <v>2</v>
      </c>
      <c r="B3" s="1" t="s">
        <v>43</v>
      </c>
      <c r="C3" s="38" t="s">
        <v>44</v>
      </c>
    </row>
    <row r="4" spans="1:4" x14ac:dyDescent="0.3">
      <c r="A4" s="36">
        <v>3</v>
      </c>
      <c r="B4" s="1" t="s">
        <v>45</v>
      </c>
      <c r="C4" s="38" t="s">
        <v>46</v>
      </c>
    </row>
    <row r="5" spans="1:4" x14ac:dyDescent="0.3">
      <c r="A5" s="36">
        <v>4</v>
      </c>
      <c r="B5" s="1" t="s">
        <v>47</v>
      </c>
      <c r="C5" s="38" t="s">
        <v>48</v>
      </c>
    </row>
    <row r="6" spans="1:4" x14ac:dyDescent="0.3">
      <c r="A6" s="36">
        <v>5</v>
      </c>
      <c r="B6" s="1" t="s">
        <v>49</v>
      </c>
      <c r="C6" s="38" t="s">
        <v>50</v>
      </c>
    </row>
    <row r="7" spans="1:4" x14ac:dyDescent="0.3">
      <c r="A7" s="36">
        <v>6</v>
      </c>
      <c r="B7" s="1" t="s">
        <v>51</v>
      </c>
      <c r="C7" s="38" t="s">
        <v>52</v>
      </c>
    </row>
    <row r="8" spans="1:4" ht="15" thickBot="1" x14ac:dyDescent="0.35">
      <c r="A8" s="37">
        <v>7</v>
      </c>
      <c r="B8" s="39" t="s">
        <v>53</v>
      </c>
      <c r="C8" s="40" t="s">
        <v>54</v>
      </c>
    </row>
  </sheetData>
  <mergeCells count="1">
    <mergeCell ref="A1:C1"/>
  </mergeCells>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B25490B-EE24-4C21-BCCC-396BFD69E4E6}">
  <sheetPr>
    <pageSetUpPr fitToPage="1"/>
  </sheetPr>
  <dimension ref="A1:I32"/>
  <sheetViews>
    <sheetView workbookViewId="0"/>
  </sheetViews>
  <sheetFormatPr baseColWidth="10" defaultRowHeight="14.4" x14ac:dyDescent="0.3"/>
  <cols>
    <col min="1" max="1" width="69.44140625" bestFit="1" customWidth="1"/>
    <col min="2" max="2" width="18.44140625" style="139" customWidth="1"/>
    <col min="4" max="4" width="13.88671875" style="202" customWidth="1"/>
    <col min="5" max="5" width="13" bestFit="1" customWidth="1"/>
    <col min="6" max="6" width="49.109375" bestFit="1" customWidth="1"/>
    <col min="7" max="7" width="16.6640625" style="202" bestFit="1" customWidth="1"/>
    <col min="9" max="9" width="16.6640625" style="202" bestFit="1" customWidth="1"/>
    <col min="10" max="10" width="13" bestFit="1" customWidth="1"/>
    <col min="12" max="12" width="14" bestFit="1" customWidth="1"/>
  </cols>
  <sheetData>
    <row r="1" spans="1:9" ht="15" thickBot="1" x14ac:dyDescent="0.35">
      <c r="A1" s="242"/>
    </row>
    <row r="2" spans="1:9" x14ac:dyDescent="0.3">
      <c r="A2" s="329" t="s">
        <v>895</v>
      </c>
      <c r="B2" s="330"/>
      <c r="D2"/>
      <c r="G2"/>
      <c r="I2"/>
    </row>
    <row r="3" spans="1:9" x14ac:dyDescent="0.3">
      <c r="A3" s="255" t="s">
        <v>111</v>
      </c>
      <c r="B3" s="256" t="s">
        <v>82</v>
      </c>
      <c r="D3"/>
      <c r="G3"/>
      <c r="I3"/>
    </row>
    <row r="4" spans="1:9" ht="15" customHeight="1" x14ac:dyDescent="0.3">
      <c r="A4" s="2" t="s">
        <v>720</v>
      </c>
      <c r="B4" s="257">
        <f>+SUM(B5:B6)</f>
        <v>210060941</v>
      </c>
      <c r="D4"/>
      <c r="E4" s="277" t="s">
        <v>631</v>
      </c>
      <c r="F4" s="277">
        <v>6800000</v>
      </c>
      <c r="G4"/>
      <c r="I4"/>
    </row>
    <row r="5" spans="1:9" ht="15" customHeight="1" x14ac:dyDescent="0.3">
      <c r="A5" s="1" t="s">
        <v>563</v>
      </c>
      <c r="B5" s="258">
        <v>210060941</v>
      </c>
      <c r="D5"/>
      <c r="E5" s="277" t="s">
        <v>630</v>
      </c>
      <c r="F5" s="277">
        <v>16800000</v>
      </c>
      <c r="G5"/>
      <c r="I5"/>
    </row>
    <row r="6" spans="1:9" ht="30" customHeight="1" x14ac:dyDescent="0.3">
      <c r="A6" s="271"/>
      <c r="B6" s="258"/>
      <c r="D6"/>
      <c r="E6" s="277" t="s">
        <v>632</v>
      </c>
      <c r="F6" s="277">
        <v>6171000</v>
      </c>
      <c r="G6"/>
      <c r="I6"/>
    </row>
    <row r="7" spans="1:9" ht="15" customHeight="1" thickBot="1" x14ac:dyDescent="0.35">
      <c r="A7" s="39"/>
      <c r="B7" s="259"/>
      <c r="D7"/>
      <c r="E7" s="277" t="s">
        <v>633</v>
      </c>
      <c r="F7" s="277">
        <v>5201951</v>
      </c>
      <c r="G7"/>
      <c r="I7"/>
    </row>
    <row r="8" spans="1:9" ht="15" thickBot="1" x14ac:dyDescent="0.35">
      <c r="A8" s="331" t="s">
        <v>894</v>
      </c>
      <c r="B8" s="332"/>
      <c r="D8"/>
      <c r="E8" s="277" t="s">
        <v>634</v>
      </c>
      <c r="F8" s="277">
        <v>8821460</v>
      </c>
      <c r="G8"/>
      <c r="I8"/>
    </row>
    <row r="9" spans="1:9" x14ac:dyDescent="0.3">
      <c r="A9" s="260" t="s">
        <v>111</v>
      </c>
      <c r="B9" s="256" t="s">
        <v>82</v>
      </c>
      <c r="D9"/>
      <c r="E9" s="277" t="s">
        <v>635</v>
      </c>
      <c r="F9" s="277">
        <v>18159891</v>
      </c>
      <c r="G9"/>
      <c r="I9"/>
    </row>
    <row r="10" spans="1:9" ht="15" customHeight="1" x14ac:dyDescent="0.3">
      <c r="A10" s="261" t="s">
        <v>555</v>
      </c>
      <c r="B10" s="257">
        <f>+SUM(B11:B14)</f>
        <v>2842132243</v>
      </c>
      <c r="D10"/>
      <c r="E10" s="277" t="s">
        <v>636</v>
      </c>
      <c r="F10" s="277">
        <v>13800000</v>
      </c>
      <c r="G10"/>
      <c r="I10"/>
    </row>
    <row r="11" spans="1:9" ht="15" customHeight="1" x14ac:dyDescent="0.3">
      <c r="A11" s="36" t="s">
        <v>556</v>
      </c>
      <c r="B11" s="258">
        <v>2789632243</v>
      </c>
      <c r="D11"/>
      <c r="G11"/>
      <c r="I11"/>
    </row>
    <row r="12" spans="1:9" ht="15" customHeight="1" x14ac:dyDescent="0.3">
      <c r="A12" s="36" t="s">
        <v>893</v>
      </c>
      <c r="B12" s="258">
        <v>52500000</v>
      </c>
      <c r="D12"/>
      <c r="E12" s="277" t="s">
        <v>124</v>
      </c>
      <c r="G12"/>
      <c r="I12"/>
    </row>
    <row r="13" spans="1:9" ht="15" customHeight="1" x14ac:dyDescent="0.3">
      <c r="A13" s="36"/>
      <c r="B13" s="258"/>
      <c r="D13"/>
      <c r="E13" s="277" t="s">
        <v>892</v>
      </c>
      <c r="G13"/>
      <c r="I13"/>
    </row>
    <row r="14" spans="1:9" ht="15" customHeight="1" x14ac:dyDescent="0.3">
      <c r="A14" s="36"/>
      <c r="B14" s="258"/>
      <c r="D14"/>
      <c r="G14"/>
      <c r="I14"/>
    </row>
    <row r="15" spans="1:9" ht="15" customHeight="1" thickBot="1" x14ac:dyDescent="0.35">
      <c r="A15" s="262"/>
      <c r="B15" s="263"/>
      <c r="D15"/>
      <c r="G15"/>
      <c r="I15"/>
    </row>
    <row r="16" spans="1:9" x14ac:dyDescent="0.3">
      <c r="A16" s="333"/>
      <c r="B16" s="333"/>
      <c r="D16"/>
      <c r="G16"/>
      <c r="I16"/>
    </row>
    <row r="17" spans="1:9" x14ac:dyDescent="0.3">
      <c r="A17" s="334" t="s">
        <v>557</v>
      </c>
      <c r="B17" s="264" t="s">
        <v>82</v>
      </c>
      <c r="D17"/>
      <c r="G17"/>
      <c r="I17"/>
    </row>
    <row r="18" spans="1:9" x14ac:dyDescent="0.3">
      <c r="A18" s="335"/>
      <c r="B18" s="264">
        <f>+SUM(B19:B23)</f>
        <v>1754664959</v>
      </c>
      <c r="D18" s="139"/>
      <c r="G18"/>
      <c r="I18"/>
    </row>
    <row r="19" spans="1:9" x14ac:dyDescent="0.3">
      <c r="A19" s="1" t="s">
        <v>558</v>
      </c>
      <c r="B19" s="265">
        <v>767184991</v>
      </c>
      <c r="D19"/>
      <c r="G19"/>
      <c r="I19"/>
    </row>
    <row r="20" spans="1:9" x14ac:dyDescent="0.3">
      <c r="A20" s="1" t="s">
        <v>559</v>
      </c>
      <c r="B20" s="265">
        <v>918193045</v>
      </c>
      <c r="D20"/>
      <c r="G20"/>
      <c r="I20"/>
    </row>
    <row r="21" spans="1:9" x14ac:dyDescent="0.3">
      <c r="A21" s="1" t="s">
        <v>896</v>
      </c>
      <c r="B21" s="265">
        <v>69286923</v>
      </c>
      <c r="D21"/>
      <c r="G21"/>
      <c r="I21"/>
    </row>
    <row r="22" spans="1:9" x14ac:dyDescent="0.3">
      <c r="A22" s="1"/>
      <c r="B22" s="265"/>
      <c r="D22"/>
      <c r="G22"/>
      <c r="I22"/>
    </row>
    <row r="23" spans="1:9" x14ac:dyDescent="0.3">
      <c r="A23" s="1"/>
      <c r="B23" s="265"/>
      <c r="D23"/>
      <c r="G23"/>
      <c r="I23"/>
    </row>
    <row r="24" spans="1:9" x14ac:dyDescent="0.3">
      <c r="A24" s="1"/>
      <c r="B24" s="265"/>
      <c r="D24"/>
      <c r="G24"/>
      <c r="I24"/>
    </row>
    <row r="25" spans="1:9" ht="15" thickBot="1" x14ac:dyDescent="0.35">
      <c r="A25" s="266" t="s">
        <v>560</v>
      </c>
      <c r="D25"/>
      <c r="G25"/>
      <c r="I25"/>
    </row>
    <row r="26" spans="1:9" x14ac:dyDescent="0.3">
      <c r="A26" s="267" t="s">
        <v>561</v>
      </c>
      <c r="B26" s="268">
        <f>+SUM(B27:B29)</f>
        <v>461724494</v>
      </c>
      <c r="D26"/>
      <c r="G26"/>
      <c r="I26"/>
    </row>
    <row r="27" spans="1:9" x14ac:dyDescent="0.3">
      <c r="A27" s="1" t="s">
        <v>562</v>
      </c>
      <c r="B27" s="269">
        <v>461724494</v>
      </c>
      <c r="D27"/>
      <c r="G27"/>
      <c r="I27"/>
    </row>
    <row r="28" spans="1:9" x14ac:dyDescent="0.3">
      <c r="A28" s="1"/>
      <c r="B28" s="269"/>
      <c r="D28"/>
      <c r="G28"/>
      <c r="I28"/>
    </row>
    <row r="29" spans="1:9" ht="15" thickBot="1" x14ac:dyDescent="0.35">
      <c r="A29" s="39"/>
      <c r="B29" s="270"/>
      <c r="D29"/>
      <c r="G29"/>
      <c r="I29"/>
    </row>
    <row r="30" spans="1:9" x14ac:dyDescent="0.3">
      <c r="A30" s="336"/>
      <c r="B30" s="336"/>
    </row>
    <row r="31" spans="1:9" x14ac:dyDescent="0.3">
      <c r="A31" t="s">
        <v>567</v>
      </c>
      <c r="B31" s="139">
        <v>105000000</v>
      </c>
      <c r="D31"/>
    </row>
    <row r="32" spans="1:9" x14ac:dyDescent="0.3">
      <c r="A32" t="s">
        <v>146</v>
      </c>
      <c r="B32" s="139">
        <v>45000000</v>
      </c>
    </row>
  </sheetData>
  <mergeCells count="5">
    <mergeCell ref="A2:B2"/>
    <mergeCell ref="A8:B8"/>
    <mergeCell ref="A16:B16"/>
    <mergeCell ref="A17:A18"/>
    <mergeCell ref="A30:B30"/>
  </mergeCells>
  <printOptions horizontalCentered="1"/>
  <pageMargins left="0.70866141732283472" right="0.70866141732283472" top="0.74803149606299213" bottom="0.74803149606299213" header="0.31496062992125984" footer="0.31496062992125984"/>
  <pageSetup scale="90" fitToHeight="6" orientation="portrait" r:id="rId1"/>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pageSetUpPr fitToPage="1"/>
  </sheetPr>
  <dimension ref="A1:R53"/>
  <sheetViews>
    <sheetView zoomScale="85" zoomScaleNormal="85" workbookViewId="0">
      <selection sqref="A1:L1"/>
    </sheetView>
  </sheetViews>
  <sheetFormatPr baseColWidth="10" defaultColWidth="10.6640625" defaultRowHeight="13.8" x14ac:dyDescent="0.25"/>
  <cols>
    <col min="1" max="1" width="19.44140625" style="113" customWidth="1"/>
    <col min="2" max="2" width="21.33203125" style="113" customWidth="1"/>
    <col min="3" max="3" width="17.6640625" style="113" customWidth="1"/>
    <col min="4" max="4" width="17.33203125" style="113" customWidth="1"/>
    <col min="5" max="6" width="10.6640625" style="114"/>
    <col min="7" max="7" width="21.6640625" style="113" bestFit="1" customWidth="1"/>
    <col min="8" max="8" width="16.6640625" style="113" bestFit="1" customWidth="1"/>
    <col min="9" max="9" width="15.6640625" style="113" customWidth="1"/>
    <col min="10" max="10" width="16.44140625" style="113" bestFit="1" customWidth="1"/>
    <col min="11" max="11" width="22" style="113" bestFit="1" customWidth="1"/>
    <col min="12" max="12" width="12.88671875" style="113" customWidth="1"/>
    <col min="13" max="13" width="10.6640625" style="113"/>
    <col min="14" max="14" width="11.33203125" style="136" bestFit="1" customWidth="1"/>
    <col min="15" max="16" width="11.33203125" style="113" bestFit="1" customWidth="1"/>
    <col min="17" max="17" width="11.88671875" style="113" bestFit="1" customWidth="1"/>
    <col min="18" max="18" width="11.33203125" style="113" bestFit="1" customWidth="1"/>
    <col min="19" max="16384" width="10.6640625" style="113"/>
  </cols>
  <sheetData>
    <row r="1" spans="1:16" s="109" customFormat="1" ht="15.6" x14ac:dyDescent="0.3">
      <c r="A1" s="338" t="s">
        <v>1</v>
      </c>
      <c r="B1" s="338"/>
      <c r="C1" s="338"/>
      <c r="D1" s="338"/>
      <c r="E1" s="338"/>
      <c r="F1" s="338"/>
      <c r="G1" s="338"/>
      <c r="H1" s="338"/>
      <c r="I1" s="338"/>
      <c r="J1" s="338"/>
      <c r="K1" s="338"/>
      <c r="L1" s="338"/>
      <c r="N1" s="155"/>
    </row>
    <row r="2" spans="1:16" s="109" customFormat="1" ht="15.6" x14ac:dyDescent="0.3">
      <c r="A2" s="339" t="s">
        <v>725</v>
      </c>
      <c r="B2" s="338"/>
      <c r="C2" s="338"/>
      <c r="D2" s="338"/>
      <c r="E2" s="338"/>
      <c r="F2" s="338"/>
      <c r="G2" s="338"/>
      <c r="H2" s="338"/>
      <c r="I2" s="338"/>
      <c r="J2" s="338"/>
      <c r="K2" s="338"/>
      <c r="L2" s="338"/>
      <c r="N2" s="155"/>
    </row>
    <row r="3" spans="1:16" s="109" customFormat="1" ht="15.6" x14ac:dyDescent="0.3">
      <c r="A3" s="338" t="s">
        <v>3</v>
      </c>
      <c r="B3" s="338"/>
      <c r="C3" s="338"/>
      <c r="D3" s="338"/>
      <c r="E3" s="338"/>
      <c r="F3" s="338"/>
      <c r="G3" s="338"/>
      <c r="H3" s="338"/>
      <c r="I3" s="338"/>
      <c r="J3" s="338"/>
      <c r="K3" s="338"/>
      <c r="L3" s="338"/>
      <c r="N3" s="155"/>
    </row>
    <row r="4" spans="1:16" s="109" customFormat="1" x14ac:dyDescent="0.25">
      <c r="A4" s="110"/>
      <c r="E4" s="111"/>
      <c r="F4" s="111"/>
      <c r="N4" s="155"/>
    </row>
    <row r="5" spans="1:16" s="112" customFormat="1" ht="36" customHeight="1" x14ac:dyDescent="0.3">
      <c r="A5" s="244" t="s">
        <v>4</v>
      </c>
      <c r="B5" s="244" t="s">
        <v>5</v>
      </c>
      <c r="C5" s="244" t="s">
        <v>6</v>
      </c>
      <c r="D5" s="244" t="s">
        <v>7</v>
      </c>
      <c r="E5" s="244" t="s">
        <v>8</v>
      </c>
      <c r="F5" s="244" t="s">
        <v>9</v>
      </c>
      <c r="G5" s="244" t="s">
        <v>84</v>
      </c>
      <c r="H5" s="244" t="s">
        <v>78</v>
      </c>
      <c r="I5" s="244" t="s">
        <v>11</v>
      </c>
      <c r="J5" s="244" t="s">
        <v>87</v>
      </c>
      <c r="K5" s="244" t="s">
        <v>88</v>
      </c>
      <c r="L5" s="244" t="s">
        <v>101</v>
      </c>
      <c r="N5" s="156"/>
    </row>
    <row r="6" spans="1:16" ht="14.4" x14ac:dyDescent="0.25">
      <c r="A6" s="243" t="s">
        <v>24</v>
      </c>
      <c r="B6" s="243" t="s">
        <v>915</v>
      </c>
      <c r="C6" s="160" t="s">
        <v>38</v>
      </c>
      <c r="D6" s="245">
        <v>2700</v>
      </c>
      <c r="E6" s="243">
        <v>2008</v>
      </c>
      <c r="F6" s="160" t="s">
        <v>930</v>
      </c>
      <c r="G6" s="246">
        <v>81000000</v>
      </c>
      <c r="H6" s="243" t="s">
        <v>726</v>
      </c>
      <c r="I6" s="243">
        <v>9008054</v>
      </c>
      <c r="J6" s="243" t="s">
        <v>956</v>
      </c>
      <c r="K6" s="243" t="s">
        <v>957</v>
      </c>
      <c r="L6" s="243"/>
      <c r="N6" s="136">
        <v>46370</v>
      </c>
      <c r="O6" s="113">
        <v>232</v>
      </c>
    </row>
    <row r="7" spans="1:16" ht="14.4" x14ac:dyDescent="0.3">
      <c r="A7" s="247" t="s">
        <v>910</v>
      </c>
      <c r="B7" s="137" t="s">
        <v>916</v>
      </c>
      <c r="C7" s="247" t="s">
        <v>927</v>
      </c>
      <c r="D7" s="248">
        <v>2982</v>
      </c>
      <c r="E7" s="137">
        <v>2013</v>
      </c>
      <c r="F7" s="247" t="s">
        <v>931</v>
      </c>
      <c r="G7" s="287">
        <v>158100000</v>
      </c>
      <c r="H7" s="243" t="s">
        <v>726</v>
      </c>
      <c r="I7" s="137">
        <v>9008141</v>
      </c>
      <c r="J7" s="137" t="s">
        <v>958</v>
      </c>
      <c r="K7" s="137" t="s">
        <v>959</v>
      </c>
      <c r="L7" s="137" t="s">
        <v>1020</v>
      </c>
      <c r="N7" s="136">
        <v>46479</v>
      </c>
      <c r="O7" s="113">
        <v>232</v>
      </c>
    </row>
    <row r="8" spans="1:16" s="17" customFormat="1" ht="14.4" x14ac:dyDescent="0.25">
      <c r="A8" s="160" t="s">
        <v>24</v>
      </c>
      <c r="B8" s="160" t="s">
        <v>917</v>
      </c>
      <c r="C8" s="160" t="s">
        <v>1028</v>
      </c>
      <c r="D8" s="245">
        <v>2494</v>
      </c>
      <c r="E8" s="243">
        <v>2015</v>
      </c>
      <c r="F8" s="160" t="s">
        <v>932</v>
      </c>
      <c r="G8" s="246">
        <v>116700000</v>
      </c>
      <c r="H8" s="243" t="s">
        <v>726</v>
      </c>
      <c r="I8" s="243">
        <v>9021051</v>
      </c>
      <c r="J8" s="243" t="s">
        <v>960</v>
      </c>
      <c r="K8" s="243" t="s">
        <v>961</v>
      </c>
      <c r="L8" s="243" t="s">
        <v>1027</v>
      </c>
      <c r="M8" s="152"/>
      <c r="N8" s="136">
        <v>46424</v>
      </c>
      <c r="O8" s="113">
        <v>222</v>
      </c>
      <c r="P8" s="113"/>
    </row>
    <row r="9" spans="1:16" s="17" customFormat="1" ht="14.4" x14ac:dyDescent="0.3">
      <c r="A9" s="247" t="s">
        <v>911</v>
      </c>
      <c r="B9" s="137" t="s">
        <v>918</v>
      </c>
      <c r="C9" s="247" t="s">
        <v>927</v>
      </c>
      <c r="D9" s="248">
        <v>1600</v>
      </c>
      <c r="E9" s="137">
        <v>1983</v>
      </c>
      <c r="F9" s="247" t="s">
        <v>933</v>
      </c>
      <c r="G9" s="246">
        <v>35100000</v>
      </c>
      <c r="H9" s="243" t="s">
        <v>726</v>
      </c>
      <c r="I9" s="137">
        <v>2208010</v>
      </c>
      <c r="J9" s="137" t="s">
        <v>962</v>
      </c>
      <c r="K9" s="137" t="s">
        <v>963</v>
      </c>
      <c r="L9" s="137" t="s">
        <v>1055</v>
      </c>
      <c r="N9" s="152">
        <v>46483</v>
      </c>
      <c r="O9" s="113">
        <v>222</v>
      </c>
      <c r="P9" s="113"/>
    </row>
    <row r="10" spans="1:16" s="17" customFormat="1" ht="14.4" x14ac:dyDescent="0.25">
      <c r="A10" s="160" t="s">
        <v>12</v>
      </c>
      <c r="B10" s="160" t="s">
        <v>1021</v>
      </c>
      <c r="C10" s="160" t="s">
        <v>38</v>
      </c>
      <c r="D10" s="245">
        <v>2776</v>
      </c>
      <c r="E10" s="243">
        <v>2023</v>
      </c>
      <c r="F10" s="160" t="s">
        <v>934</v>
      </c>
      <c r="G10" s="246">
        <v>163900000</v>
      </c>
      <c r="H10" s="243" t="s">
        <v>726</v>
      </c>
      <c r="I10" s="243">
        <v>1646022</v>
      </c>
      <c r="J10" s="243" t="s">
        <v>964</v>
      </c>
      <c r="K10" s="243" t="s">
        <v>965</v>
      </c>
      <c r="L10" s="243" t="s">
        <v>1027</v>
      </c>
      <c r="M10" s="152"/>
      <c r="N10" s="152">
        <v>46503</v>
      </c>
      <c r="O10" s="17">
        <v>231</v>
      </c>
      <c r="P10" s="113"/>
    </row>
    <row r="11" spans="1:16" ht="14.4" x14ac:dyDescent="0.3">
      <c r="A11" s="247" t="s">
        <v>912</v>
      </c>
      <c r="B11" s="247" t="s">
        <v>919</v>
      </c>
      <c r="C11" s="247" t="s">
        <v>1026</v>
      </c>
      <c r="D11" s="250">
        <v>5700</v>
      </c>
      <c r="E11" s="137">
        <v>1995</v>
      </c>
      <c r="F11" s="247" t="s">
        <v>935</v>
      </c>
      <c r="G11" s="287">
        <v>36300000</v>
      </c>
      <c r="H11" s="243" t="s">
        <v>726</v>
      </c>
      <c r="I11" s="137">
        <v>3061012</v>
      </c>
      <c r="J11" s="137" t="s">
        <v>1022</v>
      </c>
      <c r="K11" s="137" t="s">
        <v>966</v>
      </c>
      <c r="L11" s="137" t="s">
        <v>1025</v>
      </c>
      <c r="N11" s="136">
        <v>46487</v>
      </c>
      <c r="O11" s="113">
        <v>430</v>
      </c>
    </row>
    <row r="12" spans="1:16" ht="14.4" x14ac:dyDescent="0.25">
      <c r="A12" s="160" t="s">
        <v>19</v>
      </c>
      <c r="B12" s="243" t="s">
        <v>1023</v>
      </c>
      <c r="C12" s="160" t="s">
        <v>899</v>
      </c>
      <c r="D12" s="245">
        <v>6400</v>
      </c>
      <c r="E12" s="243">
        <v>2011</v>
      </c>
      <c r="F12" s="160" t="s">
        <v>936</v>
      </c>
      <c r="G12" s="246">
        <v>152500000</v>
      </c>
      <c r="H12" s="243"/>
      <c r="I12" s="243">
        <v>3626085</v>
      </c>
      <c r="J12" s="243" t="s">
        <v>967</v>
      </c>
      <c r="K12" s="243" t="s">
        <v>967</v>
      </c>
      <c r="L12" s="243" t="s">
        <v>1024</v>
      </c>
      <c r="N12" s="289">
        <v>46603</v>
      </c>
      <c r="O12" s="113">
        <v>320</v>
      </c>
    </row>
    <row r="13" spans="1:16" ht="14.4" x14ac:dyDescent="0.25">
      <c r="A13" s="160" t="s">
        <v>12</v>
      </c>
      <c r="B13" s="160" t="s">
        <v>1029</v>
      </c>
      <c r="C13" s="160" t="s">
        <v>899</v>
      </c>
      <c r="D13" s="249">
        <v>7790</v>
      </c>
      <c r="E13" s="243">
        <v>2015</v>
      </c>
      <c r="F13" s="160" t="s">
        <v>1010</v>
      </c>
      <c r="G13" s="246">
        <v>236800000</v>
      </c>
      <c r="H13" s="243" t="s">
        <v>726</v>
      </c>
      <c r="I13" s="243">
        <v>1626093</v>
      </c>
      <c r="J13" s="243" t="s">
        <v>968</v>
      </c>
      <c r="K13" s="243" t="s">
        <v>969</v>
      </c>
      <c r="L13" s="243" t="s">
        <v>1030</v>
      </c>
      <c r="N13" s="136">
        <v>46350</v>
      </c>
      <c r="O13" s="113">
        <v>320</v>
      </c>
    </row>
    <row r="14" spans="1:16" ht="14.4" x14ac:dyDescent="0.25">
      <c r="A14" s="160" t="s">
        <v>12</v>
      </c>
      <c r="B14" s="160" t="s">
        <v>1029</v>
      </c>
      <c r="C14" s="160" t="s">
        <v>899</v>
      </c>
      <c r="D14" s="249">
        <v>7790</v>
      </c>
      <c r="E14" s="243">
        <v>2015</v>
      </c>
      <c r="F14" s="160" t="s">
        <v>1011</v>
      </c>
      <c r="G14" s="246">
        <f>+G13</f>
        <v>236800000</v>
      </c>
      <c r="H14" s="243" t="s">
        <v>726</v>
      </c>
      <c r="I14" s="243">
        <v>1626093</v>
      </c>
      <c r="J14" s="243" t="s">
        <v>970</v>
      </c>
      <c r="K14" s="243" t="s">
        <v>971</v>
      </c>
      <c r="L14" s="243" t="s">
        <v>1030</v>
      </c>
      <c r="N14" s="136">
        <v>46350</v>
      </c>
      <c r="O14" s="113">
        <v>320</v>
      </c>
    </row>
    <row r="15" spans="1:16" s="17" customFormat="1" ht="14.4" x14ac:dyDescent="0.25">
      <c r="A15" s="160" t="s">
        <v>12</v>
      </c>
      <c r="B15" s="160" t="s">
        <v>1029</v>
      </c>
      <c r="C15" s="160" t="s">
        <v>899</v>
      </c>
      <c r="D15" s="245">
        <v>7790</v>
      </c>
      <c r="E15" s="243">
        <v>2015</v>
      </c>
      <c r="F15" s="160" t="s">
        <v>1012</v>
      </c>
      <c r="G15" s="246">
        <f t="shared" ref="G15:G20" si="0">+G14</f>
        <v>236800000</v>
      </c>
      <c r="H15" s="243" t="s">
        <v>726</v>
      </c>
      <c r="I15" s="243">
        <v>1626093</v>
      </c>
      <c r="J15" s="243" t="s">
        <v>972</v>
      </c>
      <c r="K15" s="243" t="s">
        <v>973</v>
      </c>
      <c r="L15" s="243" t="s">
        <v>1030</v>
      </c>
      <c r="M15" s="152"/>
      <c r="N15" s="136">
        <v>46350</v>
      </c>
      <c r="O15" s="113">
        <v>320</v>
      </c>
      <c r="P15" s="113"/>
    </row>
    <row r="16" spans="1:16" s="17" customFormat="1" ht="14.4" x14ac:dyDescent="0.25">
      <c r="A16" s="160" t="s">
        <v>12</v>
      </c>
      <c r="B16" s="160" t="s">
        <v>1029</v>
      </c>
      <c r="C16" s="160" t="s">
        <v>899</v>
      </c>
      <c r="D16" s="245">
        <v>7790</v>
      </c>
      <c r="E16" s="243">
        <v>2015</v>
      </c>
      <c r="F16" s="160" t="s">
        <v>1013</v>
      </c>
      <c r="G16" s="246">
        <f t="shared" si="0"/>
        <v>236800000</v>
      </c>
      <c r="H16" s="243" t="s">
        <v>726</v>
      </c>
      <c r="I16" s="243">
        <v>1626093</v>
      </c>
      <c r="J16" s="243" t="s">
        <v>974</v>
      </c>
      <c r="K16" s="243" t="s">
        <v>975</v>
      </c>
      <c r="L16" s="243" t="s">
        <v>1030</v>
      </c>
      <c r="N16" s="136">
        <v>46350</v>
      </c>
      <c r="O16" s="113">
        <v>320</v>
      </c>
      <c r="P16" s="113"/>
    </row>
    <row r="17" spans="1:18" s="17" customFormat="1" ht="14.4" x14ac:dyDescent="0.3">
      <c r="A17" s="247" t="s">
        <v>12</v>
      </c>
      <c r="B17" s="160" t="s">
        <v>1029</v>
      </c>
      <c r="C17" s="247" t="s">
        <v>899</v>
      </c>
      <c r="D17" s="250">
        <v>7790</v>
      </c>
      <c r="E17" s="247">
        <v>2015</v>
      </c>
      <c r="F17" s="160" t="s">
        <v>1017</v>
      </c>
      <c r="G17" s="246">
        <f t="shared" si="0"/>
        <v>236800000</v>
      </c>
      <c r="H17" s="243" t="s">
        <v>726</v>
      </c>
      <c r="I17" s="247">
        <v>1626093</v>
      </c>
      <c r="J17" s="137" t="s">
        <v>1031</v>
      </c>
      <c r="K17" s="137" t="s">
        <v>1032</v>
      </c>
      <c r="L17" s="243" t="s">
        <v>1030</v>
      </c>
      <c r="N17" s="136">
        <v>46358</v>
      </c>
      <c r="O17" s="113">
        <v>320</v>
      </c>
      <c r="P17" s="113"/>
    </row>
    <row r="18" spans="1:18" s="17" customFormat="1" ht="14.4" x14ac:dyDescent="0.25">
      <c r="A18" s="160" t="s">
        <v>12</v>
      </c>
      <c r="B18" s="160" t="s">
        <v>1029</v>
      </c>
      <c r="C18" s="160" t="s">
        <v>899</v>
      </c>
      <c r="D18" s="245">
        <v>7790</v>
      </c>
      <c r="E18" s="243">
        <v>2015</v>
      </c>
      <c r="F18" s="160" t="s">
        <v>1014</v>
      </c>
      <c r="G18" s="246">
        <f t="shared" si="0"/>
        <v>236800000</v>
      </c>
      <c r="H18" s="243" t="s">
        <v>726</v>
      </c>
      <c r="I18" s="243">
        <v>1626093</v>
      </c>
      <c r="J18" s="243" t="s">
        <v>976</v>
      </c>
      <c r="K18" s="243" t="s">
        <v>977</v>
      </c>
      <c r="L18" s="243" t="s">
        <v>1030</v>
      </c>
      <c r="M18" s="152"/>
      <c r="N18" s="136">
        <v>46350</v>
      </c>
      <c r="O18" s="113">
        <v>320</v>
      </c>
      <c r="P18" s="113"/>
      <c r="R18" s="17">
        <v>321600</v>
      </c>
    </row>
    <row r="19" spans="1:18" s="17" customFormat="1" ht="14.4" x14ac:dyDescent="0.25">
      <c r="A19" s="160" t="s">
        <v>12</v>
      </c>
      <c r="B19" s="160" t="s">
        <v>1029</v>
      </c>
      <c r="C19" s="160" t="s">
        <v>899</v>
      </c>
      <c r="D19" s="245">
        <v>7790</v>
      </c>
      <c r="E19" s="243">
        <v>2015</v>
      </c>
      <c r="F19" s="160" t="s">
        <v>1015</v>
      </c>
      <c r="G19" s="246">
        <f t="shared" si="0"/>
        <v>236800000</v>
      </c>
      <c r="H19" s="243" t="s">
        <v>726</v>
      </c>
      <c r="I19" s="243">
        <v>1626093</v>
      </c>
      <c r="J19" s="243" t="s">
        <v>978</v>
      </c>
      <c r="K19" s="243" t="s">
        <v>979</v>
      </c>
      <c r="L19" s="243" t="s">
        <v>1030</v>
      </c>
      <c r="M19" s="152"/>
      <c r="N19" s="136">
        <v>46350</v>
      </c>
      <c r="O19" s="113">
        <v>320</v>
      </c>
      <c r="P19" s="113"/>
      <c r="Q19" s="35"/>
      <c r="R19" s="17">
        <v>321600</v>
      </c>
    </row>
    <row r="20" spans="1:18" s="17" customFormat="1" ht="14.4" x14ac:dyDescent="0.25">
      <c r="A20" s="160" t="s">
        <v>12</v>
      </c>
      <c r="B20" s="160" t="s">
        <v>1029</v>
      </c>
      <c r="C20" s="160" t="s">
        <v>899</v>
      </c>
      <c r="D20" s="245">
        <v>7790</v>
      </c>
      <c r="E20" s="243">
        <v>2015</v>
      </c>
      <c r="F20" s="160" t="s">
        <v>1016</v>
      </c>
      <c r="G20" s="246">
        <f t="shared" si="0"/>
        <v>236800000</v>
      </c>
      <c r="H20" s="243" t="s">
        <v>726</v>
      </c>
      <c r="I20" s="243">
        <v>1626093</v>
      </c>
      <c r="J20" s="243" t="s">
        <v>980</v>
      </c>
      <c r="K20" s="243" t="s">
        <v>981</v>
      </c>
      <c r="L20" s="243" t="s">
        <v>1030</v>
      </c>
      <c r="M20" s="152"/>
      <c r="N20" s="136">
        <v>46350</v>
      </c>
      <c r="O20" s="113">
        <v>320</v>
      </c>
      <c r="P20" s="113"/>
    </row>
    <row r="21" spans="1:18" ht="14.4" x14ac:dyDescent="0.25">
      <c r="A21" s="160" t="s">
        <v>96</v>
      </c>
      <c r="B21" s="160" t="s">
        <v>920</v>
      </c>
      <c r="C21" s="160" t="s">
        <v>928</v>
      </c>
      <c r="D21" s="249">
        <v>5123</v>
      </c>
      <c r="E21" s="243">
        <v>2016</v>
      </c>
      <c r="F21" s="160" t="s">
        <v>937</v>
      </c>
      <c r="G21" s="246">
        <v>326700000</v>
      </c>
      <c r="H21" s="243" t="s">
        <v>726</v>
      </c>
      <c r="I21" s="243">
        <v>3703016</v>
      </c>
      <c r="J21" s="243" t="s">
        <v>982</v>
      </c>
      <c r="K21" s="243" t="s">
        <v>983</v>
      </c>
      <c r="L21" s="243" t="s">
        <v>1033</v>
      </c>
      <c r="N21" s="136">
        <v>46342</v>
      </c>
      <c r="O21" s="113">
        <v>430</v>
      </c>
    </row>
    <row r="22" spans="1:18" ht="14.4" x14ac:dyDescent="0.25">
      <c r="A22" s="160" t="s">
        <v>12</v>
      </c>
      <c r="B22" s="160" t="s">
        <v>921</v>
      </c>
      <c r="C22" s="160" t="s">
        <v>929</v>
      </c>
      <c r="D22" s="249">
        <v>7127</v>
      </c>
      <c r="E22" s="243">
        <v>2012</v>
      </c>
      <c r="F22" s="160" t="s">
        <v>938</v>
      </c>
      <c r="G22" s="246">
        <v>266000000</v>
      </c>
      <c r="H22" s="243" t="s">
        <v>726</v>
      </c>
      <c r="I22" s="243">
        <v>1603029</v>
      </c>
      <c r="J22" s="243" t="s">
        <v>1035</v>
      </c>
      <c r="K22" s="243" t="s">
        <v>1034</v>
      </c>
      <c r="L22" s="243" t="s">
        <v>1036</v>
      </c>
      <c r="N22" s="289">
        <v>46774</v>
      </c>
      <c r="O22" s="113">
        <v>430</v>
      </c>
    </row>
    <row r="23" spans="1:18" ht="14.4" x14ac:dyDescent="0.25">
      <c r="A23" s="160" t="s">
        <v>913</v>
      </c>
      <c r="B23" s="160" t="s">
        <v>922</v>
      </c>
      <c r="C23" s="160" t="s">
        <v>904</v>
      </c>
      <c r="D23" s="249">
        <v>125</v>
      </c>
      <c r="E23" s="243">
        <v>2011</v>
      </c>
      <c r="F23" s="160" t="s">
        <v>939</v>
      </c>
      <c r="G23" s="246">
        <v>5000000</v>
      </c>
      <c r="H23" s="243" t="s">
        <v>726</v>
      </c>
      <c r="I23" s="243">
        <v>9817110</v>
      </c>
      <c r="J23" s="243" t="s">
        <v>984</v>
      </c>
      <c r="K23" s="243" t="s">
        <v>985</v>
      </c>
      <c r="L23" s="243"/>
      <c r="N23" s="136">
        <v>46443</v>
      </c>
      <c r="O23" s="113">
        <v>120</v>
      </c>
    </row>
    <row r="24" spans="1:18" ht="14.4" x14ac:dyDescent="0.25">
      <c r="A24" s="160" t="s">
        <v>33</v>
      </c>
      <c r="B24" s="160" t="s">
        <v>903</v>
      </c>
      <c r="C24" s="160" t="s">
        <v>904</v>
      </c>
      <c r="D24" s="249">
        <v>125</v>
      </c>
      <c r="E24" s="243">
        <v>2011</v>
      </c>
      <c r="F24" s="160" t="s">
        <v>940</v>
      </c>
      <c r="G24" s="246">
        <v>5000000</v>
      </c>
      <c r="H24" s="243" t="s">
        <v>726</v>
      </c>
      <c r="I24" s="243">
        <v>3417136</v>
      </c>
      <c r="J24" s="243" t="s">
        <v>1037</v>
      </c>
      <c r="K24" s="243" t="s">
        <v>986</v>
      </c>
      <c r="L24" s="243"/>
      <c r="N24" s="136">
        <v>46270</v>
      </c>
      <c r="O24" s="113">
        <v>120</v>
      </c>
    </row>
    <row r="25" spans="1:18" ht="14.4" x14ac:dyDescent="0.25">
      <c r="A25" s="160" t="s">
        <v>33</v>
      </c>
      <c r="B25" s="160" t="s">
        <v>903</v>
      </c>
      <c r="C25" s="160" t="s">
        <v>904</v>
      </c>
      <c r="D25" s="249">
        <v>125</v>
      </c>
      <c r="E25" s="243">
        <v>2011</v>
      </c>
      <c r="F25" s="160" t="s">
        <v>941</v>
      </c>
      <c r="G25" s="246">
        <v>5000000</v>
      </c>
      <c r="H25" s="243" t="s">
        <v>726</v>
      </c>
      <c r="I25" s="243">
        <v>3417136</v>
      </c>
      <c r="J25" s="243" t="s">
        <v>1038</v>
      </c>
      <c r="K25" s="243" t="s">
        <v>987</v>
      </c>
      <c r="L25" s="243"/>
      <c r="N25" s="136">
        <v>46270</v>
      </c>
      <c r="O25" s="113">
        <v>120</v>
      </c>
    </row>
    <row r="26" spans="1:18" ht="14.4" x14ac:dyDescent="0.25">
      <c r="A26" s="160" t="s">
        <v>33</v>
      </c>
      <c r="B26" s="160" t="s">
        <v>903</v>
      </c>
      <c r="C26" s="160" t="s">
        <v>904</v>
      </c>
      <c r="D26" s="249">
        <v>125</v>
      </c>
      <c r="E26" s="243">
        <v>2011</v>
      </c>
      <c r="F26" s="160" t="s">
        <v>942</v>
      </c>
      <c r="G26" s="246">
        <v>5000000</v>
      </c>
      <c r="H26" s="243" t="s">
        <v>726</v>
      </c>
      <c r="I26" s="243">
        <v>3417136</v>
      </c>
      <c r="J26" s="243" t="s">
        <v>1039</v>
      </c>
      <c r="K26" s="243" t="s">
        <v>988</v>
      </c>
      <c r="L26" s="243"/>
      <c r="N26" s="136">
        <v>46270</v>
      </c>
      <c r="O26" s="113">
        <v>120</v>
      </c>
    </row>
    <row r="27" spans="1:18" ht="14.4" x14ac:dyDescent="0.25">
      <c r="A27" s="160" t="s">
        <v>33</v>
      </c>
      <c r="B27" s="160" t="s">
        <v>903</v>
      </c>
      <c r="C27" s="160" t="s">
        <v>904</v>
      </c>
      <c r="D27" s="249">
        <v>125</v>
      </c>
      <c r="E27" s="243">
        <v>2011</v>
      </c>
      <c r="F27" s="160" t="s">
        <v>943</v>
      </c>
      <c r="G27" s="246">
        <v>5000000</v>
      </c>
      <c r="H27" s="243" t="s">
        <v>726</v>
      </c>
      <c r="I27" s="243">
        <v>3417136</v>
      </c>
      <c r="J27" s="243" t="s">
        <v>1049</v>
      </c>
      <c r="K27" s="243" t="s">
        <v>989</v>
      </c>
      <c r="L27" s="243"/>
      <c r="N27" s="136">
        <v>46270</v>
      </c>
      <c r="O27" s="113">
        <v>120</v>
      </c>
    </row>
    <row r="28" spans="1:18" ht="14.4" x14ac:dyDescent="0.25">
      <c r="A28" s="160" t="s">
        <v>33</v>
      </c>
      <c r="B28" s="160" t="s">
        <v>903</v>
      </c>
      <c r="C28" s="160" t="s">
        <v>904</v>
      </c>
      <c r="D28" s="249">
        <v>125</v>
      </c>
      <c r="E28" s="243">
        <v>2011</v>
      </c>
      <c r="F28" s="160" t="s">
        <v>944</v>
      </c>
      <c r="G28" s="246">
        <v>5000000</v>
      </c>
      <c r="H28" s="243" t="s">
        <v>726</v>
      </c>
      <c r="I28" s="243">
        <v>3417136</v>
      </c>
      <c r="J28" s="243" t="s">
        <v>1040</v>
      </c>
      <c r="K28" s="243" t="s">
        <v>990</v>
      </c>
      <c r="L28" s="243"/>
      <c r="N28" s="136">
        <v>46516</v>
      </c>
      <c r="O28" s="113">
        <v>120</v>
      </c>
    </row>
    <row r="29" spans="1:18" ht="14.4" x14ac:dyDescent="0.25">
      <c r="A29" s="160" t="s">
        <v>33</v>
      </c>
      <c r="B29" s="160" t="s">
        <v>903</v>
      </c>
      <c r="C29" s="160" t="s">
        <v>904</v>
      </c>
      <c r="D29" s="249">
        <v>125</v>
      </c>
      <c r="E29" s="243">
        <v>2011</v>
      </c>
      <c r="F29" s="160" t="s">
        <v>945</v>
      </c>
      <c r="G29" s="246">
        <v>5000000</v>
      </c>
      <c r="H29" s="243" t="s">
        <v>726</v>
      </c>
      <c r="I29" s="243">
        <v>3417136</v>
      </c>
      <c r="J29" s="243" t="s">
        <v>1041</v>
      </c>
      <c r="K29" s="243" t="s">
        <v>991</v>
      </c>
      <c r="L29" s="243"/>
      <c r="N29" s="136">
        <v>46516</v>
      </c>
      <c r="O29" s="113">
        <v>120</v>
      </c>
    </row>
    <row r="30" spans="1:18" ht="14.4" x14ac:dyDescent="0.25">
      <c r="A30" s="160" t="s">
        <v>33</v>
      </c>
      <c r="B30" s="160" t="s">
        <v>903</v>
      </c>
      <c r="C30" s="160" t="s">
        <v>904</v>
      </c>
      <c r="D30" s="249">
        <v>125</v>
      </c>
      <c r="E30" s="243">
        <v>2011</v>
      </c>
      <c r="F30" s="160" t="s">
        <v>946</v>
      </c>
      <c r="G30" s="246">
        <v>5000000</v>
      </c>
      <c r="H30" s="243" t="s">
        <v>726</v>
      </c>
      <c r="I30" s="243">
        <v>3417136</v>
      </c>
      <c r="J30" s="243" t="s">
        <v>1042</v>
      </c>
      <c r="K30" s="243" t="s">
        <v>992</v>
      </c>
      <c r="L30" s="243"/>
      <c r="N30" s="136">
        <v>46516</v>
      </c>
      <c r="O30" s="113">
        <v>120</v>
      </c>
    </row>
    <row r="31" spans="1:18" ht="14.4" x14ac:dyDescent="0.25">
      <c r="A31" s="160" t="s">
        <v>33</v>
      </c>
      <c r="B31" s="160" t="s">
        <v>903</v>
      </c>
      <c r="C31" s="160" t="s">
        <v>904</v>
      </c>
      <c r="D31" s="249">
        <v>125</v>
      </c>
      <c r="E31" s="243">
        <v>2011</v>
      </c>
      <c r="F31" s="160" t="s">
        <v>908</v>
      </c>
      <c r="G31" s="246">
        <v>5000000</v>
      </c>
      <c r="H31" s="243" t="s">
        <v>726</v>
      </c>
      <c r="I31" s="243">
        <v>3417136</v>
      </c>
      <c r="J31" s="243" t="s">
        <v>1043</v>
      </c>
      <c r="K31" s="243" t="s">
        <v>1050</v>
      </c>
      <c r="L31" s="243"/>
      <c r="N31" s="136">
        <v>46510</v>
      </c>
      <c r="O31" s="113">
        <v>120</v>
      </c>
    </row>
    <row r="32" spans="1:18" ht="14.4" x14ac:dyDescent="0.25">
      <c r="A32" s="160" t="s">
        <v>33</v>
      </c>
      <c r="B32" s="160" t="s">
        <v>903</v>
      </c>
      <c r="C32" s="160" t="s">
        <v>904</v>
      </c>
      <c r="D32" s="249">
        <v>125</v>
      </c>
      <c r="E32" s="243">
        <v>2011</v>
      </c>
      <c r="F32" s="160" t="s">
        <v>909</v>
      </c>
      <c r="G32" s="246">
        <v>5000000</v>
      </c>
      <c r="H32" s="243" t="s">
        <v>726</v>
      </c>
      <c r="I32" s="243">
        <v>3417136</v>
      </c>
      <c r="J32" s="243" t="s">
        <v>1044</v>
      </c>
      <c r="K32" s="243" t="s">
        <v>1051</v>
      </c>
      <c r="L32" s="243"/>
      <c r="N32" s="136">
        <v>46510</v>
      </c>
      <c r="O32" s="113">
        <v>120</v>
      </c>
    </row>
    <row r="33" spans="1:16" ht="14.4" x14ac:dyDescent="0.25">
      <c r="A33" s="160" t="s">
        <v>33</v>
      </c>
      <c r="B33" s="160" t="s">
        <v>903</v>
      </c>
      <c r="C33" s="160" t="s">
        <v>904</v>
      </c>
      <c r="D33" s="249">
        <v>125</v>
      </c>
      <c r="E33" s="243">
        <v>2011</v>
      </c>
      <c r="F33" s="160" t="s">
        <v>947</v>
      </c>
      <c r="G33" s="246">
        <v>5000000</v>
      </c>
      <c r="H33" s="243" t="s">
        <v>726</v>
      </c>
      <c r="I33" s="243">
        <v>3417136</v>
      </c>
      <c r="J33" s="243" t="s">
        <v>1045</v>
      </c>
      <c r="K33" s="243" t="s">
        <v>993</v>
      </c>
      <c r="L33" s="243"/>
      <c r="N33" s="136">
        <v>46270</v>
      </c>
      <c r="O33" s="113">
        <v>120</v>
      </c>
    </row>
    <row r="34" spans="1:16" ht="14.4" x14ac:dyDescent="0.25">
      <c r="A34" s="160" t="s">
        <v>33</v>
      </c>
      <c r="B34" s="160" t="s">
        <v>903</v>
      </c>
      <c r="C34" s="160" t="s">
        <v>904</v>
      </c>
      <c r="D34" s="249">
        <v>125</v>
      </c>
      <c r="E34" s="243">
        <v>2011</v>
      </c>
      <c r="F34" s="160" t="s">
        <v>948</v>
      </c>
      <c r="G34" s="246">
        <v>5000000</v>
      </c>
      <c r="H34" s="243" t="s">
        <v>726</v>
      </c>
      <c r="I34" s="243">
        <v>3417136</v>
      </c>
      <c r="J34" s="243" t="s">
        <v>1046</v>
      </c>
      <c r="K34" s="243" t="s">
        <v>994</v>
      </c>
      <c r="L34" s="243"/>
      <c r="N34" s="136">
        <v>46270</v>
      </c>
      <c r="O34" s="113">
        <v>120</v>
      </c>
    </row>
    <row r="35" spans="1:16" ht="14.4" x14ac:dyDescent="0.25">
      <c r="A35" s="160" t="s">
        <v>33</v>
      </c>
      <c r="B35" s="160" t="s">
        <v>903</v>
      </c>
      <c r="C35" s="160" t="s">
        <v>904</v>
      </c>
      <c r="D35" s="249">
        <v>125</v>
      </c>
      <c r="E35" s="243">
        <v>2011</v>
      </c>
      <c r="F35" s="160" t="s">
        <v>949</v>
      </c>
      <c r="G35" s="246">
        <v>5000000</v>
      </c>
      <c r="H35" s="243" t="s">
        <v>726</v>
      </c>
      <c r="I35" s="243">
        <v>3417136</v>
      </c>
      <c r="J35" s="243" t="s">
        <v>1047</v>
      </c>
      <c r="K35" s="243" t="s">
        <v>995</v>
      </c>
      <c r="L35" s="243"/>
      <c r="N35" s="136">
        <v>46270</v>
      </c>
      <c r="O35" s="113">
        <v>120</v>
      </c>
    </row>
    <row r="36" spans="1:16" ht="14.4" x14ac:dyDescent="0.25">
      <c r="A36" s="160" t="s">
        <v>33</v>
      </c>
      <c r="B36" s="160" t="s">
        <v>903</v>
      </c>
      <c r="C36" s="160" t="s">
        <v>904</v>
      </c>
      <c r="D36" s="249">
        <v>125</v>
      </c>
      <c r="E36" s="243">
        <v>2011</v>
      </c>
      <c r="F36" s="160" t="s">
        <v>950</v>
      </c>
      <c r="G36" s="246">
        <v>5000000</v>
      </c>
      <c r="H36" s="243" t="s">
        <v>726</v>
      </c>
      <c r="I36" s="243">
        <v>3417136</v>
      </c>
      <c r="J36" s="243" t="s">
        <v>1048</v>
      </c>
      <c r="K36" s="243" t="s">
        <v>996</v>
      </c>
      <c r="L36" s="243"/>
      <c r="N36" s="136">
        <v>46270</v>
      </c>
      <c r="O36" s="113">
        <v>120</v>
      </c>
    </row>
    <row r="37" spans="1:16" ht="14.4" x14ac:dyDescent="0.25">
      <c r="A37" s="160" t="s">
        <v>551</v>
      </c>
      <c r="B37" s="160" t="s">
        <v>923</v>
      </c>
      <c r="C37" s="160" t="s">
        <v>904</v>
      </c>
      <c r="D37" s="249">
        <v>144</v>
      </c>
      <c r="E37" s="243">
        <v>2017</v>
      </c>
      <c r="F37" s="160" t="s">
        <v>951</v>
      </c>
      <c r="G37" s="246">
        <v>8100000</v>
      </c>
      <c r="H37" s="243" t="s">
        <v>1052</v>
      </c>
      <c r="I37" s="243">
        <v>4517112</v>
      </c>
      <c r="J37" s="243" t="s">
        <v>997</v>
      </c>
      <c r="K37" s="243" t="s">
        <v>998</v>
      </c>
      <c r="L37" s="243"/>
      <c r="N37" s="136">
        <v>46424</v>
      </c>
      <c r="O37" s="113">
        <v>120</v>
      </c>
    </row>
    <row r="38" spans="1:16" ht="14.4" x14ac:dyDescent="0.25">
      <c r="A38" s="160" t="s">
        <v>33</v>
      </c>
      <c r="B38" s="160" t="s">
        <v>924</v>
      </c>
      <c r="C38" s="160" t="s">
        <v>904</v>
      </c>
      <c r="D38" s="249">
        <v>125</v>
      </c>
      <c r="E38" s="243">
        <v>2015</v>
      </c>
      <c r="F38" s="160" t="s">
        <v>952</v>
      </c>
      <c r="G38" s="246">
        <v>6400000</v>
      </c>
      <c r="H38" s="243" t="s">
        <v>726</v>
      </c>
      <c r="I38" s="243">
        <v>3417136</v>
      </c>
      <c r="J38" s="243" t="s">
        <v>1053</v>
      </c>
      <c r="K38" s="243" t="s">
        <v>999</v>
      </c>
      <c r="L38" s="243"/>
      <c r="N38" s="136">
        <v>46443</v>
      </c>
      <c r="O38" s="113">
        <v>120</v>
      </c>
    </row>
    <row r="39" spans="1:16" ht="14.4" x14ac:dyDescent="0.25">
      <c r="A39" s="160" t="s">
        <v>914</v>
      </c>
      <c r="B39" s="160" t="s">
        <v>1054</v>
      </c>
      <c r="C39" s="160" t="s">
        <v>904</v>
      </c>
      <c r="D39" s="249">
        <v>144</v>
      </c>
      <c r="E39" s="243">
        <v>2018</v>
      </c>
      <c r="F39" s="160" t="s">
        <v>953</v>
      </c>
      <c r="G39" s="246">
        <v>4400000</v>
      </c>
      <c r="H39" s="243" t="s">
        <v>726</v>
      </c>
      <c r="I39" s="243">
        <v>357032</v>
      </c>
      <c r="J39" s="243" t="s">
        <v>1000</v>
      </c>
      <c r="K39" s="243" t="s">
        <v>1001</v>
      </c>
      <c r="L39" s="243"/>
      <c r="N39" s="136">
        <v>46512</v>
      </c>
      <c r="O39" s="113">
        <v>120</v>
      </c>
    </row>
    <row r="40" spans="1:16" ht="14.4" x14ac:dyDescent="0.25">
      <c r="A40" s="160" t="s">
        <v>913</v>
      </c>
      <c r="B40" s="160" t="s">
        <v>925</v>
      </c>
      <c r="C40" s="160" t="s">
        <v>904</v>
      </c>
      <c r="D40" s="249">
        <v>149</v>
      </c>
      <c r="E40" s="243">
        <v>2023</v>
      </c>
      <c r="F40" s="160" t="s">
        <v>1018</v>
      </c>
      <c r="G40" s="246">
        <v>12400000</v>
      </c>
      <c r="H40" s="243" t="s">
        <v>726</v>
      </c>
      <c r="I40" s="243">
        <v>9817211</v>
      </c>
      <c r="J40" s="243" t="s">
        <v>1002</v>
      </c>
      <c r="K40" s="243" t="s">
        <v>1003</v>
      </c>
      <c r="L40" s="243"/>
      <c r="N40" s="136">
        <v>46443</v>
      </c>
      <c r="O40" s="113">
        <v>120</v>
      </c>
    </row>
    <row r="41" spans="1:16" ht="14.4" x14ac:dyDescent="0.25">
      <c r="A41" s="160" t="s">
        <v>913</v>
      </c>
      <c r="B41" s="160" t="s">
        <v>925</v>
      </c>
      <c r="C41" s="160" t="s">
        <v>904</v>
      </c>
      <c r="D41" s="249">
        <v>149</v>
      </c>
      <c r="E41" s="243">
        <v>2023</v>
      </c>
      <c r="F41" s="160" t="s">
        <v>1019</v>
      </c>
      <c r="G41" s="246">
        <v>12400000</v>
      </c>
      <c r="H41" s="243" t="s">
        <v>726</v>
      </c>
      <c r="I41" s="243">
        <v>9817211</v>
      </c>
      <c r="J41" s="243" t="s">
        <v>1004</v>
      </c>
      <c r="K41" s="243" t="s">
        <v>1005</v>
      </c>
      <c r="L41" s="243"/>
      <c r="N41" s="136">
        <v>46445</v>
      </c>
      <c r="O41" s="113">
        <v>120</v>
      </c>
    </row>
    <row r="42" spans="1:16" ht="14.4" x14ac:dyDescent="0.25">
      <c r="A42" s="160" t="s">
        <v>913</v>
      </c>
      <c r="B42" s="160" t="s">
        <v>922</v>
      </c>
      <c r="C42" s="160" t="s">
        <v>904</v>
      </c>
      <c r="D42" s="249">
        <v>125</v>
      </c>
      <c r="E42" s="243">
        <v>2022</v>
      </c>
      <c r="F42" s="160" t="s">
        <v>954</v>
      </c>
      <c r="G42" s="246">
        <v>8700000</v>
      </c>
      <c r="H42" s="243" t="s">
        <v>726</v>
      </c>
      <c r="I42" s="243">
        <v>9817188</v>
      </c>
      <c r="J42" s="243" t="s">
        <v>1006</v>
      </c>
      <c r="K42" s="243" t="s">
        <v>1007</v>
      </c>
      <c r="L42" s="243"/>
      <c r="N42" s="136">
        <v>46243</v>
      </c>
      <c r="O42" s="113">
        <v>120</v>
      </c>
    </row>
    <row r="43" spans="1:16" s="17" customFormat="1" ht="14.4" x14ac:dyDescent="0.25">
      <c r="A43" s="160" t="s">
        <v>33</v>
      </c>
      <c r="B43" s="243" t="s">
        <v>926</v>
      </c>
      <c r="C43" s="160" t="s">
        <v>904</v>
      </c>
      <c r="D43" s="245">
        <v>149</v>
      </c>
      <c r="E43" s="243">
        <v>2025</v>
      </c>
      <c r="F43" s="160" t="s">
        <v>955</v>
      </c>
      <c r="G43" s="246">
        <v>9700000</v>
      </c>
      <c r="H43" s="243" t="s">
        <v>726</v>
      </c>
      <c r="I43" s="160">
        <v>3417167</v>
      </c>
      <c r="J43" s="243" t="s">
        <v>1008</v>
      </c>
      <c r="K43" s="243" t="s">
        <v>1009</v>
      </c>
      <c r="L43" s="243"/>
      <c r="N43" s="152">
        <v>46369</v>
      </c>
      <c r="O43" s="113">
        <v>120</v>
      </c>
      <c r="P43" s="113"/>
    </row>
    <row r="44" spans="1:16" s="17" customFormat="1" ht="14.4" x14ac:dyDescent="0.25">
      <c r="A44" s="160" t="s">
        <v>33</v>
      </c>
      <c r="B44" s="243" t="s">
        <v>1242</v>
      </c>
      <c r="C44" s="160" t="s">
        <v>23</v>
      </c>
      <c r="D44" s="245">
        <v>299</v>
      </c>
      <c r="E44" s="243">
        <v>2023</v>
      </c>
      <c r="F44" s="160" t="s">
        <v>1243</v>
      </c>
      <c r="G44" s="246">
        <v>26500000</v>
      </c>
      <c r="H44" s="243" t="s">
        <v>726</v>
      </c>
      <c r="I44" s="160">
        <v>3454036</v>
      </c>
      <c r="J44" s="243" t="s">
        <v>1245</v>
      </c>
      <c r="K44" s="243" t="s">
        <v>1246</v>
      </c>
      <c r="L44" s="243"/>
      <c r="N44" s="152">
        <v>46483</v>
      </c>
      <c r="O44" s="113">
        <v>130</v>
      </c>
      <c r="P44" s="113"/>
    </row>
    <row r="45" spans="1:16" s="17" customFormat="1" ht="14.4" x14ac:dyDescent="0.25">
      <c r="A45" s="160" t="s">
        <v>33</v>
      </c>
      <c r="B45" s="243" t="s">
        <v>1242</v>
      </c>
      <c r="C45" s="160" t="s">
        <v>23</v>
      </c>
      <c r="D45" s="245">
        <v>299</v>
      </c>
      <c r="E45" s="243">
        <v>2023</v>
      </c>
      <c r="F45" s="160" t="s">
        <v>1244</v>
      </c>
      <c r="G45" s="246">
        <v>26500000</v>
      </c>
      <c r="H45" s="243" t="s">
        <v>726</v>
      </c>
      <c r="I45" s="160">
        <v>3454036</v>
      </c>
      <c r="J45" s="243" t="s">
        <v>1247</v>
      </c>
      <c r="K45" s="243" t="s">
        <v>1248</v>
      </c>
      <c r="L45" s="243"/>
      <c r="N45" s="152">
        <v>46483</v>
      </c>
      <c r="O45" s="113">
        <v>130</v>
      </c>
      <c r="P45" s="113"/>
    </row>
    <row r="46" spans="1:16" ht="18" x14ac:dyDescent="0.35">
      <c r="A46" s="337" t="s">
        <v>29</v>
      </c>
      <c r="B46" s="337"/>
      <c r="C46" s="337"/>
      <c r="D46" s="337"/>
      <c r="E46" s="337"/>
      <c r="F46" s="337"/>
      <c r="G46" s="251">
        <f>+SUM(G6:G45)</f>
        <v>3415800000</v>
      </c>
      <c r="H46"/>
      <c r="I46"/>
      <c r="J46"/>
      <c r="K46"/>
      <c r="L46"/>
    </row>
    <row r="47" spans="1:16" ht="14.4" x14ac:dyDescent="0.3">
      <c r="A47"/>
      <c r="B47"/>
      <c r="C47"/>
      <c r="D47"/>
      <c r="E47" s="252"/>
      <c r="F47" s="252"/>
      <c r="G47"/>
      <c r="H47"/>
      <c r="I47"/>
      <c r="J47"/>
      <c r="K47"/>
      <c r="L47"/>
    </row>
    <row r="48" spans="1:16" ht="14.4" x14ac:dyDescent="0.3">
      <c r="A48"/>
      <c r="B48"/>
      <c r="C48"/>
      <c r="D48"/>
      <c r="E48" s="252"/>
      <c r="F48" s="252"/>
      <c r="G48"/>
      <c r="H48"/>
      <c r="I48"/>
      <c r="J48"/>
      <c r="K48"/>
      <c r="L48"/>
    </row>
    <row r="50" spans="1:7" x14ac:dyDescent="0.25">
      <c r="A50" s="145"/>
    </row>
    <row r="52" spans="1:7" x14ac:dyDescent="0.25">
      <c r="A52" s="113">
        <v>899999312</v>
      </c>
      <c r="B52" s="113">
        <v>2</v>
      </c>
      <c r="G52" s="113">
        <v>2460900000</v>
      </c>
    </row>
    <row r="53" spans="1:7" x14ac:dyDescent="0.25">
      <c r="G53" s="290">
        <f>+(G46-G52)/G52</f>
        <v>0.38802876996220897</v>
      </c>
    </row>
  </sheetData>
  <mergeCells count="4">
    <mergeCell ref="A46:F46"/>
    <mergeCell ref="A3:L3"/>
    <mergeCell ref="A1:L1"/>
    <mergeCell ref="A2:L2"/>
  </mergeCells>
  <printOptions horizontalCentered="1"/>
  <pageMargins left="0.70866141732283472" right="0.70866141732283472" top="0.74803149606299213" bottom="0.74803149606299213" header="0.31496062992125984" footer="0.31496062992125984"/>
  <pageSetup scale="60" orientation="landscape" r:id="rId1"/>
  <extLst>
    <ext xmlns:mx="http://schemas.microsoft.com/office/mac/excel/2008/main" uri="{64002731-A6B0-56B0-2670-7721B7C09600}">
      <mx:PLV Mode="0" OnePage="0" WScale="0"/>
    </ext>
  </extLst>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pageSetUpPr fitToPage="1"/>
  </sheetPr>
  <dimension ref="A1:N23"/>
  <sheetViews>
    <sheetView topLeftCell="C4" workbookViewId="0">
      <selection activeCell="N20" sqref="N20"/>
    </sheetView>
  </sheetViews>
  <sheetFormatPr baseColWidth="10" defaultColWidth="10.6640625" defaultRowHeight="13.8" x14ac:dyDescent="0.25"/>
  <cols>
    <col min="1" max="1" width="19.44140625" style="17" customWidth="1"/>
    <col min="2" max="2" width="21.33203125" style="17" customWidth="1"/>
    <col min="3" max="3" width="17.6640625" style="17" customWidth="1"/>
    <col min="4" max="4" width="17.33203125" style="17" customWidth="1"/>
    <col min="5" max="6" width="10.6640625" style="29"/>
    <col min="7" max="7" width="16.6640625" style="17" bestFit="1" customWidth="1"/>
    <col min="8" max="8" width="15.6640625" style="17" customWidth="1"/>
    <col min="9" max="9" width="19.33203125" style="17" customWidth="1"/>
    <col min="10" max="10" width="18.6640625" style="17" customWidth="1"/>
    <col min="11" max="11" width="18.6640625" style="87" customWidth="1"/>
    <col min="12" max="12" width="16.33203125" style="62" bestFit="1" customWidth="1"/>
    <col min="13" max="13" width="10.6640625" style="17"/>
    <col min="14" max="16" width="10.6640625" style="17" customWidth="1"/>
    <col min="17" max="16384" width="10.6640625" style="17"/>
  </cols>
  <sheetData>
    <row r="1" spans="1:14" s="4" customFormat="1" x14ac:dyDescent="0.25">
      <c r="A1" s="340" t="s">
        <v>1</v>
      </c>
      <c r="B1" s="340"/>
      <c r="C1" s="340"/>
      <c r="D1" s="340"/>
      <c r="E1" s="340"/>
      <c r="F1" s="340"/>
      <c r="G1" s="340"/>
      <c r="H1" s="340"/>
      <c r="I1" s="340"/>
      <c r="J1" s="340"/>
      <c r="K1" s="340"/>
      <c r="L1" s="340"/>
    </row>
    <row r="2" spans="1:14" s="4" customFormat="1" x14ac:dyDescent="0.25">
      <c r="A2" s="340" t="s">
        <v>2</v>
      </c>
      <c r="B2" s="340"/>
      <c r="C2" s="340"/>
      <c r="D2" s="340"/>
      <c r="E2" s="340"/>
      <c r="F2" s="340"/>
      <c r="G2" s="340"/>
      <c r="H2" s="340"/>
      <c r="I2" s="340"/>
      <c r="J2" s="340"/>
      <c r="K2" s="340"/>
      <c r="L2" s="340"/>
    </row>
    <row r="3" spans="1:14" s="4" customFormat="1" ht="15.6" x14ac:dyDescent="0.3">
      <c r="A3" s="339" t="s">
        <v>3</v>
      </c>
      <c r="B3" s="339"/>
      <c r="C3" s="339"/>
      <c r="D3" s="339"/>
      <c r="E3" s="339"/>
      <c r="F3" s="339"/>
      <c r="G3" s="339"/>
      <c r="H3" s="339"/>
      <c r="I3" s="339"/>
      <c r="J3" s="339"/>
      <c r="K3" s="339"/>
      <c r="L3" s="339"/>
    </row>
    <row r="4" spans="1:14" s="4" customFormat="1" ht="14.4" thickBot="1" x14ac:dyDescent="0.3">
      <c r="A4" s="6"/>
      <c r="E4" s="3"/>
      <c r="F4" s="3"/>
      <c r="K4" s="84"/>
      <c r="L4" s="31"/>
    </row>
    <row r="5" spans="1:14" s="9" customFormat="1" ht="41.4" x14ac:dyDescent="0.25">
      <c r="A5" s="7" t="s">
        <v>4</v>
      </c>
      <c r="B5" s="8" t="s">
        <v>5</v>
      </c>
      <c r="C5" s="8" t="s">
        <v>6</v>
      </c>
      <c r="D5" s="8" t="s">
        <v>7</v>
      </c>
      <c r="E5" s="8" t="s">
        <v>8</v>
      </c>
      <c r="F5" s="8" t="s">
        <v>9</v>
      </c>
      <c r="G5" s="8" t="s">
        <v>78</v>
      </c>
      <c r="H5" s="8" t="s">
        <v>11</v>
      </c>
      <c r="I5" s="8" t="s">
        <v>81</v>
      </c>
      <c r="J5" s="8" t="s">
        <v>80</v>
      </c>
      <c r="K5" s="83" t="s">
        <v>101</v>
      </c>
      <c r="L5" s="65" t="s">
        <v>82</v>
      </c>
    </row>
    <row r="6" spans="1:14" x14ac:dyDescent="0.25">
      <c r="A6" s="18" t="s">
        <v>12</v>
      </c>
      <c r="B6" s="11" t="s">
        <v>13</v>
      </c>
      <c r="C6" s="12" t="s">
        <v>14</v>
      </c>
      <c r="D6" s="13">
        <v>7200</v>
      </c>
      <c r="E6" s="14">
        <v>2005</v>
      </c>
      <c r="F6" s="15" t="s">
        <v>15</v>
      </c>
      <c r="G6" s="14" t="s">
        <v>79</v>
      </c>
      <c r="H6" s="14">
        <v>1603080</v>
      </c>
      <c r="I6" s="63">
        <v>43347</v>
      </c>
      <c r="J6" s="64" t="s">
        <v>114</v>
      </c>
      <c r="K6" s="85" t="s">
        <v>105</v>
      </c>
      <c r="L6" s="66">
        <v>0</v>
      </c>
      <c r="N6" s="17">
        <v>1180460</v>
      </c>
    </row>
    <row r="7" spans="1:14" x14ac:dyDescent="0.25">
      <c r="A7" s="18" t="s">
        <v>96</v>
      </c>
      <c r="B7" s="11" t="s">
        <v>97</v>
      </c>
      <c r="C7" s="12" t="s">
        <v>14</v>
      </c>
      <c r="D7" s="13">
        <v>5123</v>
      </c>
      <c r="E7" s="14">
        <v>2016</v>
      </c>
      <c r="F7" s="15" t="s">
        <v>98</v>
      </c>
      <c r="G7" s="14" t="s">
        <v>79</v>
      </c>
      <c r="H7" s="14">
        <v>3703020</v>
      </c>
      <c r="I7" s="63">
        <v>43414</v>
      </c>
      <c r="J7" s="64" t="s">
        <v>114</v>
      </c>
      <c r="K7" s="86" t="s">
        <v>103</v>
      </c>
      <c r="L7" s="66">
        <v>0</v>
      </c>
      <c r="N7" s="17">
        <v>1180460</v>
      </c>
    </row>
    <row r="8" spans="1:14" x14ac:dyDescent="0.25">
      <c r="A8" s="97" t="s">
        <v>16</v>
      </c>
      <c r="B8" s="98" t="s">
        <v>119</v>
      </c>
      <c r="C8" s="99" t="s">
        <v>17</v>
      </c>
      <c r="D8" s="100">
        <v>2800</v>
      </c>
      <c r="E8" s="101">
        <v>2008</v>
      </c>
      <c r="F8" s="102" t="s">
        <v>18</v>
      </c>
      <c r="G8" s="101" t="s">
        <v>79</v>
      </c>
      <c r="H8" s="101">
        <v>6208125</v>
      </c>
      <c r="I8" s="96">
        <v>43226</v>
      </c>
      <c r="J8" s="103" t="s">
        <v>114</v>
      </c>
      <c r="K8" s="104"/>
      <c r="L8" s="105">
        <v>688760</v>
      </c>
      <c r="N8" s="17">
        <v>688760</v>
      </c>
    </row>
    <row r="9" spans="1:14" x14ac:dyDescent="0.25">
      <c r="A9" s="10" t="s">
        <v>24</v>
      </c>
      <c r="B9" s="19" t="s">
        <v>25</v>
      </c>
      <c r="C9" s="12" t="s">
        <v>17</v>
      </c>
      <c r="D9" s="20">
        <v>2982</v>
      </c>
      <c r="E9" s="14">
        <v>2014</v>
      </c>
      <c r="F9" s="15" t="s">
        <v>26</v>
      </c>
      <c r="G9" s="14" t="s">
        <v>79</v>
      </c>
      <c r="H9" s="14">
        <v>9008153</v>
      </c>
      <c r="I9" s="63">
        <v>43434</v>
      </c>
      <c r="J9" s="64" t="s">
        <v>114</v>
      </c>
      <c r="K9" s="86" t="s">
        <v>115</v>
      </c>
      <c r="L9" s="66">
        <v>0</v>
      </c>
      <c r="N9" s="17">
        <v>688760</v>
      </c>
    </row>
    <row r="10" spans="1:14" x14ac:dyDescent="0.25">
      <c r="A10" s="97" t="e">
        <f>+'AUTOS '!#REF!</f>
        <v>#REF!</v>
      </c>
      <c r="B10" s="106" t="e">
        <f>+'AUTOS '!#REF!</f>
        <v>#REF!</v>
      </c>
      <c r="C10" s="99" t="e">
        <f>+'AUTOS '!#REF!</f>
        <v>#REF!</v>
      </c>
      <c r="D10" s="107" t="e">
        <f>+'AUTOS '!#REF!</f>
        <v>#REF!</v>
      </c>
      <c r="E10" s="101" t="e">
        <f>+'AUTOS '!#REF!</f>
        <v>#REF!</v>
      </c>
      <c r="F10" s="102" t="e">
        <f>+'AUTOS '!#REF!</f>
        <v>#REF!</v>
      </c>
      <c r="G10" s="101" t="e">
        <f>+'AUTOS '!#REF!</f>
        <v>#REF!</v>
      </c>
      <c r="H10" s="101" t="e">
        <f>+'AUTOS '!#REF!</f>
        <v>#REF!</v>
      </c>
      <c r="I10" s="96">
        <v>43195</v>
      </c>
      <c r="J10" s="103" t="s">
        <v>114</v>
      </c>
      <c r="K10" s="104"/>
      <c r="L10" s="105">
        <v>410660</v>
      </c>
      <c r="N10" s="17">
        <v>410660</v>
      </c>
    </row>
    <row r="11" spans="1:14" x14ac:dyDescent="0.25">
      <c r="A11" s="18" t="s">
        <v>33</v>
      </c>
      <c r="B11" s="11" t="s">
        <v>34</v>
      </c>
      <c r="C11" s="12" t="s">
        <v>23</v>
      </c>
      <c r="D11" s="13">
        <v>125</v>
      </c>
      <c r="E11" s="14">
        <v>2015</v>
      </c>
      <c r="F11" s="15" t="s">
        <v>35</v>
      </c>
      <c r="G11" s="14" t="s">
        <v>79</v>
      </c>
      <c r="H11" s="14">
        <v>3417136</v>
      </c>
      <c r="I11" s="63">
        <v>43392</v>
      </c>
      <c r="J11" s="64" t="s">
        <v>114</v>
      </c>
      <c r="K11" s="86"/>
      <c r="L11" s="66">
        <v>0</v>
      </c>
      <c r="N11" s="17">
        <v>410660</v>
      </c>
    </row>
    <row r="12" spans="1:14" x14ac:dyDescent="0.25">
      <c r="A12" s="18" t="s">
        <v>33</v>
      </c>
      <c r="B12" s="11" t="s">
        <v>34</v>
      </c>
      <c r="C12" s="12" t="s">
        <v>23</v>
      </c>
      <c r="D12" s="13">
        <v>125</v>
      </c>
      <c r="E12" s="14">
        <v>2015</v>
      </c>
      <c r="F12" s="15" t="s">
        <v>36</v>
      </c>
      <c r="G12" s="14" t="s">
        <v>79</v>
      </c>
      <c r="H12" s="14">
        <v>3417136</v>
      </c>
      <c r="I12" s="63">
        <v>43392</v>
      </c>
      <c r="J12" s="64" t="s">
        <v>114</v>
      </c>
      <c r="K12" s="86"/>
      <c r="L12" s="66">
        <v>0</v>
      </c>
      <c r="N12" s="17">
        <v>410660</v>
      </c>
    </row>
    <row r="13" spans="1:14" x14ac:dyDescent="0.25">
      <c r="A13" s="18" t="s">
        <v>33</v>
      </c>
      <c r="B13" s="33" t="s">
        <v>34</v>
      </c>
      <c r="C13" s="12" t="s">
        <v>23</v>
      </c>
      <c r="D13" s="13">
        <v>125</v>
      </c>
      <c r="E13" s="14">
        <v>2015</v>
      </c>
      <c r="F13" s="15" t="s">
        <v>37</v>
      </c>
      <c r="G13" s="14" t="s">
        <v>79</v>
      </c>
      <c r="H13" s="34">
        <v>3417136</v>
      </c>
      <c r="I13" s="63">
        <v>43434</v>
      </c>
      <c r="J13" s="64" t="s">
        <v>114</v>
      </c>
      <c r="K13" s="86"/>
      <c r="L13" s="66">
        <v>0</v>
      </c>
      <c r="N13" s="17">
        <v>410660</v>
      </c>
    </row>
    <row r="14" spans="1:14" x14ac:dyDescent="0.25">
      <c r="A14" s="18" t="s">
        <v>19</v>
      </c>
      <c r="B14" s="33" t="s">
        <v>20</v>
      </c>
      <c r="C14" s="12" t="s">
        <v>21</v>
      </c>
      <c r="D14" s="13">
        <v>7636</v>
      </c>
      <c r="E14" s="14">
        <v>2008</v>
      </c>
      <c r="F14" s="15" t="s">
        <v>22</v>
      </c>
      <c r="G14" s="14" t="s">
        <v>79</v>
      </c>
      <c r="H14" s="34">
        <v>3626007</v>
      </c>
      <c r="I14" s="63">
        <v>43413</v>
      </c>
      <c r="J14" s="64" t="s">
        <v>114</v>
      </c>
      <c r="K14" s="86" t="s">
        <v>104</v>
      </c>
      <c r="L14" s="66">
        <v>0</v>
      </c>
      <c r="N14" s="17">
        <v>795710</v>
      </c>
    </row>
    <row r="15" spans="1:14" x14ac:dyDescent="0.25">
      <c r="A15" s="18" t="s">
        <v>19</v>
      </c>
      <c r="B15" s="33" t="s">
        <v>117</v>
      </c>
      <c r="C15" s="12" t="s">
        <v>21</v>
      </c>
      <c r="D15" s="13">
        <v>7636</v>
      </c>
      <c r="E15" s="14">
        <v>2015</v>
      </c>
      <c r="F15" s="15" t="s">
        <v>86</v>
      </c>
      <c r="G15" s="14" t="s">
        <v>79</v>
      </c>
      <c r="H15" s="34">
        <v>3626089</v>
      </c>
      <c r="I15" s="63">
        <v>43320</v>
      </c>
      <c r="J15" s="64" t="s">
        <v>114</v>
      </c>
      <c r="K15" s="86" t="s">
        <v>118</v>
      </c>
      <c r="L15" s="66">
        <v>0</v>
      </c>
      <c r="N15" s="17">
        <v>795710</v>
      </c>
    </row>
    <row r="16" spans="1:14" x14ac:dyDescent="0.25">
      <c r="A16" s="10" t="s">
        <v>19</v>
      </c>
      <c r="B16" s="33" t="s">
        <v>117</v>
      </c>
      <c r="C16" s="12" t="s">
        <v>21</v>
      </c>
      <c r="D16" s="13">
        <v>7636</v>
      </c>
      <c r="E16" s="14">
        <v>2014</v>
      </c>
      <c r="F16" s="15" t="s">
        <v>27</v>
      </c>
      <c r="G16" s="14" t="s">
        <v>79</v>
      </c>
      <c r="H16" s="14">
        <v>3626089</v>
      </c>
      <c r="I16" s="63">
        <v>43347</v>
      </c>
      <c r="J16" s="64" t="s">
        <v>114</v>
      </c>
      <c r="K16" s="86" t="s">
        <v>118</v>
      </c>
      <c r="L16" s="66">
        <v>0</v>
      </c>
      <c r="N16" s="17">
        <v>795710</v>
      </c>
    </row>
    <row r="17" spans="1:14" x14ac:dyDescent="0.25">
      <c r="A17" s="10" t="s">
        <v>99</v>
      </c>
      <c r="B17" s="19" t="s">
        <v>116</v>
      </c>
      <c r="C17" s="12" t="s">
        <v>21</v>
      </c>
      <c r="D17" s="13">
        <v>8270</v>
      </c>
      <c r="E17" s="14">
        <v>2015</v>
      </c>
      <c r="F17" s="15" t="s">
        <v>100</v>
      </c>
      <c r="G17" s="14" t="s">
        <v>79</v>
      </c>
      <c r="H17" s="14">
        <v>9226011</v>
      </c>
      <c r="I17" s="63">
        <v>43390</v>
      </c>
      <c r="J17" s="64" t="s">
        <v>114</v>
      </c>
      <c r="K17" s="86" t="s">
        <v>104</v>
      </c>
      <c r="L17" s="66">
        <v>0</v>
      </c>
      <c r="N17" s="17">
        <v>795710</v>
      </c>
    </row>
    <row r="18" spans="1:14" x14ac:dyDescent="0.25">
      <c r="A18" s="10"/>
      <c r="B18" s="19"/>
      <c r="C18" s="12"/>
      <c r="D18" s="13"/>
      <c r="E18" s="14"/>
      <c r="F18" s="15"/>
      <c r="G18" s="14"/>
      <c r="H18" s="14"/>
      <c r="I18" s="63"/>
      <c r="J18" s="64"/>
      <c r="K18" s="86"/>
      <c r="L18" s="94">
        <f>+SUM(L6:L17)</f>
        <v>1099420</v>
      </c>
      <c r="N18" s="17">
        <v>10155340</v>
      </c>
    </row>
    <row r="19" spans="1:14" ht="14.25" customHeight="1" x14ac:dyDescent="0.25">
      <c r="A19" s="341" t="s">
        <v>126</v>
      </c>
      <c r="B19" s="341"/>
      <c r="C19" s="341"/>
      <c r="D19" s="341"/>
      <c r="E19" s="341"/>
      <c r="F19" s="341"/>
      <c r="G19" s="341"/>
      <c r="H19" s="341"/>
      <c r="I19" s="341"/>
      <c r="J19" s="341"/>
      <c r="K19" s="341"/>
      <c r="L19" s="341"/>
      <c r="N19" s="17">
        <f>+N18-N8-N10</f>
        <v>9055920</v>
      </c>
    </row>
    <row r="20" spans="1:14" x14ac:dyDescent="0.25">
      <c r="A20" s="108"/>
      <c r="B20" s="108"/>
      <c r="C20" s="108"/>
      <c r="D20" s="108"/>
      <c r="E20" s="108"/>
      <c r="F20" s="108"/>
      <c r="G20" s="108"/>
      <c r="H20" s="108"/>
      <c r="I20" s="108"/>
      <c r="J20" s="108"/>
      <c r="K20" s="108"/>
      <c r="L20" s="108"/>
      <c r="N20" s="17">
        <f>+N19*1.05</f>
        <v>9508716</v>
      </c>
    </row>
    <row r="21" spans="1:14" x14ac:dyDescent="0.25">
      <c r="A21" s="17" t="s">
        <v>121</v>
      </c>
      <c r="B21" s="17" t="s">
        <v>120</v>
      </c>
      <c r="L21" s="95"/>
    </row>
    <row r="22" spans="1:14" x14ac:dyDescent="0.25">
      <c r="A22" s="17" t="s">
        <v>122</v>
      </c>
    </row>
    <row r="23" spans="1:14" x14ac:dyDescent="0.25">
      <c r="A23" s="17" t="s">
        <v>123</v>
      </c>
    </row>
  </sheetData>
  <mergeCells count="4">
    <mergeCell ref="A1:L1"/>
    <mergeCell ref="A2:L2"/>
    <mergeCell ref="A3:L3"/>
    <mergeCell ref="A19:L19"/>
  </mergeCells>
  <printOptions horizontalCentered="1"/>
  <pageMargins left="0.70866141732283472" right="0.70866141732283472" top="0.74803149606299213" bottom="0.74803149606299213" header="0.31496062992125984" footer="0.31496062992125984"/>
  <pageSetup scale="60" orientation="landscape"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pageSetUpPr fitToPage="1"/>
  </sheetPr>
  <dimension ref="A1:Q55"/>
  <sheetViews>
    <sheetView workbookViewId="0">
      <selection sqref="A1:J1"/>
    </sheetView>
  </sheetViews>
  <sheetFormatPr baseColWidth="10" defaultColWidth="10.6640625" defaultRowHeight="13.8" x14ac:dyDescent="0.25"/>
  <cols>
    <col min="1" max="1" width="19.44140625" style="17" customWidth="1"/>
    <col min="2" max="2" width="21.33203125" style="17" customWidth="1"/>
    <col min="3" max="3" width="17.6640625" style="17" customWidth="1"/>
    <col min="4" max="4" width="17.33203125" style="17" customWidth="1"/>
    <col min="5" max="6" width="10.6640625" style="29"/>
    <col min="7" max="7" width="16.6640625" style="17" customWidth="1"/>
    <col min="8" max="8" width="19.33203125" style="17" customWidth="1"/>
    <col min="9" max="9" width="18.6640625" style="87" customWidth="1"/>
    <col min="10" max="10" width="16.33203125" style="62" bestFit="1" customWidth="1"/>
    <col min="11" max="11" width="10.6640625" style="17"/>
    <col min="12" max="12" width="10.6640625" style="17" customWidth="1"/>
    <col min="13" max="13" width="12.109375" style="294" customWidth="1"/>
    <col min="14" max="14" width="10.6640625" style="17" customWidth="1"/>
    <col min="15" max="15" width="10.6640625" style="17"/>
    <col min="16" max="17" width="11.33203125" style="17" bestFit="1" customWidth="1"/>
    <col min="18" max="16384" width="10.6640625" style="17"/>
  </cols>
  <sheetData>
    <row r="1" spans="1:17" s="4" customFormat="1" x14ac:dyDescent="0.25">
      <c r="A1" s="340" t="s">
        <v>1</v>
      </c>
      <c r="B1" s="340"/>
      <c r="C1" s="340"/>
      <c r="D1" s="340"/>
      <c r="E1" s="340"/>
      <c r="F1" s="340"/>
      <c r="G1" s="340"/>
      <c r="H1" s="340"/>
      <c r="I1" s="340"/>
      <c r="J1" s="340"/>
      <c r="M1" s="292"/>
    </row>
    <row r="2" spans="1:17" s="4" customFormat="1" x14ac:dyDescent="0.25">
      <c r="A2" s="340" t="s">
        <v>727</v>
      </c>
      <c r="B2" s="340"/>
      <c r="C2" s="340"/>
      <c r="D2" s="340"/>
      <c r="E2" s="340"/>
      <c r="F2" s="340"/>
      <c r="G2" s="340"/>
      <c r="H2" s="340"/>
      <c r="I2" s="340"/>
      <c r="J2" s="340"/>
      <c r="M2" s="292"/>
    </row>
    <row r="3" spans="1:17" s="4" customFormat="1" ht="15.6" x14ac:dyDescent="0.3">
      <c r="A3" s="339" t="s">
        <v>3</v>
      </c>
      <c r="B3" s="339"/>
      <c r="C3" s="339"/>
      <c r="D3" s="339"/>
      <c r="E3" s="339"/>
      <c r="F3" s="339"/>
      <c r="G3" s="339"/>
      <c r="H3" s="339"/>
      <c r="I3" s="339"/>
      <c r="J3" s="339"/>
      <c r="M3" s="292"/>
    </row>
    <row r="4" spans="1:17" s="4" customFormat="1" ht="14.4" thickBot="1" x14ac:dyDescent="0.3">
      <c r="A4" s="6"/>
      <c r="E4" s="3"/>
      <c r="F4" s="3"/>
      <c r="I4" s="84"/>
      <c r="J4" s="31"/>
      <c r="M4" s="292"/>
    </row>
    <row r="5" spans="1:17" s="9" customFormat="1" ht="41.4" x14ac:dyDescent="0.25">
      <c r="A5" s="7" t="s">
        <v>4</v>
      </c>
      <c r="B5" s="8" t="s">
        <v>5</v>
      </c>
      <c r="C5" s="8" t="s">
        <v>6</v>
      </c>
      <c r="D5" s="8" t="s">
        <v>7</v>
      </c>
      <c r="E5" s="8" t="s">
        <v>8</v>
      </c>
      <c r="F5" s="8" t="s">
        <v>9</v>
      </c>
      <c r="G5" s="8" t="s">
        <v>78</v>
      </c>
      <c r="H5" s="8" t="s">
        <v>81</v>
      </c>
      <c r="I5" s="83" t="s">
        <v>1107</v>
      </c>
      <c r="J5" s="65" t="s">
        <v>82</v>
      </c>
      <c r="M5" s="293"/>
    </row>
    <row r="6" spans="1:17" x14ac:dyDescent="0.25">
      <c r="A6" s="18" t="str">
        <f>+'AUTOS '!A6</f>
        <v>TOYOTA</v>
      </c>
      <c r="B6" s="11" t="str">
        <f>+'AUTOS '!B6</f>
        <v>PRADO LC 90 SUMO 2.700cc 3 PUERTAS</v>
      </c>
      <c r="C6" s="11" t="str">
        <f>+'AUTOS '!C6</f>
        <v>CAMIONETA</v>
      </c>
      <c r="D6" s="11">
        <f>+'AUTOS '!D6</f>
        <v>2700</v>
      </c>
      <c r="E6" s="11">
        <f>+'AUTOS '!E6</f>
        <v>2008</v>
      </c>
      <c r="F6" s="11" t="str">
        <f>+'AUTOS '!F6</f>
        <v>OIK062</v>
      </c>
      <c r="G6" s="11" t="str">
        <f>+'AUTOS '!H6</f>
        <v>VILLETA</v>
      </c>
      <c r="H6" s="63">
        <f>+'AUTOS '!N6</f>
        <v>46370</v>
      </c>
      <c r="I6" s="85" t="s">
        <v>1108</v>
      </c>
      <c r="J6" s="66">
        <v>1274000</v>
      </c>
      <c r="L6" s="113">
        <f>+'AUTOS '!O6</f>
        <v>232</v>
      </c>
      <c r="O6" s="17" t="str">
        <f t="shared" ref="O6" si="0">+C6&amp;" "&amp;A6&amp;" "&amp;F6</f>
        <v>CAMIONETA TOYOTA OIK062</v>
      </c>
      <c r="P6" s="152"/>
      <c r="Q6" s="152"/>
    </row>
    <row r="7" spans="1:17" x14ac:dyDescent="0.25">
      <c r="A7" s="18" t="str">
        <f>+'AUTOS '!A7</f>
        <v xml:space="preserve">TOYOTA </v>
      </c>
      <c r="B7" s="11" t="str">
        <f>+'AUTOS '!B7</f>
        <v>PRADO 2982 CC</v>
      </c>
      <c r="C7" s="11" t="str">
        <f>+'AUTOS '!C7</f>
        <v xml:space="preserve">CAMPERO </v>
      </c>
      <c r="D7" s="11">
        <f>+'AUTOS '!D7</f>
        <v>2982</v>
      </c>
      <c r="E7" s="11">
        <f>+'AUTOS '!E7</f>
        <v>2013</v>
      </c>
      <c r="F7" s="11" t="str">
        <f>+'AUTOS '!F7</f>
        <v>OSD459</v>
      </c>
      <c r="G7" s="11" t="str">
        <f>+'AUTOS '!H7</f>
        <v>VILLETA</v>
      </c>
      <c r="H7" s="63">
        <f>+'AUTOS '!N7</f>
        <v>46479</v>
      </c>
      <c r="I7" s="85" t="s">
        <v>1108</v>
      </c>
      <c r="J7" s="66">
        <v>1274000</v>
      </c>
      <c r="L7" s="113">
        <f>+'AUTOS '!O7</f>
        <v>232</v>
      </c>
      <c r="O7" s="17" t="str">
        <f t="shared" ref="O7:O48" si="1">+C7&amp;" "&amp;A7&amp;" "&amp;F7</f>
        <v>CAMPERO  TOYOTA  OSD459</v>
      </c>
      <c r="P7" s="152"/>
      <c r="Q7" s="152"/>
    </row>
    <row r="8" spans="1:17" x14ac:dyDescent="0.25">
      <c r="A8" s="18" t="str">
        <f>+'AUTOS '!A8</f>
        <v>TOYOTA</v>
      </c>
      <c r="B8" s="11" t="str">
        <f>+'AUTOS '!B8</f>
        <v>HILUX</v>
      </c>
      <c r="C8" s="11" t="str">
        <f>+'AUTOS '!C8</f>
        <v>PICKUP</v>
      </c>
      <c r="D8" s="11">
        <f>+'AUTOS '!D8</f>
        <v>2494</v>
      </c>
      <c r="E8" s="11">
        <f>+'AUTOS '!E8</f>
        <v>2015</v>
      </c>
      <c r="F8" s="11" t="str">
        <f>+'AUTOS '!F8</f>
        <v>OIK084</v>
      </c>
      <c r="G8" s="11" t="str">
        <f>+'AUTOS '!H8</f>
        <v>VILLETA</v>
      </c>
      <c r="H8" s="63">
        <f>+'AUTOS '!N8</f>
        <v>46424</v>
      </c>
      <c r="I8" s="85" t="s">
        <v>1108</v>
      </c>
      <c r="J8" s="66">
        <v>1121400</v>
      </c>
      <c r="L8" s="113">
        <f>+'AUTOS '!O8</f>
        <v>222</v>
      </c>
      <c r="O8" s="17" t="str">
        <f t="shared" si="1"/>
        <v>PICKUP TOYOTA OIK084</v>
      </c>
      <c r="P8" s="152"/>
      <c r="Q8" s="152"/>
    </row>
    <row r="9" spans="1:17" x14ac:dyDescent="0.25">
      <c r="A9" s="18" t="str">
        <f>+'AUTOS '!A9</f>
        <v xml:space="preserve">DAIHATSU </v>
      </c>
      <c r="B9" s="11" t="str">
        <f>+'AUTOS '!B9</f>
        <v>F 20</v>
      </c>
      <c r="C9" s="11" t="str">
        <f>+'AUTOS '!C9</f>
        <v xml:space="preserve">CAMPERO </v>
      </c>
      <c r="D9" s="11">
        <f>+'AUTOS '!D9</f>
        <v>1600</v>
      </c>
      <c r="E9" s="11">
        <f>+'AUTOS '!E9</f>
        <v>1983</v>
      </c>
      <c r="F9" s="11" t="str">
        <f>+'AUTOS '!F9</f>
        <v>OIJ012</v>
      </c>
      <c r="G9" s="11" t="str">
        <f>+'AUTOS '!H9</f>
        <v>VILLETA</v>
      </c>
      <c r="H9" s="63">
        <f>+'AUTOS '!N9</f>
        <v>46483</v>
      </c>
      <c r="I9" s="85" t="s">
        <v>1108</v>
      </c>
      <c r="J9" s="66">
        <v>1121400</v>
      </c>
      <c r="L9" s="113">
        <f>+'AUTOS '!O9</f>
        <v>222</v>
      </c>
      <c r="O9" s="17" t="str">
        <f t="shared" si="1"/>
        <v>CAMPERO  DAIHATSU  OIJ012</v>
      </c>
      <c r="P9" s="152"/>
      <c r="Q9" s="152"/>
    </row>
    <row r="10" spans="1:17" x14ac:dyDescent="0.25">
      <c r="A10" s="18" t="str">
        <f>+'AUTOS '!A10</f>
        <v>CHEVROLET</v>
      </c>
      <c r="B10" s="11" t="str">
        <f>+'AUTOS '!B10</f>
        <v xml:space="preserve">COLORADO </v>
      </c>
      <c r="C10" s="11" t="str">
        <f>+'AUTOS '!C10</f>
        <v>CAMIONETA</v>
      </c>
      <c r="D10" s="11">
        <f>+'AUTOS '!D10</f>
        <v>2776</v>
      </c>
      <c r="E10" s="11">
        <f>+'AUTOS '!E10</f>
        <v>2023</v>
      </c>
      <c r="F10" s="11" t="str">
        <f>+'AUTOS '!F10</f>
        <v>KPP767</v>
      </c>
      <c r="G10" s="11" t="str">
        <f>+'AUTOS '!H10</f>
        <v>VILLETA</v>
      </c>
      <c r="H10" s="63">
        <f>+'AUTOS '!N10</f>
        <v>46503</v>
      </c>
      <c r="I10" s="85" t="s">
        <v>1108</v>
      </c>
      <c r="J10" s="66">
        <v>1110300</v>
      </c>
      <c r="L10" s="113">
        <f>+'AUTOS '!O10</f>
        <v>231</v>
      </c>
      <c r="O10" s="17" t="str">
        <f t="shared" ref="O10" si="2">+C10&amp;" "&amp;A10&amp;" "&amp;F10</f>
        <v>CAMIONETA CHEVROLET KPP767</v>
      </c>
      <c r="P10" s="152"/>
      <c r="Q10" s="152"/>
    </row>
    <row r="11" spans="1:17" x14ac:dyDescent="0.25">
      <c r="A11" s="18" t="str">
        <f>+'AUTOS '!A11</f>
        <v>FORD</v>
      </c>
      <c r="B11" s="11" t="str">
        <f>+'AUTOS '!B11</f>
        <v>F-350 5800cc 4X2</v>
      </c>
      <c r="C11" s="11" t="str">
        <f>+'AUTOS '!C11</f>
        <v>CAMION</v>
      </c>
      <c r="D11" s="11">
        <f>+'AUTOS '!D11</f>
        <v>5700</v>
      </c>
      <c r="E11" s="11">
        <f>+'AUTOS '!E11</f>
        <v>1995</v>
      </c>
      <c r="F11" s="11" t="str">
        <f>+'AUTOS '!F11</f>
        <v>OIK017</v>
      </c>
      <c r="G11" s="11" t="str">
        <f>+'AUTOS '!H11</f>
        <v>VILLETA</v>
      </c>
      <c r="H11" s="63">
        <f>+'AUTOS '!N11</f>
        <v>46487</v>
      </c>
      <c r="I11" s="85" t="s">
        <v>1108</v>
      </c>
      <c r="J11" s="66">
        <v>1510600</v>
      </c>
      <c r="L11" s="113">
        <f>+'AUTOS '!O11</f>
        <v>430</v>
      </c>
      <c r="O11" s="17" t="str">
        <f t="shared" si="1"/>
        <v>CAMION FORD OIK017</v>
      </c>
      <c r="P11" s="152"/>
      <c r="Q11" s="152"/>
    </row>
    <row r="12" spans="1:17" x14ac:dyDescent="0.25">
      <c r="A12" s="18" t="str">
        <f>+'AUTOS '!A12</f>
        <v>INTERNATIONAL</v>
      </c>
      <c r="B12" s="11" t="str">
        <f>+'AUTOS '!B12</f>
        <v>7300 152  MT 6400</v>
      </c>
      <c r="C12" s="11" t="str">
        <f>+'AUTOS '!C12</f>
        <v xml:space="preserve">VOLQUETA </v>
      </c>
      <c r="D12" s="11">
        <f>+'AUTOS '!D12</f>
        <v>6400</v>
      </c>
      <c r="E12" s="11">
        <f>+'AUTOS '!E12</f>
        <v>2011</v>
      </c>
      <c r="F12" s="11" t="str">
        <f>+'AUTOS '!F12</f>
        <v>SVM118</v>
      </c>
      <c r="G12" s="11">
        <f>+'AUTOS '!H12</f>
        <v>0</v>
      </c>
      <c r="H12" s="63">
        <f>+'AUTOS '!N12</f>
        <v>46603</v>
      </c>
      <c r="I12" s="85" t="s">
        <v>1109</v>
      </c>
      <c r="J12" s="66" t="s">
        <v>724</v>
      </c>
      <c r="L12" s="113">
        <f>+'AUTOS '!O12</f>
        <v>320</v>
      </c>
      <c r="O12" s="17" t="str">
        <f t="shared" si="1"/>
        <v>VOLQUETA  INTERNATIONAL SVM118</v>
      </c>
      <c r="P12" s="152"/>
      <c r="Q12" s="152"/>
    </row>
    <row r="13" spans="1:17" x14ac:dyDescent="0.25">
      <c r="A13" s="18" t="str">
        <f>+'AUTOS '!A13</f>
        <v>CHEVROLET</v>
      </c>
      <c r="B13" s="11" t="str">
        <f>+'AUTOS '!B13</f>
        <v>FVR 700P</v>
      </c>
      <c r="C13" s="11" t="str">
        <f>+'AUTOS '!C13</f>
        <v xml:space="preserve">VOLQUETA </v>
      </c>
      <c r="D13" s="11">
        <f>+'AUTOS '!D13</f>
        <v>7790</v>
      </c>
      <c r="E13" s="11">
        <f>+'AUTOS '!E13</f>
        <v>2015</v>
      </c>
      <c r="F13" s="11" t="str">
        <f>+'AUTOS '!F13</f>
        <v>ODR626</v>
      </c>
      <c r="G13" s="11" t="str">
        <f>+'AUTOS '!H13</f>
        <v>VILLETA</v>
      </c>
      <c r="H13" s="63">
        <f>+'AUTOS '!N13</f>
        <v>46350</v>
      </c>
      <c r="I13" s="85" t="s">
        <v>1108</v>
      </c>
      <c r="J13" s="66">
        <v>1282800</v>
      </c>
      <c r="L13" s="113">
        <f>+'AUTOS '!O13</f>
        <v>320</v>
      </c>
      <c r="O13" s="17" t="str">
        <f t="shared" si="1"/>
        <v>VOLQUETA  CHEVROLET ODR626</v>
      </c>
      <c r="P13" s="152"/>
      <c r="Q13" s="152"/>
    </row>
    <row r="14" spans="1:17" x14ac:dyDescent="0.25">
      <c r="A14" s="18" t="str">
        <f>+'AUTOS '!A14</f>
        <v>CHEVROLET</v>
      </c>
      <c r="B14" s="11" t="str">
        <f>+'AUTOS '!B14</f>
        <v>FVR 700P</v>
      </c>
      <c r="C14" s="11" t="str">
        <f>+'AUTOS '!C14</f>
        <v xml:space="preserve">VOLQUETA </v>
      </c>
      <c r="D14" s="11">
        <f>+'AUTOS '!D14</f>
        <v>7790</v>
      </c>
      <c r="E14" s="11">
        <f>+'AUTOS '!E14</f>
        <v>2015</v>
      </c>
      <c r="F14" s="11" t="str">
        <f>+'AUTOS '!F14</f>
        <v>ODR627</v>
      </c>
      <c r="G14" s="11" t="str">
        <f>+'AUTOS '!H14</f>
        <v>VILLETA</v>
      </c>
      <c r="H14" s="63">
        <f>+'AUTOS '!N14</f>
        <v>46350</v>
      </c>
      <c r="I14" s="85" t="s">
        <v>1108</v>
      </c>
      <c r="J14" s="66">
        <v>1282800</v>
      </c>
      <c r="L14" s="113">
        <f>+'AUTOS '!O14</f>
        <v>320</v>
      </c>
      <c r="O14" s="17" t="str">
        <f t="shared" ref="O14" si="3">+C14&amp;" "&amp;A14&amp;" "&amp;F14</f>
        <v>VOLQUETA  CHEVROLET ODR627</v>
      </c>
      <c r="P14" s="152"/>
      <c r="Q14" s="152"/>
    </row>
    <row r="15" spans="1:17" x14ac:dyDescent="0.25">
      <c r="A15" s="18" t="str">
        <f>+'AUTOS '!A15</f>
        <v>CHEVROLET</v>
      </c>
      <c r="B15" s="11" t="str">
        <f>+'AUTOS '!B15</f>
        <v>FVR 700P</v>
      </c>
      <c r="C15" s="11" t="str">
        <f>+'AUTOS '!C15</f>
        <v xml:space="preserve">VOLQUETA </v>
      </c>
      <c r="D15" s="11">
        <f>+'AUTOS '!D15</f>
        <v>7790</v>
      </c>
      <c r="E15" s="11">
        <f>+'AUTOS '!E15</f>
        <v>2015</v>
      </c>
      <c r="F15" s="11" t="str">
        <f>+'AUTOS '!F15</f>
        <v>ODR628</v>
      </c>
      <c r="G15" s="11" t="str">
        <f>+'AUTOS '!H15</f>
        <v>VILLETA</v>
      </c>
      <c r="H15" s="63">
        <f>+'AUTOS '!N15</f>
        <v>46350</v>
      </c>
      <c r="I15" s="85" t="s">
        <v>1108</v>
      </c>
      <c r="J15" s="66">
        <v>1282800</v>
      </c>
      <c r="L15" s="113">
        <f>+'AUTOS '!O15</f>
        <v>320</v>
      </c>
      <c r="O15" s="17" t="str">
        <f t="shared" si="1"/>
        <v>VOLQUETA  CHEVROLET ODR628</v>
      </c>
      <c r="P15" s="152"/>
      <c r="Q15" s="152"/>
    </row>
    <row r="16" spans="1:17" x14ac:dyDescent="0.25">
      <c r="A16" s="18" t="str">
        <f>+'AUTOS '!A16</f>
        <v>CHEVROLET</v>
      </c>
      <c r="B16" s="11" t="str">
        <f>+'AUTOS '!B16</f>
        <v>FVR 700P</v>
      </c>
      <c r="C16" s="11" t="str">
        <f>+'AUTOS '!C16</f>
        <v xml:space="preserve">VOLQUETA </v>
      </c>
      <c r="D16" s="11">
        <f>+'AUTOS '!D16</f>
        <v>7790</v>
      </c>
      <c r="E16" s="11">
        <f>+'AUTOS '!E16</f>
        <v>2015</v>
      </c>
      <c r="F16" s="11" t="str">
        <f>+'AUTOS '!F16</f>
        <v>ODR630</v>
      </c>
      <c r="G16" s="11" t="str">
        <f>+'AUTOS '!H16</f>
        <v>VILLETA</v>
      </c>
      <c r="H16" s="63">
        <f>+'AUTOS '!N16</f>
        <v>46350</v>
      </c>
      <c r="I16" s="85" t="s">
        <v>1108</v>
      </c>
      <c r="J16" s="66">
        <v>1282800</v>
      </c>
      <c r="L16" s="113">
        <f>+'AUTOS '!O16</f>
        <v>320</v>
      </c>
      <c r="O16" s="17" t="str">
        <f t="shared" ref="O16" si="4">+C16&amp;" "&amp;A16&amp;" "&amp;F16</f>
        <v>VOLQUETA  CHEVROLET ODR630</v>
      </c>
      <c r="P16" s="152"/>
      <c r="Q16" s="152"/>
    </row>
    <row r="17" spans="1:17" x14ac:dyDescent="0.25">
      <c r="A17" s="18" t="str">
        <f>+'AUTOS '!A17</f>
        <v>CHEVROLET</v>
      </c>
      <c r="B17" s="11" t="str">
        <f>+'AUTOS '!B17</f>
        <v>FVR 700P</v>
      </c>
      <c r="C17" s="11" t="str">
        <f>+'AUTOS '!C17</f>
        <v xml:space="preserve">VOLQUETA </v>
      </c>
      <c r="D17" s="11">
        <f>+'AUTOS '!D17</f>
        <v>7790</v>
      </c>
      <c r="E17" s="11">
        <f>+'AUTOS '!E17</f>
        <v>2015</v>
      </c>
      <c r="F17" s="11" t="str">
        <f>+'AUTOS '!F17</f>
        <v>ODR631</v>
      </c>
      <c r="G17" s="11" t="str">
        <f>+'AUTOS '!H17</f>
        <v>VILLETA</v>
      </c>
      <c r="H17" s="63">
        <f>+'AUTOS '!N17</f>
        <v>46358</v>
      </c>
      <c r="I17" s="85" t="s">
        <v>1108</v>
      </c>
      <c r="J17" s="66">
        <v>1282800</v>
      </c>
      <c r="L17" s="113">
        <f>+'AUTOS '!O17</f>
        <v>320</v>
      </c>
      <c r="O17" s="17" t="str">
        <f t="shared" ref="O17" si="5">+C17&amp;" "&amp;A17&amp;" "&amp;F17</f>
        <v>VOLQUETA  CHEVROLET ODR631</v>
      </c>
      <c r="P17" s="152"/>
      <c r="Q17" s="152"/>
    </row>
    <row r="18" spans="1:17" x14ac:dyDescent="0.25">
      <c r="A18" s="18" t="str">
        <f>+'AUTOS '!A18</f>
        <v>CHEVROLET</v>
      </c>
      <c r="B18" s="11" t="str">
        <f>+'AUTOS '!B18</f>
        <v>FVR 700P</v>
      </c>
      <c r="C18" s="11" t="str">
        <f>+'AUTOS '!C18</f>
        <v xml:space="preserve">VOLQUETA </v>
      </c>
      <c r="D18" s="11">
        <f>+'AUTOS '!D18</f>
        <v>7790</v>
      </c>
      <c r="E18" s="11">
        <f>+'AUTOS '!E18</f>
        <v>2015</v>
      </c>
      <c r="F18" s="11" t="str">
        <f>+'AUTOS '!F18</f>
        <v>ODR633</v>
      </c>
      <c r="G18" s="11" t="str">
        <f>+'AUTOS '!H18</f>
        <v>VILLETA</v>
      </c>
      <c r="H18" s="63">
        <f>+'AUTOS '!N18</f>
        <v>46350</v>
      </c>
      <c r="I18" s="85" t="s">
        <v>1108</v>
      </c>
      <c r="J18" s="66">
        <v>1282800</v>
      </c>
      <c r="L18" s="113">
        <f>+'AUTOS '!O18</f>
        <v>320</v>
      </c>
      <c r="O18" s="17" t="str">
        <f t="shared" ref="O18" si="6">+C18&amp;" "&amp;A18&amp;" "&amp;F18</f>
        <v>VOLQUETA  CHEVROLET ODR633</v>
      </c>
      <c r="P18" s="152"/>
      <c r="Q18" s="152"/>
    </row>
    <row r="19" spans="1:17" x14ac:dyDescent="0.25">
      <c r="A19" s="18" t="str">
        <f>+'AUTOS '!A19</f>
        <v>CHEVROLET</v>
      </c>
      <c r="B19" s="11" t="str">
        <f>+'AUTOS '!B19</f>
        <v>FVR 700P</v>
      </c>
      <c r="C19" s="11" t="str">
        <f>+'AUTOS '!C19</f>
        <v xml:space="preserve">VOLQUETA </v>
      </c>
      <c r="D19" s="11">
        <f>+'AUTOS '!D19</f>
        <v>7790</v>
      </c>
      <c r="E19" s="11">
        <f>+'AUTOS '!E19</f>
        <v>2015</v>
      </c>
      <c r="F19" s="11" t="str">
        <f>+'AUTOS '!F19</f>
        <v>ODR634</v>
      </c>
      <c r="G19" s="11" t="str">
        <f>+'AUTOS '!H19</f>
        <v>VILLETA</v>
      </c>
      <c r="H19" s="63">
        <f>+'AUTOS '!N19</f>
        <v>46350</v>
      </c>
      <c r="I19" s="85" t="s">
        <v>1108</v>
      </c>
      <c r="J19" s="66">
        <v>1282800</v>
      </c>
      <c r="L19" s="113">
        <f>+'AUTOS '!O19</f>
        <v>320</v>
      </c>
      <c r="O19" s="17" t="str">
        <f t="shared" ref="O19" si="7">+C19&amp;" "&amp;A19&amp;" "&amp;F19</f>
        <v>VOLQUETA  CHEVROLET ODR634</v>
      </c>
      <c r="P19" s="152"/>
      <c r="Q19" s="152"/>
    </row>
    <row r="20" spans="1:17" x14ac:dyDescent="0.25">
      <c r="A20" s="18" t="str">
        <f>+'AUTOS '!A20</f>
        <v>CHEVROLET</v>
      </c>
      <c r="B20" s="11" t="str">
        <f>+'AUTOS '!B20</f>
        <v>FVR 700P</v>
      </c>
      <c r="C20" s="11" t="str">
        <f>+'AUTOS '!C20</f>
        <v xml:space="preserve">VOLQUETA </v>
      </c>
      <c r="D20" s="11">
        <f>+'AUTOS '!D20</f>
        <v>7790</v>
      </c>
      <c r="E20" s="11">
        <f>+'AUTOS '!E20</f>
        <v>2015</v>
      </c>
      <c r="F20" s="11" t="str">
        <f>+'AUTOS '!F20</f>
        <v>ODR635</v>
      </c>
      <c r="G20" s="11" t="str">
        <f>+'AUTOS '!H20</f>
        <v>VILLETA</v>
      </c>
      <c r="H20" s="63">
        <f>+'AUTOS '!N20</f>
        <v>46350</v>
      </c>
      <c r="I20" s="85" t="s">
        <v>1108</v>
      </c>
      <c r="J20" s="66">
        <v>1282800</v>
      </c>
      <c r="L20" s="113">
        <f>+'AUTOS '!O20</f>
        <v>320</v>
      </c>
      <c r="O20" s="17" t="str">
        <f t="shared" ref="O20" si="8">+C20&amp;" "&amp;A20&amp;" "&amp;F20</f>
        <v>VOLQUETA  CHEVROLET ODR635</v>
      </c>
      <c r="P20" s="152"/>
      <c r="Q20" s="152"/>
    </row>
    <row r="21" spans="1:17" x14ac:dyDescent="0.25">
      <c r="A21" s="18" t="str">
        <f>+'AUTOS '!A21</f>
        <v>HINO</v>
      </c>
      <c r="B21" s="11" t="str">
        <f>+'AUTOS '!B21</f>
        <v xml:space="preserve">FC 9J </v>
      </c>
      <c r="C21" s="11" t="str">
        <f>+'AUTOS '!C21</f>
        <v>BUSETON</v>
      </c>
      <c r="D21" s="11">
        <f>+'AUTOS '!D21</f>
        <v>5123</v>
      </c>
      <c r="E21" s="11">
        <f>+'AUTOS '!E21</f>
        <v>2016</v>
      </c>
      <c r="F21" s="11" t="str">
        <f>+'AUTOS '!F21</f>
        <v>OJZ514</v>
      </c>
      <c r="G21" s="11" t="str">
        <f>+'AUTOS '!H21</f>
        <v>VILLETA</v>
      </c>
      <c r="H21" s="63">
        <f>+'AUTOS '!N21</f>
        <v>46342</v>
      </c>
      <c r="I21" s="85" t="s">
        <v>1108</v>
      </c>
      <c r="J21" s="66">
        <v>1510600</v>
      </c>
      <c r="L21" s="113">
        <f>+'AUTOS '!O21</f>
        <v>430</v>
      </c>
      <c r="O21" s="17" t="str">
        <f t="shared" si="1"/>
        <v>BUSETON HINO OJZ514</v>
      </c>
      <c r="P21" s="152"/>
      <c r="Q21" s="152"/>
    </row>
    <row r="22" spans="1:17" x14ac:dyDescent="0.25">
      <c r="A22" s="18" t="str">
        <f>+'AUTOS '!A22</f>
        <v>CHEVROLET</v>
      </c>
      <c r="B22" s="11" t="str">
        <f>+'AUTOS '!B22</f>
        <v>CHR 72</v>
      </c>
      <c r="C22" s="11" t="str">
        <f>+'AUTOS '!C22</f>
        <v>BUS 35 PASAJ</v>
      </c>
      <c r="D22" s="11">
        <f>+'AUTOS '!D22</f>
        <v>7127</v>
      </c>
      <c r="E22" s="11">
        <f>+'AUTOS '!E22</f>
        <v>2012</v>
      </c>
      <c r="F22" s="11" t="str">
        <f>+'AUTOS '!F22</f>
        <v>OIK078</v>
      </c>
      <c r="G22" s="11" t="str">
        <f>+'AUTOS '!H22</f>
        <v>VILLETA</v>
      </c>
      <c r="H22" s="63">
        <f>+'AUTOS '!N22</f>
        <v>46774</v>
      </c>
      <c r="I22" s="85" t="s">
        <v>1109</v>
      </c>
      <c r="J22" s="66" t="s">
        <v>724</v>
      </c>
      <c r="L22" s="113">
        <f>+'AUTOS '!O22</f>
        <v>430</v>
      </c>
      <c r="O22" s="17" t="str">
        <f t="shared" ref="O22:O43" si="9">+C22&amp;" "&amp;A22&amp;" "&amp;F22</f>
        <v>BUS 35 PASAJ CHEVROLET OIK078</v>
      </c>
      <c r="P22" s="152"/>
      <c r="Q22" s="152"/>
    </row>
    <row r="23" spans="1:17" x14ac:dyDescent="0.25">
      <c r="A23" s="18" t="str">
        <f>+'AUTOS '!A23</f>
        <v xml:space="preserve">YAMAHA </v>
      </c>
      <c r="B23" s="11" t="str">
        <f>+'AUTOS '!B23</f>
        <v>XTZ125</v>
      </c>
      <c r="C23" s="11" t="str">
        <f>+'AUTOS '!C23</f>
        <v xml:space="preserve">MOTOCICLETA </v>
      </c>
      <c r="D23" s="11">
        <f>+'AUTOS '!D23</f>
        <v>125</v>
      </c>
      <c r="E23" s="11">
        <f>+'AUTOS '!E23</f>
        <v>2011</v>
      </c>
      <c r="F23" s="11" t="str">
        <f>+'AUTOS '!F23</f>
        <v>LKW02C</v>
      </c>
      <c r="G23" s="11" t="str">
        <f>+'AUTOS '!H23</f>
        <v>VILLETA</v>
      </c>
      <c r="H23" s="63">
        <f>+'AUTOS '!N23</f>
        <v>46443</v>
      </c>
      <c r="I23" s="85" t="s">
        <v>1108</v>
      </c>
      <c r="J23" s="66">
        <v>343300</v>
      </c>
      <c r="L23" s="113">
        <f>+'AUTOS '!O23</f>
        <v>120</v>
      </c>
      <c r="O23" s="17" t="str">
        <f t="shared" si="9"/>
        <v>MOTOCICLETA  YAMAHA  LKW02C</v>
      </c>
      <c r="P23" s="152"/>
      <c r="Q23" s="152"/>
    </row>
    <row r="24" spans="1:17" x14ac:dyDescent="0.25">
      <c r="A24" s="18" t="str">
        <f>+'AUTOS '!A24</f>
        <v>HONDA</v>
      </c>
      <c r="B24" s="11" t="str">
        <f>+'AUTOS '!B24</f>
        <v>XR 125L MT 125CC</v>
      </c>
      <c r="C24" s="11" t="str">
        <f>+'AUTOS '!C24</f>
        <v xml:space="preserve">MOTOCICLETA </v>
      </c>
      <c r="D24" s="11">
        <f>+'AUTOS '!D24</f>
        <v>125</v>
      </c>
      <c r="E24" s="11">
        <f>+'AUTOS '!E24</f>
        <v>2011</v>
      </c>
      <c r="F24" s="11" t="str">
        <f>+'AUTOS '!F24</f>
        <v>LUE31C</v>
      </c>
      <c r="G24" s="11" t="str">
        <f>+'AUTOS '!H24</f>
        <v>VILLETA</v>
      </c>
      <c r="H24" s="63">
        <f>+'AUTOS '!N24</f>
        <v>46270</v>
      </c>
      <c r="I24" s="85" t="s">
        <v>1108</v>
      </c>
      <c r="J24" s="66">
        <v>343300</v>
      </c>
      <c r="L24" s="113">
        <f>+'AUTOS '!O24</f>
        <v>120</v>
      </c>
      <c r="O24" s="17" t="str">
        <f t="shared" si="9"/>
        <v>MOTOCICLETA  HONDA LUE31C</v>
      </c>
      <c r="P24" s="152"/>
      <c r="Q24" s="152"/>
    </row>
    <row r="25" spans="1:17" x14ac:dyDescent="0.25">
      <c r="A25" s="18" t="str">
        <f>+'AUTOS '!A25</f>
        <v>HONDA</v>
      </c>
      <c r="B25" s="11" t="str">
        <f>+'AUTOS '!B25</f>
        <v>XR 125L MT 125CC</v>
      </c>
      <c r="C25" s="11" t="str">
        <f>+'AUTOS '!C25</f>
        <v xml:space="preserve">MOTOCICLETA </v>
      </c>
      <c r="D25" s="11">
        <f>+'AUTOS '!D25</f>
        <v>125</v>
      </c>
      <c r="E25" s="11">
        <f>+'AUTOS '!E25</f>
        <v>2011</v>
      </c>
      <c r="F25" s="11" t="str">
        <f>+'AUTOS '!F25</f>
        <v>LUE32C</v>
      </c>
      <c r="G25" s="11" t="str">
        <f>+'AUTOS '!H25</f>
        <v>VILLETA</v>
      </c>
      <c r="H25" s="63">
        <f>+'AUTOS '!N25</f>
        <v>46270</v>
      </c>
      <c r="I25" s="85" t="s">
        <v>1108</v>
      </c>
      <c r="J25" s="66">
        <v>343300</v>
      </c>
      <c r="L25" s="113">
        <f>+'AUTOS '!O25</f>
        <v>120</v>
      </c>
      <c r="O25" s="17" t="str">
        <f t="shared" si="9"/>
        <v>MOTOCICLETA  HONDA LUE32C</v>
      </c>
      <c r="P25" s="152"/>
      <c r="Q25" s="152"/>
    </row>
    <row r="26" spans="1:17" x14ac:dyDescent="0.25">
      <c r="A26" s="18" t="str">
        <f>+'AUTOS '!A26</f>
        <v>HONDA</v>
      </c>
      <c r="B26" s="11" t="str">
        <f>+'AUTOS '!B26</f>
        <v>XR 125L MT 125CC</v>
      </c>
      <c r="C26" s="11" t="str">
        <f>+'AUTOS '!C26</f>
        <v xml:space="preserve">MOTOCICLETA </v>
      </c>
      <c r="D26" s="11">
        <f>+'AUTOS '!D26</f>
        <v>125</v>
      </c>
      <c r="E26" s="11">
        <f>+'AUTOS '!E26</f>
        <v>2011</v>
      </c>
      <c r="F26" s="11" t="str">
        <f>+'AUTOS '!F26</f>
        <v>LUE33C</v>
      </c>
      <c r="G26" s="11" t="str">
        <f>+'AUTOS '!H26</f>
        <v>VILLETA</v>
      </c>
      <c r="H26" s="63">
        <f>+'AUTOS '!N26</f>
        <v>46270</v>
      </c>
      <c r="I26" s="85" t="s">
        <v>1108</v>
      </c>
      <c r="J26" s="66">
        <v>343300</v>
      </c>
      <c r="L26" s="113">
        <f>+'AUTOS '!O26</f>
        <v>120</v>
      </c>
      <c r="O26" s="17" t="str">
        <f t="shared" si="9"/>
        <v>MOTOCICLETA  HONDA LUE33C</v>
      </c>
      <c r="P26" s="152"/>
      <c r="Q26" s="152"/>
    </row>
    <row r="27" spans="1:17" x14ac:dyDescent="0.25">
      <c r="A27" s="18" t="str">
        <f>+'AUTOS '!A27</f>
        <v>HONDA</v>
      </c>
      <c r="B27" s="11" t="str">
        <f>+'AUTOS '!B27</f>
        <v>XR 125L MT 125CC</v>
      </c>
      <c r="C27" s="11" t="str">
        <f>+'AUTOS '!C27</f>
        <v xml:space="preserve">MOTOCICLETA </v>
      </c>
      <c r="D27" s="11">
        <f>+'AUTOS '!D27</f>
        <v>125</v>
      </c>
      <c r="E27" s="11">
        <f>+'AUTOS '!E27</f>
        <v>2011</v>
      </c>
      <c r="F27" s="11" t="str">
        <f>+'AUTOS '!F27</f>
        <v>LUE34C</v>
      </c>
      <c r="G27" s="11" t="str">
        <f>+'AUTOS '!H27</f>
        <v>VILLETA</v>
      </c>
      <c r="H27" s="63">
        <f>+'AUTOS '!N27</f>
        <v>46270</v>
      </c>
      <c r="I27" s="85" t="s">
        <v>1108</v>
      </c>
      <c r="J27" s="66">
        <v>343300</v>
      </c>
      <c r="L27" s="113">
        <f>+'AUTOS '!O27</f>
        <v>120</v>
      </c>
      <c r="O27" s="17" t="str">
        <f t="shared" si="9"/>
        <v>MOTOCICLETA  HONDA LUE34C</v>
      </c>
      <c r="P27" s="152"/>
      <c r="Q27" s="152"/>
    </row>
    <row r="28" spans="1:17" x14ac:dyDescent="0.25">
      <c r="A28" s="18" t="str">
        <f>+'AUTOS '!A28</f>
        <v>HONDA</v>
      </c>
      <c r="B28" s="11" t="str">
        <f>+'AUTOS '!B28</f>
        <v>XR 125L MT 125CC</v>
      </c>
      <c r="C28" s="11" t="str">
        <f>+'AUTOS '!C28</f>
        <v xml:space="preserve">MOTOCICLETA </v>
      </c>
      <c r="D28" s="11">
        <f>+'AUTOS '!D28</f>
        <v>125</v>
      </c>
      <c r="E28" s="11">
        <f>+'AUTOS '!E28</f>
        <v>2011</v>
      </c>
      <c r="F28" s="11" t="str">
        <f>+'AUTOS '!F28</f>
        <v>LUE35C</v>
      </c>
      <c r="G28" s="11" t="str">
        <f>+'AUTOS '!H28</f>
        <v>VILLETA</v>
      </c>
      <c r="H28" s="63">
        <f>+'AUTOS '!N28</f>
        <v>46516</v>
      </c>
      <c r="I28" s="85" t="s">
        <v>1108</v>
      </c>
      <c r="J28" s="66">
        <v>343300</v>
      </c>
      <c r="L28" s="113">
        <f>+'AUTOS '!O28</f>
        <v>120</v>
      </c>
      <c r="O28" s="17" t="str">
        <f t="shared" si="9"/>
        <v>MOTOCICLETA  HONDA LUE35C</v>
      </c>
      <c r="P28" s="152"/>
      <c r="Q28" s="152"/>
    </row>
    <row r="29" spans="1:17" x14ac:dyDescent="0.25">
      <c r="A29" s="18" t="str">
        <f>+'AUTOS '!A29</f>
        <v>HONDA</v>
      </c>
      <c r="B29" s="11" t="str">
        <f>+'AUTOS '!B29</f>
        <v>XR 125L MT 125CC</v>
      </c>
      <c r="C29" s="11" t="str">
        <f>+'AUTOS '!C29</f>
        <v xml:space="preserve">MOTOCICLETA </v>
      </c>
      <c r="D29" s="11">
        <f>+'AUTOS '!D29</f>
        <v>125</v>
      </c>
      <c r="E29" s="11">
        <f>+'AUTOS '!E29</f>
        <v>2011</v>
      </c>
      <c r="F29" s="11" t="str">
        <f>+'AUTOS '!F29</f>
        <v>LUE36C</v>
      </c>
      <c r="G29" s="11" t="str">
        <f>+'AUTOS '!H29</f>
        <v>VILLETA</v>
      </c>
      <c r="H29" s="63">
        <f>+'AUTOS '!N29</f>
        <v>46516</v>
      </c>
      <c r="I29" s="85" t="s">
        <v>1108</v>
      </c>
      <c r="J29" s="66">
        <v>343300</v>
      </c>
      <c r="L29" s="113">
        <f>+'AUTOS '!O29</f>
        <v>120</v>
      </c>
      <c r="O29" s="17" t="str">
        <f t="shared" si="9"/>
        <v>MOTOCICLETA  HONDA LUE36C</v>
      </c>
      <c r="P29" s="152"/>
      <c r="Q29" s="152"/>
    </row>
    <row r="30" spans="1:17" x14ac:dyDescent="0.25">
      <c r="A30" s="18" t="str">
        <f>+'AUTOS '!A30</f>
        <v>HONDA</v>
      </c>
      <c r="B30" s="11" t="str">
        <f>+'AUTOS '!B30</f>
        <v>XR 125L MT 125CC</v>
      </c>
      <c r="C30" s="11" t="str">
        <f>+'AUTOS '!C30</f>
        <v xml:space="preserve">MOTOCICLETA </v>
      </c>
      <c r="D30" s="11">
        <f>+'AUTOS '!D30</f>
        <v>125</v>
      </c>
      <c r="E30" s="11">
        <f>+'AUTOS '!E30</f>
        <v>2011</v>
      </c>
      <c r="F30" s="11" t="str">
        <f>+'AUTOS '!F30</f>
        <v>LUE37C</v>
      </c>
      <c r="G30" s="11" t="str">
        <f>+'AUTOS '!H30</f>
        <v>VILLETA</v>
      </c>
      <c r="H30" s="63">
        <f>+'AUTOS '!N30</f>
        <v>46516</v>
      </c>
      <c r="I30" s="85" t="s">
        <v>1108</v>
      </c>
      <c r="J30" s="66">
        <v>343300</v>
      </c>
      <c r="L30" s="113">
        <f>+'AUTOS '!O30</f>
        <v>120</v>
      </c>
      <c r="O30" s="17" t="str">
        <f t="shared" si="9"/>
        <v>MOTOCICLETA  HONDA LUE37C</v>
      </c>
      <c r="P30" s="152"/>
      <c r="Q30" s="152"/>
    </row>
    <row r="31" spans="1:17" x14ac:dyDescent="0.25">
      <c r="A31" s="18" t="str">
        <f>+'AUTOS '!A31</f>
        <v>HONDA</v>
      </c>
      <c r="B31" s="11" t="str">
        <f>+'AUTOS '!B31</f>
        <v>XR 125L MT 125CC</v>
      </c>
      <c r="C31" s="11" t="str">
        <f>+'AUTOS '!C31</f>
        <v xml:space="preserve">MOTOCICLETA </v>
      </c>
      <c r="D31" s="11">
        <f>+'AUTOS '!D31</f>
        <v>125</v>
      </c>
      <c r="E31" s="11">
        <f>+'AUTOS '!E31</f>
        <v>2011</v>
      </c>
      <c r="F31" s="11" t="str">
        <f>+'AUTOS '!F31</f>
        <v>LUE38C</v>
      </c>
      <c r="G31" s="11" t="str">
        <f>+'AUTOS '!H31</f>
        <v>VILLETA</v>
      </c>
      <c r="H31" s="63">
        <f>+'AUTOS '!N31</f>
        <v>46510</v>
      </c>
      <c r="I31" s="85" t="s">
        <v>1108</v>
      </c>
      <c r="J31" s="66">
        <v>343300</v>
      </c>
      <c r="L31" s="113">
        <f>+'AUTOS '!O31</f>
        <v>120</v>
      </c>
      <c r="O31" s="17" t="str">
        <f t="shared" si="9"/>
        <v>MOTOCICLETA  HONDA LUE38C</v>
      </c>
      <c r="P31" s="152"/>
      <c r="Q31" s="152"/>
    </row>
    <row r="32" spans="1:17" x14ac:dyDescent="0.25">
      <c r="A32" s="18" t="str">
        <f>+'AUTOS '!A32</f>
        <v>HONDA</v>
      </c>
      <c r="B32" s="11" t="str">
        <f>+'AUTOS '!B32</f>
        <v>XR 125L MT 125CC</v>
      </c>
      <c r="C32" s="11" t="str">
        <f>+'AUTOS '!C32</f>
        <v xml:space="preserve">MOTOCICLETA </v>
      </c>
      <c r="D32" s="11">
        <f>+'AUTOS '!D32</f>
        <v>125</v>
      </c>
      <c r="E32" s="11">
        <f>+'AUTOS '!E32</f>
        <v>2011</v>
      </c>
      <c r="F32" s="11" t="str">
        <f>+'AUTOS '!F32</f>
        <v>LUE40C</v>
      </c>
      <c r="G32" s="11" t="str">
        <f>+'AUTOS '!H32</f>
        <v>VILLETA</v>
      </c>
      <c r="H32" s="63">
        <f>+'AUTOS '!N32</f>
        <v>46510</v>
      </c>
      <c r="I32" s="85" t="s">
        <v>1108</v>
      </c>
      <c r="J32" s="66">
        <v>343300</v>
      </c>
      <c r="L32" s="113">
        <f>+'AUTOS '!O32</f>
        <v>120</v>
      </c>
      <c r="O32" s="17" t="str">
        <f t="shared" si="9"/>
        <v>MOTOCICLETA  HONDA LUE40C</v>
      </c>
      <c r="P32" s="152"/>
      <c r="Q32" s="152"/>
    </row>
    <row r="33" spans="1:17" x14ac:dyDescent="0.25">
      <c r="A33" s="18" t="str">
        <f>+'AUTOS '!A33</f>
        <v>HONDA</v>
      </c>
      <c r="B33" s="11" t="str">
        <f>+'AUTOS '!B33</f>
        <v>XR 125L MT 125CC</v>
      </c>
      <c r="C33" s="11" t="str">
        <f>+'AUTOS '!C33</f>
        <v xml:space="preserve">MOTOCICLETA </v>
      </c>
      <c r="D33" s="11">
        <f>+'AUTOS '!D33</f>
        <v>125</v>
      </c>
      <c r="E33" s="11">
        <f>+'AUTOS '!E33</f>
        <v>2011</v>
      </c>
      <c r="F33" s="11" t="str">
        <f>+'AUTOS '!F33</f>
        <v>LUE41C</v>
      </c>
      <c r="G33" s="11" t="str">
        <f>+'AUTOS '!H33</f>
        <v>VILLETA</v>
      </c>
      <c r="H33" s="63">
        <f>+'AUTOS '!N33</f>
        <v>46270</v>
      </c>
      <c r="I33" s="85" t="s">
        <v>1108</v>
      </c>
      <c r="J33" s="66">
        <v>343300</v>
      </c>
      <c r="L33" s="113">
        <f>+'AUTOS '!O33</f>
        <v>120</v>
      </c>
      <c r="O33" s="17" t="str">
        <f t="shared" si="9"/>
        <v>MOTOCICLETA  HONDA LUE41C</v>
      </c>
      <c r="P33" s="152"/>
      <c r="Q33" s="152"/>
    </row>
    <row r="34" spans="1:17" x14ac:dyDescent="0.25">
      <c r="A34" s="18" t="str">
        <f>+'AUTOS '!A34</f>
        <v>HONDA</v>
      </c>
      <c r="B34" s="11" t="str">
        <f>+'AUTOS '!B34</f>
        <v>XR 125L MT 125CC</v>
      </c>
      <c r="C34" s="11" t="str">
        <f>+'AUTOS '!C34</f>
        <v xml:space="preserve">MOTOCICLETA </v>
      </c>
      <c r="D34" s="11">
        <f>+'AUTOS '!D34</f>
        <v>125</v>
      </c>
      <c r="E34" s="11">
        <f>+'AUTOS '!E34</f>
        <v>2011</v>
      </c>
      <c r="F34" s="11" t="str">
        <f>+'AUTOS '!F34</f>
        <v>LUE42C</v>
      </c>
      <c r="G34" s="11" t="str">
        <f>+'AUTOS '!H34</f>
        <v>VILLETA</v>
      </c>
      <c r="H34" s="63">
        <f>+'AUTOS '!N34</f>
        <v>46270</v>
      </c>
      <c r="I34" s="85" t="s">
        <v>1108</v>
      </c>
      <c r="J34" s="66">
        <v>343300</v>
      </c>
      <c r="L34" s="113">
        <f>+'AUTOS '!O34</f>
        <v>120</v>
      </c>
      <c r="O34" s="17" t="str">
        <f t="shared" si="9"/>
        <v>MOTOCICLETA  HONDA LUE42C</v>
      </c>
      <c r="P34" s="152"/>
      <c r="Q34" s="152"/>
    </row>
    <row r="35" spans="1:17" x14ac:dyDescent="0.25">
      <c r="A35" s="18" t="str">
        <f>+'AUTOS '!A35</f>
        <v>HONDA</v>
      </c>
      <c r="B35" s="11" t="str">
        <f>+'AUTOS '!B35</f>
        <v>XR 125L MT 125CC</v>
      </c>
      <c r="C35" s="11" t="str">
        <f>+'AUTOS '!C35</f>
        <v xml:space="preserve">MOTOCICLETA </v>
      </c>
      <c r="D35" s="11">
        <f>+'AUTOS '!D35</f>
        <v>125</v>
      </c>
      <c r="E35" s="11">
        <f>+'AUTOS '!E35</f>
        <v>2011</v>
      </c>
      <c r="F35" s="11" t="str">
        <f>+'AUTOS '!F35</f>
        <v>LUE43C</v>
      </c>
      <c r="G35" s="11" t="str">
        <f>+'AUTOS '!H35</f>
        <v>VILLETA</v>
      </c>
      <c r="H35" s="63">
        <f>+'AUTOS '!N35</f>
        <v>46270</v>
      </c>
      <c r="I35" s="85" t="s">
        <v>1108</v>
      </c>
      <c r="J35" s="66">
        <v>343300</v>
      </c>
      <c r="L35" s="113">
        <f>+'AUTOS '!O35</f>
        <v>120</v>
      </c>
      <c r="O35" s="17" t="str">
        <f t="shared" si="9"/>
        <v>MOTOCICLETA  HONDA LUE43C</v>
      </c>
      <c r="P35" s="152"/>
      <c r="Q35" s="152"/>
    </row>
    <row r="36" spans="1:17" x14ac:dyDescent="0.25">
      <c r="A36" s="18" t="str">
        <f>+'AUTOS '!A36</f>
        <v>HONDA</v>
      </c>
      <c r="B36" s="11" t="str">
        <f>+'AUTOS '!B36</f>
        <v>XR 125L MT 125CC</v>
      </c>
      <c r="C36" s="11" t="str">
        <f>+'AUTOS '!C36</f>
        <v xml:space="preserve">MOTOCICLETA </v>
      </c>
      <c r="D36" s="11">
        <f>+'AUTOS '!D36</f>
        <v>125</v>
      </c>
      <c r="E36" s="11">
        <f>+'AUTOS '!E36</f>
        <v>2011</v>
      </c>
      <c r="F36" s="11" t="str">
        <f>+'AUTOS '!F36</f>
        <v>LUE44C</v>
      </c>
      <c r="G36" s="11" t="str">
        <f>+'AUTOS '!H36</f>
        <v>VILLETA</v>
      </c>
      <c r="H36" s="63">
        <f>+'AUTOS '!N36</f>
        <v>46270</v>
      </c>
      <c r="I36" s="85" t="s">
        <v>1108</v>
      </c>
      <c r="J36" s="66">
        <v>343300</v>
      </c>
      <c r="L36" s="113">
        <f>+'AUTOS '!O36</f>
        <v>120</v>
      </c>
      <c r="O36" s="17" t="str">
        <f t="shared" si="9"/>
        <v>MOTOCICLETA  HONDA LUE44C</v>
      </c>
      <c r="P36" s="152"/>
      <c r="Q36" s="152"/>
    </row>
    <row r="37" spans="1:17" x14ac:dyDescent="0.25">
      <c r="A37" s="18" t="str">
        <f>+'AUTOS '!A37</f>
        <v>KAWASAKI</v>
      </c>
      <c r="B37" s="11" t="str">
        <f>+'AUTOS '!B37</f>
        <v>KLX 150</v>
      </c>
      <c r="C37" s="11" t="str">
        <f>+'AUTOS '!C37</f>
        <v xml:space="preserve">MOTOCICLETA </v>
      </c>
      <c r="D37" s="11">
        <f>+'AUTOS '!D37</f>
        <v>144</v>
      </c>
      <c r="E37" s="11">
        <f>+'AUTOS '!E37</f>
        <v>2017</v>
      </c>
      <c r="F37" s="11" t="str">
        <f>+'AUTOS '!F37</f>
        <v>CTR05C</v>
      </c>
      <c r="G37" s="11" t="str">
        <f>+'AUTOS '!H37</f>
        <v>GOBERNACIÓN 0</v>
      </c>
      <c r="H37" s="63">
        <f>+'AUTOS '!N37</f>
        <v>46424</v>
      </c>
      <c r="I37" s="85" t="s">
        <v>1108</v>
      </c>
      <c r="J37" s="66">
        <v>343300</v>
      </c>
      <c r="L37" s="113">
        <f>+'AUTOS '!O37</f>
        <v>120</v>
      </c>
      <c r="O37" s="17" t="str">
        <f t="shared" si="9"/>
        <v>MOTOCICLETA  KAWASAKI CTR05C</v>
      </c>
      <c r="P37" s="152"/>
      <c r="Q37" s="152"/>
    </row>
    <row r="38" spans="1:17" x14ac:dyDescent="0.25">
      <c r="A38" s="18" t="str">
        <f>+'AUTOS '!A38</f>
        <v>HONDA</v>
      </c>
      <c r="B38" s="11" t="str">
        <f>+'AUTOS '!B38</f>
        <v>XR125L</v>
      </c>
      <c r="C38" s="11" t="str">
        <f>+'AUTOS '!C38</f>
        <v xml:space="preserve">MOTOCICLETA </v>
      </c>
      <c r="D38" s="11">
        <f>+'AUTOS '!D38</f>
        <v>125</v>
      </c>
      <c r="E38" s="11">
        <f>+'AUTOS '!E38</f>
        <v>2015</v>
      </c>
      <c r="F38" s="11" t="str">
        <f>+'AUTOS '!F38</f>
        <v>PUJ03D</v>
      </c>
      <c r="G38" s="11" t="str">
        <f>+'AUTOS '!H38</f>
        <v>VILLETA</v>
      </c>
      <c r="H38" s="63">
        <f>+'AUTOS '!N38</f>
        <v>46443</v>
      </c>
      <c r="I38" s="85" t="s">
        <v>1108</v>
      </c>
      <c r="J38" s="66">
        <v>343300</v>
      </c>
      <c r="L38" s="113">
        <f>+'AUTOS '!O38</f>
        <v>120</v>
      </c>
      <c r="O38" s="17" t="str">
        <f t="shared" si="9"/>
        <v>MOTOCICLETA  HONDA PUJ03D</v>
      </c>
      <c r="P38" s="152"/>
      <c r="Q38" s="152"/>
    </row>
    <row r="39" spans="1:17" x14ac:dyDescent="0.25">
      <c r="A39" s="18" t="str">
        <f>+'AUTOS '!A39</f>
        <v xml:space="preserve">BAJAJ </v>
      </c>
      <c r="B39" s="11" t="str">
        <f>+'AUTOS '!B39</f>
        <v>DISCOVER 150 ST competizione</v>
      </c>
      <c r="C39" s="11" t="str">
        <f>+'AUTOS '!C39</f>
        <v xml:space="preserve">MOTOCICLETA </v>
      </c>
      <c r="D39" s="11">
        <f>+'AUTOS '!D39</f>
        <v>144</v>
      </c>
      <c r="E39" s="11">
        <f>+'AUTOS '!E39</f>
        <v>2018</v>
      </c>
      <c r="F39" s="11" t="str">
        <f>+'AUTOS '!F39</f>
        <v>DUD13E</v>
      </c>
      <c r="G39" s="11" t="str">
        <f>+'AUTOS '!H39</f>
        <v>VILLETA</v>
      </c>
      <c r="H39" s="63">
        <f>+'AUTOS '!N39</f>
        <v>46512</v>
      </c>
      <c r="I39" s="85" t="s">
        <v>1108</v>
      </c>
      <c r="J39" s="66">
        <v>343300</v>
      </c>
      <c r="L39" s="113">
        <f>+'AUTOS '!O39</f>
        <v>120</v>
      </c>
      <c r="O39" s="17" t="str">
        <f t="shared" si="9"/>
        <v>MOTOCICLETA  BAJAJ  DUD13E</v>
      </c>
      <c r="P39" s="152"/>
      <c r="Q39" s="152"/>
    </row>
    <row r="40" spans="1:17" x14ac:dyDescent="0.25">
      <c r="A40" s="18" t="str">
        <f>+'AUTOS '!A40</f>
        <v xml:space="preserve">YAMAHA </v>
      </c>
      <c r="B40" s="11" t="str">
        <f>+'AUTOS '!B40</f>
        <v xml:space="preserve">XTZ150 </v>
      </c>
      <c r="C40" s="11" t="str">
        <f>+'AUTOS '!C40</f>
        <v xml:space="preserve">MOTOCICLETA </v>
      </c>
      <c r="D40" s="11">
        <f>+'AUTOS '!D40</f>
        <v>149</v>
      </c>
      <c r="E40" s="11">
        <f>+'AUTOS '!E40</f>
        <v>2023</v>
      </c>
      <c r="F40" s="11" t="str">
        <f>+'AUTOS '!F40</f>
        <v>DTB23G</v>
      </c>
      <c r="G40" s="11" t="str">
        <f>+'AUTOS '!H40</f>
        <v>VILLETA</v>
      </c>
      <c r="H40" s="63">
        <f>+'AUTOS '!N40</f>
        <v>46443</v>
      </c>
      <c r="I40" s="85" t="s">
        <v>1108</v>
      </c>
      <c r="J40" s="66">
        <v>343300</v>
      </c>
      <c r="L40" s="113">
        <f>+'AUTOS '!O40</f>
        <v>120</v>
      </c>
      <c r="O40" s="17" t="str">
        <f t="shared" si="9"/>
        <v>MOTOCICLETA  YAMAHA  DTB23G</v>
      </c>
      <c r="P40" s="152"/>
      <c r="Q40" s="152"/>
    </row>
    <row r="41" spans="1:17" x14ac:dyDescent="0.25">
      <c r="A41" s="18" t="str">
        <f>+'AUTOS '!A41</f>
        <v xml:space="preserve">YAMAHA </v>
      </c>
      <c r="B41" s="11" t="str">
        <f>+'AUTOS '!B41</f>
        <v xml:space="preserve">XTZ150 </v>
      </c>
      <c r="C41" s="11" t="str">
        <f>+'AUTOS '!C41</f>
        <v xml:space="preserve">MOTOCICLETA </v>
      </c>
      <c r="D41" s="11">
        <f>+'AUTOS '!D41</f>
        <v>149</v>
      </c>
      <c r="E41" s="11">
        <f>+'AUTOS '!E41</f>
        <v>2023</v>
      </c>
      <c r="F41" s="11" t="str">
        <f>+'AUTOS '!F41</f>
        <v>DTB24G</v>
      </c>
      <c r="G41" s="11" t="str">
        <f>+'AUTOS '!H41</f>
        <v>VILLETA</v>
      </c>
      <c r="H41" s="63">
        <f>+'AUTOS '!N41</f>
        <v>46445</v>
      </c>
      <c r="I41" s="85" t="s">
        <v>1108</v>
      </c>
      <c r="J41" s="66">
        <v>343300</v>
      </c>
      <c r="L41" s="113">
        <f>+'AUTOS '!O41</f>
        <v>120</v>
      </c>
      <c r="O41" s="17" t="str">
        <f t="shared" si="9"/>
        <v>MOTOCICLETA  YAMAHA  DTB24G</v>
      </c>
      <c r="P41" s="152"/>
      <c r="Q41" s="152"/>
    </row>
    <row r="42" spans="1:17" x14ac:dyDescent="0.25">
      <c r="A42" s="18" t="str">
        <f>+'AUTOS '!A42</f>
        <v xml:space="preserve">YAMAHA </v>
      </c>
      <c r="B42" s="11" t="str">
        <f>+'AUTOS '!B42</f>
        <v>XTZ125</v>
      </c>
      <c r="C42" s="11" t="str">
        <f>+'AUTOS '!C42</f>
        <v xml:space="preserve">MOTOCICLETA </v>
      </c>
      <c r="D42" s="11">
        <f>+'AUTOS '!D42</f>
        <v>125</v>
      </c>
      <c r="E42" s="11">
        <f>+'AUTOS '!E42</f>
        <v>2022</v>
      </c>
      <c r="F42" s="11" t="str">
        <f>+'AUTOS '!F42</f>
        <v>VZA47F</v>
      </c>
      <c r="G42" s="11" t="str">
        <f>+'AUTOS '!H42</f>
        <v>VILLETA</v>
      </c>
      <c r="H42" s="63">
        <f>+'AUTOS '!N42</f>
        <v>46243</v>
      </c>
      <c r="I42" s="85" t="s">
        <v>1108</v>
      </c>
      <c r="J42" s="66">
        <v>343300</v>
      </c>
      <c r="L42" s="113">
        <f>+'AUTOS '!O42</f>
        <v>120</v>
      </c>
      <c r="O42" s="17" t="str">
        <f t="shared" si="9"/>
        <v>MOTOCICLETA  YAMAHA  VZA47F</v>
      </c>
      <c r="P42" s="152"/>
      <c r="Q42" s="152"/>
    </row>
    <row r="43" spans="1:17" x14ac:dyDescent="0.25">
      <c r="A43" s="18" t="str">
        <f>+'AUTOS '!A43</f>
        <v>HONDA</v>
      </c>
      <c r="B43" s="11" t="str">
        <f>+'AUTOS '!B43</f>
        <v>XR150L E3 149CC</v>
      </c>
      <c r="C43" s="11" t="str">
        <f>+'AUTOS '!C43</f>
        <v xml:space="preserve">MOTOCICLETA </v>
      </c>
      <c r="D43" s="11">
        <f>+'AUTOS '!D43</f>
        <v>149</v>
      </c>
      <c r="E43" s="11">
        <f>+'AUTOS '!E43</f>
        <v>2025</v>
      </c>
      <c r="F43" s="11" t="str">
        <f>+'AUTOS '!F43</f>
        <v>IVO58H</v>
      </c>
      <c r="G43" s="11" t="str">
        <f>+'AUTOS '!H43</f>
        <v>VILLETA</v>
      </c>
      <c r="H43" s="63">
        <f>+'AUTOS '!N43</f>
        <v>46369</v>
      </c>
      <c r="I43" s="85" t="s">
        <v>1108</v>
      </c>
      <c r="J43" s="66">
        <v>343300</v>
      </c>
      <c r="L43" s="113">
        <f>+'AUTOS '!O43</f>
        <v>120</v>
      </c>
      <c r="O43" s="17" t="str">
        <f t="shared" si="9"/>
        <v>MOTOCICLETA  HONDA IVO58H</v>
      </c>
      <c r="P43" s="152"/>
      <c r="Q43" s="152"/>
    </row>
    <row r="44" spans="1:17" x14ac:dyDescent="0.25">
      <c r="A44" s="18" t="s">
        <v>33</v>
      </c>
      <c r="B44" s="11" t="s">
        <v>1242</v>
      </c>
      <c r="C44" s="11" t="s">
        <v>23</v>
      </c>
      <c r="D44" s="11">
        <v>299</v>
      </c>
      <c r="E44" s="11">
        <v>2023</v>
      </c>
      <c r="F44" s="11" t="s">
        <v>1243</v>
      </c>
      <c r="G44" s="11" t="s">
        <v>726</v>
      </c>
      <c r="H44" s="63">
        <v>46483</v>
      </c>
      <c r="I44" s="85" t="s">
        <v>1108</v>
      </c>
      <c r="J44" s="66">
        <v>761400</v>
      </c>
      <c r="L44" s="113">
        <v>130</v>
      </c>
      <c r="P44" s="152"/>
      <c r="Q44" s="152"/>
    </row>
    <row r="45" spans="1:17" x14ac:dyDescent="0.25">
      <c r="A45" s="18" t="s">
        <v>33</v>
      </c>
      <c r="B45" s="11" t="s">
        <v>1242</v>
      </c>
      <c r="C45" s="11" t="s">
        <v>23</v>
      </c>
      <c r="D45" s="11">
        <v>299</v>
      </c>
      <c r="E45" s="11">
        <v>2023</v>
      </c>
      <c r="F45" s="11" t="s">
        <v>1244</v>
      </c>
      <c r="G45" s="11" t="s">
        <v>726</v>
      </c>
      <c r="H45" s="63">
        <v>46483</v>
      </c>
      <c r="I45" s="85" t="s">
        <v>1108</v>
      </c>
      <c r="J45" s="66">
        <v>761400</v>
      </c>
      <c r="L45" s="113">
        <v>130</v>
      </c>
      <c r="O45" s="17" t="str">
        <f t="shared" si="1"/>
        <v>MOTOCICLETA HONDA DTA30G</v>
      </c>
      <c r="P45" s="152"/>
      <c r="Q45" s="152"/>
    </row>
    <row r="46" spans="1:17" x14ac:dyDescent="0.25">
      <c r="A46" s="18"/>
      <c r="B46" s="11"/>
      <c r="C46" s="11"/>
      <c r="D46" s="11"/>
      <c r="E46" s="11"/>
      <c r="F46" s="11"/>
      <c r="G46" s="11"/>
      <c r="H46" s="63"/>
      <c r="I46" s="85"/>
      <c r="J46" s="66"/>
      <c r="O46" s="17" t="str">
        <f t="shared" si="1"/>
        <v xml:space="preserve">  </v>
      </c>
      <c r="P46" s="152"/>
      <c r="Q46" s="152"/>
    </row>
    <row r="47" spans="1:17" x14ac:dyDescent="0.25">
      <c r="A47" s="18"/>
      <c r="B47" s="11"/>
      <c r="C47" s="11"/>
      <c r="D47" s="11"/>
      <c r="E47" s="11"/>
      <c r="F47" s="11"/>
      <c r="G47" s="11"/>
      <c r="H47" s="63"/>
      <c r="I47" s="85"/>
      <c r="J47" s="66"/>
      <c r="O47" s="17" t="str">
        <f t="shared" si="1"/>
        <v xml:space="preserve">  </v>
      </c>
      <c r="P47" s="152"/>
      <c r="Q47" s="152"/>
    </row>
    <row r="48" spans="1:17" x14ac:dyDescent="0.25">
      <c r="A48" s="18"/>
      <c r="B48" s="11"/>
      <c r="C48" s="11"/>
      <c r="D48" s="11"/>
      <c r="E48" s="11"/>
      <c r="F48" s="11"/>
      <c r="G48" s="11"/>
      <c r="H48" s="63"/>
      <c r="I48" s="85"/>
      <c r="J48" s="66"/>
      <c r="O48" s="17" t="str">
        <f t="shared" si="1"/>
        <v xml:space="preserve">  </v>
      </c>
      <c r="P48" s="152"/>
      <c r="Q48" s="152"/>
    </row>
    <row r="49" spans="1:10" x14ac:dyDescent="0.25">
      <c r="A49" s="10"/>
      <c r="B49" s="19"/>
      <c r="C49" s="12"/>
      <c r="D49" s="13"/>
      <c r="E49" s="14"/>
      <c r="F49" s="15"/>
      <c r="G49" s="14"/>
      <c r="H49" s="63"/>
      <c r="I49" s="86"/>
      <c r="J49" s="94">
        <f>+SUM(J6:J48)</f>
        <v>27916800</v>
      </c>
    </row>
    <row r="50" spans="1:10" ht="14.25" customHeight="1" x14ac:dyDescent="0.25">
      <c r="A50" s="341"/>
      <c r="B50" s="341"/>
      <c r="C50" s="341"/>
      <c r="D50" s="341"/>
      <c r="E50" s="341"/>
      <c r="F50" s="341"/>
      <c r="G50" s="341"/>
      <c r="H50" s="341"/>
      <c r="I50" s="341"/>
      <c r="J50" s="341"/>
    </row>
    <row r="51" spans="1:10" x14ac:dyDescent="0.25">
      <c r="A51" s="288" t="s">
        <v>723</v>
      </c>
      <c r="B51" s="108"/>
      <c r="C51" s="108"/>
      <c r="D51" s="108"/>
      <c r="E51" s="108"/>
      <c r="F51" s="108"/>
      <c r="G51" s="108"/>
      <c r="H51" s="108"/>
      <c r="I51" s="108"/>
      <c r="J51" s="108"/>
    </row>
    <row r="55" spans="1:10" x14ac:dyDescent="0.25">
      <c r="A55" s="145"/>
    </row>
  </sheetData>
  <autoFilter ref="A5:J44" xr:uid="{00000000-0001-0000-0600-000000000000}"/>
  <mergeCells count="4">
    <mergeCell ref="A2:J2"/>
    <mergeCell ref="A3:J3"/>
    <mergeCell ref="A1:J1"/>
    <mergeCell ref="A50:J50"/>
  </mergeCells>
  <printOptions horizontalCentered="1"/>
  <pageMargins left="0.70866141732283472" right="0.70866141732283472" top="0.74803149606299213" bottom="0.74803149606299213" header="0.31496062992125984" footer="0.31496062992125984"/>
  <pageSetup scale="63" orientation="landscape"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pageSetUpPr fitToPage="1"/>
  </sheetPr>
  <dimension ref="A1:L40"/>
  <sheetViews>
    <sheetView workbookViewId="0"/>
  </sheetViews>
  <sheetFormatPr baseColWidth="10" defaultColWidth="10.6640625" defaultRowHeight="13.8" x14ac:dyDescent="0.25"/>
  <cols>
    <col min="1" max="1" width="19.44140625" style="17" customWidth="1"/>
    <col min="2" max="2" width="21.33203125" style="17" customWidth="1"/>
    <col min="3" max="3" width="24.6640625" style="17" bestFit="1" customWidth="1"/>
    <col min="4" max="4" width="23.44140625" style="17" customWidth="1"/>
    <col min="5" max="5" width="10.6640625" style="29"/>
    <col min="6" max="6" width="18.44140625" style="29" hidden="1" customWidth="1"/>
    <col min="7" max="7" width="34.88671875" style="17" customWidth="1"/>
    <col min="8" max="8" width="15.6640625" style="17" customWidth="1"/>
    <col min="9" max="16384" width="10.6640625" style="17"/>
  </cols>
  <sheetData>
    <row r="1" spans="1:12" x14ac:dyDescent="0.25">
      <c r="A1" s="4"/>
      <c r="B1" s="27"/>
      <c r="C1" s="4"/>
      <c r="D1" s="28"/>
      <c r="F1" s="3"/>
      <c r="G1" s="30"/>
      <c r="H1" s="29"/>
    </row>
    <row r="2" spans="1:12" s="4" customFormat="1" ht="15.6" x14ac:dyDescent="0.3">
      <c r="A2" s="339" t="s">
        <v>28</v>
      </c>
      <c r="B2" s="339"/>
      <c r="C2" s="339"/>
      <c r="D2" s="339"/>
      <c r="E2" s="339"/>
      <c r="F2" s="3"/>
      <c r="G2" s="31"/>
    </row>
    <row r="3" spans="1:12" s="4" customFormat="1" ht="16.2" thickBot="1" x14ac:dyDescent="0.35">
      <c r="A3" s="5"/>
      <c r="E3" s="3"/>
      <c r="F3" s="3"/>
      <c r="G3" s="31"/>
    </row>
    <row r="4" spans="1:12" s="6" customFormat="1" ht="29.25" customHeight="1" x14ac:dyDescent="0.25">
      <c r="A4" s="163" t="s">
        <v>4</v>
      </c>
      <c r="B4" s="164" t="s">
        <v>5</v>
      </c>
      <c r="C4" s="165" t="s">
        <v>6</v>
      </c>
      <c r="D4" s="165" t="s">
        <v>10</v>
      </c>
      <c r="E4" s="166" t="s">
        <v>8</v>
      </c>
      <c r="F4" s="166" t="s">
        <v>87</v>
      </c>
      <c r="G4" s="167" t="s">
        <v>93</v>
      </c>
    </row>
    <row r="5" spans="1:12" x14ac:dyDescent="0.25">
      <c r="A5" s="168" t="s">
        <v>1056</v>
      </c>
      <c r="B5" s="159" t="s">
        <v>1062</v>
      </c>
      <c r="C5" s="157" t="s">
        <v>1074</v>
      </c>
      <c r="D5" s="169">
        <v>275914189</v>
      </c>
      <c r="E5" s="158"/>
      <c r="F5" s="158"/>
      <c r="G5" s="170" t="s">
        <v>1081</v>
      </c>
    </row>
    <row r="6" spans="1:12" x14ac:dyDescent="0.25">
      <c r="A6" s="168" t="s">
        <v>1057</v>
      </c>
      <c r="B6" s="159" t="s">
        <v>1063</v>
      </c>
      <c r="C6" s="157" t="s">
        <v>645</v>
      </c>
      <c r="D6" s="169">
        <v>250502764.18790495</v>
      </c>
      <c r="E6" s="158"/>
      <c r="F6" s="158"/>
      <c r="G6" s="170"/>
    </row>
    <row r="7" spans="1:12" customFormat="1" ht="15.75" customHeight="1" x14ac:dyDescent="0.3">
      <c r="A7" s="279" t="s">
        <v>94</v>
      </c>
      <c r="B7" s="280" t="s">
        <v>1064</v>
      </c>
      <c r="C7" s="281" t="s">
        <v>1075</v>
      </c>
      <c r="D7" s="282">
        <v>1057545947</v>
      </c>
      <c r="E7" s="283">
        <v>2014</v>
      </c>
      <c r="F7" s="284"/>
      <c r="G7" s="284" t="s">
        <v>1082</v>
      </c>
      <c r="H7" s="4"/>
      <c r="I7" s="17"/>
      <c r="J7" s="4"/>
      <c r="K7" s="4"/>
      <c r="L7" s="285"/>
    </row>
    <row r="8" spans="1:12" x14ac:dyDescent="0.25">
      <c r="A8" s="168" t="s">
        <v>1058</v>
      </c>
      <c r="B8" s="171" t="s">
        <v>1065</v>
      </c>
      <c r="C8" s="157" t="s">
        <v>1075</v>
      </c>
      <c r="D8" s="169">
        <v>1054132750</v>
      </c>
      <c r="E8" s="158">
        <v>2014</v>
      </c>
      <c r="F8" s="158"/>
      <c r="G8" s="170" t="s">
        <v>1083</v>
      </c>
    </row>
    <row r="9" spans="1:12" x14ac:dyDescent="0.25">
      <c r="A9" s="168" t="s">
        <v>1058</v>
      </c>
      <c r="B9" s="171" t="s">
        <v>1066</v>
      </c>
      <c r="C9" s="157" t="s">
        <v>1075</v>
      </c>
      <c r="D9" s="169">
        <v>991211206.14780557</v>
      </c>
      <c r="E9" s="158">
        <v>2014</v>
      </c>
      <c r="F9" s="158"/>
      <c r="G9" s="170" t="s">
        <v>1084</v>
      </c>
    </row>
    <row r="10" spans="1:12" x14ac:dyDescent="0.25">
      <c r="A10" s="291" t="s">
        <v>1058</v>
      </c>
      <c r="B10" s="171" t="s">
        <v>1067</v>
      </c>
      <c r="C10" s="157" t="s">
        <v>1074</v>
      </c>
      <c r="D10" s="169">
        <v>438062965.41351992</v>
      </c>
      <c r="E10" s="158">
        <v>2014</v>
      </c>
      <c r="F10" s="158"/>
      <c r="G10" s="170" t="s">
        <v>1085</v>
      </c>
    </row>
    <row r="11" spans="1:12" x14ac:dyDescent="0.25">
      <c r="A11" s="291" t="s">
        <v>1058</v>
      </c>
      <c r="B11" s="171" t="s">
        <v>1068</v>
      </c>
      <c r="C11" s="157" t="s">
        <v>1074</v>
      </c>
      <c r="D11" s="169">
        <v>438062964.41000003</v>
      </c>
      <c r="E11" s="158">
        <v>2014</v>
      </c>
      <c r="F11" s="158"/>
      <c r="G11" s="170" t="s">
        <v>1086</v>
      </c>
    </row>
    <row r="12" spans="1:12" x14ac:dyDescent="0.25">
      <c r="A12" s="291" t="s">
        <v>1058</v>
      </c>
      <c r="B12" s="171" t="s">
        <v>1069</v>
      </c>
      <c r="C12" s="157" t="s">
        <v>645</v>
      </c>
      <c r="D12" s="169">
        <v>530985412.62244838</v>
      </c>
      <c r="E12" s="158">
        <v>2014</v>
      </c>
      <c r="F12" s="158"/>
      <c r="G12" s="170" t="s">
        <v>1087</v>
      </c>
    </row>
    <row r="13" spans="1:12" x14ac:dyDescent="0.25">
      <c r="A13" s="291" t="s">
        <v>912</v>
      </c>
      <c r="B13" s="171" t="s">
        <v>1070</v>
      </c>
      <c r="C13" s="157" t="s">
        <v>1025</v>
      </c>
      <c r="D13" s="169">
        <v>134689180</v>
      </c>
      <c r="E13" s="158">
        <v>1995</v>
      </c>
      <c r="F13" s="158"/>
      <c r="G13" s="170" t="s">
        <v>966</v>
      </c>
    </row>
    <row r="14" spans="1:12" x14ac:dyDescent="0.25">
      <c r="A14" s="291" t="s">
        <v>144</v>
      </c>
      <c r="B14" s="171" t="s">
        <v>1071</v>
      </c>
      <c r="C14" s="157" t="s">
        <v>1076</v>
      </c>
      <c r="D14" s="169">
        <v>177812318</v>
      </c>
      <c r="E14" s="158" t="s">
        <v>1080</v>
      </c>
      <c r="F14" s="158"/>
      <c r="G14" s="170" t="s">
        <v>1088</v>
      </c>
    </row>
    <row r="15" spans="1:12" x14ac:dyDescent="0.25">
      <c r="A15" s="291" t="s">
        <v>1059</v>
      </c>
      <c r="B15" s="171"/>
      <c r="C15" s="157" t="s">
        <v>1077</v>
      </c>
      <c r="D15" s="169">
        <v>303760926</v>
      </c>
      <c r="E15" s="158"/>
      <c r="F15" s="158"/>
      <c r="G15" s="170"/>
    </row>
    <row r="16" spans="1:12" x14ac:dyDescent="0.25">
      <c r="A16" s="291"/>
      <c r="B16" s="171"/>
      <c r="C16" s="157" t="s">
        <v>1078</v>
      </c>
      <c r="D16" s="169">
        <v>6911708</v>
      </c>
      <c r="E16" s="158"/>
      <c r="F16" s="158"/>
      <c r="G16" s="170">
        <v>100026104</v>
      </c>
    </row>
    <row r="17" spans="1:7" x14ac:dyDescent="0.25">
      <c r="A17" s="291" t="s">
        <v>1060</v>
      </c>
      <c r="B17" s="171" t="s">
        <v>1072</v>
      </c>
      <c r="C17" s="157" t="s">
        <v>1076</v>
      </c>
      <c r="D17" s="169">
        <v>135703000</v>
      </c>
      <c r="E17" s="158"/>
      <c r="F17" s="158"/>
      <c r="G17" s="170" t="s">
        <v>1089</v>
      </c>
    </row>
    <row r="18" spans="1:7" x14ac:dyDescent="0.25">
      <c r="A18" s="11" t="s">
        <v>1061</v>
      </c>
      <c r="B18" s="11" t="s">
        <v>1073</v>
      </c>
      <c r="C18" s="12" t="s">
        <v>1079</v>
      </c>
      <c r="D18" s="16">
        <v>515600000</v>
      </c>
      <c r="E18" s="14">
        <v>2022</v>
      </c>
      <c r="F18" s="14"/>
      <c r="G18" s="254"/>
    </row>
    <row r="19" spans="1:7" x14ac:dyDescent="0.25">
      <c r="A19" s="172"/>
      <c r="B19" s="173"/>
      <c r="C19" s="174"/>
      <c r="D19" s="175"/>
      <c r="E19" s="176"/>
      <c r="F19" s="176"/>
      <c r="G19" s="177"/>
    </row>
    <row r="20" spans="1:7" x14ac:dyDescent="0.25">
      <c r="A20" s="172"/>
      <c r="B20" s="173"/>
      <c r="C20" s="174"/>
      <c r="D20" s="175"/>
      <c r="E20" s="176"/>
      <c r="F20" s="176"/>
      <c r="G20" s="178"/>
    </row>
    <row r="21" spans="1:7" ht="14.4" thickBot="1" x14ac:dyDescent="0.3">
      <c r="A21" s="88"/>
      <c r="B21" s="89"/>
      <c r="C21" s="179"/>
      <c r="D21" s="81"/>
      <c r="E21" s="180"/>
      <c r="F21" s="180"/>
      <c r="G21" s="181"/>
    </row>
    <row r="22" spans="1:7" x14ac:dyDescent="0.25">
      <c r="A22" s="77"/>
      <c r="B22" s="78"/>
      <c r="C22" s="79"/>
      <c r="D22" s="76"/>
      <c r="E22" s="80"/>
      <c r="G22" s="35"/>
    </row>
    <row r="24" spans="1:7" ht="17.399999999999999" x14ac:dyDescent="0.3">
      <c r="A24" s="342" t="s">
        <v>29</v>
      </c>
      <c r="B24" s="342"/>
      <c r="C24" s="342"/>
      <c r="D24" s="82">
        <f>+SUM(D5:D22)</f>
        <v>6310895330.7816782</v>
      </c>
    </row>
    <row r="25" spans="1:7" x14ac:dyDescent="0.25">
      <c r="A25" s="27"/>
    </row>
    <row r="28" spans="1:7" x14ac:dyDescent="0.25">
      <c r="A28" s="145"/>
    </row>
    <row r="40" spans="1:5" hidden="1" x14ac:dyDescent="0.25">
      <c r="A40" s="17" t="s">
        <v>643</v>
      </c>
      <c r="C40" s="17" t="s">
        <v>552</v>
      </c>
      <c r="D40" s="17">
        <v>314000000</v>
      </c>
      <c r="E40" s="29">
        <v>2026</v>
      </c>
    </row>
  </sheetData>
  <mergeCells count="2">
    <mergeCell ref="A2:E2"/>
    <mergeCell ref="A24:C24"/>
  </mergeCells>
  <printOptions horizontalCentered="1"/>
  <pageMargins left="0.70866141732283472" right="0.70866141732283472" top="0.74803149606299213" bottom="0.74803149606299213" header="0.31496062992125984" footer="0.31496062992125984"/>
  <pageSetup scale="90" orientation="landscape"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pageSetUpPr fitToPage="1"/>
  </sheetPr>
  <dimension ref="A1:M17"/>
  <sheetViews>
    <sheetView workbookViewId="0">
      <selection sqref="A1:J1"/>
    </sheetView>
  </sheetViews>
  <sheetFormatPr baseColWidth="10" defaultColWidth="10.6640625" defaultRowHeight="13.8" x14ac:dyDescent="0.25"/>
  <cols>
    <col min="1" max="1" width="19.44140625" style="17" customWidth="1"/>
    <col min="2" max="2" width="21.33203125" style="17" customWidth="1"/>
    <col min="3" max="3" width="17.6640625" style="17" customWidth="1"/>
    <col min="4" max="4" width="10.6640625" style="29" customWidth="1"/>
    <col min="5" max="5" width="10.6640625" style="29"/>
    <col min="6" max="6" width="19" style="17" customWidth="1"/>
    <col min="7" max="7" width="16.6640625" style="17" customWidth="1"/>
    <col min="8" max="8" width="15.6640625" style="17" customWidth="1"/>
    <col min="9" max="9" width="16.44140625" style="17" hidden="1" customWidth="1"/>
    <col min="10" max="10" width="20.6640625" style="17" hidden="1" customWidth="1"/>
    <col min="11" max="11" width="31.109375" style="17" customWidth="1"/>
    <col min="12" max="12" width="11" style="17" bestFit="1" customWidth="1"/>
    <col min="13" max="13" width="10.6640625" style="17"/>
    <col min="14" max="14" width="11" style="17" bestFit="1" customWidth="1"/>
    <col min="15" max="16384" width="10.6640625" style="17"/>
  </cols>
  <sheetData>
    <row r="1" spans="1:13" s="4" customFormat="1" x14ac:dyDescent="0.25">
      <c r="A1" s="340" t="s">
        <v>1</v>
      </c>
      <c r="B1" s="340"/>
      <c r="C1" s="340"/>
      <c r="D1" s="340"/>
      <c r="E1" s="340"/>
      <c r="F1" s="340"/>
      <c r="G1" s="340"/>
      <c r="H1" s="340"/>
      <c r="I1" s="340"/>
      <c r="J1" s="340"/>
    </row>
    <row r="2" spans="1:13" s="4" customFormat="1" x14ac:dyDescent="0.25">
      <c r="A2" s="340" t="s">
        <v>727</v>
      </c>
      <c r="B2" s="340"/>
      <c r="C2" s="340"/>
      <c r="D2" s="340"/>
      <c r="E2" s="340"/>
      <c r="F2" s="340"/>
      <c r="G2" s="340"/>
      <c r="H2" s="340"/>
      <c r="I2" s="340"/>
      <c r="J2" s="340"/>
    </row>
    <row r="3" spans="1:13" s="4" customFormat="1" ht="15.6" x14ac:dyDescent="0.3">
      <c r="A3" s="339" t="s">
        <v>95</v>
      </c>
      <c r="B3" s="339"/>
      <c r="C3" s="339"/>
      <c r="D3" s="339"/>
      <c r="E3" s="339"/>
      <c r="F3" s="339"/>
      <c r="G3" s="339"/>
      <c r="H3" s="339"/>
      <c r="I3" s="339"/>
      <c r="J3" s="339"/>
    </row>
    <row r="4" spans="1:13" s="4" customFormat="1" ht="14.4" thickBot="1" x14ac:dyDescent="0.3">
      <c r="A4" s="6"/>
      <c r="D4" s="3"/>
      <c r="E4" s="3"/>
    </row>
    <row r="5" spans="1:13" s="9" customFormat="1" ht="36" customHeight="1" x14ac:dyDescent="0.25">
      <c r="A5" s="7" t="s">
        <v>4</v>
      </c>
      <c r="B5" s="8" t="s">
        <v>5</v>
      </c>
      <c r="C5" s="8" t="s">
        <v>6</v>
      </c>
      <c r="D5" s="8" t="s">
        <v>8</v>
      </c>
      <c r="E5" s="8" t="s">
        <v>9</v>
      </c>
      <c r="F5" s="8" t="s">
        <v>84</v>
      </c>
      <c r="G5" s="8" t="s">
        <v>78</v>
      </c>
      <c r="H5" s="8" t="s">
        <v>11</v>
      </c>
      <c r="I5" s="8" t="s">
        <v>87</v>
      </c>
      <c r="J5" s="69" t="s">
        <v>88</v>
      </c>
    </row>
    <row r="6" spans="1:13" ht="14.4" x14ac:dyDescent="0.25">
      <c r="A6" s="160" t="s">
        <v>897</v>
      </c>
      <c r="B6" s="160" t="s">
        <v>898</v>
      </c>
      <c r="C6" s="160" t="s">
        <v>899</v>
      </c>
      <c r="D6" s="160">
        <v>1988</v>
      </c>
      <c r="E6" s="160" t="s">
        <v>905</v>
      </c>
      <c r="F6" s="343">
        <v>70000000</v>
      </c>
      <c r="G6" s="160"/>
      <c r="H6" s="160">
        <v>1626002</v>
      </c>
      <c r="I6" s="160"/>
      <c r="J6" s="253"/>
      <c r="L6" s="136"/>
    </row>
    <row r="7" spans="1:13" ht="14.4" x14ac:dyDescent="0.3">
      <c r="A7" s="160" t="s">
        <v>897</v>
      </c>
      <c r="B7" s="160" t="s">
        <v>900</v>
      </c>
      <c r="C7" s="160" t="s">
        <v>901</v>
      </c>
      <c r="D7" s="160">
        <v>1993</v>
      </c>
      <c r="E7" s="160" t="s">
        <v>906</v>
      </c>
      <c r="F7" s="344"/>
      <c r="G7" s="14"/>
      <c r="H7" s="160">
        <v>1633022</v>
      </c>
      <c r="I7" s="1"/>
      <c r="J7" s="70"/>
      <c r="L7" s="136"/>
      <c r="M7" s="113"/>
    </row>
    <row r="8" spans="1:13" ht="14.4" x14ac:dyDescent="0.3">
      <c r="A8" s="160" t="s">
        <v>19</v>
      </c>
      <c r="B8" s="160" t="s">
        <v>902</v>
      </c>
      <c r="C8" s="160" t="s">
        <v>899</v>
      </c>
      <c r="D8" s="160">
        <v>1998</v>
      </c>
      <c r="E8" s="160" t="s">
        <v>907</v>
      </c>
      <c r="F8" s="344"/>
      <c r="G8" s="14"/>
      <c r="H8" s="160">
        <v>3626005</v>
      </c>
      <c r="I8" s="1"/>
      <c r="J8" s="70"/>
      <c r="L8" s="136"/>
      <c r="M8" s="113"/>
    </row>
    <row r="9" spans="1:13" ht="14.4" x14ac:dyDescent="0.3">
      <c r="A9" s="160" t="s">
        <v>33</v>
      </c>
      <c r="B9" s="160" t="s">
        <v>903</v>
      </c>
      <c r="C9" s="160" t="s">
        <v>904</v>
      </c>
      <c r="D9" s="160">
        <v>2011</v>
      </c>
      <c r="E9" s="160" t="s">
        <v>908</v>
      </c>
      <c r="F9" s="344"/>
      <c r="G9" s="14"/>
      <c r="H9" s="160">
        <v>3417136</v>
      </c>
      <c r="I9" s="1"/>
      <c r="J9" s="70"/>
      <c r="L9" s="136"/>
      <c r="M9" s="113"/>
    </row>
    <row r="10" spans="1:13" ht="14.4" x14ac:dyDescent="0.3">
      <c r="A10" s="160" t="s">
        <v>33</v>
      </c>
      <c r="B10" s="160" t="s">
        <v>903</v>
      </c>
      <c r="C10" s="160" t="s">
        <v>904</v>
      </c>
      <c r="D10" s="160">
        <v>2011</v>
      </c>
      <c r="E10" s="160" t="s">
        <v>909</v>
      </c>
      <c r="F10" s="345"/>
      <c r="G10" s="14"/>
      <c r="H10" s="160">
        <v>3417136</v>
      </c>
      <c r="I10" s="1"/>
      <c r="J10" s="70"/>
    </row>
    <row r="11" spans="1:13" ht="15" thickBot="1" x14ac:dyDescent="0.35">
      <c r="A11" s="21"/>
      <c r="B11" s="22"/>
      <c r="C11" s="23"/>
      <c r="D11" s="24"/>
      <c r="E11" s="25"/>
      <c r="F11" s="26"/>
      <c r="G11" s="24"/>
      <c r="H11" s="24"/>
      <c r="I11" s="39"/>
      <c r="J11" s="71"/>
    </row>
    <row r="12" spans="1:13" x14ac:dyDescent="0.25">
      <c r="A12" s="4"/>
      <c r="B12" s="27"/>
      <c r="C12" s="4"/>
      <c r="E12" s="3"/>
      <c r="F12" s="35"/>
      <c r="G12" s="29"/>
      <c r="H12" s="29"/>
    </row>
    <row r="13" spans="1:13" x14ac:dyDescent="0.25">
      <c r="F13" s="35">
        <f>+SUM(F6:F11)</f>
        <v>70000000</v>
      </c>
    </row>
    <row r="17" spans="1:1" x14ac:dyDescent="0.25">
      <c r="A17" s="145"/>
    </row>
  </sheetData>
  <mergeCells count="4">
    <mergeCell ref="A1:J1"/>
    <mergeCell ref="A2:J2"/>
    <mergeCell ref="A3:J3"/>
    <mergeCell ref="F6:F10"/>
  </mergeCells>
  <printOptions horizontalCentered="1"/>
  <pageMargins left="0.70866141732283472" right="0.70866141732283472" top="0.74803149606299213" bottom="0.74803149606299213" header="0.31496062992125984" footer="0.31496062992125984"/>
  <pageSetup scale="93" orientation="landscape" r:id="rId1"/>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sheetPr>
    <pageSetUpPr fitToPage="1"/>
  </sheetPr>
  <dimension ref="A1:C43"/>
  <sheetViews>
    <sheetView workbookViewId="0">
      <selection sqref="A1:C1"/>
    </sheetView>
  </sheetViews>
  <sheetFormatPr baseColWidth="10" defaultRowHeight="14.4" x14ac:dyDescent="0.3"/>
  <cols>
    <col min="1" max="1" width="19.44140625" style="60" customWidth="1"/>
    <col min="2" max="2" width="19.44140625" style="61" customWidth="1"/>
    <col min="3" max="3" width="39" customWidth="1"/>
  </cols>
  <sheetData>
    <row r="1" spans="1:3" x14ac:dyDescent="0.3">
      <c r="A1" s="347" t="s">
        <v>725</v>
      </c>
      <c r="B1" s="348"/>
      <c r="C1" s="349"/>
    </row>
    <row r="2" spans="1:3" ht="15" thickBot="1" x14ac:dyDescent="0.35">
      <c r="A2" s="148" t="s">
        <v>55</v>
      </c>
      <c r="B2" s="149" t="s">
        <v>76</v>
      </c>
      <c r="C2" s="93" t="s">
        <v>30</v>
      </c>
    </row>
    <row r="3" spans="1:3" x14ac:dyDescent="0.3">
      <c r="A3" s="350" t="s">
        <v>77</v>
      </c>
      <c r="B3" s="352">
        <v>290000000</v>
      </c>
      <c r="C3" s="150" t="s">
        <v>1090</v>
      </c>
    </row>
    <row r="4" spans="1:3" x14ac:dyDescent="0.3">
      <c r="A4" s="351"/>
      <c r="B4" s="353"/>
      <c r="C4" s="38" t="s">
        <v>1091</v>
      </c>
    </row>
    <row r="5" spans="1:3" x14ac:dyDescent="0.3">
      <c r="A5" s="351"/>
      <c r="B5" s="353"/>
      <c r="C5" s="38" t="s">
        <v>1219</v>
      </c>
    </row>
    <row r="6" spans="1:3" x14ac:dyDescent="0.3">
      <c r="A6" s="351"/>
      <c r="B6" s="353"/>
      <c r="C6" s="38" t="s">
        <v>1220</v>
      </c>
    </row>
    <row r="7" spans="1:3" ht="28.8" x14ac:dyDescent="0.3">
      <c r="A7" s="351"/>
      <c r="B7" s="353"/>
      <c r="C7" s="38" t="s">
        <v>1221</v>
      </c>
    </row>
    <row r="8" spans="1:3" x14ac:dyDescent="0.3">
      <c r="A8" s="351"/>
      <c r="B8" s="353"/>
      <c r="C8" s="38" t="s">
        <v>1222</v>
      </c>
    </row>
    <row r="9" spans="1:3" x14ac:dyDescent="0.3">
      <c r="A9" s="351"/>
      <c r="B9" s="353"/>
      <c r="C9" s="38" t="s">
        <v>1223</v>
      </c>
    </row>
    <row r="10" spans="1:3" x14ac:dyDescent="0.3">
      <c r="A10" s="351"/>
      <c r="B10" s="353"/>
      <c r="C10" s="38" t="s">
        <v>1224</v>
      </c>
    </row>
    <row r="11" spans="1:3" x14ac:dyDescent="0.3">
      <c r="A11" s="351"/>
      <c r="B11" s="353"/>
      <c r="C11" s="38" t="s">
        <v>1225</v>
      </c>
    </row>
    <row r="12" spans="1:3" ht="28.8" x14ac:dyDescent="0.3">
      <c r="A12" s="351"/>
      <c r="B12" s="353"/>
      <c r="C12" s="38" t="s">
        <v>1226</v>
      </c>
    </row>
    <row r="13" spans="1:3" x14ac:dyDescent="0.3">
      <c r="A13" s="351"/>
      <c r="B13" s="353"/>
      <c r="C13" s="38" t="s">
        <v>1227</v>
      </c>
    </row>
    <row r="14" spans="1:3" x14ac:dyDescent="0.3">
      <c r="A14" s="351"/>
      <c r="B14" s="353"/>
      <c r="C14" s="38" t="s">
        <v>1228</v>
      </c>
    </row>
    <row r="15" spans="1:3" x14ac:dyDescent="0.3">
      <c r="A15" s="351"/>
      <c r="B15" s="353"/>
      <c r="C15" s="38" t="s">
        <v>1229</v>
      </c>
    </row>
    <row r="16" spans="1:3" x14ac:dyDescent="0.3">
      <c r="A16" s="351"/>
      <c r="B16" s="353"/>
      <c r="C16" s="38" t="s">
        <v>1230</v>
      </c>
    </row>
    <row r="17" spans="1:3" x14ac:dyDescent="0.3">
      <c r="A17" s="351"/>
      <c r="B17" s="353"/>
      <c r="C17" s="38" t="s">
        <v>1231</v>
      </c>
    </row>
    <row r="18" spans="1:3" x14ac:dyDescent="0.3">
      <c r="A18" s="351"/>
      <c r="B18" s="353"/>
      <c r="C18" s="38" t="s">
        <v>1232</v>
      </c>
    </row>
    <row r="19" spans="1:3" x14ac:dyDescent="0.3">
      <c r="A19" s="351"/>
      <c r="B19" s="353"/>
      <c r="C19" s="38"/>
    </row>
    <row r="20" spans="1:3" ht="43.2" x14ac:dyDescent="0.3">
      <c r="A20" s="67" t="s">
        <v>1092</v>
      </c>
      <c r="B20" s="68" t="s">
        <v>83</v>
      </c>
      <c r="C20" s="38"/>
    </row>
    <row r="21" spans="1:3" x14ac:dyDescent="0.3">
      <c r="A21" s="67" t="s">
        <v>554</v>
      </c>
      <c r="B21" s="68">
        <v>330000000</v>
      </c>
      <c r="C21" s="38"/>
    </row>
    <row r="22" spans="1:3" x14ac:dyDescent="0.3">
      <c r="A22" s="351" t="s">
        <v>141</v>
      </c>
      <c r="B22" s="353">
        <v>430000000</v>
      </c>
      <c r="C22" s="38" t="s">
        <v>1233</v>
      </c>
    </row>
    <row r="23" spans="1:3" x14ac:dyDescent="0.3">
      <c r="A23" s="351"/>
      <c r="B23" s="353"/>
      <c r="C23" s="38" t="s">
        <v>1234</v>
      </c>
    </row>
    <row r="24" spans="1:3" x14ac:dyDescent="0.3">
      <c r="A24" s="351"/>
      <c r="B24" s="353"/>
      <c r="C24" s="38" t="s">
        <v>1235</v>
      </c>
    </row>
    <row r="25" spans="1:3" x14ac:dyDescent="0.3">
      <c r="A25" s="351"/>
      <c r="B25" s="353"/>
      <c r="C25" s="38" t="s">
        <v>1236</v>
      </c>
    </row>
    <row r="26" spans="1:3" ht="28.8" x14ac:dyDescent="0.3">
      <c r="A26" s="351"/>
      <c r="B26" s="353"/>
      <c r="C26" s="38" t="s">
        <v>1237</v>
      </c>
    </row>
    <row r="27" spans="1:3" ht="28.8" x14ac:dyDescent="0.3">
      <c r="A27" s="351"/>
      <c r="B27" s="353"/>
      <c r="C27" s="38" t="s">
        <v>1238</v>
      </c>
    </row>
    <row r="28" spans="1:3" x14ac:dyDescent="0.3">
      <c r="A28" s="351"/>
      <c r="B28" s="353"/>
      <c r="C28" s="38" t="s">
        <v>1239</v>
      </c>
    </row>
    <row r="29" spans="1:3" ht="28.8" x14ac:dyDescent="0.3">
      <c r="A29" s="351"/>
      <c r="B29" s="353"/>
      <c r="C29" s="38" t="s">
        <v>1240</v>
      </c>
    </row>
    <row r="30" spans="1:3" x14ac:dyDescent="0.3">
      <c r="A30" s="351"/>
      <c r="B30" s="353"/>
      <c r="C30" s="38"/>
    </row>
    <row r="31" spans="1:3" x14ac:dyDescent="0.3">
      <c r="A31" s="351"/>
      <c r="B31" s="353"/>
      <c r="C31" s="38"/>
    </row>
    <row r="32" spans="1:3" x14ac:dyDescent="0.3">
      <c r="A32" s="351"/>
      <c r="B32" s="353"/>
      <c r="C32" s="38"/>
    </row>
    <row r="33" spans="1:3" x14ac:dyDescent="0.3">
      <c r="A33" s="351"/>
      <c r="B33" s="353"/>
      <c r="C33" s="38"/>
    </row>
    <row r="34" spans="1:3" x14ac:dyDescent="0.3">
      <c r="A34" s="351"/>
      <c r="B34" s="353"/>
      <c r="C34" s="38"/>
    </row>
    <row r="35" spans="1:3" x14ac:dyDescent="0.3">
      <c r="A35" s="351"/>
      <c r="B35" s="353"/>
      <c r="C35" s="38"/>
    </row>
    <row r="36" spans="1:3" x14ac:dyDescent="0.3">
      <c r="A36" s="351"/>
      <c r="B36" s="353"/>
      <c r="C36" s="38"/>
    </row>
    <row r="37" spans="1:3" x14ac:dyDescent="0.3">
      <c r="A37" s="67" t="s">
        <v>56</v>
      </c>
      <c r="B37" s="68">
        <v>950000000</v>
      </c>
      <c r="C37" s="38"/>
    </row>
    <row r="38" spans="1:3" ht="15" hidden="1" thickBot="1" x14ac:dyDescent="0.35">
      <c r="A38" s="59" t="s">
        <v>142</v>
      </c>
      <c r="B38" s="147">
        <v>0</v>
      </c>
      <c r="C38" s="40"/>
    </row>
    <row r="40" spans="1:3" x14ac:dyDescent="0.3">
      <c r="A40" s="346"/>
      <c r="B40" s="346"/>
      <c r="C40" s="346"/>
    </row>
    <row r="43" spans="1:3" x14ac:dyDescent="0.3">
      <c r="A43" s="145"/>
    </row>
  </sheetData>
  <mergeCells count="6">
    <mergeCell ref="A40:C40"/>
    <mergeCell ref="A1:C1"/>
    <mergeCell ref="A3:A19"/>
    <mergeCell ref="B3:B19"/>
    <mergeCell ref="A22:A36"/>
    <mergeCell ref="B22:B36"/>
  </mergeCells>
  <printOptions horizontalCentered="1"/>
  <pageMargins left="0.70866141732283472" right="0.70866141732283472" top="0.74803149606299213" bottom="0.74803149606299213" header="0.31496062992125984" footer="0.31496062992125984"/>
  <pageSetup scale="97" orientation="portrait" r:id="rId1"/>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sheetPr>
    <pageSetUpPr fitToPage="1"/>
  </sheetPr>
  <dimension ref="A1:F32"/>
  <sheetViews>
    <sheetView workbookViewId="0"/>
  </sheetViews>
  <sheetFormatPr baseColWidth="10" defaultColWidth="10.6640625" defaultRowHeight="15.6" x14ac:dyDescent="0.3"/>
  <cols>
    <col min="1" max="1" width="14.44140625" style="32" customWidth="1"/>
    <col min="2" max="2" width="58.44140625" style="32" customWidth="1"/>
    <col min="3" max="3" width="16.44140625" style="32" customWidth="1"/>
    <col min="4" max="4" width="23.44140625" style="32" bestFit="1" customWidth="1"/>
    <col min="5" max="5" width="10.6640625" style="32"/>
    <col min="6" max="6" width="11.6640625" style="32" bestFit="1" customWidth="1"/>
    <col min="7" max="16384" width="10.6640625" style="32"/>
  </cols>
  <sheetData>
    <row r="1" spans="1:6" x14ac:dyDescent="0.3">
      <c r="A1" s="188" t="s">
        <v>30</v>
      </c>
      <c r="B1" s="73" t="s">
        <v>89</v>
      </c>
      <c r="C1" s="73" t="s">
        <v>90</v>
      </c>
      <c r="D1" s="74" t="s">
        <v>106</v>
      </c>
    </row>
    <row r="2" spans="1:6" x14ac:dyDescent="0.3">
      <c r="A2" s="75" t="s">
        <v>32</v>
      </c>
      <c r="B2" s="72" t="s">
        <v>1241</v>
      </c>
      <c r="C2" s="91">
        <v>3246356</v>
      </c>
      <c r="D2" s="144">
        <v>21709</v>
      </c>
      <c r="F2" s="151">
        <f>2021-YEAR(D2)</f>
        <v>62</v>
      </c>
    </row>
    <row r="3" spans="1:6" x14ac:dyDescent="0.3">
      <c r="A3" s="90" t="s">
        <v>31</v>
      </c>
      <c r="B3" s="72" t="s">
        <v>1093</v>
      </c>
      <c r="C3" s="91">
        <v>21110949</v>
      </c>
      <c r="D3" s="276">
        <v>22803</v>
      </c>
      <c r="F3" s="151">
        <f t="shared" ref="F3:F16" si="0">2021-YEAR(D3)</f>
        <v>59</v>
      </c>
    </row>
    <row r="4" spans="1:6" x14ac:dyDescent="0.3">
      <c r="A4" s="90" t="s">
        <v>31</v>
      </c>
      <c r="B4" s="72" t="s">
        <v>1094</v>
      </c>
      <c r="C4" s="91">
        <v>11311732</v>
      </c>
      <c r="D4" s="276">
        <v>23875</v>
      </c>
      <c r="F4" s="151">
        <f t="shared" si="0"/>
        <v>56</v>
      </c>
    </row>
    <row r="5" spans="1:6" x14ac:dyDescent="0.3">
      <c r="A5" s="90" t="s">
        <v>31</v>
      </c>
      <c r="B5" s="72" t="s">
        <v>1095</v>
      </c>
      <c r="C5" s="91">
        <v>80279657</v>
      </c>
      <c r="D5" s="276">
        <v>26954</v>
      </c>
      <c r="F5" s="151">
        <f t="shared" si="0"/>
        <v>48</v>
      </c>
    </row>
    <row r="6" spans="1:6" x14ac:dyDescent="0.3">
      <c r="A6" s="90" t="s">
        <v>31</v>
      </c>
      <c r="B6" s="72" t="s">
        <v>1096</v>
      </c>
      <c r="C6" s="91">
        <v>52152178</v>
      </c>
      <c r="D6" s="276">
        <v>27493</v>
      </c>
      <c r="F6" s="151">
        <f t="shared" si="0"/>
        <v>46</v>
      </c>
    </row>
    <row r="7" spans="1:6" x14ac:dyDescent="0.3">
      <c r="A7" s="90" t="s">
        <v>31</v>
      </c>
      <c r="B7" s="72" t="s">
        <v>1097</v>
      </c>
      <c r="C7" s="91">
        <v>1000834334</v>
      </c>
      <c r="D7" s="276">
        <v>37280</v>
      </c>
      <c r="F7" s="151">
        <f t="shared" si="0"/>
        <v>19</v>
      </c>
    </row>
    <row r="8" spans="1:6" x14ac:dyDescent="0.3">
      <c r="A8" s="90" t="s">
        <v>31</v>
      </c>
      <c r="B8" s="72" t="s">
        <v>1098</v>
      </c>
      <c r="C8" s="91">
        <v>1018478535</v>
      </c>
      <c r="D8" s="276">
        <v>34914</v>
      </c>
      <c r="F8" s="151">
        <f t="shared" si="0"/>
        <v>26</v>
      </c>
    </row>
    <row r="9" spans="1:6" x14ac:dyDescent="0.3">
      <c r="A9" s="90" t="s">
        <v>31</v>
      </c>
      <c r="B9" s="72" t="s">
        <v>1099</v>
      </c>
      <c r="C9" s="91">
        <v>1077975376</v>
      </c>
      <c r="D9" s="276">
        <v>35731</v>
      </c>
      <c r="F9" s="151">
        <f t="shared" si="0"/>
        <v>24</v>
      </c>
    </row>
    <row r="10" spans="1:6" x14ac:dyDescent="0.3">
      <c r="A10" s="90" t="s">
        <v>31</v>
      </c>
      <c r="B10" s="72" t="s">
        <v>1100</v>
      </c>
      <c r="C10" s="91">
        <v>1077968183</v>
      </c>
      <c r="D10" s="276">
        <v>32312</v>
      </c>
      <c r="F10" s="151">
        <f t="shared" si="0"/>
        <v>33</v>
      </c>
    </row>
    <row r="11" spans="1:6" x14ac:dyDescent="0.3">
      <c r="A11" s="75" t="s">
        <v>31</v>
      </c>
      <c r="B11" s="72" t="s">
        <v>1101</v>
      </c>
      <c r="C11" s="91">
        <v>80280707</v>
      </c>
      <c r="D11" s="276">
        <v>28138</v>
      </c>
      <c r="F11" s="151">
        <f t="shared" si="0"/>
        <v>44</v>
      </c>
    </row>
    <row r="12" spans="1:6" x14ac:dyDescent="0.3">
      <c r="A12" s="75" t="s">
        <v>31</v>
      </c>
      <c r="B12" s="72" t="s">
        <v>1102</v>
      </c>
      <c r="C12" s="91">
        <v>80283484</v>
      </c>
      <c r="D12" s="92">
        <v>30863</v>
      </c>
      <c r="F12" s="151">
        <f t="shared" si="0"/>
        <v>37</v>
      </c>
    </row>
    <row r="13" spans="1:6" x14ac:dyDescent="0.3">
      <c r="A13" s="75" t="s">
        <v>31</v>
      </c>
      <c r="B13" s="182" t="s">
        <v>1103</v>
      </c>
      <c r="C13" s="183">
        <v>80282002</v>
      </c>
      <c r="D13" s="144">
        <v>29361</v>
      </c>
      <c r="F13" s="151">
        <f t="shared" si="0"/>
        <v>41</v>
      </c>
    </row>
    <row r="14" spans="1:6" x14ac:dyDescent="0.3">
      <c r="A14" s="75" t="s">
        <v>31</v>
      </c>
      <c r="B14" s="72" t="s">
        <v>1104</v>
      </c>
      <c r="C14" s="91">
        <v>11438684</v>
      </c>
      <c r="D14" s="92">
        <v>26700</v>
      </c>
      <c r="F14" s="151">
        <f t="shared" si="0"/>
        <v>48</v>
      </c>
    </row>
    <row r="15" spans="1:6" x14ac:dyDescent="0.3">
      <c r="A15" s="75" t="s">
        <v>31</v>
      </c>
      <c r="B15" s="72" t="s">
        <v>1105</v>
      </c>
      <c r="C15" s="91">
        <v>1077967015</v>
      </c>
      <c r="D15" s="92">
        <v>30443</v>
      </c>
      <c r="F15" s="151">
        <f t="shared" si="0"/>
        <v>38</v>
      </c>
    </row>
    <row r="16" spans="1:6" x14ac:dyDescent="0.3">
      <c r="A16" s="75" t="s">
        <v>553</v>
      </c>
      <c r="B16" s="72" t="s">
        <v>1106</v>
      </c>
      <c r="C16" s="91">
        <v>1077968486</v>
      </c>
      <c r="D16" s="92">
        <v>32421</v>
      </c>
      <c r="F16" s="151">
        <f t="shared" si="0"/>
        <v>33</v>
      </c>
    </row>
    <row r="17" spans="1:6" x14ac:dyDescent="0.3">
      <c r="A17" s="90"/>
      <c r="B17" s="72"/>
      <c r="C17" s="91"/>
      <c r="D17" s="92"/>
      <c r="F17" s="151"/>
    </row>
    <row r="18" spans="1:6" x14ac:dyDescent="0.3">
      <c r="A18" s="90"/>
      <c r="B18" s="72"/>
      <c r="C18" s="91"/>
      <c r="D18" s="92"/>
      <c r="F18" s="151"/>
    </row>
    <row r="19" spans="1:6" x14ac:dyDescent="0.3">
      <c r="A19" s="90"/>
      <c r="B19" s="72"/>
      <c r="C19" s="91"/>
      <c r="D19" s="92"/>
      <c r="F19" s="151"/>
    </row>
    <row r="20" spans="1:6" x14ac:dyDescent="0.3">
      <c r="A20" s="90"/>
      <c r="B20" s="72"/>
      <c r="C20" s="91"/>
      <c r="D20" s="92"/>
      <c r="F20" s="151"/>
    </row>
    <row r="21" spans="1:6" x14ac:dyDescent="0.3">
      <c r="A21" s="90"/>
      <c r="B21" s="72"/>
      <c r="C21" s="91"/>
      <c r="D21" s="92"/>
      <c r="F21" s="151"/>
    </row>
    <row r="22" spans="1:6" x14ac:dyDescent="0.3">
      <c r="A22" s="90"/>
      <c r="B22" s="72"/>
      <c r="C22" s="91"/>
      <c r="D22" s="92"/>
      <c r="F22" s="151"/>
    </row>
    <row r="23" spans="1:6" x14ac:dyDescent="0.3">
      <c r="A23" s="90"/>
      <c r="B23" s="72"/>
      <c r="C23" s="91"/>
      <c r="D23" s="92"/>
      <c r="F23" s="151"/>
    </row>
    <row r="24" spans="1:6" x14ac:dyDescent="0.3">
      <c r="A24" s="90"/>
      <c r="B24" s="72"/>
      <c r="C24" s="91"/>
      <c r="D24" s="92"/>
      <c r="F24" s="151"/>
    </row>
    <row r="25" spans="1:6" x14ac:dyDescent="0.3">
      <c r="A25" s="90"/>
      <c r="B25" s="72"/>
      <c r="C25" s="91"/>
      <c r="D25" s="92"/>
      <c r="F25" s="151"/>
    </row>
    <row r="26" spans="1:6" x14ac:dyDescent="0.3">
      <c r="A26" s="90"/>
      <c r="B26" s="72"/>
      <c r="C26" s="91"/>
      <c r="D26" s="92"/>
      <c r="F26" s="151"/>
    </row>
    <row r="27" spans="1:6" ht="16.2" thickBot="1" x14ac:dyDescent="0.35">
      <c r="A27" s="184"/>
      <c r="B27" s="185"/>
      <c r="C27" s="186"/>
      <c r="D27" s="187"/>
      <c r="F27" s="151"/>
    </row>
    <row r="29" spans="1:6" ht="21" x14ac:dyDescent="0.4">
      <c r="A29" s="354" t="s">
        <v>644</v>
      </c>
      <c r="B29" s="354"/>
      <c r="C29" s="354"/>
      <c r="D29" s="354"/>
    </row>
    <row r="30" spans="1:6" x14ac:dyDescent="0.3">
      <c r="B30" s="32" t="s">
        <v>147</v>
      </c>
    </row>
    <row r="32" spans="1:6" x14ac:dyDescent="0.3">
      <c r="A32" s="145"/>
    </row>
  </sheetData>
  <mergeCells count="1">
    <mergeCell ref="A29:D29"/>
  </mergeCells>
  <pageMargins left="0.70866141732283472" right="0.70866141732283472" top="0.74803149606299213" bottom="0.74803149606299213" header="0.31496062992125984" footer="0.31496062992125984"/>
  <pageSetup orientation="landscape" r:id="rId1"/>
  <extLst>
    <ext xmlns:mx="http://schemas.microsoft.com/office/mac/excel/2008/main" uri="{64002731-A6B0-56B0-2670-7721B7C09600}">
      <mx:PLV Mode="0" OnePage="0" WScale="0"/>
    </ext>
  </extLst>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EC4E97D-18AF-438F-847F-C6172C214602}">
  <sheetPr>
    <pageSetUpPr fitToPage="1"/>
  </sheetPr>
  <dimension ref="A1:F645"/>
  <sheetViews>
    <sheetView zoomScaleNormal="100" workbookViewId="0"/>
  </sheetViews>
  <sheetFormatPr baseColWidth="10" defaultRowHeight="14.4" x14ac:dyDescent="0.3"/>
  <cols>
    <col min="1" max="1" width="91.6640625" style="242" customWidth="1"/>
    <col min="2" max="2" width="16.6640625" bestFit="1" customWidth="1"/>
    <col min="3" max="3" width="16.6640625" style="190" bestFit="1" customWidth="1"/>
    <col min="4" max="4" width="16.6640625" style="191" bestFit="1" customWidth="1"/>
  </cols>
  <sheetData>
    <row r="1" spans="1:4" ht="18.600000000000001" thickBot="1" x14ac:dyDescent="0.4">
      <c r="A1" s="189" t="s">
        <v>148</v>
      </c>
    </row>
    <row r="2" spans="1:4" ht="18" x14ac:dyDescent="0.35">
      <c r="A2" s="192" t="s">
        <v>149</v>
      </c>
      <c r="C2" s="193"/>
      <c r="D2"/>
    </row>
    <row r="3" spans="1:4" ht="15.6" x14ac:dyDescent="0.3">
      <c r="A3" s="194" t="s">
        <v>150</v>
      </c>
      <c r="C3" s="193"/>
      <c r="D3"/>
    </row>
    <row r="4" spans="1:4" ht="187.2" x14ac:dyDescent="0.3">
      <c r="A4" s="195" t="s">
        <v>646</v>
      </c>
      <c r="C4" s="193"/>
      <c r="D4"/>
    </row>
    <row r="5" spans="1:4" ht="57.6" x14ac:dyDescent="0.3">
      <c r="A5" s="195" t="s">
        <v>647</v>
      </c>
      <c r="C5" s="193"/>
      <c r="D5"/>
    </row>
    <row r="6" spans="1:4" ht="86.4" x14ac:dyDescent="0.3">
      <c r="A6" s="195" t="s">
        <v>648</v>
      </c>
      <c r="C6" s="193"/>
      <c r="D6"/>
    </row>
    <row r="7" spans="1:4" ht="129.6" x14ac:dyDescent="0.3">
      <c r="A7" s="195" t="s">
        <v>649</v>
      </c>
      <c r="C7" s="193"/>
      <c r="D7"/>
    </row>
    <row r="8" spans="1:4" ht="72" x14ac:dyDescent="0.3">
      <c r="A8" s="195" t="s">
        <v>650</v>
      </c>
      <c r="D8"/>
    </row>
    <row r="9" spans="1:4" ht="129.6" x14ac:dyDescent="0.3">
      <c r="A9" s="195" t="s">
        <v>651</v>
      </c>
      <c r="C9" s="193"/>
      <c r="D9"/>
    </row>
    <row r="10" spans="1:4" ht="72" x14ac:dyDescent="0.3">
      <c r="A10" s="195" t="s">
        <v>151</v>
      </c>
      <c r="C10" s="193"/>
      <c r="D10"/>
    </row>
    <row r="11" spans="1:4" ht="72" x14ac:dyDescent="0.3">
      <c r="A11" s="195" t="s">
        <v>652</v>
      </c>
      <c r="D11"/>
    </row>
    <row r="12" spans="1:4" ht="129.6" x14ac:dyDescent="0.3">
      <c r="A12" s="195" t="s">
        <v>653</v>
      </c>
      <c r="D12"/>
    </row>
    <row r="13" spans="1:4" ht="72" x14ac:dyDescent="0.3">
      <c r="A13" s="195" t="s">
        <v>152</v>
      </c>
      <c r="D13"/>
    </row>
    <row r="14" spans="1:4" ht="57.6" x14ac:dyDescent="0.3">
      <c r="A14" s="195" t="s">
        <v>153</v>
      </c>
      <c r="D14"/>
    </row>
    <row r="15" spans="1:4" ht="43.2" x14ac:dyDescent="0.3">
      <c r="A15" s="195" t="s">
        <v>154</v>
      </c>
      <c r="D15"/>
    </row>
    <row r="16" spans="1:4" ht="100.8" x14ac:dyDescent="0.3">
      <c r="A16" s="195" t="s">
        <v>155</v>
      </c>
    </row>
    <row r="17" spans="1:1" ht="72.599999999999994" thickBot="1" x14ac:dyDescent="0.35">
      <c r="A17" s="196" t="s">
        <v>156</v>
      </c>
    </row>
    <row r="18" spans="1:1" ht="15" thickBot="1" x14ac:dyDescent="0.35">
      <c r="A18" s="197"/>
    </row>
    <row r="19" spans="1:1" x14ac:dyDescent="0.3">
      <c r="A19" s="198" t="s">
        <v>157</v>
      </c>
    </row>
    <row r="20" spans="1:1" ht="57.6" x14ac:dyDescent="0.3">
      <c r="A20" s="195" t="s">
        <v>158</v>
      </c>
    </row>
    <row r="21" spans="1:1" x14ac:dyDescent="0.3">
      <c r="A21" s="195" t="s">
        <v>159</v>
      </c>
    </row>
    <row r="22" spans="1:1" ht="57.6" x14ac:dyDescent="0.3">
      <c r="A22" s="195" t="s">
        <v>528</v>
      </c>
    </row>
    <row r="23" spans="1:1" x14ac:dyDescent="0.3">
      <c r="A23" s="195" t="s">
        <v>160</v>
      </c>
    </row>
    <row r="24" spans="1:1" x14ac:dyDescent="0.3">
      <c r="A24" s="195" t="s">
        <v>161</v>
      </c>
    </row>
    <row r="25" spans="1:1" ht="28.8" x14ac:dyDescent="0.3">
      <c r="A25" s="195" t="s">
        <v>162</v>
      </c>
    </row>
    <row r="26" spans="1:1" x14ac:dyDescent="0.3">
      <c r="A26" s="195" t="s">
        <v>163</v>
      </c>
    </row>
    <row r="27" spans="1:1" x14ac:dyDescent="0.3">
      <c r="A27" s="195" t="s">
        <v>164</v>
      </c>
    </row>
    <row r="28" spans="1:1" x14ac:dyDescent="0.3">
      <c r="A28" s="195" t="s">
        <v>165</v>
      </c>
    </row>
    <row r="29" spans="1:1" x14ac:dyDescent="0.3">
      <c r="A29" s="195" t="s">
        <v>166</v>
      </c>
    </row>
    <row r="30" spans="1:1" x14ac:dyDescent="0.3">
      <c r="A30" s="195" t="s">
        <v>167</v>
      </c>
    </row>
    <row r="31" spans="1:1" ht="28.8" x14ac:dyDescent="0.3">
      <c r="A31" s="195" t="s">
        <v>168</v>
      </c>
    </row>
    <row r="32" spans="1:1" x14ac:dyDescent="0.3">
      <c r="A32" s="195" t="s">
        <v>169</v>
      </c>
    </row>
    <row r="33" spans="1:4" x14ac:dyDescent="0.3">
      <c r="A33" s="195" t="s">
        <v>170</v>
      </c>
    </row>
    <row r="34" spans="1:4" ht="28.8" x14ac:dyDescent="0.3">
      <c r="A34" s="195" t="s">
        <v>171</v>
      </c>
    </row>
    <row r="35" spans="1:4" x14ac:dyDescent="0.3">
      <c r="A35" s="195" t="s">
        <v>656</v>
      </c>
    </row>
    <row r="36" spans="1:4" ht="28.8" x14ac:dyDescent="0.3">
      <c r="A36" s="195" t="s">
        <v>568</v>
      </c>
    </row>
    <row r="37" spans="1:4" ht="86.4" x14ac:dyDescent="0.3">
      <c r="A37" s="195" t="s">
        <v>657</v>
      </c>
    </row>
    <row r="38" spans="1:4" x14ac:dyDescent="0.3">
      <c r="A38" s="195" t="s">
        <v>172</v>
      </c>
      <c r="D38" s="199"/>
    </row>
    <row r="39" spans="1:4" x14ac:dyDescent="0.3">
      <c r="A39" s="195" t="s">
        <v>658</v>
      </c>
    </row>
    <row r="40" spans="1:4" x14ac:dyDescent="0.3">
      <c r="A40" s="195" t="s">
        <v>659</v>
      </c>
      <c r="D40" s="199"/>
    </row>
    <row r="41" spans="1:4" ht="28.8" x14ac:dyDescent="0.3">
      <c r="A41" s="195" t="s">
        <v>660</v>
      </c>
      <c r="C41" s="193"/>
    </row>
    <row r="42" spans="1:4" ht="86.4" x14ac:dyDescent="0.3">
      <c r="A42" s="195" t="s">
        <v>173</v>
      </c>
      <c r="C42" s="193"/>
    </row>
    <row r="43" spans="1:4" ht="43.2" x14ac:dyDescent="0.3">
      <c r="A43" s="195" t="s">
        <v>174</v>
      </c>
    </row>
    <row r="44" spans="1:4" x14ac:dyDescent="0.3">
      <c r="A44" s="195" t="s">
        <v>175</v>
      </c>
    </row>
    <row r="45" spans="1:4" ht="28.8" x14ac:dyDescent="0.3">
      <c r="A45" s="195" t="s">
        <v>176</v>
      </c>
    </row>
    <row r="46" spans="1:4" x14ac:dyDescent="0.3">
      <c r="A46" s="195" t="s">
        <v>177</v>
      </c>
    </row>
    <row r="47" spans="1:4" x14ac:dyDescent="0.3">
      <c r="A47" s="195" t="s">
        <v>178</v>
      </c>
    </row>
    <row r="48" spans="1:4" x14ac:dyDescent="0.3">
      <c r="A48" s="195" t="s">
        <v>179</v>
      </c>
      <c r="D48" s="199"/>
    </row>
    <row r="49" spans="1:1" x14ac:dyDescent="0.3">
      <c r="A49" s="195" t="s">
        <v>180</v>
      </c>
    </row>
    <row r="50" spans="1:1" x14ac:dyDescent="0.3">
      <c r="A50" s="195" t="s">
        <v>181</v>
      </c>
    </row>
    <row r="51" spans="1:1" x14ac:dyDescent="0.3">
      <c r="A51" s="195" t="s">
        <v>182</v>
      </c>
    </row>
    <row r="52" spans="1:1" x14ac:dyDescent="0.3">
      <c r="A52" s="195" t="s">
        <v>183</v>
      </c>
    </row>
    <row r="53" spans="1:1" x14ac:dyDescent="0.3">
      <c r="A53" s="195" t="s">
        <v>184</v>
      </c>
    </row>
    <row r="54" spans="1:1" x14ac:dyDescent="0.3">
      <c r="A54" s="195" t="s">
        <v>185</v>
      </c>
    </row>
    <row r="55" spans="1:1" x14ac:dyDescent="0.3">
      <c r="A55" s="195" t="s">
        <v>186</v>
      </c>
    </row>
    <row r="56" spans="1:1" x14ac:dyDescent="0.3">
      <c r="A56" s="195" t="s">
        <v>187</v>
      </c>
    </row>
    <row r="57" spans="1:1" x14ac:dyDescent="0.3">
      <c r="A57" s="195" t="s">
        <v>661</v>
      </c>
    </row>
    <row r="58" spans="1:1" x14ac:dyDescent="0.3">
      <c r="A58" s="195" t="s">
        <v>188</v>
      </c>
    </row>
    <row r="59" spans="1:1" x14ac:dyDescent="0.3">
      <c r="A59" s="195" t="s">
        <v>189</v>
      </c>
    </row>
    <row r="60" spans="1:1" x14ac:dyDescent="0.3">
      <c r="A60" s="195" t="s">
        <v>190</v>
      </c>
    </row>
    <row r="61" spans="1:1" x14ac:dyDescent="0.3">
      <c r="A61" s="195" t="s">
        <v>191</v>
      </c>
    </row>
    <row r="62" spans="1:1" ht="28.8" x14ac:dyDescent="0.3">
      <c r="A62" s="195" t="s">
        <v>192</v>
      </c>
    </row>
    <row r="63" spans="1:1" x14ac:dyDescent="0.3">
      <c r="A63" s="195" t="s">
        <v>193</v>
      </c>
    </row>
    <row r="64" spans="1:1" x14ac:dyDescent="0.3">
      <c r="A64" s="195"/>
    </row>
    <row r="65" spans="1:6" x14ac:dyDescent="0.3">
      <c r="A65" s="200" t="s">
        <v>194</v>
      </c>
    </row>
    <row r="66" spans="1:6" ht="43.2" x14ac:dyDescent="0.3">
      <c r="A66" s="201" t="s">
        <v>662</v>
      </c>
    </row>
    <row r="67" spans="1:6" ht="57.6" x14ac:dyDescent="0.3">
      <c r="A67" s="201" t="s">
        <v>195</v>
      </c>
    </row>
    <row r="68" spans="1:6" ht="43.2" x14ac:dyDescent="0.3">
      <c r="A68" s="195" t="s">
        <v>196</v>
      </c>
    </row>
    <row r="69" spans="1:6" ht="28.8" x14ac:dyDescent="0.3">
      <c r="A69" s="195" t="s">
        <v>197</v>
      </c>
    </row>
    <row r="70" spans="1:6" s="202" customFormat="1" ht="28.8" x14ac:dyDescent="0.3">
      <c r="A70" s="195" t="s">
        <v>198</v>
      </c>
      <c r="B70"/>
      <c r="C70" s="190"/>
      <c r="D70" s="191"/>
      <c r="E70"/>
      <c r="F70"/>
    </row>
    <row r="71" spans="1:6" s="202" customFormat="1" ht="158.4" x14ac:dyDescent="0.3">
      <c r="A71" s="195" t="s">
        <v>569</v>
      </c>
      <c r="B71"/>
      <c r="C71" s="190"/>
      <c r="D71" s="191"/>
      <c r="E71"/>
      <c r="F71"/>
    </row>
    <row r="72" spans="1:6" s="202" customFormat="1" x14ac:dyDescent="0.3">
      <c r="A72" s="195" t="s">
        <v>529</v>
      </c>
      <c r="B72"/>
      <c r="C72" s="190"/>
      <c r="D72" s="191"/>
    </row>
    <row r="73" spans="1:6" s="202" customFormat="1" x14ac:dyDescent="0.3">
      <c r="A73" s="201" t="s">
        <v>199</v>
      </c>
      <c r="B73"/>
      <c r="C73" s="190"/>
      <c r="D73" s="191"/>
    </row>
    <row r="74" spans="1:6" s="202" customFormat="1" ht="129.6" x14ac:dyDescent="0.3">
      <c r="A74" s="201" t="s">
        <v>663</v>
      </c>
      <c r="B74"/>
      <c r="C74" s="190"/>
      <c r="D74" s="191"/>
    </row>
    <row r="75" spans="1:6" s="202" customFormat="1" ht="43.2" x14ac:dyDescent="0.3">
      <c r="A75" s="195" t="s">
        <v>530</v>
      </c>
      <c r="B75"/>
      <c r="C75" s="190"/>
      <c r="D75" s="191"/>
    </row>
    <row r="76" spans="1:6" s="202" customFormat="1" ht="28.8" x14ac:dyDescent="0.3">
      <c r="A76" s="195" t="s">
        <v>200</v>
      </c>
      <c r="B76"/>
      <c r="C76" s="190"/>
      <c r="D76" s="191"/>
    </row>
    <row r="77" spans="1:6" s="202" customFormat="1" ht="43.2" x14ac:dyDescent="0.3">
      <c r="A77" s="195" t="s">
        <v>201</v>
      </c>
      <c r="B77"/>
      <c r="C77" s="190"/>
      <c r="D77" s="191"/>
    </row>
    <row r="78" spans="1:6" s="202" customFormat="1" ht="72" x14ac:dyDescent="0.3">
      <c r="A78" s="195" t="s">
        <v>202</v>
      </c>
      <c r="B78"/>
      <c r="C78" s="190"/>
      <c r="D78" s="191"/>
    </row>
    <row r="79" spans="1:6" s="202" customFormat="1" ht="115.2" x14ac:dyDescent="0.3">
      <c r="A79" s="195" t="s">
        <v>570</v>
      </c>
      <c r="B79"/>
      <c r="C79" s="190"/>
      <c r="D79" s="191"/>
    </row>
    <row r="80" spans="1:6" s="202" customFormat="1" ht="72" x14ac:dyDescent="0.3">
      <c r="A80" s="195" t="s">
        <v>203</v>
      </c>
      <c r="B80"/>
      <c r="C80" s="190"/>
      <c r="D80" s="191"/>
    </row>
    <row r="81" spans="1:6" s="202" customFormat="1" ht="86.4" x14ac:dyDescent="0.3">
      <c r="A81" s="195" t="s">
        <v>204</v>
      </c>
      <c r="B81"/>
      <c r="C81" s="190"/>
      <c r="D81" s="191"/>
    </row>
    <row r="82" spans="1:6" s="202" customFormat="1" ht="72" x14ac:dyDescent="0.3">
      <c r="A82" s="195" t="s">
        <v>664</v>
      </c>
      <c r="B82"/>
      <c r="C82" s="190"/>
      <c r="D82" s="191"/>
    </row>
    <row r="83" spans="1:6" s="202" customFormat="1" ht="28.8" x14ac:dyDescent="0.3">
      <c r="A83" s="195" t="s">
        <v>566</v>
      </c>
      <c r="B83"/>
      <c r="C83" s="190"/>
      <c r="D83" s="191"/>
    </row>
    <row r="84" spans="1:6" s="202" customFormat="1" ht="28.8" x14ac:dyDescent="0.3">
      <c r="A84" s="195" t="s">
        <v>205</v>
      </c>
      <c r="B84"/>
      <c r="C84" s="190"/>
      <c r="D84" s="191"/>
    </row>
    <row r="85" spans="1:6" s="202" customFormat="1" x14ac:dyDescent="0.3">
      <c r="A85" s="195" t="s">
        <v>206</v>
      </c>
      <c r="B85"/>
      <c r="C85" s="199"/>
      <c r="D85" s="191"/>
    </row>
    <row r="86" spans="1:6" s="202" customFormat="1" ht="43.2" x14ac:dyDescent="0.3">
      <c r="A86" s="195" t="s">
        <v>207</v>
      </c>
      <c r="B86"/>
      <c r="C86" s="190"/>
      <c r="D86" s="191"/>
    </row>
    <row r="87" spans="1:6" s="202" customFormat="1" x14ac:dyDescent="0.3">
      <c r="A87" s="195" t="s">
        <v>208</v>
      </c>
      <c r="B87"/>
      <c r="C87" s="190"/>
      <c r="D87" s="191"/>
    </row>
    <row r="88" spans="1:6" s="202" customFormat="1" x14ac:dyDescent="0.3">
      <c r="A88" s="195" t="s">
        <v>209</v>
      </c>
      <c r="B88"/>
      <c r="C88" s="190"/>
      <c r="D88" s="191"/>
    </row>
    <row r="89" spans="1:6" s="202" customFormat="1" x14ac:dyDescent="0.3">
      <c r="A89" s="195" t="s">
        <v>210</v>
      </c>
      <c r="B89"/>
      <c r="C89" s="190"/>
      <c r="D89" s="191"/>
    </row>
    <row r="90" spans="1:6" s="202" customFormat="1" x14ac:dyDescent="0.3">
      <c r="A90" s="195" t="s">
        <v>211</v>
      </c>
      <c r="B90"/>
      <c r="C90" s="190"/>
      <c r="D90" s="191"/>
      <c r="E90"/>
      <c r="F90"/>
    </row>
    <row r="91" spans="1:6" s="202" customFormat="1" ht="86.4" x14ac:dyDescent="0.3">
      <c r="A91" s="195" t="s">
        <v>571</v>
      </c>
      <c r="B91"/>
      <c r="C91" s="190"/>
      <c r="D91" s="191"/>
      <c r="E91"/>
      <c r="F91"/>
    </row>
    <row r="92" spans="1:6" s="202" customFormat="1" x14ac:dyDescent="0.3">
      <c r="A92" s="195" t="s">
        <v>212</v>
      </c>
      <c r="B92"/>
      <c r="C92" s="190"/>
      <c r="D92" s="191"/>
      <c r="E92"/>
      <c r="F92"/>
    </row>
    <row r="93" spans="1:6" s="202" customFormat="1" ht="57.6" x14ac:dyDescent="0.3">
      <c r="A93" s="195" t="s">
        <v>213</v>
      </c>
      <c r="B93"/>
      <c r="C93" s="190"/>
      <c r="D93" s="191"/>
      <c r="E93"/>
      <c r="F93"/>
    </row>
    <row r="94" spans="1:6" s="202" customFormat="1" x14ac:dyDescent="0.3">
      <c r="A94" s="195" t="s">
        <v>214</v>
      </c>
      <c r="B94"/>
      <c r="C94" s="190"/>
      <c r="D94" s="191"/>
      <c r="E94"/>
      <c r="F94"/>
    </row>
    <row r="95" spans="1:6" s="202" customFormat="1" ht="72" x14ac:dyDescent="0.3">
      <c r="A95" s="195" t="s">
        <v>215</v>
      </c>
      <c r="B95"/>
      <c r="C95" s="190"/>
      <c r="D95" s="191"/>
      <c r="E95"/>
      <c r="F95"/>
    </row>
    <row r="96" spans="1:6" s="202" customFormat="1" x14ac:dyDescent="0.3">
      <c r="A96" s="195" t="s">
        <v>216</v>
      </c>
      <c r="B96"/>
      <c r="C96" s="190"/>
      <c r="D96" s="191"/>
      <c r="E96"/>
      <c r="F96"/>
    </row>
    <row r="97" spans="1:6" s="202" customFormat="1" ht="28.8" x14ac:dyDescent="0.3">
      <c r="A97" s="195" t="s">
        <v>217</v>
      </c>
      <c r="B97"/>
      <c r="C97" s="190"/>
      <c r="D97" s="191"/>
      <c r="E97"/>
      <c r="F97"/>
    </row>
    <row r="98" spans="1:6" s="17" customFormat="1" ht="43.2" x14ac:dyDescent="0.3">
      <c r="A98" s="195" t="s">
        <v>218</v>
      </c>
      <c r="B98"/>
      <c r="C98" s="190"/>
    </row>
    <row r="99" spans="1:6" s="202" customFormat="1" ht="28.8" x14ac:dyDescent="0.3">
      <c r="A99" s="195" t="s">
        <v>665</v>
      </c>
      <c r="B99"/>
      <c r="C99" s="190"/>
      <c r="D99" s="191"/>
      <c r="E99"/>
      <c r="F99"/>
    </row>
    <row r="100" spans="1:6" s="202" customFormat="1" x14ac:dyDescent="0.3">
      <c r="A100" s="195" t="s">
        <v>219</v>
      </c>
      <c r="B100"/>
      <c r="C100" s="190"/>
      <c r="D100" s="191"/>
      <c r="E100"/>
      <c r="F100"/>
    </row>
    <row r="101" spans="1:6" s="202" customFormat="1" ht="28.8" x14ac:dyDescent="0.3">
      <c r="A101" s="195" t="s">
        <v>220</v>
      </c>
      <c r="B101"/>
      <c r="C101" s="193"/>
      <c r="D101" s="191"/>
      <c r="E101"/>
      <c r="F101"/>
    </row>
    <row r="102" spans="1:6" s="202" customFormat="1" ht="28.8" x14ac:dyDescent="0.3">
      <c r="A102" s="195" t="s">
        <v>221</v>
      </c>
      <c r="B102"/>
      <c r="C102" s="190"/>
      <c r="D102" s="191"/>
      <c r="E102"/>
      <c r="F102"/>
    </row>
    <row r="103" spans="1:6" s="202" customFormat="1" ht="28.8" x14ac:dyDescent="0.3">
      <c r="A103" s="195" t="s">
        <v>222</v>
      </c>
      <c r="B103"/>
      <c r="C103" s="193"/>
      <c r="D103" s="191"/>
      <c r="E103"/>
      <c r="F103"/>
    </row>
    <row r="104" spans="1:6" s="202" customFormat="1" ht="57.6" x14ac:dyDescent="0.3">
      <c r="A104" s="195" t="s">
        <v>223</v>
      </c>
      <c r="B104"/>
      <c r="C104" s="190"/>
      <c r="D104" s="191"/>
      <c r="E104"/>
      <c r="F104"/>
    </row>
    <row r="105" spans="1:6" s="202" customFormat="1" x14ac:dyDescent="0.3">
      <c r="A105" s="195" t="s">
        <v>224</v>
      </c>
      <c r="B105"/>
      <c r="C105" s="190"/>
      <c r="D105" s="191"/>
      <c r="E105"/>
      <c r="F105"/>
    </row>
    <row r="106" spans="1:6" s="202" customFormat="1" ht="28.8" x14ac:dyDescent="0.3">
      <c r="A106" s="195" t="s">
        <v>225</v>
      </c>
      <c r="B106"/>
      <c r="C106" s="190"/>
      <c r="D106" s="191"/>
      <c r="E106"/>
      <c r="F106"/>
    </row>
    <row r="107" spans="1:6" s="202" customFormat="1" ht="28.8" x14ac:dyDescent="0.3">
      <c r="A107" s="195" t="s">
        <v>666</v>
      </c>
      <c r="B107"/>
      <c r="C107" s="190"/>
      <c r="D107" s="191"/>
      <c r="E107"/>
      <c r="F107"/>
    </row>
    <row r="108" spans="1:6" s="202" customFormat="1" ht="28.8" x14ac:dyDescent="0.3">
      <c r="A108" s="195" t="s">
        <v>226</v>
      </c>
      <c r="B108"/>
      <c r="C108" s="190"/>
      <c r="D108" s="191"/>
      <c r="E108"/>
      <c r="F108"/>
    </row>
    <row r="109" spans="1:6" s="202" customFormat="1" ht="28.8" x14ac:dyDescent="0.3">
      <c r="A109" s="195" t="s">
        <v>227</v>
      </c>
      <c r="B109"/>
      <c r="C109" s="190"/>
      <c r="D109" s="191"/>
      <c r="E109"/>
      <c r="F109"/>
    </row>
    <row r="110" spans="1:6" s="202" customFormat="1" x14ac:dyDescent="0.3">
      <c r="A110" s="195" t="s">
        <v>228</v>
      </c>
      <c r="B110"/>
      <c r="C110" s="190"/>
      <c r="D110" s="191"/>
      <c r="E110"/>
      <c r="F110"/>
    </row>
    <row r="111" spans="1:6" s="202" customFormat="1" x14ac:dyDescent="0.3">
      <c r="A111" s="195" t="s">
        <v>229</v>
      </c>
      <c r="B111"/>
      <c r="C111" s="190"/>
      <c r="D111" s="191"/>
      <c r="E111"/>
      <c r="F111"/>
    </row>
    <row r="112" spans="1:6" s="202" customFormat="1" ht="43.2" x14ac:dyDescent="0.3">
      <c r="A112" s="195" t="s">
        <v>230</v>
      </c>
      <c r="B112"/>
      <c r="C112" s="190"/>
      <c r="D112" s="191"/>
      <c r="E112"/>
      <c r="F112"/>
    </row>
    <row r="113" spans="1:6" s="202" customFormat="1" ht="28.8" x14ac:dyDescent="0.3">
      <c r="A113" s="195" t="s">
        <v>231</v>
      </c>
      <c r="B113"/>
      <c r="C113" s="190"/>
      <c r="D113" s="191"/>
      <c r="E113"/>
      <c r="F113"/>
    </row>
    <row r="114" spans="1:6" s="202" customFormat="1" ht="28.8" x14ac:dyDescent="0.3">
      <c r="A114" s="195" t="s">
        <v>232</v>
      </c>
      <c r="B114"/>
      <c r="C114" s="190"/>
      <c r="D114" s="191"/>
      <c r="E114"/>
      <c r="F114"/>
    </row>
    <row r="115" spans="1:6" s="202" customFormat="1" x14ac:dyDescent="0.3">
      <c r="A115" s="195" t="s">
        <v>233</v>
      </c>
      <c r="B115"/>
      <c r="C115" s="190"/>
      <c r="D115" s="191"/>
      <c r="E115"/>
      <c r="F115"/>
    </row>
    <row r="116" spans="1:6" s="202" customFormat="1" ht="86.4" x14ac:dyDescent="0.3">
      <c r="A116" s="195" t="s">
        <v>667</v>
      </c>
      <c r="B116"/>
      <c r="C116" s="190"/>
      <c r="D116" s="191"/>
      <c r="E116"/>
      <c r="F116"/>
    </row>
    <row r="117" spans="1:6" s="202" customFormat="1" ht="28.8" x14ac:dyDescent="0.3">
      <c r="A117" s="195" t="s">
        <v>234</v>
      </c>
      <c r="B117"/>
      <c r="C117" s="190"/>
      <c r="D117" s="191"/>
      <c r="E117"/>
      <c r="F117"/>
    </row>
    <row r="118" spans="1:6" s="202" customFormat="1" ht="30" customHeight="1" x14ac:dyDescent="0.3">
      <c r="A118" s="195" t="s">
        <v>235</v>
      </c>
      <c r="B118"/>
      <c r="C118" s="190"/>
      <c r="D118" s="191"/>
      <c r="E118"/>
      <c r="F118"/>
    </row>
    <row r="119" spans="1:6" s="202" customFormat="1" x14ac:dyDescent="0.3">
      <c r="A119" s="195" t="s">
        <v>694</v>
      </c>
      <c r="B119"/>
      <c r="C119" s="190"/>
      <c r="D119" s="191"/>
      <c r="E119"/>
      <c r="F119"/>
    </row>
    <row r="120" spans="1:6" s="202" customFormat="1" ht="28.8" x14ac:dyDescent="0.3">
      <c r="A120" s="195" t="s">
        <v>236</v>
      </c>
      <c r="B120"/>
      <c r="C120" s="190"/>
      <c r="D120" s="191"/>
      <c r="E120"/>
      <c r="F120"/>
    </row>
    <row r="121" spans="1:6" s="202" customFormat="1" x14ac:dyDescent="0.3">
      <c r="A121" s="195" t="s">
        <v>572</v>
      </c>
      <c r="B121"/>
      <c r="C121" s="190"/>
      <c r="D121" s="191"/>
      <c r="E121"/>
      <c r="F121"/>
    </row>
    <row r="122" spans="1:6" s="202" customFormat="1" x14ac:dyDescent="0.3">
      <c r="A122" s="195" t="s">
        <v>237</v>
      </c>
      <c r="B122"/>
      <c r="C122" s="190"/>
      <c r="D122" s="191"/>
      <c r="E122"/>
      <c r="F122"/>
    </row>
    <row r="123" spans="1:6" s="202" customFormat="1" x14ac:dyDescent="0.3">
      <c r="A123" s="195" t="s">
        <v>238</v>
      </c>
      <c r="B123"/>
      <c r="C123" s="190"/>
      <c r="D123" s="191"/>
      <c r="E123"/>
      <c r="F123"/>
    </row>
    <row r="124" spans="1:6" s="202" customFormat="1" x14ac:dyDescent="0.3">
      <c r="A124" s="195" t="s">
        <v>239</v>
      </c>
      <c r="B124"/>
      <c r="C124" s="193"/>
      <c r="D124" s="191"/>
      <c r="E124"/>
      <c r="F124"/>
    </row>
    <row r="125" spans="1:6" s="202" customFormat="1" ht="100.8" x14ac:dyDescent="0.3">
      <c r="A125" s="195" t="s">
        <v>573</v>
      </c>
      <c r="B125"/>
      <c r="C125" s="190"/>
      <c r="D125" s="191"/>
      <c r="E125"/>
      <c r="F125"/>
    </row>
    <row r="126" spans="1:6" s="202" customFormat="1" ht="43.2" x14ac:dyDescent="0.3">
      <c r="A126" s="195" t="s">
        <v>240</v>
      </c>
      <c r="B126"/>
      <c r="C126" s="190"/>
      <c r="D126" s="191"/>
      <c r="E126"/>
      <c r="F126"/>
    </row>
    <row r="127" spans="1:6" s="202" customFormat="1" ht="57.6" x14ac:dyDescent="0.3">
      <c r="A127" s="195" t="s">
        <v>574</v>
      </c>
      <c r="B127"/>
      <c r="C127" s="190"/>
      <c r="D127" s="191"/>
      <c r="E127"/>
      <c r="F127"/>
    </row>
    <row r="128" spans="1:6" s="202" customFormat="1" ht="72" x14ac:dyDescent="0.3">
      <c r="A128" s="195" t="s">
        <v>241</v>
      </c>
      <c r="B128"/>
      <c r="C128" s="190"/>
      <c r="D128" s="191"/>
      <c r="E128"/>
      <c r="F128"/>
    </row>
    <row r="129" spans="1:6" s="202" customFormat="1" x14ac:dyDescent="0.3">
      <c r="A129" s="195" t="s">
        <v>242</v>
      </c>
      <c r="B129"/>
      <c r="C129" s="190"/>
      <c r="D129" s="191"/>
      <c r="E129"/>
      <c r="F129"/>
    </row>
    <row r="130" spans="1:6" s="202" customFormat="1" ht="100.8" x14ac:dyDescent="0.3">
      <c r="A130" s="195" t="s">
        <v>668</v>
      </c>
      <c r="B130"/>
      <c r="D130" s="191"/>
      <c r="E130"/>
      <c r="F130"/>
    </row>
    <row r="131" spans="1:6" s="202" customFormat="1" x14ac:dyDescent="0.3">
      <c r="A131" s="195" t="s">
        <v>575</v>
      </c>
      <c r="B131"/>
      <c r="C131" s="190"/>
      <c r="D131" s="191"/>
      <c r="E131"/>
      <c r="F131"/>
    </row>
    <row r="132" spans="1:6" s="202" customFormat="1" x14ac:dyDescent="0.3">
      <c r="A132" s="195" t="s">
        <v>244</v>
      </c>
      <c r="B132"/>
      <c r="C132" s="190"/>
      <c r="D132" s="191"/>
      <c r="E132"/>
      <c r="F132"/>
    </row>
    <row r="133" spans="1:6" s="202" customFormat="1" x14ac:dyDescent="0.3">
      <c r="A133" s="195" t="s">
        <v>245</v>
      </c>
      <c r="B133"/>
      <c r="C133" s="190"/>
      <c r="D133" s="191"/>
      <c r="E133"/>
      <c r="F133"/>
    </row>
    <row r="134" spans="1:6" s="202" customFormat="1" x14ac:dyDescent="0.3">
      <c r="A134" s="195" t="s">
        <v>246</v>
      </c>
      <c r="B134"/>
      <c r="C134" s="190"/>
      <c r="D134" s="191"/>
      <c r="E134"/>
      <c r="F134"/>
    </row>
    <row r="135" spans="1:6" s="202" customFormat="1" ht="57.6" x14ac:dyDescent="0.3">
      <c r="A135" s="195" t="s">
        <v>247</v>
      </c>
      <c r="B135"/>
      <c r="C135" s="190"/>
      <c r="D135" s="191"/>
      <c r="E135"/>
      <c r="F135"/>
    </row>
    <row r="136" spans="1:6" s="202" customFormat="1" x14ac:dyDescent="0.3">
      <c r="A136" s="195" t="s">
        <v>248</v>
      </c>
      <c r="B136"/>
      <c r="C136" s="190"/>
      <c r="D136" s="191"/>
      <c r="E136"/>
      <c r="F136"/>
    </row>
    <row r="137" spans="1:6" s="202" customFormat="1" ht="28.8" x14ac:dyDescent="0.3">
      <c r="A137" s="195" t="s">
        <v>249</v>
      </c>
      <c r="B137"/>
      <c r="C137" s="190"/>
      <c r="D137" s="191"/>
      <c r="E137"/>
      <c r="F137"/>
    </row>
    <row r="138" spans="1:6" s="202" customFormat="1" ht="57.6" x14ac:dyDescent="0.3">
      <c r="A138" s="195" t="s">
        <v>250</v>
      </c>
      <c r="B138"/>
      <c r="C138" s="190"/>
      <c r="D138" s="191"/>
      <c r="E138"/>
      <c r="F138"/>
    </row>
    <row r="139" spans="1:6" s="202" customFormat="1" ht="28.8" x14ac:dyDescent="0.3">
      <c r="A139" s="195" t="s">
        <v>251</v>
      </c>
      <c r="B139"/>
      <c r="C139" s="190"/>
      <c r="D139" s="191"/>
      <c r="E139"/>
      <c r="F139"/>
    </row>
    <row r="140" spans="1:6" s="202" customFormat="1" ht="43.2" x14ac:dyDescent="0.3">
      <c r="A140" s="195" t="s">
        <v>252</v>
      </c>
      <c r="B140"/>
      <c r="C140" s="190"/>
      <c r="D140" s="191"/>
      <c r="E140"/>
      <c r="F140"/>
    </row>
    <row r="141" spans="1:6" s="202" customFormat="1" ht="57.6" x14ac:dyDescent="0.3">
      <c r="A141" s="195" t="s">
        <v>253</v>
      </c>
      <c r="B141"/>
      <c r="C141" s="190"/>
      <c r="D141" s="191"/>
      <c r="E141"/>
      <c r="F141"/>
    </row>
    <row r="142" spans="1:6" s="202" customFormat="1" ht="72" x14ac:dyDescent="0.3">
      <c r="A142" s="195" t="s">
        <v>669</v>
      </c>
      <c r="B142"/>
      <c r="C142" s="203"/>
      <c r="D142" s="191"/>
      <c r="E142"/>
      <c r="F142"/>
    </row>
    <row r="143" spans="1:6" s="202" customFormat="1" ht="100.8" x14ac:dyDescent="0.3">
      <c r="A143" s="195" t="s">
        <v>670</v>
      </c>
      <c r="B143"/>
      <c r="C143" s="190"/>
      <c r="D143" s="191"/>
      <c r="E143"/>
      <c r="F143"/>
    </row>
    <row r="144" spans="1:6" s="202" customFormat="1" ht="86.4" x14ac:dyDescent="0.3">
      <c r="A144" s="195" t="s">
        <v>1160</v>
      </c>
      <c r="B144"/>
      <c r="C144" s="190"/>
      <c r="D144" s="191"/>
      <c r="E144"/>
      <c r="F144"/>
    </row>
    <row r="145" spans="1:6" s="202" customFormat="1" x14ac:dyDescent="0.3">
      <c r="A145" s="195" t="s">
        <v>1161</v>
      </c>
      <c r="B145"/>
      <c r="C145" s="190"/>
      <c r="D145" s="191"/>
      <c r="E145"/>
      <c r="F145"/>
    </row>
    <row r="146" spans="1:6" s="202" customFormat="1" x14ac:dyDescent="0.3">
      <c r="A146" s="195" t="s">
        <v>254</v>
      </c>
      <c r="B146"/>
      <c r="C146" s="193"/>
      <c r="D146" s="191"/>
      <c r="E146"/>
      <c r="F146"/>
    </row>
    <row r="147" spans="1:6" ht="72" x14ac:dyDescent="0.3">
      <c r="A147" s="195" t="s">
        <v>255</v>
      </c>
      <c r="C147" s="193"/>
    </row>
    <row r="148" spans="1:6" ht="201.6" x14ac:dyDescent="0.3">
      <c r="A148" s="195" t="s">
        <v>671</v>
      </c>
    </row>
    <row r="149" spans="1:6" ht="15" thickBot="1" x14ac:dyDescent="0.35">
      <c r="A149" s="204"/>
    </row>
    <row r="150" spans="1:6" ht="18" x14ac:dyDescent="0.35">
      <c r="A150" s="205" t="s">
        <v>256</v>
      </c>
    </row>
    <row r="151" spans="1:6" x14ac:dyDescent="0.3">
      <c r="A151" s="206" t="s">
        <v>257</v>
      </c>
    </row>
    <row r="152" spans="1:6" ht="28.8" x14ac:dyDescent="0.3">
      <c r="A152" s="207" t="s">
        <v>672</v>
      </c>
    </row>
    <row r="153" spans="1:6" x14ac:dyDescent="0.3">
      <c r="A153" s="207" t="s">
        <v>1204</v>
      </c>
      <c r="C153" s="17"/>
    </row>
    <row r="154" spans="1:6" s="17" customFormat="1" x14ac:dyDescent="0.3">
      <c r="A154" s="207" t="s">
        <v>1205</v>
      </c>
      <c r="B154"/>
    </row>
    <row r="155" spans="1:6" s="17" customFormat="1" x14ac:dyDescent="0.3">
      <c r="A155" s="207" t="s">
        <v>1209</v>
      </c>
      <c r="B155"/>
      <c r="C155" s="190"/>
    </row>
    <row r="156" spans="1:6" x14ac:dyDescent="0.3">
      <c r="A156" s="207" t="s">
        <v>1206</v>
      </c>
    </row>
    <row r="157" spans="1:6" x14ac:dyDescent="0.3">
      <c r="A157" s="207" t="s">
        <v>1207</v>
      </c>
      <c r="D157"/>
    </row>
    <row r="158" spans="1:6" x14ac:dyDescent="0.3">
      <c r="A158" s="207" t="s">
        <v>1210</v>
      </c>
      <c r="C158" s="193"/>
      <c r="D158"/>
    </row>
    <row r="159" spans="1:6" x14ac:dyDescent="0.3">
      <c r="A159" s="207" t="s">
        <v>1211</v>
      </c>
      <c r="C159" s="193"/>
      <c r="D159"/>
    </row>
    <row r="160" spans="1:6" x14ac:dyDescent="0.3">
      <c r="A160" s="207" t="s">
        <v>1212</v>
      </c>
      <c r="D160"/>
    </row>
    <row r="161" spans="1:4" x14ac:dyDescent="0.3">
      <c r="A161" s="207" t="s">
        <v>1208</v>
      </c>
    </row>
    <row r="162" spans="1:4" ht="43.2" x14ac:dyDescent="0.3">
      <c r="A162" s="207" t="s">
        <v>534</v>
      </c>
    </row>
    <row r="163" spans="1:4" ht="72" x14ac:dyDescent="0.3">
      <c r="A163" s="207" t="s">
        <v>673</v>
      </c>
    </row>
    <row r="164" spans="1:4" x14ac:dyDescent="0.3">
      <c r="A164" s="207" t="s">
        <v>674</v>
      </c>
      <c r="C164" s="208"/>
    </row>
    <row r="165" spans="1:4" ht="43.2" x14ac:dyDescent="0.3">
      <c r="A165" s="207" t="s">
        <v>1213</v>
      </c>
      <c r="C165" s="193"/>
    </row>
    <row r="166" spans="1:4" ht="43.2" x14ac:dyDescent="0.3">
      <c r="A166" s="207" t="s">
        <v>675</v>
      </c>
      <c r="C166" s="193"/>
    </row>
    <row r="167" spans="1:4" s="210" customFormat="1" ht="43.2" x14ac:dyDescent="0.3">
      <c r="A167" s="207" t="s">
        <v>676</v>
      </c>
      <c r="B167"/>
      <c r="C167" s="208"/>
      <c r="D167" s="209"/>
    </row>
    <row r="168" spans="1:4" s="210" customFormat="1" ht="158.4" x14ac:dyDescent="0.3">
      <c r="A168" s="207" t="s">
        <v>258</v>
      </c>
      <c r="B168"/>
      <c r="C168" s="193"/>
      <c r="D168" s="209"/>
    </row>
    <row r="169" spans="1:4" s="210" customFormat="1" x14ac:dyDescent="0.3">
      <c r="A169" s="207" t="s">
        <v>535</v>
      </c>
      <c r="B169"/>
      <c r="C169" s="193"/>
      <c r="D169" s="211"/>
    </row>
    <row r="170" spans="1:4" s="210" customFormat="1" x14ac:dyDescent="0.3">
      <c r="A170" s="207" t="s">
        <v>259</v>
      </c>
      <c r="B170"/>
      <c r="C170" s="193"/>
      <c r="D170" s="211"/>
    </row>
    <row r="171" spans="1:4" s="210" customFormat="1" x14ac:dyDescent="0.3">
      <c r="A171" s="207" t="s">
        <v>260</v>
      </c>
      <c r="B171"/>
      <c r="C171" s="193"/>
      <c r="D171" s="211"/>
    </row>
    <row r="172" spans="1:4" s="210" customFormat="1" ht="28.8" x14ac:dyDescent="0.3">
      <c r="A172" s="207" t="s">
        <v>261</v>
      </c>
      <c r="B172"/>
      <c r="C172" s="193"/>
      <c r="D172" s="211"/>
    </row>
    <row r="173" spans="1:4" s="210" customFormat="1" ht="273.60000000000002" x14ac:dyDescent="0.3">
      <c r="A173" s="207" t="s">
        <v>677</v>
      </c>
      <c r="B173"/>
      <c r="C173" s="193"/>
      <c r="D173" s="211"/>
    </row>
    <row r="174" spans="1:4" s="210" customFormat="1" ht="43.2" x14ac:dyDescent="0.3">
      <c r="A174" s="207" t="s">
        <v>262</v>
      </c>
      <c r="B174"/>
      <c r="C174" s="193"/>
      <c r="D174" s="211"/>
    </row>
    <row r="175" spans="1:4" s="210" customFormat="1" ht="28.8" x14ac:dyDescent="0.3">
      <c r="A175" s="207" t="s">
        <v>637</v>
      </c>
      <c r="B175"/>
      <c r="C175" s="190"/>
      <c r="D175" s="211"/>
    </row>
    <row r="176" spans="1:4" s="210" customFormat="1" ht="43.2" x14ac:dyDescent="0.3">
      <c r="A176" s="207" t="s">
        <v>263</v>
      </c>
      <c r="B176"/>
      <c r="C176" s="193"/>
      <c r="D176" s="211"/>
    </row>
    <row r="177" spans="1:4" s="210" customFormat="1" x14ac:dyDescent="0.3">
      <c r="A177" s="207" t="s">
        <v>536</v>
      </c>
      <c r="B177"/>
      <c r="C177" s="193"/>
      <c r="D177" s="211"/>
    </row>
    <row r="178" spans="1:4" s="210" customFormat="1" ht="43.2" x14ac:dyDescent="0.3">
      <c r="A178" s="207" t="s">
        <v>264</v>
      </c>
      <c r="B178"/>
      <c r="C178" s="190"/>
      <c r="D178" s="211"/>
    </row>
    <row r="179" spans="1:4" s="210" customFormat="1" x14ac:dyDescent="0.3">
      <c r="A179" s="207"/>
      <c r="B179"/>
      <c r="C179" s="190"/>
      <c r="D179" s="211"/>
    </row>
    <row r="180" spans="1:4" s="210" customFormat="1" x14ac:dyDescent="0.3">
      <c r="A180" s="206" t="s">
        <v>265</v>
      </c>
      <c r="B180"/>
      <c r="C180" s="190"/>
      <c r="D180" s="211"/>
    </row>
    <row r="181" spans="1:4" s="210" customFormat="1" x14ac:dyDescent="0.3">
      <c r="A181" s="207" t="s">
        <v>266</v>
      </c>
      <c r="B181"/>
      <c r="C181" s="190"/>
      <c r="D181" s="211"/>
    </row>
    <row r="182" spans="1:4" s="210" customFormat="1" ht="28.8" x14ac:dyDescent="0.3">
      <c r="A182" s="207" t="s">
        <v>576</v>
      </c>
      <c r="B182"/>
      <c r="D182" s="211"/>
    </row>
    <row r="183" spans="1:4" ht="28.8" x14ac:dyDescent="0.3">
      <c r="A183" s="207" t="s">
        <v>721</v>
      </c>
    </row>
    <row r="184" spans="1:4" s="210" customFormat="1" ht="28.8" x14ac:dyDescent="0.3">
      <c r="A184" s="207" t="s">
        <v>267</v>
      </c>
      <c r="B184"/>
      <c r="D184"/>
    </row>
    <row r="185" spans="1:4" s="210" customFormat="1" ht="28.8" x14ac:dyDescent="0.3">
      <c r="A185" s="207" t="s">
        <v>577</v>
      </c>
      <c r="B185"/>
      <c r="C185" s="190"/>
      <c r="D185"/>
    </row>
    <row r="186" spans="1:4" s="210" customFormat="1" x14ac:dyDescent="0.3">
      <c r="A186" s="207" t="s">
        <v>531</v>
      </c>
      <c r="B186"/>
      <c r="C186" s="190"/>
      <c r="D186"/>
    </row>
    <row r="187" spans="1:4" s="210" customFormat="1" ht="115.2" x14ac:dyDescent="0.3">
      <c r="A187" s="207" t="s">
        <v>268</v>
      </c>
      <c r="B187"/>
      <c r="C187" s="190"/>
      <c r="D187"/>
    </row>
    <row r="188" spans="1:4" ht="28.8" x14ac:dyDescent="0.3">
      <c r="A188" s="207" t="s">
        <v>269</v>
      </c>
      <c r="D188"/>
    </row>
    <row r="189" spans="1:4" ht="129.6" x14ac:dyDescent="0.3">
      <c r="A189" s="207" t="s">
        <v>663</v>
      </c>
      <c r="D189"/>
    </row>
    <row r="190" spans="1:4" ht="86.4" x14ac:dyDescent="0.3">
      <c r="A190" s="207" t="s">
        <v>678</v>
      </c>
      <c r="D190"/>
    </row>
    <row r="191" spans="1:4" ht="100.8" x14ac:dyDescent="0.3">
      <c r="A191" s="207" t="s">
        <v>537</v>
      </c>
      <c r="D191"/>
    </row>
    <row r="192" spans="1:4" ht="28.8" x14ac:dyDescent="0.3">
      <c r="A192" s="207" t="s">
        <v>270</v>
      </c>
      <c r="D192"/>
    </row>
    <row r="193" spans="1:4" x14ac:dyDescent="0.3">
      <c r="A193" s="207" t="s">
        <v>271</v>
      </c>
      <c r="D193"/>
    </row>
    <row r="194" spans="1:4" ht="72" x14ac:dyDescent="0.3">
      <c r="A194" s="207" t="s">
        <v>202</v>
      </c>
      <c r="D194"/>
    </row>
    <row r="195" spans="1:4" ht="28.8" x14ac:dyDescent="0.3">
      <c r="A195" s="207" t="s">
        <v>272</v>
      </c>
      <c r="D195"/>
    </row>
    <row r="196" spans="1:4" x14ac:dyDescent="0.3">
      <c r="A196" s="207" t="s">
        <v>273</v>
      </c>
      <c r="D196"/>
    </row>
    <row r="197" spans="1:4" ht="86.4" x14ac:dyDescent="0.3">
      <c r="A197" s="207" t="s">
        <v>204</v>
      </c>
      <c r="C197" s="212"/>
      <c r="D197"/>
    </row>
    <row r="198" spans="1:4" ht="57.6" x14ac:dyDescent="0.3">
      <c r="A198" s="207" t="s">
        <v>274</v>
      </c>
      <c r="C198" s="212"/>
    </row>
    <row r="199" spans="1:4" x14ac:dyDescent="0.3">
      <c r="A199" s="207" t="s">
        <v>275</v>
      </c>
      <c r="C199" s="212"/>
    </row>
    <row r="200" spans="1:4" x14ac:dyDescent="0.3">
      <c r="A200" s="207" t="s">
        <v>276</v>
      </c>
      <c r="C200" s="212"/>
    </row>
    <row r="201" spans="1:4" x14ac:dyDescent="0.3">
      <c r="A201" s="207" t="s">
        <v>277</v>
      </c>
      <c r="C201" s="212"/>
    </row>
    <row r="202" spans="1:4" ht="43.2" x14ac:dyDescent="0.3">
      <c r="A202" s="207" t="s">
        <v>278</v>
      </c>
      <c r="C202" s="213"/>
    </row>
    <row r="203" spans="1:4" s="202" customFormat="1" ht="43.2" x14ac:dyDescent="0.3">
      <c r="A203" s="207" t="s">
        <v>679</v>
      </c>
      <c r="B203"/>
      <c r="C203" s="213"/>
      <c r="D203" s="191"/>
    </row>
    <row r="204" spans="1:4" s="202" customFormat="1" x14ac:dyDescent="0.3">
      <c r="A204" s="207" t="s">
        <v>279</v>
      </c>
      <c r="B204"/>
      <c r="C204" s="213"/>
      <c r="D204" s="191"/>
    </row>
    <row r="205" spans="1:4" s="202" customFormat="1" ht="28.8" x14ac:dyDescent="0.3">
      <c r="A205" s="207" t="s">
        <v>680</v>
      </c>
      <c r="B205"/>
      <c r="C205" s="213"/>
      <c r="D205" s="191"/>
    </row>
    <row r="206" spans="1:4" s="202" customFormat="1" ht="28.8" x14ac:dyDescent="0.3">
      <c r="A206" s="207" t="s">
        <v>681</v>
      </c>
      <c r="B206"/>
      <c r="C206" s="213"/>
      <c r="D206" s="191"/>
    </row>
    <row r="207" spans="1:4" s="202" customFormat="1" x14ac:dyDescent="0.3">
      <c r="A207" s="207" t="s">
        <v>214</v>
      </c>
      <c r="B207"/>
      <c r="C207" s="212"/>
      <c r="D207" s="191"/>
    </row>
    <row r="208" spans="1:4" s="202" customFormat="1" x14ac:dyDescent="0.3">
      <c r="A208" s="207" t="s">
        <v>280</v>
      </c>
      <c r="B208"/>
      <c r="C208" s="213"/>
      <c r="D208" s="191"/>
    </row>
    <row r="209" spans="1:4" s="202" customFormat="1" x14ac:dyDescent="0.3">
      <c r="A209" s="207" t="s">
        <v>281</v>
      </c>
      <c r="B209"/>
      <c r="C209" s="213"/>
      <c r="D209" s="191"/>
    </row>
    <row r="210" spans="1:4" s="202" customFormat="1" ht="33.75" customHeight="1" x14ac:dyDescent="0.3">
      <c r="A210" s="207" t="s">
        <v>282</v>
      </c>
      <c r="B210"/>
      <c r="C210" s="212"/>
      <c r="D210" s="191"/>
    </row>
    <row r="211" spans="1:4" s="202" customFormat="1" x14ac:dyDescent="0.3">
      <c r="A211" s="207" t="s">
        <v>238</v>
      </c>
      <c r="B211"/>
      <c r="C211" s="213"/>
      <c r="D211" s="191"/>
    </row>
    <row r="212" spans="1:4" s="202" customFormat="1" x14ac:dyDescent="0.3">
      <c r="A212" s="207" t="s">
        <v>283</v>
      </c>
      <c r="B212"/>
      <c r="C212" s="190"/>
      <c r="D212" s="191"/>
    </row>
    <row r="213" spans="1:4" s="202" customFormat="1" x14ac:dyDescent="0.3">
      <c r="A213" s="207" t="s">
        <v>284</v>
      </c>
      <c r="B213"/>
      <c r="C213" s="190"/>
      <c r="D213" s="191"/>
    </row>
    <row r="214" spans="1:4" s="202" customFormat="1" x14ac:dyDescent="0.3">
      <c r="A214" s="207" t="s">
        <v>285</v>
      </c>
      <c r="B214"/>
      <c r="C214" s="190"/>
      <c r="D214" s="191"/>
    </row>
    <row r="215" spans="1:4" s="202" customFormat="1" ht="100.8" x14ac:dyDescent="0.3">
      <c r="A215" s="207" t="s">
        <v>668</v>
      </c>
      <c r="B215"/>
      <c r="C215" s="190"/>
      <c r="D215" s="191"/>
    </row>
    <row r="216" spans="1:4" s="202" customFormat="1" ht="28.8" x14ac:dyDescent="0.3">
      <c r="A216" s="207" t="s">
        <v>286</v>
      </c>
      <c r="B216"/>
      <c r="C216" s="190"/>
      <c r="D216" s="191"/>
    </row>
    <row r="217" spans="1:4" s="202" customFormat="1" x14ac:dyDescent="0.3">
      <c r="A217" s="207" t="s">
        <v>287</v>
      </c>
      <c r="B217"/>
      <c r="C217" s="190"/>
      <c r="D217" s="191"/>
    </row>
    <row r="218" spans="1:4" s="202" customFormat="1" x14ac:dyDescent="0.3">
      <c r="A218" s="207" t="s">
        <v>288</v>
      </c>
      <c r="B218"/>
      <c r="C218" s="190"/>
      <c r="D218" s="191"/>
    </row>
    <row r="219" spans="1:4" s="202" customFormat="1" ht="57.6" x14ac:dyDescent="0.3">
      <c r="A219" s="207" t="s">
        <v>289</v>
      </c>
      <c r="B219"/>
      <c r="C219" s="190"/>
      <c r="D219" s="191"/>
    </row>
    <row r="220" spans="1:4" s="202" customFormat="1" x14ac:dyDescent="0.3">
      <c r="A220" s="207" t="s">
        <v>682</v>
      </c>
      <c r="B220"/>
      <c r="C220" s="212"/>
      <c r="D220" s="191"/>
    </row>
    <row r="221" spans="1:4" s="215" customFormat="1" ht="28.8" x14ac:dyDescent="0.3">
      <c r="A221" s="207" t="s">
        <v>683</v>
      </c>
      <c r="B221"/>
      <c r="C221" s="212"/>
      <c r="D221" s="214"/>
    </row>
    <row r="222" spans="1:4" s="215" customFormat="1" x14ac:dyDescent="0.3">
      <c r="A222" s="207" t="s">
        <v>684</v>
      </c>
      <c r="B222"/>
      <c r="C222" s="212"/>
      <c r="D222" s="214"/>
    </row>
    <row r="223" spans="1:4" s="215" customFormat="1" ht="43.2" x14ac:dyDescent="0.3">
      <c r="A223" s="207" t="s">
        <v>252</v>
      </c>
      <c r="B223"/>
      <c r="C223" s="212"/>
      <c r="D223" s="214"/>
    </row>
    <row r="224" spans="1:4" s="215" customFormat="1" x14ac:dyDescent="0.3">
      <c r="A224" s="207" t="s">
        <v>290</v>
      </c>
      <c r="B224"/>
      <c r="C224" s="212"/>
      <c r="D224" s="214"/>
    </row>
    <row r="225" spans="1:4" s="215" customFormat="1" ht="28.8" x14ac:dyDescent="0.3">
      <c r="A225" s="207" t="s">
        <v>685</v>
      </c>
      <c r="B225"/>
      <c r="D225" s="214"/>
    </row>
    <row r="226" spans="1:4" s="215" customFormat="1" ht="86.4" x14ac:dyDescent="0.3">
      <c r="A226" s="207" t="s">
        <v>291</v>
      </c>
      <c r="B226"/>
      <c r="D226" s="214"/>
    </row>
    <row r="227" spans="1:4" s="215" customFormat="1" ht="57.6" x14ac:dyDescent="0.3">
      <c r="A227" s="207" t="s">
        <v>292</v>
      </c>
      <c r="B227"/>
      <c r="D227" s="214"/>
    </row>
    <row r="228" spans="1:4" s="215" customFormat="1" ht="15" thickBot="1" x14ac:dyDescent="0.35">
      <c r="A228" s="204"/>
      <c r="D228" s="214"/>
    </row>
    <row r="229" spans="1:4" s="215" customFormat="1" ht="18" x14ac:dyDescent="0.35">
      <c r="A229" s="216" t="s">
        <v>293</v>
      </c>
      <c r="D229" s="214"/>
    </row>
    <row r="230" spans="1:4" s="215" customFormat="1" x14ac:dyDescent="0.3">
      <c r="A230" s="217" t="s">
        <v>294</v>
      </c>
      <c r="B230"/>
      <c r="D230" s="214"/>
    </row>
    <row r="231" spans="1:4" s="215" customFormat="1" x14ac:dyDescent="0.3">
      <c r="A231" s="218" t="s">
        <v>295</v>
      </c>
      <c r="B231"/>
      <c r="D231" s="214"/>
    </row>
    <row r="232" spans="1:4" s="215" customFormat="1" x14ac:dyDescent="0.3">
      <c r="A232" s="218" t="s">
        <v>296</v>
      </c>
      <c r="B232"/>
      <c r="D232" s="214"/>
    </row>
    <row r="233" spans="1:4" s="215" customFormat="1" x14ac:dyDescent="0.3">
      <c r="A233" s="218" t="s">
        <v>538</v>
      </c>
      <c r="B233"/>
      <c r="D233" s="214"/>
    </row>
    <row r="234" spans="1:4" s="215" customFormat="1" x14ac:dyDescent="0.3">
      <c r="A234" s="218" t="s">
        <v>297</v>
      </c>
      <c r="B234"/>
      <c r="D234" s="214"/>
    </row>
    <row r="235" spans="1:4" s="215" customFormat="1" x14ac:dyDescent="0.3">
      <c r="A235" s="218" t="s">
        <v>298</v>
      </c>
      <c r="B235"/>
      <c r="D235" s="214"/>
    </row>
    <row r="236" spans="1:4" s="215" customFormat="1" x14ac:dyDescent="0.3">
      <c r="A236" s="218" t="s">
        <v>299</v>
      </c>
      <c r="B236"/>
      <c r="D236" s="214"/>
    </row>
    <row r="237" spans="1:4" s="215" customFormat="1" ht="43.2" x14ac:dyDescent="0.3">
      <c r="A237" s="218" t="s">
        <v>539</v>
      </c>
      <c r="B237"/>
      <c r="C237" s="212"/>
      <c r="D237" s="214"/>
    </row>
    <row r="238" spans="1:4" s="215" customFormat="1" ht="28.8" x14ac:dyDescent="0.3">
      <c r="A238" s="218" t="s">
        <v>300</v>
      </c>
      <c r="B238"/>
      <c r="C238" s="190"/>
      <c r="D238" s="214"/>
    </row>
    <row r="239" spans="1:4" s="215" customFormat="1" x14ac:dyDescent="0.3">
      <c r="A239" s="218" t="s">
        <v>301</v>
      </c>
      <c r="B239"/>
      <c r="C239" s="212"/>
    </row>
    <row r="240" spans="1:4" s="215" customFormat="1" x14ac:dyDescent="0.3">
      <c r="A240" s="218" t="s">
        <v>302</v>
      </c>
      <c r="B240"/>
      <c r="C240" s="190"/>
      <c r="D240" s="214"/>
    </row>
    <row r="241" spans="1:4" x14ac:dyDescent="0.3">
      <c r="A241" s="218" t="s">
        <v>303</v>
      </c>
      <c r="D241"/>
    </row>
    <row r="242" spans="1:4" ht="28.8" x14ac:dyDescent="0.3">
      <c r="A242" s="218" t="s">
        <v>304</v>
      </c>
      <c r="C242" s="193"/>
      <c r="D242"/>
    </row>
    <row r="243" spans="1:4" x14ac:dyDescent="0.3">
      <c r="A243" s="218" t="s">
        <v>305</v>
      </c>
      <c r="C243" s="193"/>
      <c r="D243"/>
    </row>
    <row r="244" spans="1:4" s="215" customFormat="1" x14ac:dyDescent="0.3">
      <c r="A244" s="218" t="s">
        <v>306</v>
      </c>
      <c r="B244"/>
      <c r="C244" s="212"/>
      <c r="D244" s="214"/>
    </row>
    <row r="245" spans="1:4" s="215" customFormat="1" x14ac:dyDescent="0.3">
      <c r="A245" s="218" t="s">
        <v>307</v>
      </c>
      <c r="B245"/>
      <c r="C245" s="190"/>
      <c r="D245" s="214"/>
    </row>
    <row r="246" spans="1:4" s="215" customFormat="1" x14ac:dyDescent="0.3">
      <c r="A246" s="218" t="s">
        <v>308</v>
      </c>
      <c r="B246"/>
      <c r="C246" s="212"/>
      <c r="D246" s="214"/>
    </row>
    <row r="247" spans="1:4" s="215" customFormat="1" ht="28.8" x14ac:dyDescent="0.3">
      <c r="A247" s="218" t="s">
        <v>309</v>
      </c>
      <c r="B247"/>
      <c r="C247" s="212"/>
      <c r="D247" s="214"/>
    </row>
    <row r="248" spans="1:4" s="215" customFormat="1" x14ac:dyDescent="0.3">
      <c r="A248" s="218" t="s">
        <v>540</v>
      </c>
      <c r="B248"/>
      <c r="C248" s="190"/>
    </row>
    <row r="249" spans="1:4" s="215" customFormat="1" x14ac:dyDescent="0.3">
      <c r="A249" s="218" t="s">
        <v>310</v>
      </c>
      <c r="B249"/>
      <c r="C249" s="190"/>
      <c r="D249" s="191"/>
    </row>
    <row r="250" spans="1:4" s="215" customFormat="1" x14ac:dyDescent="0.3">
      <c r="A250" s="218"/>
      <c r="B250"/>
      <c r="C250" s="190"/>
      <c r="D250" s="191"/>
    </row>
    <row r="251" spans="1:4" x14ac:dyDescent="0.3">
      <c r="A251" s="217" t="s">
        <v>311</v>
      </c>
    </row>
    <row r="252" spans="1:4" x14ac:dyDescent="0.3">
      <c r="A252" s="218" t="s">
        <v>312</v>
      </c>
      <c r="C252" s="219"/>
    </row>
    <row r="253" spans="1:4" x14ac:dyDescent="0.3">
      <c r="A253" s="218" t="s">
        <v>313</v>
      </c>
      <c r="C253" s="219"/>
    </row>
    <row r="254" spans="1:4" ht="43.2" x14ac:dyDescent="0.3">
      <c r="A254" s="218" t="s">
        <v>686</v>
      </c>
      <c r="C254" s="219"/>
    </row>
    <row r="255" spans="1:4" ht="43.2" x14ac:dyDescent="0.3">
      <c r="A255" s="218" t="s">
        <v>687</v>
      </c>
    </row>
    <row r="256" spans="1:4" x14ac:dyDescent="0.3">
      <c r="A256" s="218" t="s">
        <v>314</v>
      </c>
    </row>
    <row r="257" spans="1:4" x14ac:dyDescent="0.3">
      <c r="A257" s="218" t="s">
        <v>688</v>
      </c>
    </row>
    <row r="258" spans="1:4" ht="129.6" x14ac:dyDescent="0.3">
      <c r="A258" s="218" t="s">
        <v>663</v>
      </c>
      <c r="C258" s="220"/>
    </row>
    <row r="259" spans="1:4" ht="100.8" x14ac:dyDescent="0.3">
      <c r="A259" s="218" t="s">
        <v>315</v>
      </c>
      <c r="C259" s="220"/>
    </row>
    <row r="260" spans="1:4" x14ac:dyDescent="0.3">
      <c r="A260" s="218" t="s">
        <v>199</v>
      </c>
      <c r="C260" s="220"/>
      <c r="D260" s="221"/>
    </row>
    <row r="261" spans="1:4" ht="43.2" x14ac:dyDescent="0.3">
      <c r="A261" s="218" t="s">
        <v>316</v>
      </c>
      <c r="C261" s="220"/>
      <c r="D261" s="221"/>
    </row>
    <row r="262" spans="1:4" ht="43.2" x14ac:dyDescent="0.3">
      <c r="A262" s="218" t="s">
        <v>201</v>
      </c>
      <c r="C262" s="220"/>
      <c r="D262" s="221"/>
    </row>
    <row r="263" spans="1:4" x14ac:dyDescent="0.3">
      <c r="A263" s="218" t="s">
        <v>317</v>
      </c>
      <c r="C263" s="220"/>
      <c r="D263" s="221"/>
    </row>
    <row r="264" spans="1:4" ht="72" x14ac:dyDescent="0.3">
      <c r="A264" s="218" t="s">
        <v>202</v>
      </c>
      <c r="C264" s="220"/>
      <c r="D264" s="221"/>
    </row>
    <row r="265" spans="1:4" ht="43.2" x14ac:dyDescent="0.3">
      <c r="A265" s="218" t="s">
        <v>318</v>
      </c>
      <c r="C265" s="220"/>
      <c r="D265" s="221"/>
    </row>
    <row r="266" spans="1:4" x14ac:dyDescent="0.3">
      <c r="A266" s="218" t="s">
        <v>273</v>
      </c>
      <c r="C266" s="220"/>
      <c r="D266" s="221"/>
    </row>
    <row r="267" spans="1:4" ht="86.4" x14ac:dyDescent="0.3">
      <c r="A267" s="218" t="s">
        <v>204</v>
      </c>
      <c r="C267" s="220"/>
      <c r="D267" s="221"/>
    </row>
    <row r="268" spans="1:4" ht="42" customHeight="1" x14ac:dyDescent="0.3">
      <c r="A268" s="218" t="s">
        <v>319</v>
      </c>
      <c r="C268" s="220"/>
      <c r="D268" s="221"/>
    </row>
    <row r="269" spans="1:4" x14ac:dyDescent="0.3">
      <c r="A269" s="218" t="s">
        <v>206</v>
      </c>
      <c r="C269" s="220"/>
    </row>
    <row r="270" spans="1:4" x14ac:dyDescent="0.3">
      <c r="A270" s="218" t="s">
        <v>320</v>
      </c>
      <c r="C270" s="220"/>
      <c r="D270" s="209"/>
    </row>
    <row r="271" spans="1:4" x14ac:dyDescent="0.3">
      <c r="A271" s="218" t="s">
        <v>209</v>
      </c>
      <c r="C271" s="220"/>
      <c r="D271" s="209"/>
    </row>
    <row r="272" spans="1:4" x14ac:dyDescent="0.3">
      <c r="A272" s="218" t="s">
        <v>321</v>
      </c>
      <c r="C272" s="220"/>
      <c r="D272" s="209"/>
    </row>
    <row r="273" spans="1:4" x14ac:dyDescent="0.3">
      <c r="A273" s="218" t="s">
        <v>211</v>
      </c>
      <c r="C273" s="220"/>
      <c r="D273" s="209"/>
    </row>
    <row r="274" spans="1:4" ht="86.4" x14ac:dyDescent="0.3">
      <c r="A274" s="218" t="s">
        <v>322</v>
      </c>
      <c r="C274" s="220"/>
      <c r="D274" s="209"/>
    </row>
    <row r="275" spans="1:4" x14ac:dyDescent="0.3">
      <c r="A275" s="218" t="s">
        <v>323</v>
      </c>
      <c r="C275" s="220"/>
      <c r="D275" s="209"/>
    </row>
    <row r="276" spans="1:4" ht="57.6" x14ac:dyDescent="0.3">
      <c r="A276" s="218" t="s">
        <v>324</v>
      </c>
      <c r="C276" s="220"/>
      <c r="D276" s="209"/>
    </row>
    <row r="277" spans="1:4" x14ac:dyDescent="0.3">
      <c r="A277" s="218" t="s">
        <v>325</v>
      </c>
      <c r="C277" s="220"/>
      <c r="D277" s="209"/>
    </row>
    <row r="278" spans="1:4" ht="57.6" x14ac:dyDescent="0.3">
      <c r="A278" s="218" t="s">
        <v>213</v>
      </c>
      <c r="C278" s="220"/>
      <c r="D278" s="209"/>
    </row>
    <row r="279" spans="1:4" x14ac:dyDescent="0.3">
      <c r="A279" s="218" t="s">
        <v>214</v>
      </c>
      <c r="D279" s="209"/>
    </row>
    <row r="280" spans="1:4" ht="28.8" x14ac:dyDescent="0.3">
      <c r="A280" s="218" t="s">
        <v>326</v>
      </c>
      <c r="C280" s="213"/>
      <c r="D280" s="209"/>
    </row>
    <row r="281" spans="1:4" ht="28.8" x14ac:dyDescent="0.3">
      <c r="A281" s="218" t="s">
        <v>327</v>
      </c>
      <c r="C281" s="213"/>
      <c r="D281" s="209"/>
    </row>
    <row r="282" spans="1:4" ht="72" x14ac:dyDescent="0.3">
      <c r="A282" s="218" t="s">
        <v>328</v>
      </c>
      <c r="C282" s="213"/>
      <c r="D282" s="209"/>
    </row>
    <row r="283" spans="1:4" x14ac:dyDescent="0.3">
      <c r="A283" s="218" t="s">
        <v>329</v>
      </c>
      <c r="C283" s="213"/>
      <c r="D283" s="209"/>
    </row>
    <row r="284" spans="1:4" x14ac:dyDescent="0.3">
      <c r="A284" s="218" t="s">
        <v>330</v>
      </c>
      <c r="C284" s="213"/>
      <c r="D284" s="209"/>
    </row>
    <row r="285" spans="1:4" ht="28.8" x14ac:dyDescent="0.3">
      <c r="A285" s="218" t="s">
        <v>689</v>
      </c>
      <c r="C285" s="213"/>
      <c r="D285" s="209"/>
    </row>
    <row r="286" spans="1:4" ht="28.8" x14ac:dyDescent="0.3">
      <c r="A286" s="218" t="s">
        <v>331</v>
      </c>
      <c r="D286" s="209"/>
    </row>
    <row r="287" spans="1:4" x14ac:dyDescent="0.3">
      <c r="A287" s="218" t="s">
        <v>332</v>
      </c>
      <c r="C287" s="213"/>
      <c r="D287" s="209"/>
    </row>
    <row r="288" spans="1:4" ht="28.8" x14ac:dyDescent="0.3">
      <c r="A288" s="218" t="s">
        <v>333</v>
      </c>
      <c r="C288" s="213"/>
      <c r="D288" s="209"/>
    </row>
    <row r="289" spans="1:4" ht="28.8" x14ac:dyDescent="0.3">
      <c r="A289" s="218" t="s">
        <v>334</v>
      </c>
      <c r="C289" s="213"/>
      <c r="D289" s="209"/>
    </row>
    <row r="290" spans="1:4" ht="43.2" x14ac:dyDescent="0.3">
      <c r="A290" s="218" t="s">
        <v>335</v>
      </c>
      <c r="C290" s="213"/>
      <c r="D290" s="209"/>
    </row>
    <row r="291" spans="1:4" x14ac:dyDescent="0.3">
      <c r="A291" s="218" t="s">
        <v>336</v>
      </c>
      <c r="C291" s="213"/>
      <c r="D291" s="209"/>
    </row>
    <row r="292" spans="1:4" ht="86.4" x14ac:dyDescent="0.3">
      <c r="A292" s="218" t="s">
        <v>337</v>
      </c>
      <c r="D292" s="209"/>
    </row>
    <row r="293" spans="1:4" ht="43.2" x14ac:dyDescent="0.3">
      <c r="A293" s="218" t="s">
        <v>338</v>
      </c>
      <c r="D293" s="209"/>
    </row>
    <row r="294" spans="1:4" ht="43.2" x14ac:dyDescent="0.3">
      <c r="A294" s="218" t="s">
        <v>339</v>
      </c>
      <c r="D294" s="209"/>
    </row>
    <row r="295" spans="1:4" ht="28.8" x14ac:dyDescent="0.3">
      <c r="A295" s="218" t="s">
        <v>340</v>
      </c>
      <c r="D295" s="209"/>
    </row>
    <row r="296" spans="1:4" ht="28.8" x14ac:dyDescent="0.3">
      <c r="A296" s="218" t="s">
        <v>341</v>
      </c>
      <c r="D296" s="209"/>
    </row>
    <row r="297" spans="1:4" x14ac:dyDescent="0.3">
      <c r="A297" s="218" t="s">
        <v>342</v>
      </c>
    </row>
    <row r="298" spans="1:4" ht="28.8" x14ac:dyDescent="0.3">
      <c r="A298" s="218" t="s">
        <v>343</v>
      </c>
      <c r="D298" s="222"/>
    </row>
    <row r="299" spans="1:4" x14ac:dyDescent="0.3">
      <c r="A299" s="218" t="s">
        <v>722</v>
      </c>
      <c r="D299" s="222"/>
    </row>
    <row r="300" spans="1:4" ht="72" x14ac:dyDescent="0.3">
      <c r="A300" s="218" t="s">
        <v>344</v>
      </c>
      <c r="D300" s="222"/>
    </row>
    <row r="301" spans="1:4" x14ac:dyDescent="0.3">
      <c r="A301" s="218" t="s">
        <v>237</v>
      </c>
      <c r="D301" s="222"/>
    </row>
    <row r="302" spans="1:4" x14ac:dyDescent="0.3">
      <c r="A302" s="218" t="s">
        <v>238</v>
      </c>
      <c r="D302" s="222"/>
    </row>
    <row r="303" spans="1:4" x14ac:dyDescent="0.3">
      <c r="A303" s="218" t="s">
        <v>345</v>
      </c>
      <c r="D303" s="222"/>
    </row>
    <row r="304" spans="1:4" x14ac:dyDescent="0.3">
      <c r="A304" s="218" t="s">
        <v>346</v>
      </c>
      <c r="D304" s="222"/>
    </row>
    <row r="305" spans="1:4" x14ac:dyDescent="0.3">
      <c r="A305" s="218" t="s">
        <v>347</v>
      </c>
      <c r="D305" s="222"/>
    </row>
    <row r="306" spans="1:4" x14ac:dyDescent="0.3">
      <c r="A306" s="218" t="s">
        <v>283</v>
      </c>
      <c r="D306" s="222"/>
    </row>
    <row r="307" spans="1:4" ht="72" x14ac:dyDescent="0.3">
      <c r="A307" s="218" t="s">
        <v>241</v>
      </c>
      <c r="D307" s="222"/>
    </row>
    <row r="308" spans="1:4" ht="57.6" x14ac:dyDescent="0.3">
      <c r="A308" s="218" t="s">
        <v>690</v>
      </c>
      <c r="D308" s="222"/>
    </row>
    <row r="309" spans="1:4" x14ac:dyDescent="0.3">
      <c r="A309" s="218" t="s">
        <v>348</v>
      </c>
      <c r="C309" s="193"/>
      <c r="D309" s="222"/>
    </row>
    <row r="310" spans="1:4" ht="100.8" x14ac:dyDescent="0.3">
      <c r="A310" s="218" t="s">
        <v>668</v>
      </c>
      <c r="C310" s="193"/>
      <c r="D310" s="222"/>
    </row>
    <row r="311" spans="1:4" ht="43.2" x14ac:dyDescent="0.3">
      <c r="A311" s="218" t="s">
        <v>691</v>
      </c>
      <c r="C311" s="193"/>
      <c r="D311" s="222"/>
    </row>
    <row r="312" spans="1:4" x14ac:dyDescent="0.3">
      <c r="A312" s="218" t="s">
        <v>245</v>
      </c>
      <c r="C312" s="193"/>
      <c r="D312" s="222"/>
    </row>
    <row r="313" spans="1:4" x14ac:dyDescent="0.3">
      <c r="A313" s="218" t="s">
        <v>349</v>
      </c>
      <c r="D313" s="222"/>
    </row>
    <row r="314" spans="1:4" x14ac:dyDescent="0.3">
      <c r="A314" s="218" t="s">
        <v>692</v>
      </c>
    </row>
    <row r="315" spans="1:4" ht="43.2" x14ac:dyDescent="0.3">
      <c r="A315" s="218" t="s">
        <v>252</v>
      </c>
    </row>
    <row r="316" spans="1:4" ht="28.8" x14ac:dyDescent="0.3">
      <c r="A316" s="218" t="s">
        <v>350</v>
      </c>
    </row>
    <row r="317" spans="1:4" ht="115.2" x14ac:dyDescent="0.3">
      <c r="A317" s="218" t="s">
        <v>351</v>
      </c>
    </row>
    <row r="318" spans="1:4" ht="43.2" x14ac:dyDescent="0.3">
      <c r="A318" s="218" t="s">
        <v>352</v>
      </c>
    </row>
    <row r="319" spans="1:4" ht="100.8" x14ac:dyDescent="0.3">
      <c r="A319" s="218" t="s">
        <v>693</v>
      </c>
    </row>
    <row r="320" spans="1:4" ht="15" thickBot="1" x14ac:dyDescent="0.35">
      <c r="A320" s="223"/>
    </row>
    <row r="321" spans="1:6" s="202" customFormat="1" ht="18" x14ac:dyDescent="0.35">
      <c r="A321" s="224" t="s">
        <v>353</v>
      </c>
      <c r="B321"/>
      <c r="C321" s="190"/>
      <c r="D321" s="191"/>
    </row>
    <row r="322" spans="1:6" s="202" customFormat="1" x14ac:dyDescent="0.3">
      <c r="A322" s="225" t="s">
        <v>354</v>
      </c>
      <c r="B322"/>
      <c r="C322" s="190"/>
      <c r="D322" s="191"/>
    </row>
    <row r="323" spans="1:6" s="202" customFormat="1" x14ac:dyDescent="0.3">
      <c r="A323" s="226" t="s">
        <v>355</v>
      </c>
      <c r="B323"/>
      <c r="C323" s="190"/>
      <c r="D323" s="191"/>
    </row>
    <row r="324" spans="1:6" s="202" customFormat="1" x14ac:dyDescent="0.3">
      <c r="A324" s="226" t="s">
        <v>356</v>
      </c>
      <c r="B324"/>
      <c r="C324" s="190"/>
      <c r="D324" s="191"/>
    </row>
    <row r="325" spans="1:6" s="202" customFormat="1" ht="28.8" x14ac:dyDescent="0.3">
      <c r="A325" s="226" t="s">
        <v>357</v>
      </c>
      <c r="B325"/>
      <c r="C325" s="190"/>
      <c r="D325" s="191"/>
    </row>
    <row r="326" spans="1:6" s="202" customFormat="1" x14ac:dyDescent="0.3">
      <c r="A326" s="226" t="s">
        <v>1214</v>
      </c>
      <c r="B326"/>
      <c r="C326" s="190"/>
      <c r="D326" s="191"/>
    </row>
    <row r="327" spans="1:6" s="202" customFormat="1" x14ac:dyDescent="0.3">
      <c r="A327" s="226" t="s">
        <v>358</v>
      </c>
      <c r="B327"/>
      <c r="C327" s="190"/>
      <c r="D327" s="191"/>
    </row>
    <row r="328" spans="1:6" x14ac:dyDescent="0.3">
      <c r="A328" s="226" t="s">
        <v>359</v>
      </c>
      <c r="C328" s="193"/>
      <c r="D328"/>
    </row>
    <row r="329" spans="1:6" ht="28.8" x14ac:dyDescent="0.3">
      <c r="A329" s="226" t="s">
        <v>360</v>
      </c>
      <c r="C329" s="193"/>
      <c r="D329"/>
    </row>
    <row r="330" spans="1:6" ht="28.8" x14ac:dyDescent="0.3">
      <c r="A330" s="226" t="s">
        <v>542</v>
      </c>
      <c r="C330" s="193"/>
      <c r="D330"/>
    </row>
    <row r="331" spans="1:6" ht="43.2" x14ac:dyDescent="0.3">
      <c r="A331" s="226" t="s">
        <v>695</v>
      </c>
      <c r="C331" s="193"/>
      <c r="D331"/>
      <c r="F331" s="227"/>
    </row>
    <row r="332" spans="1:6" x14ac:dyDescent="0.3">
      <c r="A332" s="226"/>
      <c r="C332" s="193"/>
      <c r="D332"/>
    </row>
    <row r="333" spans="1:6" s="202" customFormat="1" x14ac:dyDescent="0.3">
      <c r="A333" s="225" t="s">
        <v>361</v>
      </c>
      <c r="B333"/>
      <c r="C333" s="190"/>
      <c r="D333" s="191"/>
    </row>
    <row r="334" spans="1:6" s="202" customFormat="1" x14ac:dyDescent="0.3">
      <c r="A334" s="226" t="s">
        <v>362</v>
      </c>
      <c r="B334"/>
      <c r="C334" s="190"/>
      <c r="D334" s="191"/>
    </row>
    <row r="335" spans="1:6" s="202" customFormat="1" ht="28.8" x14ac:dyDescent="0.3">
      <c r="A335" s="226" t="s">
        <v>363</v>
      </c>
      <c r="B335"/>
      <c r="C335" s="190"/>
      <c r="D335" s="191"/>
    </row>
    <row r="336" spans="1:6" x14ac:dyDescent="0.3">
      <c r="A336" s="226" t="s">
        <v>364</v>
      </c>
    </row>
    <row r="337" spans="1:1" x14ac:dyDescent="0.3">
      <c r="A337" s="226" t="s">
        <v>365</v>
      </c>
    </row>
    <row r="338" spans="1:1" ht="129.6" x14ac:dyDescent="0.3">
      <c r="A338" s="226" t="s">
        <v>663</v>
      </c>
    </row>
    <row r="339" spans="1:1" ht="28.8" x14ac:dyDescent="0.3">
      <c r="A339" s="226" t="s">
        <v>578</v>
      </c>
    </row>
    <row r="340" spans="1:1" ht="28.8" x14ac:dyDescent="0.3">
      <c r="A340" s="226" t="s">
        <v>579</v>
      </c>
    </row>
    <row r="341" spans="1:1" ht="43.2" x14ac:dyDescent="0.3">
      <c r="A341" s="226" t="s">
        <v>201</v>
      </c>
    </row>
    <row r="342" spans="1:1" ht="72" x14ac:dyDescent="0.3">
      <c r="A342" s="226" t="s">
        <v>202</v>
      </c>
    </row>
    <row r="343" spans="1:1" ht="100.8" x14ac:dyDescent="0.3">
      <c r="A343" s="226" t="s">
        <v>541</v>
      </c>
    </row>
    <row r="344" spans="1:1" ht="57.6" x14ac:dyDescent="0.3">
      <c r="A344" s="226" t="s">
        <v>366</v>
      </c>
    </row>
    <row r="345" spans="1:1" ht="86.4" x14ac:dyDescent="0.3">
      <c r="A345" s="226" t="s">
        <v>204</v>
      </c>
    </row>
    <row r="346" spans="1:1" x14ac:dyDescent="0.3">
      <c r="A346" s="226" t="s">
        <v>367</v>
      </c>
    </row>
    <row r="347" spans="1:1" ht="28.8" x14ac:dyDescent="0.3">
      <c r="A347" s="226" t="s">
        <v>368</v>
      </c>
    </row>
    <row r="348" spans="1:1" ht="57.6" x14ac:dyDescent="0.3">
      <c r="A348" s="226" t="s">
        <v>638</v>
      </c>
    </row>
    <row r="349" spans="1:1" ht="201.6" x14ac:dyDescent="0.3">
      <c r="A349" s="226" t="s">
        <v>696</v>
      </c>
    </row>
    <row r="350" spans="1:1" ht="86.4" x14ac:dyDescent="0.3">
      <c r="A350" s="226" t="s">
        <v>369</v>
      </c>
    </row>
    <row r="351" spans="1:1" x14ac:dyDescent="0.3">
      <c r="A351" s="226" t="s">
        <v>370</v>
      </c>
    </row>
    <row r="352" spans="1:1" x14ac:dyDescent="0.3">
      <c r="A352" s="226" t="s">
        <v>206</v>
      </c>
    </row>
    <row r="353" spans="1:1" x14ac:dyDescent="0.3">
      <c r="A353" s="226" t="s">
        <v>371</v>
      </c>
    </row>
    <row r="354" spans="1:1" ht="57.6" x14ac:dyDescent="0.3">
      <c r="A354" s="226" t="s">
        <v>372</v>
      </c>
    </row>
    <row r="355" spans="1:1" ht="28.8" x14ac:dyDescent="0.3">
      <c r="A355" s="226" t="s">
        <v>373</v>
      </c>
    </row>
    <row r="356" spans="1:1" x14ac:dyDescent="0.3">
      <c r="A356" s="226" t="s">
        <v>374</v>
      </c>
    </row>
    <row r="357" spans="1:1" ht="28.8" x14ac:dyDescent="0.3">
      <c r="A357" s="226" t="s">
        <v>697</v>
      </c>
    </row>
    <row r="358" spans="1:1" x14ac:dyDescent="0.3">
      <c r="A358" s="226" t="s">
        <v>375</v>
      </c>
    </row>
    <row r="359" spans="1:1" ht="28.8" x14ac:dyDescent="0.3">
      <c r="A359" s="226" t="s">
        <v>376</v>
      </c>
    </row>
    <row r="360" spans="1:1" x14ac:dyDescent="0.3">
      <c r="A360" s="226" t="s">
        <v>377</v>
      </c>
    </row>
    <row r="361" spans="1:1" ht="28.8" x14ac:dyDescent="0.3">
      <c r="A361" s="226" t="s">
        <v>378</v>
      </c>
    </row>
    <row r="362" spans="1:1" x14ac:dyDescent="0.3">
      <c r="A362" s="226" t="s">
        <v>379</v>
      </c>
    </row>
    <row r="363" spans="1:1" ht="43.2" x14ac:dyDescent="0.3">
      <c r="A363" s="226" t="s">
        <v>380</v>
      </c>
    </row>
    <row r="364" spans="1:1" x14ac:dyDescent="0.3">
      <c r="A364" s="226" t="s">
        <v>381</v>
      </c>
    </row>
    <row r="365" spans="1:1" ht="28.8" x14ac:dyDescent="0.3">
      <c r="A365" s="226" t="s">
        <v>382</v>
      </c>
    </row>
    <row r="366" spans="1:1" ht="28.8" x14ac:dyDescent="0.3">
      <c r="A366" s="226" t="s">
        <v>383</v>
      </c>
    </row>
    <row r="367" spans="1:1" ht="28.8" x14ac:dyDescent="0.3">
      <c r="A367" s="226" t="s">
        <v>384</v>
      </c>
    </row>
    <row r="368" spans="1:1" ht="28.8" x14ac:dyDescent="0.3">
      <c r="A368" s="226" t="s">
        <v>385</v>
      </c>
    </row>
    <row r="369" spans="1:4" ht="43.2" x14ac:dyDescent="0.3">
      <c r="A369" s="226" t="s">
        <v>252</v>
      </c>
    </row>
    <row r="370" spans="1:4" ht="129.6" x14ac:dyDescent="0.3">
      <c r="A370" s="226" t="s">
        <v>698</v>
      </c>
    </row>
    <row r="371" spans="1:4" ht="72" x14ac:dyDescent="0.3">
      <c r="A371" s="226" t="s">
        <v>255</v>
      </c>
    </row>
    <row r="372" spans="1:4" ht="15" thickBot="1" x14ac:dyDescent="0.35">
      <c r="A372" s="204"/>
    </row>
    <row r="373" spans="1:4" ht="18" x14ac:dyDescent="0.35">
      <c r="A373" s="228" t="s">
        <v>386</v>
      </c>
    </row>
    <row r="374" spans="1:4" x14ac:dyDescent="0.3">
      <c r="A374" s="229" t="s">
        <v>387</v>
      </c>
    </row>
    <row r="375" spans="1:4" ht="57.6" x14ac:dyDescent="0.3">
      <c r="A375" s="230" t="s">
        <v>388</v>
      </c>
    </row>
    <row r="376" spans="1:4" x14ac:dyDescent="0.3">
      <c r="A376" s="230" t="s">
        <v>389</v>
      </c>
    </row>
    <row r="377" spans="1:4" ht="72" x14ac:dyDescent="0.3">
      <c r="A377" s="230" t="s">
        <v>390</v>
      </c>
    </row>
    <row r="378" spans="1:4" ht="57.6" x14ac:dyDescent="0.3">
      <c r="A378" s="230" t="s">
        <v>391</v>
      </c>
    </row>
    <row r="379" spans="1:4" ht="100.8" x14ac:dyDescent="0.3">
      <c r="A379" s="230" t="s">
        <v>699</v>
      </c>
    </row>
    <row r="380" spans="1:4" ht="28.8" x14ac:dyDescent="0.3">
      <c r="A380" s="230" t="s">
        <v>392</v>
      </c>
    </row>
    <row r="381" spans="1:4" ht="72" x14ac:dyDescent="0.3">
      <c r="A381" s="230" t="s">
        <v>393</v>
      </c>
    </row>
    <row r="382" spans="1:4" ht="28.8" x14ac:dyDescent="0.3">
      <c r="A382" s="230" t="s">
        <v>394</v>
      </c>
    </row>
    <row r="383" spans="1:4" x14ac:dyDescent="0.3">
      <c r="A383" s="230" t="s">
        <v>395</v>
      </c>
      <c r="C383" s="193"/>
      <c r="D383"/>
    </row>
    <row r="384" spans="1:4" x14ac:dyDescent="0.3">
      <c r="A384" s="230" t="s">
        <v>396</v>
      </c>
      <c r="C384" s="193"/>
      <c r="D384"/>
    </row>
    <row r="385" spans="1:4" ht="43.2" x14ac:dyDescent="0.3">
      <c r="A385" s="230" t="s">
        <v>397</v>
      </c>
      <c r="C385" s="193"/>
      <c r="D385"/>
    </row>
    <row r="386" spans="1:4" ht="28.8" x14ac:dyDescent="0.3">
      <c r="A386" s="230" t="s">
        <v>700</v>
      </c>
    </row>
    <row r="387" spans="1:4" ht="28.8" x14ac:dyDescent="0.3">
      <c r="A387" s="230" t="s">
        <v>701</v>
      </c>
    </row>
    <row r="388" spans="1:4" ht="129.6" x14ac:dyDescent="0.3">
      <c r="A388" s="230" t="s">
        <v>702</v>
      </c>
    </row>
    <row r="389" spans="1:4" ht="28.8" x14ac:dyDescent="0.3">
      <c r="A389" s="230" t="s">
        <v>398</v>
      </c>
    </row>
    <row r="390" spans="1:4" ht="28.8" x14ac:dyDescent="0.3">
      <c r="A390" s="230" t="s">
        <v>399</v>
      </c>
    </row>
    <row r="391" spans="1:4" ht="43.2" x14ac:dyDescent="0.3">
      <c r="A391" s="230" t="s">
        <v>400</v>
      </c>
    </row>
    <row r="392" spans="1:4" x14ac:dyDescent="0.3">
      <c r="A392" s="230" t="s">
        <v>703</v>
      </c>
    </row>
    <row r="393" spans="1:4" ht="57.6" x14ac:dyDescent="0.3">
      <c r="A393" s="230" t="s">
        <v>543</v>
      </c>
    </row>
    <row r="394" spans="1:4" ht="72" x14ac:dyDescent="0.3">
      <c r="A394" s="230" t="s">
        <v>401</v>
      </c>
    </row>
    <row r="395" spans="1:4" ht="28.8" x14ac:dyDescent="0.3">
      <c r="A395" s="230" t="s">
        <v>704</v>
      </c>
    </row>
    <row r="396" spans="1:4" ht="28.8" x14ac:dyDescent="0.3">
      <c r="A396" s="230" t="s">
        <v>402</v>
      </c>
    </row>
    <row r="397" spans="1:4" ht="43.2" x14ac:dyDescent="0.3">
      <c r="A397" s="230" t="s">
        <v>705</v>
      </c>
    </row>
    <row r="398" spans="1:4" ht="57.6" x14ac:dyDescent="0.3">
      <c r="A398" s="230" t="s">
        <v>403</v>
      </c>
    </row>
    <row r="399" spans="1:4" ht="100.8" x14ac:dyDescent="0.3">
      <c r="A399" s="230" t="s">
        <v>404</v>
      </c>
    </row>
    <row r="400" spans="1:4" ht="86.4" x14ac:dyDescent="0.3">
      <c r="A400" s="230" t="s">
        <v>706</v>
      </c>
    </row>
    <row r="401" spans="1:1" ht="57.6" x14ac:dyDescent="0.3">
      <c r="A401" s="230" t="s">
        <v>405</v>
      </c>
    </row>
    <row r="402" spans="1:1" ht="28.8" x14ac:dyDescent="0.3">
      <c r="A402" s="230" t="s">
        <v>544</v>
      </c>
    </row>
    <row r="403" spans="1:1" ht="28.8" x14ac:dyDescent="0.3">
      <c r="A403" s="230" t="s">
        <v>545</v>
      </c>
    </row>
    <row r="404" spans="1:1" ht="72" x14ac:dyDescent="0.3">
      <c r="A404" s="230" t="s">
        <v>406</v>
      </c>
    </row>
    <row r="405" spans="1:1" ht="115.2" x14ac:dyDescent="0.3">
      <c r="A405" s="230" t="s">
        <v>707</v>
      </c>
    </row>
    <row r="406" spans="1:1" ht="57.6" x14ac:dyDescent="0.3">
      <c r="A406" s="230" t="s">
        <v>407</v>
      </c>
    </row>
    <row r="407" spans="1:1" ht="57.6" x14ac:dyDescent="0.3">
      <c r="A407" s="230" t="s">
        <v>546</v>
      </c>
    </row>
    <row r="408" spans="1:1" x14ac:dyDescent="0.3">
      <c r="A408" s="230" t="s">
        <v>408</v>
      </c>
    </row>
    <row r="409" spans="1:1" ht="28.8" x14ac:dyDescent="0.3">
      <c r="A409" s="230" t="s">
        <v>409</v>
      </c>
    </row>
    <row r="410" spans="1:1" ht="28.8" x14ac:dyDescent="0.3">
      <c r="A410" s="230" t="s">
        <v>410</v>
      </c>
    </row>
    <row r="411" spans="1:1" x14ac:dyDescent="0.3">
      <c r="A411" s="230" t="s">
        <v>411</v>
      </c>
    </row>
    <row r="412" spans="1:1" ht="28.8" x14ac:dyDescent="0.3">
      <c r="A412" s="230" t="s">
        <v>412</v>
      </c>
    </row>
    <row r="413" spans="1:1" ht="144" x14ac:dyDescent="0.3">
      <c r="A413" s="230" t="s">
        <v>413</v>
      </c>
    </row>
    <row r="414" spans="1:1" x14ac:dyDescent="0.3">
      <c r="A414" s="230"/>
    </row>
    <row r="415" spans="1:1" x14ac:dyDescent="0.3">
      <c r="A415" s="229" t="s">
        <v>414</v>
      </c>
    </row>
    <row r="416" spans="1:1" ht="43.2" x14ac:dyDescent="0.3">
      <c r="A416" s="230" t="s">
        <v>415</v>
      </c>
    </row>
    <row r="417" spans="1:1" ht="28.8" x14ac:dyDescent="0.3">
      <c r="A417" s="230" t="s">
        <v>416</v>
      </c>
    </row>
    <row r="418" spans="1:1" x14ac:dyDescent="0.3">
      <c r="A418" s="230" t="s">
        <v>532</v>
      </c>
    </row>
    <row r="419" spans="1:1" ht="28.8" x14ac:dyDescent="0.3">
      <c r="A419" s="230" t="s">
        <v>417</v>
      </c>
    </row>
    <row r="420" spans="1:1" x14ac:dyDescent="0.3">
      <c r="A420" s="230" t="s">
        <v>418</v>
      </c>
    </row>
    <row r="421" spans="1:1" ht="129.6" x14ac:dyDescent="0.3">
      <c r="A421" s="230" t="s">
        <v>663</v>
      </c>
    </row>
    <row r="422" spans="1:1" ht="72" x14ac:dyDescent="0.3">
      <c r="A422" s="230" t="s">
        <v>202</v>
      </c>
    </row>
    <row r="423" spans="1:1" ht="43.2" x14ac:dyDescent="0.3">
      <c r="A423" s="230" t="s">
        <v>419</v>
      </c>
    </row>
    <row r="424" spans="1:1" ht="86.4" x14ac:dyDescent="0.3">
      <c r="A424" s="230" t="s">
        <v>204</v>
      </c>
    </row>
    <row r="425" spans="1:1" x14ac:dyDescent="0.3">
      <c r="A425" s="230" t="s">
        <v>420</v>
      </c>
    </row>
    <row r="426" spans="1:1" x14ac:dyDescent="0.3">
      <c r="A426" s="230" t="s">
        <v>421</v>
      </c>
    </row>
    <row r="427" spans="1:1" x14ac:dyDescent="0.3">
      <c r="A427" s="230" t="s">
        <v>212</v>
      </c>
    </row>
    <row r="428" spans="1:1" ht="57.6" x14ac:dyDescent="0.3">
      <c r="A428" s="230" t="s">
        <v>213</v>
      </c>
    </row>
    <row r="429" spans="1:1" x14ac:dyDescent="0.3">
      <c r="A429" s="230" t="s">
        <v>214</v>
      </c>
    </row>
    <row r="430" spans="1:1" ht="43.2" x14ac:dyDescent="0.3">
      <c r="A430" s="230" t="s">
        <v>422</v>
      </c>
    </row>
    <row r="431" spans="1:1" ht="72" x14ac:dyDescent="0.3">
      <c r="A431" s="230" t="s">
        <v>639</v>
      </c>
    </row>
    <row r="432" spans="1:1" x14ac:dyDescent="0.3">
      <c r="A432" s="230" t="s">
        <v>423</v>
      </c>
    </row>
    <row r="433" spans="1:1" ht="28.8" x14ac:dyDescent="0.3">
      <c r="A433" s="230" t="s">
        <v>424</v>
      </c>
    </row>
    <row r="434" spans="1:1" ht="28.8" x14ac:dyDescent="0.3">
      <c r="A434" s="230" t="s">
        <v>425</v>
      </c>
    </row>
    <row r="435" spans="1:1" x14ac:dyDescent="0.3">
      <c r="A435" s="230" t="s">
        <v>426</v>
      </c>
    </row>
    <row r="436" spans="1:1" x14ac:dyDescent="0.3">
      <c r="A436" s="230" t="s">
        <v>427</v>
      </c>
    </row>
    <row r="437" spans="1:1" ht="28.8" x14ac:dyDescent="0.3">
      <c r="A437" s="230" t="s">
        <v>428</v>
      </c>
    </row>
    <row r="438" spans="1:1" x14ac:dyDescent="0.3">
      <c r="A438" s="230" t="s">
        <v>237</v>
      </c>
    </row>
    <row r="439" spans="1:1" x14ac:dyDescent="0.3">
      <c r="A439" s="230" t="s">
        <v>238</v>
      </c>
    </row>
    <row r="440" spans="1:1" ht="57.6" x14ac:dyDescent="0.3">
      <c r="A440" s="230" t="s">
        <v>708</v>
      </c>
    </row>
    <row r="441" spans="1:1" ht="28.8" x14ac:dyDescent="0.3">
      <c r="A441" s="230" t="s">
        <v>429</v>
      </c>
    </row>
    <row r="442" spans="1:1" ht="100.8" x14ac:dyDescent="0.3">
      <c r="A442" s="230" t="s">
        <v>668</v>
      </c>
    </row>
    <row r="443" spans="1:1" ht="57.6" x14ac:dyDescent="0.3">
      <c r="A443" s="230" t="s">
        <v>430</v>
      </c>
    </row>
    <row r="444" spans="1:1" ht="28.8" x14ac:dyDescent="0.3">
      <c r="A444" s="230" t="s">
        <v>431</v>
      </c>
    </row>
    <row r="445" spans="1:1" x14ac:dyDescent="0.3">
      <c r="A445" s="230" t="s">
        <v>432</v>
      </c>
    </row>
    <row r="446" spans="1:1" ht="28.8" x14ac:dyDescent="0.3">
      <c r="A446" s="230" t="s">
        <v>433</v>
      </c>
    </row>
    <row r="447" spans="1:1" ht="43.2" x14ac:dyDescent="0.3">
      <c r="A447" s="230" t="s">
        <v>252</v>
      </c>
    </row>
    <row r="448" spans="1:1" ht="72" x14ac:dyDescent="0.3">
      <c r="A448" s="230" t="s">
        <v>434</v>
      </c>
    </row>
    <row r="449" spans="1:4" ht="15" thickBot="1" x14ac:dyDescent="0.35">
      <c r="A449" s="204"/>
    </row>
    <row r="450" spans="1:4" ht="18" x14ac:dyDescent="0.35">
      <c r="A450" s="231" t="s">
        <v>435</v>
      </c>
    </row>
    <row r="451" spans="1:4" x14ac:dyDescent="0.3">
      <c r="A451" s="232" t="s">
        <v>436</v>
      </c>
    </row>
    <row r="452" spans="1:4" ht="96.6" x14ac:dyDescent="0.3">
      <c r="A452" s="233" t="s">
        <v>580</v>
      </c>
    </row>
    <row r="453" spans="1:4" ht="234.6" x14ac:dyDescent="0.3">
      <c r="A453" s="233" t="s">
        <v>581</v>
      </c>
      <c r="C453"/>
    </row>
    <row r="454" spans="1:4" ht="27.6" x14ac:dyDescent="0.3">
      <c r="A454" s="233" t="s">
        <v>437</v>
      </c>
      <c r="C454"/>
    </row>
    <row r="455" spans="1:4" ht="345" x14ac:dyDescent="0.3">
      <c r="A455" s="233" t="s">
        <v>709</v>
      </c>
      <c r="C455"/>
      <c r="D455"/>
    </row>
    <row r="456" spans="1:4" s="17" customFormat="1" ht="207" x14ac:dyDescent="0.3">
      <c r="A456" s="233" t="s">
        <v>710</v>
      </c>
      <c r="B456"/>
      <c r="C456"/>
    </row>
    <row r="457" spans="1:4" s="17" customFormat="1" ht="151.80000000000001" x14ac:dyDescent="0.3">
      <c r="A457" s="233" t="s">
        <v>438</v>
      </c>
      <c r="B457"/>
      <c r="C457"/>
    </row>
    <row r="458" spans="1:4" ht="96.6" x14ac:dyDescent="0.3">
      <c r="A458" s="233" t="s">
        <v>439</v>
      </c>
      <c r="C458"/>
      <c r="D458"/>
    </row>
    <row r="459" spans="1:4" ht="96.6" x14ac:dyDescent="0.3">
      <c r="A459" s="233" t="s">
        <v>711</v>
      </c>
      <c r="C459"/>
      <c r="D459"/>
    </row>
    <row r="460" spans="1:4" ht="69" x14ac:dyDescent="0.3">
      <c r="A460" s="233" t="s">
        <v>712</v>
      </c>
      <c r="C460"/>
      <c r="D460"/>
    </row>
    <row r="461" spans="1:4" ht="69" x14ac:dyDescent="0.3">
      <c r="A461" s="233" t="s">
        <v>717</v>
      </c>
      <c r="C461"/>
      <c r="D461"/>
    </row>
    <row r="462" spans="1:4" ht="55.2" x14ac:dyDescent="0.3">
      <c r="A462" s="233" t="s">
        <v>716</v>
      </c>
      <c r="C462"/>
      <c r="D462"/>
    </row>
    <row r="463" spans="1:4" ht="207" x14ac:dyDescent="0.3">
      <c r="A463" s="233" t="s">
        <v>440</v>
      </c>
      <c r="C463"/>
      <c r="D463"/>
    </row>
    <row r="464" spans="1:4" ht="69" x14ac:dyDescent="0.3">
      <c r="A464" s="233" t="s">
        <v>441</v>
      </c>
      <c r="C464"/>
      <c r="D464"/>
    </row>
    <row r="465" spans="1:6" ht="82.8" x14ac:dyDescent="0.3">
      <c r="A465" s="233" t="s">
        <v>442</v>
      </c>
      <c r="C465"/>
      <c r="D465"/>
    </row>
    <row r="466" spans="1:6" ht="234.6" x14ac:dyDescent="0.3">
      <c r="A466" s="233" t="s">
        <v>713</v>
      </c>
      <c r="D466"/>
    </row>
    <row r="467" spans="1:6" x14ac:dyDescent="0.3">
      <c r="A467" s="234"/>
      <c r="C467"/>
      <c r="D467"/>
    </row>
    <row r="468" spans="1:6" x14ac:dyDescent="0.3">
      <c r="A468" s="232" t="s">
        <v>443</v>
      </c>
      <c r="D468"/>
    </row>
    <row r="469" spans="1:6" ht="129.6" x14ac:dyDescent="0.3">
      <c r="A469" s="234" t="s">
        <v>444</v>
      </c>
      <c r="C469"/>
      <c r="D469"/>
    </row>
    <row r="470" spans="1:6" ht="72" x14ac:dyDescent="0.3">
      <c r="A470" s="234" t="s">
        <v>445</v>
      </c>
      <c r="C470"/>
      <c r="D470"/>
    </row>
    <row r="471" spans="1:6" ht="43.2" x14ac:dyDescent="0.3">
      <c r="A471" s="234" t="s">
        <v>446</v>
      </c>
      <c r="C471"/>
      <c r="D471"/>
    </row>
    <row r="472" spans="1:6" ht="28.8" x14ac:dyDescent="0.3">
      <c r="A472" s="234" t="s">
        <v>447</v>
      </c>
      <c r="C472"/>
      <c r="D472"/>
    </row>
    <row r="473" spans="1:6" ht="43.2" x14ac:dyDescent="0.3">
      <c r="A473" s="234" t="s">
        <v>448</v>
      </c>
      <c r="C473"/>
      <c r="D473"/>
    </row>
    <row r="474" spans="1:6" ht="115.2" x14ac:dyDescent="0.3">
      <c r="A474" s="234" t="s">
        <v>449</v>
      </c>
      <c r="C474"/>
      <c r="D474"/>
    </row>
    <row r="475" spans="1:6" x14ac:dyDescent="0.3">
      <c r="A475" s="234" t="s">
        <v>450</v>
      </c>
      <c r="C475"/>
      <c r="D475"/>
    </row>
    <row r="476" spans="1:6" ht="129.6" x14ac:dyDescent="0.3">
      <c r="A476" s="234" t="s">
        <v>663</v>
      </c>
      <c r="C476" s="219"/>
      <c r="D476"/>
    </row>
    <row r="477" spans="1:6" s="215" customFormat="1" ht="72" x14ac:dyDescent="0.3">
      <c r="A477" s="234" t="s">
        <v>451</v>
      </c>
      <c r="B477"/>
      <c r="C477" s="211"/>
    </row>
    <row r="478" spans="1:6" s="215" customFormat="1" ht="57.6" x14ac:dyDescent="0.3">
      <c r="A478" s="234" t="s">
        <v>452</v>
      </c>
      <c r="B478"/>
      <c r="C478" s="219"/>
    </row>
    <row r="479" spans="1:6" s="210" customFormat="1" ht="43.2" x14ac:dyDescent="0.3">
      <c r="A479" s="234" t="s">
        <v>453</v>
      </c>
      <c r="B479"/>
      <c r="C479" s="219"/>
      <c r="D479" s="221"/>
      <c r="E479" s="221"/>
      <c r="F479" s="221"/>
    </row>
    <row r="480" spans="1:6" s="215" customFormat="1" ht="86.4" x14ac:dyDescent="0.3">
      <c r="A480" s="234" t="s">
        <v>454</v>
      </c>
      <c r="B480"/>
      <c r="C480" s="219"/>
    </row>
    <row r="481" spans="1:6" s="215" customFormat="1" ht="72" x14ac:dyDescent="0.3">
      <c r="A481" s="234" t="s">
        <v>455</v>
      </c>
      <c r="B481"/>
      <c r="C481" s="219"/>
    </row>
    <row r="482" spans="1:6" s="215" customFormat="1" ht="86.4" x14ac:dyDescent="0.3">
      <c r="A482" s="234" t="s">
        <v>456</v>
      </c>
      <c r="B482"/>
      <c r="C482" s="219"/>
    </row>
    <row r="483" spans="1:6" s="215" customFormat="1" ht="57.6" x14ac:dyDescent="0.3">
      <c r="A483" s="234" t="s">
        <v>457</v>
      </c>
      <c r="B483"/>
      <c r="C483" s="219"/>
    </row>
    <row r="484" spans="1:6" s="215" customFormat="1" ht="57.6" x14ac:dyDescent="0.3">
      <c r="A484" s="234" t="s">
        <v>458</v>
      </c>
      <c r="B484"/>
      <c r="C484" s="219"/>
    </row>
    <row r="485" spans="1:6" ht="28.8" x14ac:dyDescent="0.3">
      <c r="A485" s="234" t="s">
        <v>459</v>
      </c>
      <c r="C485" s="219"/>
      <c r="D485" s="221"/>
      <c r="E485" s="221"/>
      <c r="F485" s="221"/>
    </row>
    <row r="486" spans="1:6" s="215" customFormat="1" ht="72" x14ac:dyDescent="0.3">
      <c r="A486" s="234" t="s">
        <v>460</v>
      </c>
      <c r="B486"/>
      <c r="C486" s="219"/>
    </row>
    <row r="487" spans="1:6" s="215" customFormat="1" ht="28.8" x14ac:dyDescent="0.3">
      <c r="A487" s="234" t="s">
        <v>461</v>
      </c>
      <c r="B487"/>
      <c r="C487" s="219"/>
    </row>
    <row r="488" spans="1:6" s="215" customFormat="1" ht="409.6" x14ac:dyDescent="0.3">
      <c r="A488" s="234" t="s">
        <v>714</v>
      </c>
      <c r="B488"/>
      <c r="C488" s="219"/>
    </row>
    <row r="489" spans="1:6" s="215" customFormat="1" x14ac:dyDescent="0.3">
      <c r="A489" s="234" t="s">
        <v>212</v>
      </c>
      <c r="B489"/>
    </row>
    <row r="490" spans="1:6" s="215" customFormat="1" ht="75" customHeight="1" x14ac:dyDescent="0.3">
      <c r="A490" s="234" t="s">
        <v>462</v>
      </c>
      <c r="B490"/>
      <c r="C490" s="219"/>
    </row>
    <row r="491" spans="1:6" s="215" customFormat="1" ht="57.6" x14ac:dyDescent="0.3">
      <c r="A491" s="234" t="s">
        <v>463</v>
      </c>
      <c r="B491"/>
      <c r="C491" s="219"/>
    </row>
    <row r="492" spans="1:6" s="215" customFormat="1" ht="72" x14ac:dyDescent="0.3">
      <c r="A492" s="234" t="s">
        <v>464</v>
      </c>
      <c r="B492"/>
      <c r="C492" s="219"/>
    </row>
    <row r="493" spans="1:6" s="215" customFormat="1" ht="86.4" x14ac:dyDescent="0.3">
      <c r="A493" s="234" t="s">
        <v>465</v>
      </c>
      <c r="B493"/>
      <c r="C493" s="219"/>
    </row>
    <row r="494" spans="1:6" s="215" customFormat="1" ht="72" x14ac:dyDescent="0.3">
      <c r="A494" s="234" t="s">
        <v>582</v>
      </c>
      <c r="B494"/>
      <c r="C494"/>
    </row>
    <row r="495" spans="1:6" ht="43.2" x14ac:dyDescent="0.3">
      <c r="A495" s="234" t="s">
        <v>466</v>
      </c>
      <c r="C495" s="219"/>
      <c r="D495"/>
    </row>
    <row r="496" spans="1:6" s="215" customFormat="1" ht="28.8" x14ac:dyDescent="0.3">
      <c r="A496" s="234" t="s">
        <v>467</v>
      </c>
      <c r="B496"/>
      <c r="C496" s="219"/>
    </row>
    <row r="497" spans="1:4" s="215" customFormat="1" ht="57.6" x14ac:dyDescent="0.3">
      <c r="A497" s="234" t="s">
        <v>468</v>
      </c>
      <c r="B497"/>
      <c r="C497" s="219"/>
    </row>
    <row r="498" spans="1:4" s="215" customFormat="1" ht="144" x14ac:dyDescent="0.3">
      <c r="A498" s="234" t="s">
        <v>469</v>
      </c>
      <c r="B498"/>
      <c r="C498" s="219"/>
    </row>
    <row r="499" spans="1:4" s="215" customFormat="1" ht="100.8" x14ac:dyDescent="0.3">
      <c r="A499" s="234" t="s">
        <v>470</v>
      </c>
      <c r="B499"/>
      <c r="C499" s="219"/>
    </row>
    <row r="500" spans="1:4" s="215" customFormat="1" ht="100.8" x14ac:dyDescent="0.3">
      <c r="A500" s="234" t="s">
        <v>471</v>
      </c>
      <c r="B500"/>
      <c r="C500" s="219"/>
    </row>
    <row r="501" spans="1:4" s="215" customFormat="1" ht="115.2" x14ac:dyDescent="0.3">
      <c r="A501" s="234" t="s">
        <v>472</v>
      </c>
      <c r="B501"/>
      <c r="C501" s="219"/>
    </row>
    <row r="502" spans="1:4" s="215" customFormat="1" ht="57.6" x14ac:dyDescent="0.3">
      <c r="A502" s="234" t="s">
        <v>473</v>
      </c>
      <c r="B502"/>
      <c r="C502" s="219"/>
    </row>
    <row r="503" spans="1:4" s="215" customFormat="1" ht="86.4" x14ac:dyDescent="0.3">
      <c r="A503" s="234" t="s">
        <v>715</v>
      </c>
      <c r="B503"/>
      <c r="C503" s="219"/>
    </row>
    <row r="504" spans="1:4" s="215" customFormat="1" x14ac:dyDescent="0.3">
      <c r="A504" s="234" t="s">
        <v>474</v>
      </c>
      <c r="B504"/>
      <c r="C504"/>
    </row>
    <row r="505" spans="1:4" s="215" customFormat="1" ht="72" x14ac:dyDescent="0.3">
      <c r="A505" s="234" t="s">
        <v>475</v>
      </c>
      <c r="B505"/>
      <c r="C505"/>
    </row>
    <row r="506" spans="1:4" s="215" customFormat="1" ht="43.2" x14ac:dyDescent="0.3">
      <c r="A506" s="234" t="s">
        <v>476</v>
      </c>
      <c r="B506"/>
      <c r="C506"/>
    </row>
    <row r="507" spans="1:4" s="215" customFormat="1" ht="100.8" x14ac:dyDescent="0.3">
      <c r="A507" s="234" t="s">
        <v>668</v>
      </c>
      <c r="B507"/>
      <c r="C507"/>
    </row>
    <row r="508" spans="1:4" ht="100.8" x14ac:dyDescent="0.3">
      <c r="A508" s="234" t="s">
        <v>477</v>
      </c>
      <c r="C508"/>
      <c r="D508"/>
    </row>
    <row r="509" spans="1:4" ht="28.8" x14ac:dyDescent="0.3">
      <c r="A509" s="234" t="s">
        <v>478</v>
      </c>
      <c r="C509"/>
      <c r="D509"/>
    </row>
    <row r="510" spans="1:4" ht="115.2" x14ac:dyDescent="0.3">
      <c r="A510" s="234" t="s">
        <v>479</v>
      </c>
      <c r="C510"/>
      <c r="D510"/>
    </row>
    <row r="511" spans="1:4" ht="28.8" x14ac:dyDescent="0.3">
      <c r="A511" s="234" t="s">
        <v>480</v>
      </c>
      <c r="C511"/>
      <c r="D511"/>
    </row>
    <row r="512" spans="1:4" ht="72" x14ac:dyDescent="0.3">
      <c r="A512" s="235" t="s">
        <v>481</v>
      </c>
      <c r="D512"/>
    </row>
    <row r="513" spans="1:4" ht="15" thickBot="1" x14ac:dyDescent="0.35">
      <c r="A513" s="204"/>
      <c r="D513"/>
    </row>
    <row r="514" spans="1:4" ht="18" x14ac:dyDescent="0.35">
      <c r="A514" s="237" t="s">
        <v>583</v>
      </c>
      <c r="D514"/>
    </row>
    <row r="515" spans="1:4" x14ac:dyDescent="0.3">
      <c r="A515" s="238" t="s">
        <v>584</v>
      </c>
    </row>
    <row r="516" spans="1:4" ht="43.2" x14ac:dyDescent="0.3">
      <c r="A516" s="239" t="s">
        <v>1215</v>
      </c>
    </row>
    <row r="517" spans="1:4" x14ac:dyDescent="0.3">
      <c r="A517" s="239" t="s">
        <v>585</v>
      </c>
    </row>
    <row r="518" spans="1:4" x14ac:dyDescent="0.3">
      <c r="A518" s="239" t="s">
        <v>586</v>
      </c>
    </row>
    <row r="519" spans="1:4" x14ac:dyDescent="0.3">
      <c r="A519" s="239" t="s">
        <v>587</v>
      </c>
    </row>
    <row r="520" spans="1:4" x14ac:dyDescent="0.3">
      <c r="A520" s="239" t="s">
        <v>588</v>
      </c>
    </row>
    <row r="521" spans="1:4" x14ac:dyDescent="0.3">
      <c r="A521" s="239" t="s">
        <v>589</v>
      </c>
    </row>
    <row r="522" spans="1:4" x14ac:dyDescent="0.3">
      <c r="A522" s="239" t="s">
        <v>590</v>
      </c>
    </row>
    <row r="523" spans="1:4" x14ac:dyDescent="0.3">
      <c r="A523" s="239" t="s">
        <v>591</v>
      </c>
    </row>
    <row r="524" spans="1:4" x14ac:dyDescent="0.3">
      <c r="A524" s="239" t="s">
        <v>592</v>
      </c>
    </row>
    <row r="525" spans="1:4" x14ac:dyDescent="0.3">
      <c r="A525" s="239" t="s">
        <v>593</v>
      </c>
    </row>
    <row r="526" spans="1:4" x14ac:dyDescent="0.3">
      <c r="A526" s="239" t="s">
        <v>594</v>
      </c>
    </row>
    <row r="527" spans="1:4" x14ac:dyDescent="0.3">
      <c r="A527" s="239" t="s">
        <v>595</v>
      </c>
    </row>
    <row r="528" spans="1:4" x14ac:dyDescent="0.3">
      <c r="A528" s="239" t="s">
        <v>596</v>
      </c>
    </row>
    <row r="529" spans="1:1" x14ac:dyDescent="0.3">
      <c r="A529" s="239" t="s">
        <v>597</v>
      </c>
    </row>
    <row r="530" spans="1:1" x14ac:dyDescent="0.3">
      <c r="A530" s="239" t="s">
        <v>598</v>
      </c>
    </row>
    <row r="531" spans="1:1" x14ac:dyDescent="0.3">
      <c r="A531" s="239" t="s">
        <v>599</v>
      </c>
    </row>
    <row r="532" spans="1:1" x14ac:dyDescent="0.3">
      <c r="A532" s="239" t="s">
        <v>600</v>
      </c>
    </row>
    <row r="533" spans="1:1" x14ac:dyDescent="0.3">
      <c r="A533" s="239" t="s">
        <v>601</v>
      </c>
    </row>
    <row r="534" spans="1:1" ht="28.8" x14ac:dyDescent="0.3">
      <c r="A534" s="239" t="s">
        <v>1217</v>
      </c>
    </row>
    <row r="535" spans="1:1" ht="28.8" x14ac:dyDescent="0.3">
      <c r="A535" s="239" t="s">
        <v>1216</v>
      </c>
    </row>
    <row r="536" spans="1:1" x14ac:dyDescent="0.3">
      <c r="A536" s="239" t="s">
        <v>602</v>
      </c>
    </row>
    <row r="537" spans="1:1" x14ac:dyDescent="0.3">
      <c r="A537" s="239" t="s">
        <v>603</v>
      </c>
    </row>
    <row r="538" spans="1:1" x14ac:dyDescent="0.3">
      <c r="A538" s="239" t="s">
        <v>604</v>
      </c>
    </row>
    <row r="539" spans="1:1" x14ac:dyDescent="0.3">
      <c r="A539" s="239" t="s">
        <v>605</v>
      </c>
    </row>
    <row r="540" spans="1:1" x14ac:dyDescent="0.3">
      <c r="A540" s="239" t="s">
        <v>606</v>
      </c>
    </row>
    <row r="541" spans="1:1" x14ac:dyDescent="0.3">
      <c r="A541" s="239" t="s">
        <v>607</v>
      </c>
    </row>
    <row r="542" spans="1:1" x14ac:dyDescent="0.3">
      <c r="A542" s="239" t="s">
        <v>608</v>
      </c>
    </row>
    <row r="543" spans="1:1" x14ac:dyDescent="0.3">
      <c r="A543" s="239" t="s">
        <v>609</v>
      </c>
    </row>
    <row r="544" spans="1:1" x14ac:dyDescent="0.3">
      <c r="A544" s="239" t="s">
        <v>610</v>
      </c>
    </row>
    <row r="545" spans="1:1" x14ac:dyDescent="0.3">
      <c r="A545" s="239"/>
    </row>
    <row r="546" spans="1:1" x14ac:dyDescent="0.3">
      <c r="A546" s="238" t="s">
        <v>611</v>
      </c>
    </row>
    <row r="547" spans="1:1" x14ac:dyDescent="0.3">
      <c r="A547" s="239" t="s">
        <v>612</v>
      </c>
    </row>
    <row r="548" spans="1:1" ht="57.6" x14ac:dyDescent="0.3">
      <c r="A548" s="239" t="s">
        <v>613</v>
      </c>
    </row>
    <row r="549" spans="1:1" x14ac:dyDescent="0.3">
      <c r="A549" s="239" t="s">
        <v>614</v>
      </c>
    </row>
    <row r="550" spans="1:1" ht="129.6" x14ac:dyDescent="0.3">
      <c r="A550" s="239" t="s">
        <v>663</v>
      </c>
    </row>
    <row r="551" spans="1:1" x14ac:dyDescent="0.3">
      <c r="A551" s="239" t="s">
        <v>615</v>
      </c>
    </row>
    <row r="552" spans="1:1" ht="28.8" x14ac:dyDescent="0.3">
      <c r="A552" s="239" t="s">
        <v>616</v>
      </c>
    </row>
    <row r="553" spans="1:1" x14ac:dyDescent="0.3">
      <c r="A553" s="239" t="s">
        <v>617</v>
      </c>
    </row>
    <row r="554" spans="1:1" x14ac:dyDescent="0.3">
      <c r="A554" s="239" t="s">
        <v>618</v>
      </c>
    </row>
    <row r="555" spans="1:1" x14ac:dyDescent="0.3">
      <c r="A555" s="239" t="s">
        <v>619</v>
      </c>
    </row>
    <row r="556" spans="1:1" ht="201.6" x14ac:dyDescent="0.3">
      <c r="A556" s="239" t="s">
        <v>1218</v>
      </c>
    </row>
    <row r="557" spans="1:1" x14ac:dyDescent="0.3">
      <c r="A557" s="239" t="s">
        <v>321</v>
      </c>
    </row>
    <row r="558" spans="1:1" ht="57.6" x14ac:dyDescent="0.3">
      <c r="A558" s="239" t="s">
        <v>620</v>
      </c>
    </row>
    <row r="559" spans="1:1" x14ac:dyDescent="0.3">
      <c r="A559" s="239" t="s">
        <v>214</v>
      </c>
    </row>
    <row r="560" spans="1:1" x14ac:dyDescent="0.3">
      <c r="A560" s="239" t="s">
        <v>621</v>
      </c>
    </row>
    <row r="561" spans="1:4" ht="28.8" x14ac:dyDescent="0.3">
      <c r="A561" s="239" t="s">
        <v>622</v>
      </c>
    </row>
    <row r="562" spans="1:4" x14ac:dyDescent="0.3">
      <c r="A562" s="239" t="s">
        <v>238</v>
      </c>
    </row>
    <row r="563" spans="1:4" x14ac:dyDescent="0.3">
      <c r="A563" s="239" t="s">
        <v>623</v>
      </c>
    </row>
    <row r="564" spans="1:4" x14ac:dyDescent="0.3">
      <c r="A564" s="239" t="s">
        <v>624</v>
      </c>
    </row>
    <row r="565" spans="1:4" x14ac:dyDescent="0.3">
      <c r="A565" s="239" t="s">
        <v>625</v>
      </c>
    </row>
    <row r="566" spans="1:4" ht="28.8" x14ac:dyDescent="0.3">
      <c r="A566" s="239" t="s">
        <v>626</v>
      </c>
    </row>
    <row r="567" spans="1:4" x14ac:dyDescent="0.3">
      <c r="A567" s="239" t="s">
        <v>627</v>
      </c>
    </row>
    <row r="568" spans="1:4" ht="100.8" x14ac:dyDescent="0.3">
      <c r="A568" s="239" t="s">
        <v>243</v>
      </c>
    </row>
    <row r="569" spans="1:4" ht="43.2" x14ac:dyDescent="0.3">
      <c r="A569" s="239" t="s">
        <v>252</v>
      </c>
      <c r="C569" s="193"/>
      <c r="D569" s="222"/>
    </row>
    <row r="570" spans="1:4" x14ac:dyDescent="0.3">
      <c r="A570" s="239" t="s">
        <v>628</v>
      </c>
    </row>
    <row r="571" spans="1:4" x14ac:dyDescent="0.3">
      <c r="A571" s="239" t="s">
        <v>629</v>
      </c>
    </row>
    <row r="572" spans="1:4" ht="15" thickBot="1" x14ac:dyDescent="0.35">
      <c r="A572" s="87"/>
    </row>
    <row r="573" spans="1:4" ht="18" x14ac:dyDescent="0.35">
      <c r="A573" s="216" t="s">
        <v>640</v>
      </c>
    </row>
    <row r="574" spans="1:4" x14ac:dyDescent="0.3">
      <c r="A574" s="217" t="s">
        <v>482</v>
      </c>
      <c r="D574"/>
    </row>
    <row r="575" spans="1:4" ht="28.8" x14ac:dyDescent="0.3">
      <c r="A575" s="218" t="s">
        <v>483</v>
      </c>
      <c r="D575"/>
    </row>
    <row r="576" spans="1:4" x14ac:dyDescent="0.3">
      <c r="A576" s="218" t="s">
        <v>484</v>
      </c>
      <c r="D576"/>
    </row>
    <row r="577" spans="1:4" x14ac:dyDescent="0.3">
      <c r="A577" s="218" t="s">
        <v>485</v>
      </c>
      <c r="C577"/>
      <c r="D577"/>
    </row>
    <row r="578" spans="1:4" x14ac:dyDescent="0.3">
      <c r="A578" s="218" t="s">
        <v>486</v>
      </c>
      <c r="C578"/>
      <c r="D578"/>
    </row>
    <row r="579" spans="1:4" x14ac:dyDescent="0.3">
      <c r="A579" s="217" t="s">
        <v>487</v>
      </c>
      <c r="C579"/>
      <c r="D579"/>
    </row>
    <row r="580" spans="1:4" x14ac:dyDescent="0.3">
      <c r="A580" s="218" t="s">
        <v>488</v>
      </c>
    </row>
    <row r="581" spans="1:4" x14ac:dyDescent="0.3">
      <c r="A581" s="218" t="s">
        <v>489</v>
      </c>
    </row>
    <row r="582" spans="1:4" s="202" customFormat="1" x14ac:dyDescent="0.3">
      <c r="A582" s="218" t="s">
        <v>321</v>
      </c>
      <c r="B582"/>
      <c r="C582" s="190"/>
      <c r="D582" s="191"/>
    </row>
    <row r="583" spans="1:4" s="202" customFormat="1" x14ac:dyDescent="0.3">
      <c r="A583" s="218" t="s">
        <v>490</v>
      </c>
      <c r="B583"/>
      <c r="C583" s="190"/>
      <c r="D583" s="191"/>
    </row>
    <row r="584" spans="1:4" s="202" customFormat="1" x14ac:dyDescent="0.3">
      <c r="A584" s="218" t="s">
        <v>238</v>
      </c>
      <c r="B584"/>
      <c r="C584" s="190"/>
      <c r="D584" s="191"/>
    </row>
    <row r="585" spans="1:4" s="202" customFormat="1" x14ac:dyDescent="0.3">
      <c r="A585" s="218" t="s">
        <v>491</v>
      </c>
      <c r="C585" s="190"/>
      <c r="D585" s="191"/>
    </row>
    <row r="586" spans="1:4" s="202" customFormat="1" x14ac:dyDescent="0.3">
      <c r="A586" s="218" t="s">
        <v>492</v>
      </c>
      <c r="B586"/>
      <c r="C586" s="190"/>
      <c r="D586" s="191"/>
    </row>
    <row r="587" spans="1:4" s="202" customFormat="1" ht="15" thickBot="1" x14ac:dyDescent="0.35">
      <c r="A587" s="204"/>
      <c r="B587"/>
      <c r="C587" s="190"/>
      <c r="D587" s="191"/>
    </row>
    <row r="588" spans="1:4" ht="18" x14ac:dyDescent="0.35">
      <c r="A588" s="205" t="s">
        <v>493</v>
      </c>
      <c r="C588" s="193"/>
      <c r="D588"/>
    </row>
    <row r="589" spans="1:4" ht="115.8" thickBot="1" x14ac:dyDescent="0.35">
      <c r="A589" s="236" t="s">
        <v>547</v>
      </c>
      <c r="C589" s="193"/>
      <c r="D589"/>
    </row>
    <row r="590" spans="1:4" ht="15" thickBot="1" x14ac:dyDescent="0.35">
      <c r="A590" s="204"/>
    </row>
    <row r="591" spans="1:4" ht="18" x14ac:dyDescent="0.35">
      <c r="A591" s="237" t="s">
        <v>494</v>
      </c>
    </row>
    <row r="592" spans="1:4" x14ac:dyDescent="0.3">
      <c r="A592" s="238" t="s">
        <v>495</v>
      </c>
    </row>
    <row r="593" spans="1:1" ht="43.2" x14ac:dyDescent="0.3">
      <c r="A593" s="239" t="s">
        <v>548</v>
      </c>
    </row>
    <row r="594" spans="1:1" ht="115.2" x14ac:dyDescent="0.3">
      <c r="A594" s="239" t="s">
        <v>718</v>
      </c>
    </row>
    <row r="595" spans="1:1" ht="43.2" x14ac:dyDescent="0.3">
      <c r="A595" s="239" t="s">
        <v>496</v>
      </c>
    </row>
    <row r="596" spans="1:1" ht="57.6" x14ac:dyDescent="0.3">
      <c r="A596" s="239" t="s">
        <v>497</v>
      </c>
    </row>
    <row r="597" spans="1:1" ht="28.8" x14ac:dyDescent="0.3">
      <c r="A597" s="239" t="s">
        <v>498</v>
      </c>
    </row>
    <row r="598" spans="1:1" ht="72" x14ac:dyDescent="0.3">
      <c r="A598" s="239" t="s">
        <v>549</v>
      </c>
    </row>
    <row r="599" spans="1:1" ht="28.8" x14ac:dyDescent="0.3">
      <c r="A599" s="239" t="s">
        <v>499</v>
      </c>
    </row>
    <row r="600" spans="1:1" ht="43.2" x14ac:dyDescent="0.3">
      <c r="A600" s="239" t="s">
        <v>550</v>
      </c>
    </row>
    <row r="601" spans="1:1" ht="57.6" x14ac:dyDescent="0.3">
      <c r="A601" s="239" t="s">
        <v>500</v>
      </c>
    </row>
    <row r="602" spans="1:1" x14ac:dyDescent="0.3">
      <c r="A602" s="239"/>
    </row>
    <row r="603" spans="1:1" x14ac:dyDescent="0.3">
      <c r="A603" s="238" t="s">
        <v>501</v>
      </c>
    </row>
    <row r="604" spans="1:1" x14ac:dyDescent="0.3">
      <c r="A604" s="239" t="s">
        <v>533</v>
      </c>
    </row>
    <row r="605" spans="1:1" ht="28.8" x14ac:dyDescent="0.3">
      <c r="A605" s="239" t="s">
        <v>502</v>
      </c>
    </row>
    <row r="606" spans="1:1" x14ac:dyDescent="0.3">
      <c r="A606" s="239" t="s">
        <v>503</v>
      </c>
    </row>
    <row r="607" spans="1:1" x14ac:dyDescent="0.3">
      <c r="A607" s="239" t="s">
        <v>504</v>
      </c>
    </row>
    <row r="608" spans="1:1" x14ac:dyDescent="0.3">
      <c r="A608" s="239" t="s">
        <v>505</v>
      </c>
    </row>
    <row r="609" spans="1:1" x14ac:dyDescent="0.3">
      <c r="A609" s="239" t="s">
        <v>506</v>
      </c>
    </row>
    <row r="610" spans="1:1" ht="129.6" x14ac:dyDescent="0.3">
      <c r="A610" s="239" t="s">
        <v>663</v>
      </c>
    </row>
    <row r="611" spans="1:1" ht="86.4" x14ac:dyDescent="0.3">
      <c r="A611" s="239" t="s">
        <v>507</v>
      </c>
    </row>
    <row r="612" spans="1:1" ht="72" x14ac:dyDescent="0.3">
      <c r="A612" s="239" t="s">
        <v>202</v>
      </c>
    </row>
    <row r="613" spans="1:1" x14ac:dyDescent="0.3">
      <c r="A613" s="239" t="s">
        <v>508</v>
      </c>
    </row>
    <row r="614" spans="1:1" x14ac:dyDescent="0.3">
      <c r="A614" s="239" t="s">
        <v>509</v>
      </c>
    </row>
    <row r="615" spans="1:1" ht="57.6" x14ac:dyDescent="0.3">
      <c r="A615" s="239" t="s">
        <v>213</v>
      </c>
    </row>
    <row r="616" spans="1:1" ht="86.4" x14ac:dyDescent="0.3">
      <c r="A616" s="239" t="s">
        <v>719</v>
      </c>
    </row>
    <row r="617" spans="1:1" x14ac:dyDescent="0.3">
      <c r="A617" s="239" t="s">
        <v>238</v>
      </c>
    </row>
    <row r="618" spans="1:1" x14ac:dyDescent="0.3">
      <c r="A618" s="239" t="s">
        <v>510</v>
      </c>
    </row>
    <row r="619" spans="1:1" x14ac:dyDescent="0.3">
      <c r="A619" s="239" t="s">
        <v>511</v>
      </c>
    </row>
    <row r="620" spans="1:1" ht="28.8" x14ac:dyDescent="0.3">
      <c r="A620" s="239" t="s">
        <v>512</v>
      </c>
    </row>
    <row r="621" spans="1:1" x14ac:dyDescent="0.3">
      <c r="A621" s="239" t="s">
        <v>513</v>
      </c>
    </row>
    <row r="622" spans="1:1" x14ac:dyDescent="0.3">
      <c r="A622" s="239" t="s">
        <v>514</v>
      </c>
    </row>
    <row r="623" spans="1:1" ht="28.8" x14ac:dyDescent="0.3">
      <c r="A623" s="239" t="s">
        <v>515</v>
      </c>
    </row>
    <row r="624" spans="1:1" ht="43.2" x14ac:dyDescent="0.3">
      <c r="A624" s="239" t="s">
        <v>252</v>
      </c>
    </row>
    <row r="625" spans="1:1" ht="15" thickBot="1" x14ac:dyDescent="0.35">
      <c r="A625" s="87"/>
    </row>
    <row r="626" spans="1:1" ht="18" x14ac:dyDescent="0.35">
      <c r="A626" s="224" t="s">
        <v>516</v>
      </c>
    </row>
    <row r="627" spans="1:1" x14ac:dyDescent="0.3">
      <c r="A627" s="240" t="s">
        <v>517</v>
      </c>
    </row>
    <row r="628" spans="1:1" x14ac:dyDescent="0.3">
      <c r="A628" s="240" t="s">
        <v>518</v>
      </c>
    </row>
    <row r="629" spans="1:1" x14ac:dyDescent="0.3">
      <c r="A629" s="240" t="s">
        <v>519</v>
      </c>
    </row>
    <row r="630" spans="1:1" x14ac:dyDescent="0.3">
      <c r="A630" s="240" t="s">
        <v>520</v>
      </c>
    </row>
    <row r="631" spans="1:1" x14ac:dyDescent="0.3">
      <c r="A631" s="240" t="s">
        <v>521</v>
      </c>
    </row>
    <row r="632" spans="1:1" x14ac:dyDescent="0.3">
      <c r="A632" s="225" t="s">
        <v>522</v>
      </c>
    </row>
    <row r="633" spans="1:1" x14ac:dyDescent="0.3">
      <c r="A633" s="240" t="s">
        <v>523</v>
      </c>
    </row>
    <row r="634" spans="1:1" x14ac:dyDescent="0.3">
      <c r="A634" s="240" t="s">
        <v>524</v>
      </c>
    </row>
    <row r="635" spans="1:1" x14ac:dyDescent="0.3">
      <c r="A635" s="240" t="s">
        <v>525</v>
      </c>
    </row>
    <row r="636" spans="1:1" x14ac:dyDescent="0.3">
      <c r="A636" s="240" t="s">
        <v>526</v>
      </c>
    </row>
    <row r="637" spans="1:1" ht="15" thickBot="1" x14ac:dyDescent="0.35">
      <c r="A637" s="241" t="s">
        <v>527</v>
      </c>
    </row>
    <row r="639" spans="1:1" x14ac:dyDescent="0.3">
      <c r="A639" s="286" t="s">
        <v>654</v>
      </c>
    </row>
    <row r="640" spans="1:1" ht="43.2" x14ac:dyDescent="0.3">
      <c r="A640" s="286" t="s">
        <v>655</v>
      </c>
    </row>
    <row r="645" spans="1:1" x14ac:dyDescent="0.3">
      <c r="A645" s="145"/>
    </row>
  </sheetData>
  <pageMargins left="0.70866141732283472" right="0.70866141732283472" top="0.74803149606299213" bottom="0.74803149606299213" header="0.31496062992125984" footer="0.31496062992125984"/>
  <pageSetup scale="98" fitToHeight="0" orientation="portrait" r:id="rId1"/>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sheetPr>
    <pageSetUpPr fitToPage="1"/>
  </sheetPr>
  <dimension ref="A2:N32"/>
  <sheetViews>
    <sheetView workbookViewId="0"/>
  </sheetViews>
  <sheetFormatPr baseColWidth="10" defaultColWidth="9.109375" defaultRowHeight="13.2" x14ac:dyDescent="0.25"/>
  <cols>
    <col min="1" max="1" width="36.6640625" style="44" customWidth="1"/>
    <col min="2" max="2" width="17.44140625" style="44" customWidth="1"/>
    <col min="3" max="3" width="15.6640625" style="44" customWidth="1"/>
    <col min="4" max="4" width="16.44140625" style="44" customWidth="1"/>
    <col min="5" max="5" width="16.6640625" style="44" bestFit="1" customWidth="1"/>
    <col min="6" max="12" width="16.44140625" style="44" customWidth="1"/>
    <col min="13" max="13" width="18.109375" style="44" customWidth="1"/>
    <col min="14" max="14" width="17.109375" style="44" bestFit="1" customWidth="1"/>
    <col min="15" max="257" width="9.109375" style="44"/>
    <col min="258" max="258" width="36.6640625" style="44" customWidth="1"/>
    <col min="259" max="259" width="17.44140625" style="44" customWidth="1"/>
    <col min="260" max="260" width="15.6640625" style="44" customWidth="1"/>
    <col min="261" max="261" width="16.44140625" style="44" customWidth="1"/>
    <col min="262" max="262" width="15.6640625" style="44" customWidth="1"/>
    <col min="263" max="268" width="16.44140625" style="44" customWidth="1"/>
    <col min="269" max="269" width="18.109375" style="44" customWidth="1"/>
    <col min="270" max="513" width="9.109375" style="44"/>
    <col min="514" max="514" width="36.6640625" style="44" customWidth="1"/>
    <col min="515" max="515" width="17.44140625" style="44" customWidth="1"/>
    <col min="516" max="516" width="15.6640625" style="44" customWidth="1"/>
    <col min="517" max="517" width="16.44140625" style="44" customWidth="1"/>
    <col min="518" max="518" width="15.6640625" style="44" customWidth="1"/>
    <col min="519" max="524" width="16.44140625" style="44" customWidth="1"/>
    <col min="525" max="525" width="18.109375" style="44" customWidth="1"/>
    <col min="526" max="769" width="9.109375" style="44"/>
    <col min="770" max="770" width="36.6640625" style="44" customWidth="1"/>
    <col min="771" max="771" width="17.44140625" style="44" customWidth="1"/>
    <col min="772" max="772" width="15.6640625" style="44" customWidth="1"/>
    <col min="773" max="773" width="16.44140625" style="44" customWidth="1"/>
    <col min="774" max="774" width="15.6640625" style="44" customWidth="1"/>
    <col min="775" max="780" width="16.44140625" style="44" customWidth="1"/>
    <col min="781" max="781" width="18.109375" style="44" customWidth="1"/>
    <col min="782" max="1025" width="9.109375" style="44"/>
    <col min="1026" max="1026" width="36.6640625" style="44" customWidth="1"/>
    <col min="1027" max="1027" width="17.44140625" style="44" customWidth="1"/>
    <col min="1028" max="1028" width="15.6640625" style="44" customWidth="1"/>
    <col min="1029" max="1029" width="16.44140625" style="44" customWidth="1"/>
    <col min="1030" max="1030" width="15.6640625" style="44" customWidth="1"/>
    <col min="1031" max="1036" width="16.44140625" style="44" customWidth="1"/>
    <col min="1037" max="1037" width="18.109375" style="44" customWidth="1"/>
    <col min="1038" max="1281" width="9.109375" style="44"/>
    <col min="1282" max="1282" width="36.6640625" style="44" customWidth="1"/>
    <col min="1283" max="1283" width="17.44140625" style="44" customWidth="1"/>
    <col min="1284" max="1284" width="15.6640625" style="44" customWidth="1"/>
    <col min="1285" max="1285" width="16.44140625" style="44" customWidth="1"/>
    <col min="1286" max="1286" width="15.6640625" style="44" customWidth="1"/>
    <col min="1287" max="1292" width="16.44140625" style="44" customWidth="1"/>
    <col min="1293" max="1293" width="18.109375" style="44" customWidth="1"/>
    <col min="1294" max="1537" width="9.109375" style="44"/>
    <col min="1538" max="1538" width="36.6640625" style="44" customWidth="1"/>
    <col min="1539" max="1539" width="17.44140625" style="44" customWidth="1"/>
    <col min="1540" max="1540" width="15.6640625" style="44" customWidth="1"/>
    <col min="1541" max="1541" width="16.44140625" style="44" customWidth="1"/>
    <col min="1542" max="1542" width="15.6640625" style="44" customWidth="1"/>
    <col min="1543" max="1548" width="16.44140625" style="44" customWidth="1"/>
    <col min="1549" max="1549" width="18.109375" style="44" customWidth="1"/>
    <col min="1550" max="1793" width="9.109375" style="44"/>
    <col min="1794" max="1794" width="36.6640625" style="44" customWidth="1"/>
    <col min="1795" max="1795" width="17.44140625" style="44" customWidth="1"/>
    <col min="1796" max="1796" width="15.6640625" style="44" customWidth="1"/>
    <col min="1797" max="1797" width="16.44140625" style="44" customWidth="1"/>
    <col min="1798" max="1798" width="15.6640625" style="44" customWidth="1"/>
    <col min="1799" max="1804" width="16.44140625" style="44" customWidth="1"/>
    <col min="1805" max="1805" width="18.109375" style="44" customWidth="1"/>
    <col min="1806" max="2049" width="9.109375" style="44"/>
    <col min="2050" max="2050" width="36.6640625" style="44" customWidth="1"/>
    <col min="2051" max="2051" width="17.44140625" style="44" customWidth="1"/>
    <col min="2052" max="2052" width="15.6640625" style="44" customWidth="1"/>
    <col min="2053" max="2053" width="16.44140625" style="44" customWidth="1"/>
    <col min="2054" max="2054" width="15.6640625" style="44" customWidth="1"/>
    <col min="2055" max="2060" width="16.44140625" style="44" customWidth="1"/>
    <col min="2061" max="2061" width="18.109375" style="44" customWidth="1"/>
    <col min="2062" max="2305" width="9.109375" style="44"/>
    <col min="2306" max="2306" width="36.6640625" style="44" customWidth="1"/>
    <col min="2307" max="2307" width="17.44140625" style="44" customWidth="1"/>
    <col min="2308" max="2308" width="15.6640625" style="44" customWidth="1"/>
    <col min="2309" max="2309" width="16.44140625" style="44" customWidth="1"/>
    <col min="2310" max="2310" width="15.6640625" style="44" customWidth="1"/>
    <col min="2311" max="2316" width="16.44140625" style="44" customWidth="1"/>
    <col min="2317" max="2317" width="18.109375" style="44" customWidth="1"/>
    <col min="2318" max="2561" width="9.109375" style="44"/>
    <col min="2562" max="2562" width="36.6640625" style="44" customWidth="1"/>
    <col min="2563" max="2563" width="17.44140625" style="44" customWidth="1"/>
    <col min="2564" max="2564" width="15.6640625" style="44" customWidth="1"/>
    <col min="2565" max="2565" width="16.44140625" style="44" customWidth="1"/>
    <col min="2566" max="2566" width="15.6640625" style="44" customWidth="1"/>
    <col min="2567" max="2572" width="16.44140625" style="44" customWidth="1"/>
    <col min="2573" max="2573" width="18.109375" style="44" customWidth="1"/>
    <col min="2574" max="2817" width="9.109375" style="44"/>
    <col min="2818" max="2818" width="36.6640625" style="44" customWidth="1"/>
    <col min="2819" max="2819" width="17.44140625" style="44" customWidth="1"/>
    <col min="2820" max="2820" width="15.6640625" style="44" customWidth="1"/>
    <col min="2821" max="2821" width="16.44140625" style="44" customWidth="1"/>
    <col min="2822" max="2822" width="15.6640625" style="44" customWidth="1"/>
    <col min="2823" max="2828" width="16.44140625" style="44" customWidth="1"/>
    <col min="2829" max="2829" width="18.109375" style="44" customWidth="1"/>
    <col min="2830" max="3073" width="9.109375" style="44"/>
    <col min="3074" max="3074" width="36.6640625" style="44" customWidth="1"/>
    <col min="3075" max="3075" width="17.44140625" style="44" customWidth="1"/>
    <col min="3076" max="3076" width="15.6640625" style="44" customWidth="1"/>
    <col min="3077" max="3077" width="16.44140625" style="44" customWidth="1"/>
    <col min="3078" max="3078" width="15.6640625" style="44" customWidth="1"/>
    <col min="3079" max="3084" width="16.44140625" style="44" customWidth="1"/>
    <col min="3085" max="3085" width="18.109375" style="44" customWidth="1"/>
    <col min="3086" max="3329" width="9.109375" style="44"/>
    <col min="3330" max="3330" width="36.6640625" style="44" customWidth="1"/>
    <col min="3331" max="3331" width="17.44140625" style="44" customWidth="1"/>
    <col min="3332" max="3332" width="15.6640625" style="44" customWidth="1"/>
    <col min="3333" max="3333" width="16.44140625" style="44" customWidth="1"/>
    <col min="3334" max="3334" width="15.6640625" style="44" customWidth="1"/>
    <col min="3335" max="3340" width="16.44140625" style="44" customWidth="1"/>
    <col min="3341" max="3341" width="18.109375" style="44" customWidth="1"/>
    <col min="3342" max="3585" width="9.109375" style="44"/>
    <col min="3586" max="3586" width="36.6640625" style="44" customWidth="1"/>
    <col min="3587" max="3587" width="17.44140625" style="44" customWidth="1"/>
    <col min="3588" max="3588" width="15.6640625" style="44" customWidth="1"/>
    <col min="3589" max="3589" width="16.44140625" style="44" customWidth="1"/>
    <col min="3590" max="3590" width="15.6640625" style="44" customWidth="1"/>
    <col min="3591" max="3596" width="16.44140625" style="44" customWidth="1"/>
    <col min="3597" max="3597" width="18.109375" style="44" customWidth="1"/>
    <col min="3598" max="3841" width="9.109375" style="44"/>
    <col min="3842" max="3842" width="36.6640625" style="44" customWidth="1"/>
    <col min="3843" max="3843" width="17.44140625" style="44" customWidth="1"/>
    <col min="3844" max="3844" width="15.6640625" style="44" customWidth="1"/>
    <col min="3845" max="3845" width="16.44140625" style="44" customWidth="1"/>
    <col min="3846" max="3846" width="15.6640625" style="44" customWidth="1"/>
    <col min="3847" max="3852" width="16.44140625" style="44" customWidth="1"/>
    <col min="3853" max="3853" width="18.109375" style="44" customWidth="1"/>
    <col min="3854" max="4097" width="9.109375" style="44"/>
    <col min="4098" max="4098" width="36.6640625" style="44" customWidth="1"/>
    <col min="4099" max="4099" width="17.44140625" style="44" customWidth="1"/>
    <col min="4100" max="4100" width="15.6640625" style="44" customWidth="1"/>
    <col min="4101" max="4101" width="16.44140625" style="44" customWidth="1"/>
    <col min="4102" max="4102" width="15.6640625" style="44" customWidth="1"/>
    <col min="4103" max="4108" width="16.44140625" style="44" customWidth="1"/>
    <col min="4109" max="4109" width="18.109375" style="44" customWidth="1"/>
    <col min="4110" max="4353" width="9.109375" style="44"/>
    <col min="4354" max="4354" width="36.6640625" style="44" customWidth="1"/>
    <col min="4355" max="4355" width="17.44140625" style="44" customWidth="1"/>
    <col min="4356" max="4356" width="15.6640625" style="44" customWidth="1"/>
    <col min="4357" max="4357" width="16.44140625" style="44" customWidth="1"/>
    <col min="4358" max="4358" width="15.6640625" style="44" customWidth="1"/>
    <col min="4359" max="4364" width="16.44140625" style="44" customWidth="1"/>
    <col min="4365" max="4365" width="18.109375" style="44" customWidth="1"/>
    <col min="4366" max="4609" width="9.109375" style="44"/>
    <col min="4610" max="4610" width="36.6640625" style="44" customWidth="1"/>
    <col min="4611" max="4611" width="17.44140625" style="44" customWidth="1"/>
    <col min="4612" max="4612" width="15.6640625" style="44" customWidth="1"/>
    <col min="4613" max="4613" width="16.44140625" style="44" customWidth="1"/>
    <col min="4614" max="4614" width="15.6640625" style="44" customWidth="1"/>
    <col min="4615" max="4620" width="16.44140625" style="44" customWidth="1"/>
    <col min="4621" max="4621" width="18.109375" style="44" customWidth="1"/>
    <col min="4622" max="4865" width="9.109375" style="44"/>
    <col min="4866" max="4866" width="36.6640625" style="44" customWidth="1"/>
    <col min="4867" max="4867" width="17.44140625" style="44" customWidth="1"/>
    <col min="4868" max="4868" width="15.6640625" style="44" customWidth="1"/>
    <col min="4869" max="4869" width="16.44140625" style="44" customWidth="1"/>
    <col min="4870" max="4870" width="15.6640625" style="44" customWidth="1"/>
    <col min="4871" max="4876" width="16.44140625" style="44" customWidth="1"/>
    <col min="4877" max="4877" width="18.109375" style="44" customWidth="1"/>
    <col min="4878" max="5121" width="9.109375" style="44"/>
    <col min="5122" max="5122" width="36.6640625" style="44" customWidth="1"/>
    <col min="5123" max="5123" width="17.44140625" style="44" customWidth="1"/>
    <col min="5124" max="5124" width="15.6640625" style="44" customWidth="1"/>
    <col min="5125" max="5125" width="16.44140625" style="44" customWidth="1"/>
    <col min="5126" max="5126" width="15.6640625" style="44" customWidth="1"/>
    <col min="5127" max="5132" width="16.44140625" style="44" customWidth="1"/>
    <col min="5133" max="5133" width="18.109375" style="44" customWidth="1"/>
    <col min="5134" max="5377" width="9.109375" style="44"/>
    <col min="5378" max="5378" width="36.6640625" style="44" customWidth="1"/>
    <col min="5379" max="5379" width="17.44140625" style="44" customWidth="1"/>
    <col min="5380" max="5380" width="15.6640625" style="44" customWidth="1"/>
    <col min="5381" max="5381" width="16.44140625" style="44" customWidth="1"/>
    <col min="5382" max="5382" width="15.6640625" style="44" customWidth="1"/>
    <col min="5383" max="5388" width="16.44140625" style="44" customWidth="1"/>
    <col min="5389" max="5389" width="18.109375" style="44" customWidth="1"/>
    <col min="5390" max="5633" width="9.109375" style="44"/>
    <col min="5634" max="5634" width="36.6640625" style="44" customWidth="1"/>
    <col min="5635" max="5635" width="17.44140625" style="44" customWidth="1"/>
    <col min="5636" max="5636" width="15.6640625" style="44" customWidth="1"/>
    <col min="5637" max="5637" width="16.44140625" style="44" customWidth="1"/>
    <col min="5638" max="5638" width="15.6640625" style="44" customWidth="1"/>
    <col min="5639" max="5644" width="16.44140625" style="44" customWidth="1"/>
    <col min="5645" max="5645" width="18.109375" style="44" customWidth="1"/>
    <col min="5646" max="5889" width="9.109375" style="44"/>
    <col min="5890" max="5890" width="36.6640625" style="44" customWidth="1"/>
    <col min="5891" max="5891" width="17.44140625" style="44" customWidth="1"/>
    <col min="5892" max="5892" width="15.6640625" style="44" customWidth="1"/>
    <col min="5893" max="5893" width="16.44140625" style="44" customWidth="1"/>
    <col min="5894" max="5894" width="15.6640625" style="44" customWidth="1"/>
    <col min="5895" max="5900" width="16.44140625" style="44" customWidth="1"/>
    <col min="5901" max="5901" width="18.109375" style="44" customWidth="1"/>
    <col min="5902" max="6145" width="9.109375" style="44"/>
    <col min="6146" max="6146" width="36.6640625" style="44" customWidth="1"/>
    <col min="6147" max="6147" width="17.44140625" style="44" customWidth="1"/>
    <col min="6148" max="6148" width="15.6640625" style="44" customWidth="1"/>
    <col min="6149" max="6149" width="16.44140625" style="44" customWidth="1"/>
    <col min="6150" max="6150" width="15.6640625" style="44" customWidth="1"/>
    <col min="6151" max="6156" width="16.44140625" style="44" customWidth="1"/>
    <col min="6157" max="6157" width="18.109375" style="44" customWidth="1"/>
    <col min="6158" max="6401" width="9.109375" style="44"/>
    <col min="6402" max="6402" width="36.6640625" style="44" customWidth="1"/>
    <col min="6403" max="6403" width="17.44140625" style="44" customWidth="1"/>
    <col min="6404" max="6404" width="15.6640625" style="44" customWidth="1"/>
    <col min="6405" max="6405" width="16.44140625" style="44" customWidth="1"/>
    <col min="6406" max="6406" width="15.6640625" style="44" customWidth="1"/>
    <col min="6407" max="6412" width="16.44140625" style="44" customWidth="1"/>
    <col min="6413" max="6413" width="18.109375" style="44" customWidth="1"/>
    <col min="6414" max="6657" width="9.109375" style="44"/>
    <col min="6658" max="6658" width="36.6640625" style="44" customWidth="1"/>
    <col min="6659" max="6659" width="17.44140625" style="44" customWidth="1"/>
    <col min="6660" max="6660" width="15.6640625" style="44" customWidth="1"/>
    <col min="6661" max="6661" width="16.44140625" style="44" customWidth="1"/>
    <col min="6662" max="6662" width="15.6640625" style="44" customWidth="1"/>
    <col min="6663" max="6668" width="16.44140625" style="44" customWidth="1"/>
    <col min="6669" max="6669" width="18.109375" style="44" customWidth="1"/>
    <col min="6670" max="6913" width="9.109375" style="44"/>
    <col min="6914" max="6914" width="36.6640625" style="44" customWidth="1"/>
    <col min="6915" max="6915" width="17.44140625" style="44" customWidth="1"/>
    <col min="6916" max="6916" width="15.6640625" style="44" customWidth="1"/>
    <col min="6917" max="6917" width="16.44140625" style="44" customWidth="1"/>
    <col min="6918" max="6918" width="15.6640625" style="44" customWidth="1"/>
    <col min="6919" max="6924" width="16.44140625" style="44" customWidth="1"/>
    <col min="6925" max="6925" width="18.109375" style="44" customWidth="1"/>
    <col min="6926" max="7169" width="9.109375" style="44"/>
    <col min="7170" max="7170" width="36.6640625" style="44" customWidth="1"/>
    <col min="7171" max="7171" width="17.44140625" style="44" customWidth="1"/>
    <col min="7172" max="7172" width="15.6640625" style="44" customWidth="1"/>
    <col min="7173" max="7173" width="16.44140625" style="44" customWidth="1"/>
    <col min="7174" max="7174" width="15.6640625" style="44" customWidth="1"/>
    <col min="7175" max="7180" width="16.44140625" style="44" customWidth="1"/>
    <col min="7181" max="7181" width="18.109375" style="44" customWidth="1"/>
    <col min="7182" max="7425" width="9.109375" style="44"/>
    <col min="7426" max="7426" width="36.6640625" style="44" customWidth="1"/>
    <col min="7427" max="7427" width="17.44140625" style="44" customWidth="1"/>
    <col min="7428" max="7428" width="15.6640625" style="44" customWidth="1"/>
    <col min="7429" max="7429" width="16.44140625" style="44" customWidth="1"/>
    <col min="7430" max="7430" width="15.6640625" style="44" customWidth="1"/>
    <col min="7431" max="7436" width="16.44140625" style="44" customWidth="1"/>
    <col min="7437" max="7437" width="18.109375" style="44" customWidth="1"/>
    <col min="7438" max="7681" width="9.109375" style="44"/>
    <col min="7682" max="7682" width="36.6640625" style="44" customWidth="1"/>
    <col min="7683" max="7683" width="17.44140625" style="44" customWidth="1"/>
    <col min="7684" max="7684" width="15.6640625" style="44" customWidth="1"/>
    <col min="7685" max="7685" width="16.44140625" style="44" customWidth="1"/>
    <col min="7686" max="7686" width="15.6640625" style="44" customWidth="1"/>
    <col min="7687" max="7692" width="16.44140625" style="44" customWidth="1"/>
    <col min="7693" max="7693" width="18.109375" style="44" customWidth="1"/>
    <col min="7694" max="7937" width="9.109375" style="44"/>
    <col min="7938" max="7938" width="36.6640625" style="44" customWidth="1"/>
    <col min="7939" max="7939" width="17.44140625" style="44" customWidth="1"/>
    <col min="7940" max="7940" width="15.6640625" style="44" customWidth="1"/>
    <col min="7941" max="7941" width="16.44140625" style="44" customWidth="1"/>
    <col min="7942" max="7942" width="15.6640625" style="44" customWidth="1"/>
    <col min="7943" max="7948" width="16.44140625" style="44" customWidth="1"/>
    <col min="7949" max="7949" width="18.109375" style="44" customWidth="1"/>
    <col min="7950" max="8193" width="9.109375" style="44"/>
    <col min="8194" max="8194" width="36.6640625" style="44" customWidth="1"/>
    <col min="8195" max="8195" width="17.44140625" style="44" customWidth="1"/>
    <col min="8196" max="8196" width="15.6640625" style="44" customWidth="1"/>
    <col min="8197" max="8197" width="16.44140625" style="44" customWidth="1"/>
    <col min="8198" max="8198" width="15.6640625" style="44" customWidth="1"/>
    <col min="8199" max="8204" width="16.44140625" style="44" customWidth="1"/>
    <col min="8205" max="8205" width="18.109375" style="44" customWidth="1"/>
    <col min="8206" max="8449" width="9.109375" style="44"/>
    <col min="8450" max="8450" width="36.6640625" style="44" customWidth="1"/>
    <col min="8451" max="8451" width="17.44140625" style="44" customWidth="1"/>
    <col min="8452" max="8452" width="15.6640625" style="44" customWidth="1"/>
    <col min="8453" max="8453" width="16.44140625" style="44" customWidth="1"/>
    <col min="8454" max="8454" width="15.6640625" style="44" customWidth="1"/>
    <col min="8455" max="8460" width="16.44140625" style="44" customWidth="1"/>
    <col min="8461" max="8461" width="18.109375" style="44" customWidth="1"/>
    <col min="8462" max="8705" width="9.109375" style="44"/>
    <col min="8706" max="8706" width="36.6640625" style="44" customWidth="1"/>
    <col min="8707" max="8707" width="17.44140625" style="44" customWidth="1"/>
    <col min="8708" max="8708" width="15.6640625" style="44" customWidth="1"/>
    <col min="8709" max="8709" width="16.44140625" style="44" customWidth="1"/>
    <col min="8710" max="8710" width="15.6640625" style="44" customWidth="1"/>
    <col min="8711" max="8716" width="16.44140625" style="44" customWidth="1"/>
    <col min="8717" max="8717" width="18.109375" style="44" customWidth="1"/>
    <col min="8718" max="8961" width="9.109375" style="44"/>
    <col min="8962" max="8962" width="36.6640625" style="44" customWidth="1"/>
    <col min="8963" max="8963" width="17.44140625" style="44" customWidth="1"/>
    <col min="8964" max="8964" width="15.6640625" style="44" customWidth="1"/>
    <col min="8965" max="8965" width="16.44140625" style="44" customWidth="1"/>
    <col min="8966" max="8966" width="15.6640625" style="44" customWidth="1"/>
    <col min="8967" max="8972" width="16.44140625" style="44" customWidth="1"/>
    <col min="8973" max="8973" width="18.109375" style="44" customWidth="1"/>
    <col min="8974" max="9217" width="9.109375" style="44"/>
    <col min="9218" max="9218" width="36.6640625" style="44" customWidth="1"/>
    <col min="9219" max="9219" width="17.44140625" style="44" customWidth="1"/>
    <col min="9220" max="9220" width="15.6640625" style="44" customWidth="1"/>
    <col min="9221" max="9221" width="16.44140625" style="44" customWidth="1"/>
    <col min="9222" max="9222" width="15.6640625" style="44" customWidth="1"/>
    <col min="9223" max="9228" width="16.44140625" style="44" customWidth="1"/>
    <col min="9229" max="9229" width="18.109375" style="44" customWidth="1"/>
    <col min="9230" max="9473" width="9.109375" style="44"/>
    <col min="9474" max="9474" width="36.6640625" style="44" customWidth="1"/>
    <col min="9475" max="9475" width="17.44140625" style="44" customWidth="1"/>
    <col min="9476" max="9476" width="15.6640625" style="44" customWidth="1"/>
    <col min="9477" max="9477" width="16.44140625" style="44" customWidth="1"/>
    <col min="9478" max="9478" width="15.6640625" style="44" customWidth="1"/>
    <col min="9479" max="9484" width="16.44140625" style="44" customWidth="1"/>
    <col min="9485" max="9485" width="18.109375" style="44" customWidth="1"/>
    <col min="9486" max="9729" width="9.109375" style="44"/>
    <col min="9730" max="9730" width="36.6640625" style="44" customWidth="1"/>
    <col min="9731" max="9731" width="17.44140625" style="44" customWidth="1"/>
    <col min="9732" max="9732" width="15.6640625" style="44" customWidth="1"/>
    <col min="9733" max="9733" width="16.44140625" style="44" customWidth="1"/>
    <col min="9734" max="9734" width="15.6640625" style="44" customWidth="1"/>
    <col min="9735" max="9740" width="16.44140625" style="44" customWidth="1"/>
    <col min="9741" max="9741" width="18.109375" style="44" customWidth="1"/>
    <col min="9742" max="9985" width="9.109375" style="44"/>
    <col min="9986" max="9986" width="36.6640625" style="44" customWidth="1"/>
    <col min="9987" max="9987" width="17.44140625" style="44" customWidth="1"/>
    <col min="9988" max="9988" width="15.6640625" style="44" customWidth="1"/>
    <col min="9989" max="9989" width="16.44140625" style="44" customWidth="1"/>
    <col min="9990" max="9990" width="15.6640625" style="44" customWidth="1"/>
    <col min="9991" max="9996" width="16.44140625" style="44" customWidth="1"/>
    <col min="9997" max="9997" width="18.109375" style="44" customWidth="1"/>
    <col min="9998" max="10241" width="9.109375" style="44"/>
    <col min="10242" max="10242" width="36.6640625" style="44" customWidth="1"/>
    <col min="10243" max="10243" width="17.44140625" style="44" customWidth="1"/>
    <col min="10244" max="10244" width="15.6640625" style="44" customWidth="1"/>
    <col min="10245" max="10245" width="16.44140625" style="44" customWidth="1"/>
    <col min="10246" max="10246" width="15.6640625" style="44" customWidth="1"/>
    <col min="10247" max="10252" width="16.44140625" style="44" customWidth="1"/>
    <col min="10253" max="10253" width="18.109375" style="44" customWidth="1"/>
    <col min="10254" max="10497" width="9.109375" style="44"/>
    <col min="10498" max="10498" width="36.6640625" style="44" customWidth="1"/>
    <col min="10499" max="10499" width="17.44140625" style="44" customWidth="1"/>
    <col min="10500" max="10500" width="15.6640625" style="44" customWidth="1"/>
    <col min="10501" max="10501" width="16.44140625" style="44" customWidth="1"/>
    <col min="10502" max="10502" width="15.6640625" style="44" customWidth="1"/>
    <col min="10503" max="10508" width="16.44140625" style="44" customWidth="1"/>
    <col min="10509" max="10509" width="18.109375" style="44" customWidth="1"/>
    <col min="10510" max="10753" width="9.109375" style="44"/>
    <col min="10754" max="10754" width="36.6640625" style="44" customWidth="1"/>
    <col min="10755" max="10755" width="17.44140625" style="44" customWidth="1"/>
    <col min="10756" max="10756" width="15.6640625" style="44" customWidth="1"/>
    <col min="10757" max="10757" width="16.44140625" style="44" customWidth="1"/>
    <col min="10758" max="10758" width="15.6640625" style="44" customWidth="1"/>
    <col min="10759" max="10764" width="16.44140625" style="44" customWidth="1"/>
    <col min="10765" max="10765" width="18.109375" style="44" customWidth="1"/>
    <col min="10766" max="11009" width="9.109375" style="44"/>
    <col min="11010" max="11010" width="36.6640625" style="44" customWidth="1"/>
    <col min="11011" max="11011" width="17.44140625" style="44" customWidth="1"/>
    <col min="11012" max="11012" width="15.6640625" style="44" customWidth="1"/>
    <col min="11013" max="11013" width="16.44140625" style="44" customWidth="1"/>
    <col min="11014" max="11014" width="15.6640625" style="44" customWidth="1"/>
    <col min="11015" max="11020" width="16.44140625" style="44" customWidth="1"/>
    <col min="11021" max="11021" width="18.109375" style="44" customWidth="1"/>
    <col min="11022" max="11265" width="9.109375" style="44"/>
    <col min="11266" max="11266" width="36.6640625" style="44" customWidth="1"/>
    <col min="11267" max="11267" width="17.44140625" style="44" customWidth="1"/>
    <col min="11268" max="11268" width="15.6640625" style="44" customWidth="1"/>
    <col min="11269" max="11269" width="16.44140625" style="44" customWidth="1"/>
    <col min="11270" max="11270" width="15.6640625" style="44" customWidth="1"/>
    <col min="11271" max="11276" width="16.44140625" style="44" customWidth="1"/>
    <col min="11277" max="11277" width="18.109375" style="44" customWidth="1"/>
    <col min="11278" max="11521" width="9.109375" style="44"/>
    <col min="11522" max="11522" width="36.6640625" style="44" customWidth="1"/>
    <col min="11523" max="11523" width="17.44140625" style="44" customWidth="1"/>
    <col min="11524" max="11524" width="15.6640625" style="44" customWidth="1"/>
    <col min="11525" max="11525" width="16.44140625" style="44" customWidth="1"/>
    <col min="11526" max="11526" width="15.6640625" style="44" customWidth="1"/>
    <col min="11527" max="11532" width="16.44140625" style="44" customWidth="1"/>
    <col min="11533" max="11533" width="18.109375" style="44" customWidth="1"/>
    <col min="11534" max="11777" width="9.109375" style="44"/>
    <col min="11778" max="11778" width="36.6640625" style="44" customWidth="1"/>
    <col min="11779" max="11779" width="17.44140625" style="44" customWidth="1"/>
    <col min="11780" max="11780" width="15.6640625" style="44" customWidth="1"/>
    <col min="11781" max="11781" width="16.44140625" style="44" customWidth="1"/>
    <col min="11782" max="11782" width="15.6640625" style="44" customWidth="1"/>
    <col min="11783" max="11788" width="16.44140625" style="44" customWidth="1"/>
    <col min="11789" max="11789" width="18.109375" style="44" customWidth="1"/>
    <col min="11790" max="12033" width="9.109375" style="44"/>
    <col min="12034" max="12034" width="36.6640625" style="44" customWidth="1"/>
    <col min="12035" max="12035" width="17.44140625" style="44" customWidth="1"/>
    <col min="12036" max="12036" width="15.6640625" style="44" customWidth="1"/>
    <col min="12037" max="12037" width="16.44140625" style="44" customWidth="1"/>
    <col min="12038" max="12038" width="15.6640625" style="44" customWidth="1"/>
    <col min="12039" max="12044" width="16.44140625" style="44" customWidth="1"/>
    <col min="12045" max="12045" width="18.109375" style="44" customWidth="1"/>
    <col min="12046" max="12289" width="9.109375" style="44"/>
    <col min="12290" max="12290" width="36.6640625" style="44" customWidth="1"/>
    <col min="12291" max="12291" width="17.44140625" style="44" customWidth="1"/>
    <col min="12292" max="12292" width="15.6640625" style="44" customWidth="1"/>
    <col min="12293" max="12293" width="16.44140625" style="44" customWidth="1"/>
    <col min="12294" max="12294" width="15.6640625" style="44" customWidth="1"/>
    <col min="12295" max="12300" width="16.44140625" style="44" customWidth="1"/>
    <col min="12301" max="12301" width="18.109375" style="44" customWidth="1"/>
    <col min="12302" max="12545" width="9.109375" style="44"/>
    <col min="12546" max="12546" width="36.6640625" style="44" customWidth="1"/>
    <col min="12547" max="12547" width="17.44140625" style="44" customWidth="1"/>
    <col min="12548" max="12548" width="15.6640625" style="44" customWidth="1"/>
    <col min="12549" max="12549" width="16.44140625" style="44" customWidth="1"/>
    <col min="12550" max="12550" width="15.6640625" style="44" customWidth="1"/>
    <col min="12551" max="12556" width="16.44140625" style="44" customWidth="1"/>
    <col min="12557" max="12557" width="18.109375" style="44" customWidth="1"/>
    <col min="12558" max="12801" width="9.109375" style="44"/>
    <col min="12802" max="12802" width="36.6640625" style="44" customWidth="1"/>
    <col min="12803" max="12803" width="17.44140625" style="44" customWidth="1"/>
    <col min="12804" max="12804" width="15.6640625" style="44" customWidth="1"/>
    <col min="12805" max="12805" width="16.44140625" style="44" customWidth="1"/>
    <col min="12806" max="12806" width="15.6640625" style="44" customWidth="1"/>
    <col min="12807" max="12812" width="16.44140625" style="44" customWidth="1"/>
    <col min="12813" max="12813" width="18.109375" style="44" customWidth="1"/>
    <col min="12814" max="13057" width="9.109375" style="44"/>
    <col min="13058" max="13058" width="36.6640625" style="44" customWidth="1"/>
    <col min="13059" max="13059" width="17.44140625" style="44" customWidth="1"/>
    <col min="13060" max="13060" width="15.6640625" style="44" customWidth="1"/>
    <col min="13061" max="13061" width="16.44140625" style="44" customWidth="1"/>
    <col min="13062" max="13062" width="15.6640625" style="44" customWidth="1"/>
    <col min="13063" max="13068" width="16.44140625" style="44" customWidth="1"/>
    <col min="13069" max="13069" width="18.109375" style="44" customWidth="1"/>
    <col min="13070" max="13313" width="9.109375" style="44"/>
    <col min="13314" max="13314" width="36.6640625" style="44" customWidth="1"/>
    <col min="13315" max="13315" width="17.44140625" style="44" customWidth="1"/>
    <col min="13316" max="13316" width="15.6640625" style="44" customWidth="1"/>
    <col min="13317" max="13317" width="16.44140625" style="44" customWidth="1"/>
    <col min="13318" max="13318" width="15.6640625" style="44" customWidth="1"/>
    <col min="13319" max="13324" width="16.44140625" style="44" customWidth="1"/>
    <col min="13325" max="13325" width="18.109375" style="44" customWidth="1"/>
    <col min="13326" max="13569" width="9.109375" style="44"/>
    <col min="13570" max="13570" width="36.6640625" style="44" customWidth="1"/>
    <col min="13571" max="13571" width="17.44140625" style="44" customWidth="1"/>
    <col min="13572" max="13572" width="15.6640625" style="44" customWidth="1"/>
    <col min="13573" max="13573" width="16.44140625" style="44" customWidth="1"/>
    <col min="13574" max="13574" width="15.6640625" style="44" customWidth="1"/>
    <col min="13575" max="13580" width="16.44140625" style="44" customWidth="1"/>
    <col min="13581" max="13581" width="18.109375" style="44" customWidth="1"/>
    <col min="13582" max="13825" width="9.109375" style="44"/>
    <col min="13826" max="13826" width="36.6640625" style="44" customWidth="1"/>
    <col min="13827" max="13827" width="17.44140625" style="44" customWidth="1"/>
    <col min="13828" max="13828" width="15.6640625" style="44" customWidth="1"/>
    <col min="13829" max="13829" width="16.44140625" style="44" customWidth="1"/>
    <col min="13830" max="13830" width="15.6640625" style="44" customWidth="1"/>
    <col min="13831" max="13836" width="16.44140625" style="44" customWidth="1"/>
    <col min="13837" max="13837" width="18.109375" style="44" customWidth="1"/>
    <col min="13838" max="14081" width="9.109375" style="44"/>
    <col min="14082" max="14082" width="36.6640625" style="44" customWidth="1"/>
    <col min="14083" max="14083" width="17.44140625" style="44" customWidth="1"/>
    <col min="14084" max="14084" width="15.6640625" style="44" customWidth="1"/>
    <col min="14085" max="14085" width="16.44140625" style="44" customWidth="1"/>
    <col min="14086" max="14086" width="15.6640625" style="44" customWidth="1"/>
    <col min="14087" max="14092" width="16.44140625" style="44" customWidth="1"/>
    <col min="14093" max="14093" width="18.109375" style="44" customWidth="1"/>
    <col min="14094" max="14337" width="9.109375" style="44"/>
    <col min="14338" max="14338" width="36.6640625" style="44" customWidth="1"/>
    <col min="14339" max="14339" width="17.44140625" style="44" customWidth="1"/>
    <col min="14340" max="14340" width="15.6640625" style="44" customWidth="1"/>
    <col min="14341" max="14341" width="16.44140625" style="44" customWidth="1"/>
    <col min="14342" max="14342" width="15.6640625" style="44" customWidth="1"/>
    <col min="14343" max="14348" width="16.44140625" style="44" customWidth="1"/>
    <col min="14349" max="14349" width="18.109375" style="44" customWidth="1"/>
    <col min="14350" max="14593" width="9.109375" style="44"/>
    <col min="14594" max="14594" width="36.6640625" style="44" customWidth="1"/>
    <col min="14595" max="14595" width="17.44140625" style="44" customWidth="1"/>
    <col min="14596" max="14596" width="15.6640625" style="44" customWidth="1"/>
    <col min="14597" max="14597" width="16.44140625" style="44" customWidth="1"/>
    <col min="14598" max="14598" width="15.6640625" style="44" customWidth="1"/>
    <col min="14599" max="14604" width="16.44140625" style="44" customWidth="1"/>
    <col min="14605" max="14605" width="18.109375" style="44" customWidth="1"/>
    <col min="14606" max="14849" width="9.109375" style="44"/>
    <col min="14850" max="14850" width="36.6640625" style="44" customWidth="1"/>
    <col min="14851" max="14851" width="17.44140625" style="44" customWidth="1"/>
    <col min="14852" max="14852" width="15.6640625" style="44" customWidth="1"/>
    <col min="14853" max="14853" width="16.44140625" style="44" customWidth="1"/>
    <col min="14854" max="14854" width="15.6640625" style="44" customWidth="1"/>
    <col min="14855" max="14860" width="16.44140625" style="44" customWidth="1"/>
    <col min="14861" max="14861" width="18.109375" style="44" customWidth="1"/>
    <col min="14862" max="15105" width="9.109375" style="44"/>
    <col min="15106" max="15106" width="36.6640625" style="44" customWidth="1"/>
    <col min="15107" max="15107" width="17.44140625" style="44" customWidth="1"/>
    <col min="15108" max="15108" width="15.6640625" style="44" customWidth="1"/>
    <col min="15109" max="15109" width="16.44140625" style="44" customWidth="1"/>
    <col min="15110" max="15110" width="15.6640625" style="44" customWidth="1"/>
    <col min="15111" max="15116" width="16.44140625" style="44" customWidth="1"/>
    <col min="15117" max="15117" width="18.109375" style="44" customWidth="1"/>
    <col min="15118" max="15361" width="9.109375" style="44"/>
    <col min="15362" max="15362" width="36.6640625" style="44" customWidth="1"/>
    <col min="15363" max="15363" width="17.44140625" style="44" customWidth="1"/>
    <col min="15364" max="15364" width="15.6640625" style="44" customWidth="1"/>
    <col min="15365" max="15365" width="16.44140625" style="44" customWidth="1"/>
    <col min="15366" max="15366" width="15.6640625" style="44" customWidth="1"/>
    <col min="15367" max="15372" width="16.44140625" style="44" customWidth="1"/>
    <col min="15373" max="15373" width="18.109375" style="44" customWidth="1"/>
    <col min="15374" max="15617" width="9.109375" style="44"/>
    <col min="15618" max="15618" width="36.6640625" style="44" customWidth="1"/>
    <col min="15619" max="15619" width="17.44140625" style="44" customWidth="1"/>
    <col min="15620" max="15620" width="15.6640625" style="44" customWidth="1"/>
    <col min="15621" max="15621" width="16.44140625" style="44" customWidth="1"/>
    <col min="15622" max="15622" width="15.6640625" style="44" customWidth="1"/>
    <col min="15623" max="15628" width="16.44140625" style="44" customWidth="1"/>
    <col min="15629" max="15629" width="18.109375" style="44" customWidth="1"/>
    <col min="15630" max="15873" width="9.109375" style="44"/>
    <col min="15874" max="15874" width="36.6640625" style="44" customWidth="1"/>
    <col min="15875" max="15875" width="17.44140625" style="44" customWidth="1"/>
    <col min="15876" max="15876" width="15.6640625" style="44" customWidth="1"/>
    <col min="15877" max="15877" width="16.44140625" style="44" customWidth="1"/>
    <col min="15878" max="15878" width="15.6640625" style="44" customWidth="1"/>
    <col min="15879" max="15884" width="16.44140625" style="44" customWidth="1"/>
    <col min="15885" max="15885" width="18.109375" style="44" customWidth="1"/>
    <col min="15886" max="16129" width="9.109375" style="44"/>
    <col min="16130" max="16130" width="36.6640625" style="44" customWidth="1"/>
    <col min="16131" max="16131" width="17.44140625" style="44" customWidth="1"/>
    <col min="16132" max="16132" width="15.6640625" style="44" customWidth="1"/>
    <col min="16133" max="16133" width="16.44140625" style="44" customWidth="1"/>
    <col min="16134" max="16134" width="15.6640625" style="44" customWidth="1"/>
    <col min="16135" max="16140" width="16.44140625" style="44" customWidth="1"/>
    <col min="16141" max="16141" width="18.109375" style="44" customWidth="1"/>
    <col min="16142" max="16384" width="9.109375" style="44"/>
  </cols>
  <sheetData>
    <row r="2" spans="1:12" ht="22.5" customHeight="1" x14ac:dyDescent="0.3">
      <c r="A2" s="355" t="s">
        <v>725</v>
      </c>
      <c r="B2" s="355"/>
      <c r="C2" s="355"/>
      <c r="D2" s="355"/>
      <c r="E2" s="355"/>
      <c r="F2" s="355"/>
      <c r="G2" s="355"/>
      <c r="H2" s="355"/>
      <c r="I2" s="355"/>
      <c r="J2" s="355"/>
      <c r="K2" s="355"/>
      <c r="L2" s="355"/>
    </row>
    <row r="4" spans="1:12" ht="17.399999999999999" x14ac:dyDescent="0.3">
      <c r="A4" s="355" t="s">
        <v>61</v>
      </c>
      <c r="B4" s="355"/>
      <c r="C4" s="355"/>
      <c r="D4" s="355"/>
      <c r="E4" s="355"/>
      <c r="F4" s="355"/>
      <c r="G4" s="355"/>
      <c r="H4" s="355"/>
      <c r="I4" s="355"/>
      <c r="J4" s="355"/>
      <c r="K4" s="355"/>
      <c r="L4" s="355"/>
    </row>
    <row r="6" spans="1:12" ht="13.8" thickBot="1" x14ac:dyDescent="0.3"/>
    <row r="7" spans="1:12" ht="21" x14ac:dyDescent="0.25">
      <c r="A7" s="45" t="s">
        <v>62</v>
      </c>
      <c r="B7" s="45" t="s">
        <v>63</v>
      </c>
      <c r="C7" s="45" t="s">
        <v>64</v>
      </c>
      <c r="D7" s="45" t="s">
        <v>65</v>
      </c>
      <c r="E7" s="45" t="s">
        <v>66</v>
      </c>
      <c r="F7" s="45" t="s">
        <v>67</v>
      </c>
      <c r="G7" s="45" t="s">
        <v>68</v>
      </c>
      <c r="H7" s="46" t="s">
        <v>69</v>
      </c>
      <c r="I7" s="46" t="s">
        <v>70</v>
      </c>
      <c r="J7" s="46" t="s">
        <v>71</v>
      </c>
      <c r="K7" s="46" t="s">
        <v>128</v>
      </c>
      <c r="L7" s="47" t="s">
        <v>72</v>
      </c>
    </row>
    <row r="8" spans="1:12" x14ac:dyDescent="0.25">
      <c r="A8" s="48"/>
      <c r="B8" s="48"/>
      <c r="C8" s="48"/>
      <c r="D8" s="48"/>
      <c r="E8" s="49"/>
      <c r="F8" s="49"/>
      <c r="G8" s="49"/>
      <c r="H8" s="49"/>
      <c r="I8" s="49"/>
      <c r="J8" s="49"/>
      <c r="K8" s="49"/>
      <c r="L8" s="50"/>
    </row>
    <row r="9" spans="1:12" x14ac:dyDescent="0.25">
      <c r="A9" s="51" t="s">
        <v>73</v>
      </c>
      <c r="B9" s="48"/>
      <c r="C9" s="48"/>
      <c r="D9" s="48"/>
      <c r="E9" s="52">
        <f>+INMUEBLES!B110</f>
        <v>44678088122</v>
      </c>
      <c r="F9" s="52">
        <f>+E9</f>
        <v>44678088122</v>
      </c>
      <c r="G9" s="53"/>
      <c r="H9" s="52"/>
      <c r="I9" s="53"/>
      <c r="J9" s="53"/>
      <c r="K9" s="53"/>
      <c r="L9" s="54"/>
    </row>
    <row r="10" spans="1:12" x14ac:dyDescent="0.25">
      <c r="A10" s="51" t="s">
        <v>127</v>
      </c>
      <c r="B10" s="48"/>
      <c r="C10" s="48"/>
      <c r="D10" s="48"/>
      <c r="E10" s="52">
        <f>+INMUEBLES!B111+INMUEBLES!B112</f>
        <v>8935618000</v>
      </c>
      <c r="F10" s="52"/>
      <c r="G10" s="53"/>
      <c r="H10" s="52"/>
      <c r="I10" s="53"/>
      <c r="J10" s="53"/>
      <c r="K10" s="53"/>
      <c r="L10" s="54"/>
    </row>
    <row r="11" spans="1:12" x14ac:dyDescent="0.25">
      <c r="A11" s="51" t="s">
        <v>129</v>
      </c>
      <c r="B11" s="48"/>
      <c r="C11" s="48"/>
      <c r="D11" s="48"/>
      <c r="E11" s="52"/>
      <c r="F11" s="52">
        <f>+F9*0.05</f>
        <v>2233904406.0999999</v>
      </c>
      <c r="G11" s="134"/>
      <c r="H11" s="52"/>
      <c r="I11" s="134"/>
      <c r="J11" s="134"/>
      <c r="K11" s="134"/>
      <c r="L11" s="135"/>
    </row>
    <row r="12" spans="1:12" x14ac:dyDescent="0.25">
      <c r="A12" s="51" t="s">
        <v>131</v>
      </c>
      <c r="B12" s="48"/>
      <c r="C12" s="48"/>
      <c r="D12" s="48"/>
      <c r="E12" s="52">
        <f>+CONSOLIDADO!C17</f>
        <v>210060941</v>
      </c>
      <c r="F12" s="52"/>
      <c r="G12" s="53"/>
      <c r="H12" s="52">
        <f>+E12</f>
        <v>210060941</v>
      </c>
      <c r="I12" s="53"/>
      <c r="J12" s="53"/>
      <c r="K12" s="53"/>
      <c r="L12" s="54"/>
    </row>
    <row r="13" spans="1:12" x14ac:dyDescent="0.25">
      <c r="A13" s="51" t="s">
        <v>124</v>
      </c>
      <c r="B13" s="48"/>
      <c r="C13" s="48"/>
      <c r="D13" s="48"/>
      <c r="E13" s="52">
        <f>+BIENES!B12</f>
        <v>52500000</v>
      </c>
      <c r="F13" s="52">
        <f>+E13</f>
        <v>52500000</v>
      </c>
      <c r="G13" s="52">
        <f>+E13</f>
        <v>52500000</v>
      </c>
      <c r="H13" s="52"/>
      <c r="I13" s="53"/>
      <c r="J13" s="53"/>
      <c r="K13" s="53"/>
      <c r="L13" s="54"/>
    </row>
    <row r="14" spans="1:12" x14ac:dyDescent="0.25">
      <c r="A14" s="51" t="s">
        <v>130</v>
      </c>
      <c r="B14" s="48"/>
      <c r="C14" s="48"/>
      <c r="D14" s="48"/>
      <c r="E14" s="52"/>
      <c r="F14" s="52">
        <f>+F13*0.05</f>
        <v>2625000</v>
      </c>
      <c r="G14" s="52">
        <f>+G13*0.05</f>
        <v>2625000</v>
      </c>
      <c r="H14" s="52"/>
      <c r="I14" s="134"/>
      <c r="J14" s="134"/>
      <c r="K14" s="134"/>
      <c r="L14" s="135"/>
    </row>
    <row r="15" spans="1:12" x14ac:dyDescent="0.25">
      <c r="A15" s="51" t="s">
        <v>132</v>
      </c>
      <c r="B15" s="48"/>
      <c r="C15" s="48"/>
      <c r="D15" s="48"/>
      <c r="E15" s="52">
        <f>+BIENES!B11</f>
        <v>2789632243</v>
      </c>
      <c r="F15" s="52">
        <f>+E15</f>
        <v>2789632243</v>
      </c>
      <c r="G15" s="52">
        <f>+F15</f>
        <v>2789632243</v>
      </c>
      <c r="H15" s="53"/>
      <c r="I15" s="53"/>
      <c r="J15" s="53"/>
      <c r="K15" s="53"/>
      <c r="L15" s="54"/>
    </row>
    <row r="16" spans="1:12" x14ac:dyDescent="0.25">
      <c r="A16" s="51" t="s">
        <v>130</v>
      </c>
      <c r="B16" s="48"/>
      <c r="C16" s="48"/>
      <c r="D16" s="48"/>
      <c r="E16" s="52"/>
      <c r="F16" s="52">
        <f>+F15*0.05</f>
        <v>139481612.15000001</v>
      </c>
      <c r="G16" s="52">
        <f>+G15*0.05</f>
        <v>139481612.15000001</v>
      </c>
      <c r="H16" s="52"/>
      <c r="I16" s="134"/>
      <c r="J16" s="134"/>
      <c r="K16" s="134"/>
      <c r="L16" s="135"/>
    </row>
    <row r="17" spans="1:14" x14ac:dyDescent="0.25">
      <c r="A17" s="51" t="s">
        <v>133</v>
      </c>
      <c r="B17" s="48"/>
      <c r="C17" s="48"/>
      <c r="D17" s="48"/>
      <c r="E17" s="52">
        <f>+CONSOLIDADO!C10</f>
        <v>836471914</v>
      </c>
      <c r="F17" s="52"/>
      <c r="G17" s="52"/>
      <c r="H17" s="53"/>
      <c r="I17" s="53"/>
      <c r="J17" s="52">
        <f>+E17-K17</f>
        <v>627353935.5</v>
      </c>
      <c r="K17" s="53">
        <f>+E17*0.25</f>
        <v>209117978.5</v>
      </c>
      <c r="L17" s="54"/>
      <c r="N17" s="133"/>
    </row>
    <row r="18" spans="1:14" x14ac:dyDescent="0.25">
      <c r="A18" s="51" t="s">
        <v>74</v>
      </c>
      <c r="B18" s="48"/>
      <c r="C18" s="48"/>
      <c r="D18" s="48"/>
      <c r="E18" s="52">
        <f>+CONSOLIDADO!C11</f>
        <v>918193045</v>
      </c>
      <c r="F18" s="53">
        <f>+E18</f>
        <v>918193045</v>
      </c>
      <c r="G18" s="53">
        <f>+E18</f>
        <v>918193045</v>
      </c>
      <c r="H18" s="53"/>
      <c r="I18" s="53">
        <f>+G18</f>
        <v>918193045</v>
      </c>
      <c r="J18" s="53"/>
      <c r="K18" s="53"/>
      <c r="L18" s="54"/>
    </row>
    <row r="19" spans="1:14" x14ac:dyDescent="0.25">
      <c r="A19" s="51" t="s">
        <v>130</v>
      </c>
      <c r="B19" s="48"/>
      <c r="C19" s="48"/>
      <c r="D19" s="48"/>
      <c r="E19" s="52"/>
      <c r="F19" s="52">
        <f>+F18*0.05</f>
        <v>45909652.25</v>
      </c>
      <c r="G19" s="52">
        <f>+G18*0.05</f>
        <v>45909652.25</v>
      </c>
      <c r="H19" s="52"/>
      <c r="I19" s="52">
        <f>+I18*0.05</f>
        <v>45909652.25</v>
      </c>
      <c r="J19" s="134"/>
      <c r="K19" s="134"/>
      <c r="L19" s="135"/>
    </row>
    <row r="20" spans="1:14" x14ac:dyDescent="0.25">
      <c r="A20" s="48" t="s">
        <v>102</v>
      </c>
      <c r="B20" s="48"/>
      <c r="C20" s="48"/>
      <c r="D20" s="48"/>
      <c r="E20" s="52">
        <f>+'AUTOS REPOSO'!F13</f>
        <v>70000000</v>
      </c>
      <c r="F20" s="53">
        <f>+E20</f>
        <v>70000000</v>
      </c>
      <c r="G20" s="53">
        <f>+E20</f>
        <v>70000000</v>
      </c>
      <c r="H20" s="53"/>
      <c r="I20" s="53"/>
      <c r="J20" s="53"/>
      <c r="K20" s="53"/>
      <c r="L20" s="54"/>
    </row>
    <row r="21" spans="1:14" x14ac:dyDescent="0.25">
      <c r="A21" s="51" t="s">
        <v>130</v>
      </c>
      <c r="B21" s="48"/>
      <c r="C21" s="48"/>
      <c r="D21" s="48"/>
      <c r="E21" s="52"/>
      <c r="F21" s="52">
        <f>+F20*0.05</f>
        <v>3500000</v>
      </c>
      <c r="G21" s="52">
        <f>+G20*0.05</f>
        <v>3500000</v>
      </c>
      <c r="H21" s="52"/>
      <c r="I21" s="134"/>
      <c r="J21" s="134"/>
      <c r="K21" s="134"/>
      <c r="L21" s="135"/>
    </row>
    <row r="22" spans="1:14" x14ac:dyDescent="0.25">
      <c r="A22" s="48"/>
      <c r="B22" s="48"/>
      <c r="C22" s="48"/>
      <c r="D22" s="48"/>
      <c r="E22" s="52"/>
      <c r="F22" s="52"/>
      <c r="G22" s="52"/>
      <c r="H22" s="53"/>
      <c r="I22" s="53"/>
      <c r="J22" s="53"/>
      <c r="K22" s="53"/>
      <c r="L22" s="54"/>
    </row>
    <row r="23" spans="1:14" x14ac:dyDescent="0.25">
      <c r="A23" s="48"/>
      <c r="B23" s="48"/>
      <c r="C23" s="48"/>
      <c r="D23" s="48"/>
      <c r="E23" s="52"/>
      <c r="F23" s="52"/>
      <c r="G23" s="52"/>
      <c r="H23" s="53"/>
      <c r="I23" s="53"/>
      <c r="J23" s="53"/>
      <c r="K23" s="53"/>
      <c r="L23" s="54"/>
    </row>
    <row r="24" spans="1:14" x14ac:dyDescent="0.25">
      <c r="A24" s="48"/>
      <c r="B24" s="48"/>
      <c r="C24" s="48"/>
      <c r="D24" s="48"/>
      <c r="E24" s="52"/>
      <c r="F24" s="52"/>
      <c r="G24" s="52"/>
      <c r="H24" s="53"/>
      <c r="I24" s="53"/>
      <c r="J24" s="53"/>
      <c r="K24" s="53"/>
      <c r="L24" s="54"/>
    </row>
    <row r="25" spans="1:14" x14ac:dyDescent="0.25">
      <c r="A25" s="48"/>
      <c r="B25" s="48"/>
      <c r="C25" s="48"/>
      <c r="D25" s="55" t="s">
        <v>75</v>
      </c>
      <c r="E25" s="49">
        <f t="shared" ref="E25:L25" si="0">SUM(E9:E24)</f>
        <v>58490564265</v>
      </c>
      <c r="F25" s="49">
        <f t="shared" si="0"/>
        <v>50933834080.5</v>
      </c>
      <c r="G25" s="49">
        <f t="shared" si="0"/>
        <v>4021841552.4000001</v>
      </c>
      <c r="H25" s="49">
        <f t="shared" si="0"/>
        <v>210060941</v>
      </c>
      <c r="I25" s="49">
        <f t="shared" si="0"/>
        <v>964102697.25</v>
      </c>
      <c r="J25" s="49">
        <f t="shared" si="0"/>
        <v>627353935.5</v>
      </c>
      <c r="K25" s="49">
        <f t="shared" si="0"/>
        <v>209117978.5</v>
      </c>
      <c r="L25" s="49">
        <f t="shared" si="0"/>
        <v>0</v>
      </c>
    </row>
    <row r="26" spans="1:14" x14ac:dyDescent="0.25">
      <c r="A26" s="48"/>
      <c r="B26" s="48"/>
      <c r="C26" s="48"/>
      <c r="D26" s="48"/>
      <c r="E26" s="52"/>
      <c r="F26" s="53"/>
      <c r="G26" s="53"/>
      <c r="H26" s="53"/>
      <c r="I26" s="53"/>
      <c r="J26" s="53"/>
      <c r="K26" s="53"/>
      <c r="L26" s="54"/>
    </row>
    <row r="27" spans="1:14" x14ac:dyDescent="0.25">
      <c r="A27" s="48"/>
      <c r="B27" s="48"/>
      <c r="C27" s="48"/>
      <c r="D27" s="55" t="s">
        <v>29</v>
      </c>
      <c r="E27" s="49">
        <f t="shared" ref="E27:L27" si="1">+E25</f>
        <v>58490564265</v>
      </c>
      <c r="F27" s="49">
        <f t="shared" si="1"/>
        <v>50933834080.5</v>
      </c>
      <c r="G27" s="49">
        <f t="shared" si="1"/>
        <v>4021841552.4000001</v>
      </c>
      <c r="H27" s="49">
        <f t="shared" si="1"/>
        <v>210060941</v>
      </c>
      <c r="I27" s="49">
        <f t="shared" si="1"/>
        <v>964102697.25</v>
      </c>
      <c r="J27" s="49">
        <f t="shared" si="1"/>
        <v>627353935.5</v>
      </c>
      <c r="K27" s="49">
        <f t="shared" si="1"/>
        <v>209117978.5</v>
      </c>
      <c r="L27" s="50">
        <f t="shared" si="1"/>
        <v>0</v>
      </c>
    </row>
    <row r="28" spans="1:14" ht="13.8" thickBot="1" x14ac:dyDescent="0.3">
      <c r="A28" s="56"/>
      <c r="B28" s="56"/>
      <c r="C28" s="56"/>
      <c r="D28" s="56"/>
      <c r="E28" s="56"/>
      <c r="F28" s="57"/>
      <c r="G28" s="57"/>
      <c r="H28" s="57"/>
      <c r="I28" s="57"/>
      <c r="J28" s="57"/>
      <c r="K28" s="57"/>
      <c r="L28" s="58"/>
    </row>
    <row r="32" spans="1:14" x14ac:dyDescent="0.25">
      <c r="A32" s="145"/>
    </row>
  </sheetData>
  <mergeCells count="2">
    <mergeCell ref="A2:L2"/>
    <mergeCell ref="A4:L4"/>
  </mergeCells>
  <printOptions horizontalCentered="1"/>
  <pageMargins left="0.27559055118110237" right="0.19685039370078741" top="0.98425196850393704" bottom="0.98425196850393704" header="0" footer="0"/>
  <pageSetup scale="61" orientation="landscape" r:id="rId1"/>
  <headerFooter alignWithMargins="0"/>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D00-000000000000}">
  <sheetPr>
    <pageSetUpPr fitToPage="1"/>
  </sheetPr>
  <dimension ref="A1:F43"/>
  <sheetViews>
    <sheetView topLeftCell="A36" workbookViewId="0">
      <selection activeCell="A43" sqref="A43"/>
    </sheetView>
  </sheetViews>
  <sheetFormatPr baseColWidth="10" defaultRowHeight="27.75" customHeight="1" x14ac:dyDescent="0.3"/>
  <cols>
    <col min="1" max="1" width="17.6640625" bestFit="1" customWidth="1"/>
    <col min="2" max="2" width="45.6640625" bestFit="1" customWidth="1"/>
    <col min="3" max="3" width="10.6640625" bestFit="1" customWidth="1"/>
    <col min="4" max="4" width="14.6640625" customWidth="1"/>
  </cols>
  <sheetData>
    <row r="1" spans="1:6" ht="27.75" customHeight="1" x14ac:dyDescent="0.3">
      <c r="A1" s="41" t="s">
        <v>57</v>
      </c>
      <c r="B1" s="41" t="s">
        <v>58</v>
      </c>
      <c r="C1" s="41" t="s">
        <v>59</v>
      </c>
      <c r="D1" s="41" t="s">
        <v>60</v>
      </c>
    </row>
    <row r="2" spans="1:6" ht="27.75" customHeight="1" x14ac:dyDescent="0.3">
      <c r="A2" s="42" t="s">
        <v>1163</v>
      </c>
      <c r="B2" s="42" t="s">
        <v>1167</v>
      </c>
      <c r="C2" s="43" t="s">
        <v>1179</v>
      </c>
      <c r="D2" s="132">
        <v>47376085</v>
      </c>
      <c r="F2" t="s">
        <v>1193</v>
      </c>
    </row>
    <row r="3" spans="1:6" ht="27.75" customHeight="1" x14ac:dyDescent="0.3">
      <c r="A3" s="42" t="s">
        <v>1163</v>
      </c>
      <c r="B3" s="42" t="s">
        <v>1167</v>
      </c>
      <c r="C3" s="43" t="s">
        <v>1180</v>
      </c>
      <c r="D3" s="132">
        <v>10124085</v>
      </c>
      <c r="F3" t="s">
        <v>1193</v>
      </c>
    </row>
    <row r="4" spans="1:6" ht="27.75" customHeight="1" x14ac:dyDescent="0.3">
      <c r="A4" s="42" t="s">
        <v>1163</v>
      </c>
      <c r="B4" s="42" t="s">
        <v>1169</v>
      </c>
      <c r="C4" s="43" t="s">
        <v>1180</v>
      </c>
      <c r="D4" s="132">
        <v>1494903242</v>
      </c>
      <c r="F4" t="s">
        <v>1194</v>
      </c>
    </row>
    <row r="5" spans="1:6" ht="27.75" customHeight="1" x14ac:dyDescent="0.3">
      <c r="A5" s="42" t="s">
        <v>1163</v>
      </c>
      <c r="B5" s="42" t="s">
        <v>1169</v>
      </c>
      <c r="C5" s="43" t="s">
        <v>1181</v>
      </c>
      <c r="D5" s="132">
        <v>99209132</v>
      </c>
      <c r="F5" t="s">
        <v>1193</v>
      </c>
    </row>
    <row r="6" spans="1:6" ht="27.75" customHeight="1" x14ac:dyDescent="0.3">
      <c r="A6" s="42" t="s">
        <v>1163</v>
      </c>
      <c r="B6" s="42" t="s">
        <v>1167</v>
      </c>
      <c r="C6" s="43" t="s">
        <v>1181</v>
      </c>
      <c r="D6" s="132">
        <v>11377816</v>
      </c>
      <c r="F6" t="s">
        <v>1193</v>
      </c>
    </row>
    <row r="7" spans="1:6" ht="27.75" customHeight="1" x14ac:dyDescent="0.3">
      <c r="A7" s="42" t="s">
        <v>1165</v>
      </c>
      <c r="B7" s="42" t="s">
        <v>1171</v>
      </c>
      <c r="C7" s="43" t="s">
        <v>1182</v>
      </c>
      <c r="D7" s="132">
        <v>1827501</v>
      </c>
      <c r="F7" t="s">
        <v>1195</v>
      </c>
    </row>
    <row r="8" spans="1:6" ht="27.75" customHeight="1" x14ac:dyDescent="0.3">
      <c r="A8" s="42" t="s">
        <v>1164</v>
      </c>
      <c r="B8" s="42" t="s">
        <v>1172</v>
      </c>
      <c r="C8" s="43" t="s">
        <v>1183</v>
      </c>
      <c r="D8" s="132">
        <v>13916058.93</v>
      </c>
      <c r="F8" t="s">
        <v>1196</v>
      </c>
    </row>
    <row r="9" spans="1:6" ht="27.75" customHeight="1" x14ac:dyDescent="0.3">
      <c r="A9" s="42" t="s">
        <v>1164</v>
      </c>
      <c r="B9" s="42" t="s">
        <v>1172</v>
      </c>
      <c r="C9" s="43" t="s">
        <v>1183</v>
      </c>
      <c r="D9" s="132">
        <v>13916058.93</v>
      </c>
      <c r="F9" t="s">
        <v>1197</v>
      </c>
    </row>
    <row r="10" spans="1:6" ht="27.75" customHeight="1" x14ac:dyDescent="0.3">
      <c r="A10" s="42" t="s">
        <v>1164</v>
      </c>
      <c r="B10" s="42" t="s">
        <v>1174</v>
      </c>
      <c r="C10" s="43" t="s">
        <v>1184</v>
      </c>
      <c r="D10" s="132">
        <v>188738</v>
      </c>
      <c r="F10" t="s">
        <v>1198</v>
      </c>
    </row>
    <row r="11" spans="1:6" ht="27.75" customHeight="1" x14ac:dyDescent="0.3">
      <c r="A11" s="42" t="s">
        <v>1127</v>
      </c>
      <c r="B11" s="42" t="s">
        <v>1175</v>
      </c>
      <c r="C11" s="43" t="s">
        <v>1185</v>
      </c>
      <c r="D11" s="132">
        <v>14216410.9</v>
      </c>
      <c r="F11" t="s">
        <v>1199</v>
      </c>
    </row>
    <row r="12" spans="1:6" ht="27.75" customHeight="1" x14ac:dyDescent="0.3">
      <c r="A12" s="42" t="s">
        <v>1166</v>
      </c>
      <c r="B12" s="42" t="s">
        <v>1176</v>
      </c>
      <c r="C12" s="43" t="s">
        <v>1186</v>
      </c>
      <c r="D12" s="132">
        <v>19995000</v>
      </c>
      <c r="F12" t="s">
        <v>1195</v>
      </c>
    </row>
    <row r="13" spans="1:6" ht="27.75" customHeight="1" x14ac:dyDescent="0.3">
      <c r="A13" s="42" t="s">
        <v>1164</v>
      </c>
      <c r="B13" s="42" t="s">
        <v>1170</v>
      </c>
      <c r="C13" s="43" t="s">
        <v>1187</v>
      </c>
      <c r="D13" s="132">
        <v>10154733.609999999</v>
      </c>
      <c r="F13" t="s">
        <v>1200</v>
      </c>
    </row>
    <row r="14" spans="1:6" ht="27.75" customHeight="1" x14ac:dyDescent="0.3">
      <c r="A14" s="42" t="s">
        <v>1163</v>
      </c>
      <c r="B14" s="42" t="s">
        <v>1177</v>
      </c>
      <c r="C14" s="43" t="s">
        <v>1188</v>
      </c>
      <c r="D14" s="132">
        <v>17400000</v>
      </c>
      <c r="F14" t="s">
        <v>1201</v>
      </c>
    </row>
    <row r="15" spans="1:6" ht="27.75" customHeight="1" x14ac:dyDescent="0.3">
      <c r="A15" s="42" t="s">
        <v>1166</v>
      </c>
      <c r="B15" s="42" t="s">
        <v>1176</v>
      </c>
      <c r="C15" s="43" t="s">
        <v>1189</v>
      </c>
      <c r="D15" s="132">
        <v>0</v>
      </c>
      <c r="F15" t="s">
        <v>1195</v>
      </c>
    </row>
    <row r="16" spans="1:6" ht="27.75" customHeight="1" x14ac:dyDescent="0.3">
      <c r="A16" s="42" t="s">
        <v>1163</v>
      </c>
      <c r="B16" s="42" t="s">
        <v>1168</v>
      </c>
      <c r="C16" s="43" t="s">
        <v>1190</v>
      </c>
      <c r="D16" s="132">
        <v>681000</v>
      </c>
      <c r="F16" t="s">
        <v>1202</v>
      </c>
    </row>
    <row r="17" spans="1:6" ht="27.75" customHeight="1" x14ac:dyDescent="0.3">
      <c r="A17" s="42" t="s">
        <v>1163</v>
      </c>
      <c r="B17" s="42" t="s">
        <v>1178</v>
      </c>
      <c r="C17" s="43" t="s">
        <v>1191</v>
      </c>
      <c r="D17" s="132">
        <v>399000</v>
      </c>
      <c r="F17" t="s">
        <v>1201</v>
      </c>
    </row>
    <row r="18" spans="1:6" ht="27.75" customHeight="1" x14ac:dyDescent="0.3">
      <c r="A18" s="42" t="s">
        <v>1163</v>
      </c>
      <c r="B18" s="42" t="s">
        <v>1178</v>
      </c>
      <c r="C18" s="43" t="s">
        <v>1191</v>
      </c>
      <c r="D18" s="132">
        <v>0</v>
      </c>
      <c r="F18" t="s">
        <v>1201</v>
      </c>
    </row>
    <row r="19" spans="1:6" ht="27.75" customHeight="1" x14ac:dyDescent="0.3">
      <c r="A19" s="42" t="s">
        <v>1164</v>
      </c>
      <c r="B19" s="42" t="s">
        <v>1170</v>
      </c>
      <c r="C19" s="43" t="s">
        <v>1192</v>
      </c>
      <c r="D19" s="132">
        <v>5232139.93</v>
      </c>
      <c r="F19" t="s">
        <v>1203</v>
      </c>
    </row>
    <row r="20" spans="1:6" ht="27.75" customHeight="1" x14ac:dyDescent="0.3">
      <c r="A20" s="42" t="s">
        <v>1164</v>
      </c>
      <c r="B20" s="42" t="s">
        <v>1174</v>
      </c>
      <c r="C20" s="43" t="s">
        <v>1192</v>
      </c>
      <c r="D20" s="132">
        <v>4760614</v>
      </c>
      <c r="F20" t="s">
        <v>1203</v>
      </c>
    </row>
    <row r="21" spans="1:6" ht="27.75" customHeight="1" x14ac:dyDescent="0.3">
      <c r="A21" s="42" t="s">
        <v>1164</v>
      </c>
      <c r="B21" s="42" t="s">
        <v>1173</v>
      </c>
      <c r="C21" s="43" t="s">
        <v>1192</v>
      </c>
      <c r="D21" s="132">
        <v>15368421.630000001</v>
      </c>
      <c r="F21" t="s">
        <v>1203</v>
      </c>
    </row>
    <row r="22" spans="1:6" ht="27.75" customHeight="1" x14ac:dyDescent="0.3">
      <c r="A22" s="42" t="s">
        <v>1126</v>
      </c>
      <c r="B22" s="42" t="s">
        <v>1123</v>
      </c>
      <c r="C22" s="43" t="s">
        <v>1138</v>
      </c>
      <c r="D22" s="132" t="s">
        <v>1128</v>
      </c>
      <c r="F22" t="s">
        <v>1110</v>
      </c>
    </row>
    <row r="23" spans="1:6" ht="27.75" customHeight="1" x14ac:dyDescent="0.3">
      <c r="A23" s="42" t="s">
        <v>1126</v>
      </c>
      <c r="B23" s="42" t="s">
        <v>1123</v>
      </c>
      <c r="C23" s="43" t="s">
        <v>1139</v>
      </c>
      <c r="D23" s="132" t="s">
        <v>1129</v>
      </c>
      <c r="F23" t="s">
        <v>1111</v>
      </c>
    </row>
    <row r="24" spans="1:6" ht="27.75" customHeight="1" x14ac:dyDescent="0.3">
      <c r="A24" s="42" t="s">
        <v>1126</v>
      </c>
      <c r="B24" s="42" t="s">
        <v>1123</v>
      </c>
      <c r="C24" s="43" t="s">
        <v>1140</v>
      </c>
      <c r="D24" s="132" t="s">
        <v>1130</v>
      </c>
      <c r="F24" t="s">
        <v>1112</v>
      </c>
    </row>
    <row r="25" spans="1:6" ht="27.75" customHeight="1" x14ac:dyDescent="0.3">
      <c r="A25" s="42" t="s">
        <v>1126</v>
      </c>
      <c r="B25" s="42" t="s">
        <v>1123</v>
      </c>
      <c r="C25" s="43" t="s">
        <v>1141</v>
      </c>
      <c r="D25" s="132" t="s">
        <v>1131</v>
      </c>
      <c r="F25" t="s">
        <v>1113</v>
      </c>
    </row>
    <row r="26" spans="1:6" ht="27.75" customHeight="1" x14ac:dyDescent="0.3">
      <c r="A26" s="42" t="s">
        <v>1126</v>
      </c>
      <c r="B26" s="42" t="s">
        <v>1123</v>
      </c>
      <c r="C26" s="43" t="s">
        <v>1142</v>
      </c>
      <c r="D26" s="132" t="s">
        <v>1130</v>
      </c>
      <c r="F26" t="s">
        <v>1114</v>
      </c>
    </row>
    <row r="27" spans="1:6" ht="27.75" customHeight="1" x14ac:dyDescent="0.3">
      <c r="A27" s="42" t="s">
        <v>1127</v>
      </c>
      <c r="B27" s="42" t="s">
        <v>1124</v>
      </c>
      <c r="C27" s="43" t="s">
        <v>1143</v>
      </c>
      <c r="D27" s="132" t="s">
        <v>1132</v>
      </c>
      <c r="F27" t="s">
        <v>1115</v>
      </c>
    </row>
    <row r="28" spans="1:6" ht="27.75" customHeight="1" x14ac:dyDescent="0.3">
      <c r="A28" s="42" t="s">
        <v>641</v>
      </c>
      <c r="B28" s="42" t="s">
        <v>56</v>
      </c>
      <c r="C28" s="43" t="s">
        <v>1144</v>
      </c>
      <c r="D28" s="132"/>
      <c r="F28" t="s">
        <v>1116</v>
      </c>
    </row>
    <row r="29" spans="1:6" ht="27.75" customHeight="1" x14ac:dyDescent="0.3">
      <c r="A29" s="42" t="s">
        <v>641</v>
      </c>
      <c r="B29" s="42" t="s">
        <v>56</v>
      </c>
      <c r="C29" s="43" t="s">
        <v>1145</v>
      </c>
      <c r="D29" s="132" t="s">
        <v>1133</v>
      </c>
      <c r="F29" t="s">
        <v>1117</v>
      </c>
    </row>
    <row r="30" spans="1:6" ht="27.75" customHeight="1" x14ac:dyDescent="0.3">
      <c r="A30" s="42" t="s">
        <v>1126</v>
      </c>
      <c r="B30" s="42" t="s">
        <v>1123</v>
      </c>
      <c r="C30" s="43" t="s">
        <v>1146</v>
      </c>
      <c r="D30" s="132" t="s">
        <v>1134</v>
      </c>
      <c r="F30" t="s">
        <v>1118</v>
      </c>
    </row>
    <row r="31" spans="1:6" ht="27.75" customHeight="1" x14ac:dyDescent="0.3">
      <c r="A31" s="42" t="s">
        <v>641</v>
      </c>
      <c r="B31" s="42" t="s">
        <v>642</v>
      </c>
      <c r="C31" s="43" t="s">
        <v>1147</v>
      </c>
      <c r="D31" s="132" t="s">
        <v>1130</v>
      </c>
      <c r="F31" t="s">
        <v>1119</v>
      </c>
    </row>
    <row r="32" spans="1:6" ht="27.75" customHeight="1" x14ac:dyDescent="0.3">
      <c r="A32" s="42" t="s">
        <v>1126</v>
      </c>
      <c r="B32" s="42" t="s">
        <v>1125</v>
      </c>
      <c r="C32" s="43" t="s">
        <v>1148</v>
      </c>
      <c r="D32" s="132" t="s">
        <v>1135</v>
      </c>
      <c r="F32" t="s">
        <v>1120</v>
      </c>
    </row>
    <row r="33" spans="1:6" ht="27.75" customHeight="1" x14ac:dyDescent="0.3">
      <c r="A33" s="42" t="s">
        <v>641</v>
      </c>
      <c r="B33" s="42" t="s">
        <v>642</v>
      </c>
      <c r="C33" s="43" t="s">
        <v>1149</v>
      </c>
      <c r="D33" s="132" t="s">
        <v>1136</v>
      </c>
      <c r="F33" t="s">
        <v>1121</v>
      </c>
    </row>
    <row r="34" spans="1:6" ht="27.75" customHeight="1" x14ac:dyDescent="0.3">
      <c r="A34" s="42" t="s">
        <v>641</v>
      </c>
      <c r="B34" s="42" t="s">
        <v>56</v>
      </c>
      <c r="C34" s="43" t="s">
        <v>1150</v>
      </c>
      <c r="D34" s="132" t="s">
        <v>1137</v>
      </c>
      <c r="F34" t="s">
        <v>1122</v>
      </c>
    </row>
    <row r="35" spans="1:6" ht="27.75" customHeight="1" x14ac:dyDescent="0.3">
      <c r="A35" s="42" t="s">
        <v>1126</v>
      </c>
      <c r="B35" s="42" t="s">
        <v>1123</v>
      </c>
      <c r="C35" s="43" t="s">
        <v>1155</v>
      </c>
      <c r="D35" s="132" t="s">
        <v>1130</v>
      </c>
      <c r="F35" t="s">
        <v>1151</v>
      </c>
    </row>
    <row r="36" spans="1:6" ht="27.75" customHeight="1" x14ac:dyDescent="0.3">
      <c r="A36" s="42" t="s">
        <v>1126</v>
      </c>
      <c r="B36" s="42" t="s">
        <v>1123</v>
      </c>
      <c r="C36" s="43" t="s">
        <v>1156</v>
      </c>
      <c r="D36" s="132" t="s">
        <v>1158</v>
      </c>
      <c r="F36" t="s">
        <v>1152</v>
      </c>
    </row>
    <row r="37" spans="1:6" ht="27.75" customHeight="1" x14ac:dyDescent="0.3">
      <c r="A37" s="42" t="s">
        <v>1126</v>
      </c>
      <c r="B37" s="42" t="s">
        <v>1123</v>
      </c>
      <c r="C37" s="43" t="s">
        <v>1157</v>
      </c>
      <c r="D37" s="132" t="s">
        <v>1159</v>
      </c>
      <c r="F37" t="s">
        <v>1153</v>
      </c>
    </row>
    <row r="38" spans="1:6" ht="27.75" customHeight="1" x14ac:dyDescent="0.3">
      <c r="A38" s="42" t="s">
        <v>641</v>
      </c>
      <c r="B38" s="42" t="s">
        <v>642</v>
      </c>
      <c r="C38" s="43">
        <v>44158</v>
      </c>
      <c r="D38" s="132">
        <v>77000000</v>
      </c>
      <c r="F38" t="s">
        <v>1154</v>
      </c>
    </row>
    <row r="39" spans="1:6" ht="27.75" customHeight="1" x14ac:dyDescent="0.3">
      <c r="A39" s="42"/>
      <c r="B39" s="42"/>
      <c r="C39" s="43"/>
      <c r="D39" s="132"/>
    </row>
    <row r="40" spans="1:6" ht="27.75" customHeight="1" x14ac:dyDescent="0.3">
      <c r="A40" s="42"/>
      <c r="B40" s="42"/>
      <c r="C40" s="43"/>
      <c r="D40" s="132"/>
    </row>
    <row r="41" spans="1:6" ht="27.75" customHeight="1" x14ac:dyDescent="0.3">
      <c r="A41" s="42"/>
      <c r="B41" s="42" t="s">
        <v>143</v>
      </c>
      <c r="C41" s="43">
        <v>44300</v>
      </c>
      <c r="D41" s="132">
        <v>1700000</v>
      </c>
    </row>
    <row r="43" spans="1:6" ht="27.75" customHeight="1" x14ac:dyDescent="0.3">
      <c r="A43" s="145"/>
    </row>
  </sheetData>
  <printOptions horizontalCentered="1"/>
  <pageMargins left="0.70866141732283472" right="0.70866141732283472" top="0.74803149606299213" bottom="0.74803149606299213" header="0.31496062992125984" footer="0.31496062992125984"/>
  <pageSetup scale="41" orientation="landscape"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14</vt:i4>
      </vt:variant>
      <vt:variant>
        <vt:lpstr>Rangos con nombre</vt:lpstr>
      </vt:variant>
      <vt:variant>
        <vt:i4>13</vt:i4>
      </vt:variant>
    </vt:vector>
  </HeadingPairs>
  <TitlesOfParts>
    <vt:vector size="27" baseType="lpstr">
      <vt:lpstr>CONSOLIDADO</vt:lpstr>
      <vt:lpstr>INMUEBLES</vt:lpstr>
      <vt:lpstr>SEGUROS</vt:lpstr>
      <vt:lpstr>BIENES</vt:lpstr>
      <vt:lpstr>AUTOS </vt:lpstr>
      <vt:lpstr>SOAT  (2)</vt:lpstr>
      <vt:lpstr>SOAT </vt:lpstr>
      <vt:lpstr>MAQ AMARILLA</vt:lpstr>
      <vt:lpstr>AUTOS REPOSO</vt:lpstr>
      <vt:lpstr>OTRAS</vt:lpstr>
      <vt:lpstr>VIDA</vt:lpstr>
      <vt:lpstr>COBERTURAS-CLAUSULAS</vt:lpstr>
      <vt:lpstr>INV.DETALLADO</vt:lpstr>
      <vt:lpstr>SINIESTROS</vt:lpstr>
      <vt:lpstr>'AUTOS '!Área_de_impresión</vt:lpstr>
      <vt:lpstr>'AUTOS REPOSO'!Área_de_impresión</vt:lpstr>
      <vt:lpstr>BIENES!Área_de_impresión</vt:lpstr>
      <vt:lpstr>'COBERTURAS-CLAUSULAS'!Área_de_impresión</vt:lpstr>
      <vt:lpstr>CONSOLIDADO!Área_de_impresión</vt:lpstr>
      <vt:lpstr>INMUEBLES!Área_de_impresión</vt:lpstr>
      <vt:lpstr>INV.DETALLADO!Área_de_impresión</vt:lpstr>
      <vt:lpstr>'MAQ AMARILLA'!Área_de_impresión</vt:lpstr>
      <vt:lpstr>OTRAS!Área_de_impresión</vt:lpstr>
      <vt:lpstr>SINIESTROS!Área_de_impresión</vt:lpstr>
      <vt:lpstr>'SOAT '!Área_de_impresión</vt:lpstr>
      <vt:lpstr>'SOAT  (2)'!Área_de_impresión</vt:lpstr>
      <vt:lpstr>VIDA!Área_de_impresión</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CONCILIACION</dc:creator>
  <cp:lastModifiedBy>Daniel Forero</cp:lastModifiedBy>
  <cp:lastPrinted>2026-06-05T21:07:25Z</cp:lastPrinted>
  <dcterms:created xsi:type="dcterms:W3CDTF">2014-03-13T21:12:14Z</dcterms:created>
  <dcterms:modified xsi:type="dcterms:W3CDTF">2026-06-10T16:34:55Z</dcterms:modified>
</cp:coreProperties>
</file>