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Usuarios\carlos.ayap.DN0BOG01\Downloads\"/>
    </mc:Choice>
  </mc:AlternateContent>
  <xr:revisionPtr revIDLastSave="0" documentId="13_ncr:1_{85613CA3-AFB3-436A-86F6-983B647AF0C0}" xr6:coauthVersionLast="47" xr6:coauthVersionMax="47" xr10:uidLastSave="{00000000-0000-0000-0000-000000000000}"/>
  <workbookProtection workbookAlgorithmName="SHA-512" workbookHashValue="TF1hy+rO8D2zoJyEterRf+H5Er/AF8aGAkiRWFSrJnPD9mQrAcT1BtiO6SECCEG1wcU28ySKsnXbverjzjAavg==" workbookSaltValue="bwKbOeIZUaGp76gAsbko6A==" workbookSpinCount="100000" lockStructure="1"/>
  <bookViews>
    <workbookView xWindow="-120" yWindow="-120" windowWidth="29040" windowHeight="15720" activeTab="3" xr2:uid="{00000000-000D-0000-FFFF-FFFF00000000}"/>
  </bookViews>
  <sheets>
    <sheet name="FACTOR HUMANO  " sheetId="1" r:id="rId1"/>
    <sheet name="INSUMOS " sheetId="2" r:id="rId2"/>
    <sheet name="MAQ" sheetId="4" r:id="rId3"/>
    <sheet name="TOTAL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yEyIpdMDGokEdjH0OEVYpJOWdvG8aLIEpu1Va/Ndd6w="/>
    </ext>
  </extLst>
</workbook>
</file>

<file path=xl/calcChain.xml><?xml version="1.0" encoding="utf-8"?>
<calcChain xmlns="http://schemas.openxmlformats.org/spreadsheetml/2006/main">
  <c r="P33" i="1" l="1"/>
  <c r="AE9" i="4"/>
  <c r="AE8" i="4"/>
  <c r="N54" i="2"/>
  <c r="M54" i="2"/>
  <c r="Q27" i="4"/>
  <c r="Q11" i="2"/>
  <c r="AB11" i="2"/>
  <c r="AF13" i="1"/>
  <c r="AI37" i="1"/>
  <c r="B34" i="5"/>
  <c r="AB8" i="4"/>
  <c r="N63" i="2"/>
  <c r="N8" i="4"/>
  <c r="N33" i="2"/>
  <c r="N31" i="2"/>
  <c r="N15" i="2"/>
  <c r="N16" i="2"/>
  <c r="N17" i="2"/>
  <c r="N18" i="2"/>
  <c r="N19" i="2"/>
  <c r="N20" i="2"/>
  <c r="Q20" i="2" s="1"/>
  <c r="AB20" i="2" s="1"/>
  <c r="N21" i="2"/>
  <c r="N22" i="2"/>
  <c r="N23" i="2"/>
  <c r="N24" i="2"/>
  <c r="N25" i="2"/>
  <c r="N26" i="2"/>
  <c r="N27" i="2"/>
  <c r="N28" i="2"/>
  <c r="N29" i="2"/>
  <c r="N30" i="2"/>
  <c r="N32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5" i="2"/>
  <c r="N56" i="2"/>
  <c r="N57" i="2"/>
  <c r="N58" i="2"/>
  <c r="N59" i="2"/>
  <c r="N60" i="2"/>
  <c r="N61" i="2"/>
  <c r="N62" i="2"/>
  <c r="N14" i="2"/>
  <c r="N13" i="2"/>
  <c r="N12" i="2"/>
  <c r="N11" i="2"/>
  <c r="M31" i="2"/>
  <c r="AF28" i="1"/>
  <c r="AF29" i="1"/>
  <c r="AF30" i="1"/>
  <c r="AF31" i="1"/>
  <c r="AF32" i="1"/>
  <c r="AF27" i="1"/>
  <c r="AF14" i="1"/>
  <c r="AF15" i="1"/>
  <c r="AF16" i="1"/>
  <c r="AF17" i="1"/>
  <c r="AF18" i="1"/>
  <c r="O28" i="1"/>
  <c r="O29" i="1"/>
  <c r="O30" i="1"/>
  <c r="O31" i="1"/>
  <c r="O32" i="1"/>
  <c r="O27" i="1"/>
  <c r="O18" i="1"/>
  <c r="O14" i="1"/>
  <c r="O15" i="1"/>
  <c r="O16" i="1"/>
  <c r="O17" i="1"/>
  <c r="O13" i="1"/>
  <c r="O31" i="2" l="1"/>
  <c r="T13" i="4"/>
  <c r="V13" i="1"/>
  <c r="V14" i="1"/>
  <c r="V15" i="1"/>
  <c r="V16" i="1"/>
  <c r="V17" i="1"/>
  <c r="V18" i="1"/>
  <c r="V27" i="1"/>
  <c r="V28" i="1"/>
  <c r="V29" i="1"/>
  <c r="V30" i="1"/>
  <c r="V31" i="1"/>
  <c r="N13" i="1"/>
  <c r="T27" i="4"/>
  <c r="T25" i="4"/>
  <c r="T23" i="4"/>
  <c r="T21" i="4"/>
  <c r="T20" i="4"/>
  <c r="T19" i="4"/>
  <c r="T18" i="4"/>
  <c r="T14" i="4"/>
  <c r="T10" i="4"/>
  <c r="T9" i="4"/>
  <c r="T8" i="4"/>
  <c r="I64" i="2"/>
  <c r="J64" i="2"/>
  <c r="K64" i="2"/>
  <c r="M12" i="2"/>
  <c r="O12" i="2" s="1"/>
  <c r="S64" i="2"/>
  <c r="T59" i="2"/>
  <c r="T57" i="2"/>
  <c r="T55" i="2"/>
  <c r="T54" i="2"/>
  <c r="T53" i="2"/>
  <c r="T52" i="2"/>
  <c r="T51" i="2"/>
  <c r="T50" i="2"/>
  <c r="T48" i="2"/>
  <c r="T43" i="2"/>
  <c r="T42" i="2"/>
  <c r="T41" i="2"/>
  <c r="T40" i="2"/>
  <c r="T36" i="2"/>
  <c r="T34" i="2"/>
  <c r="T32" i="2"/>
  <c r="T31" i="2"/>
  <c r="T30" i="2"/>
  <c r="T25" i="2"/>
  <c r="T24" i="2"/>
  <c r="T20" i="2"/>
  <c r="T19" i="2"/>
  <c r="T18" i="2"/>
  <c r="T17" i="2"/>
  <c r="T16" i="2"/>
  <c r="T15" i="2"/>
  <c r="T13" i="2"/>
  <c r="T12" i="2"/>
  <c r="T11" i="2"/>
  <c r="V19" i="1" l="1"/>
  <c r="T64" i="2"/>
  <c r="V20" i="1"/>
  <c r="V21" i="1" s="1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R13" i="1"/>
  <c r="AC13" i="1" s="1"/>
  <c r="Y16" i="1"/>
  <c r="Y17" i="1"/>
  <c r="W32" i="1"/>
  <c r="X32" i="1" s="1"/>
  <c r="Y32" i="1" s="1"/>
  <c r="W31" i="1"/>
  <c r="X31" i="1" s="1"/>
  <c r="Y31" i="1" s="1"/>
  <c r="W30" i="1"/>
  <c r="W28" i="1"/>
  <c r="X30" i="1"/>
  <c r="Y30" i="1" s="1"/>
  <c r="X28" i="1"/>
  <c r="Y28" i="1" s="1"/>
  <c r="W29" i="1"/>
  <c r="X29" i="1" s="1"/>
  <c r="Y29" i="1" s="1"/>
  <c r="W27" i="1"/>
  <c r="X27" i="1" s="1"/>
  <c r="Y27" i="1" s="1"/>
  <c r="W18" i="1"/>
  <c r="X18" i="1" s="1"/>
  <c r="Y18" i="1" s="1"/>
  <c r="W17" i="1"/>
  <c r="X17" i="1" s="1"/>
  <c r="W16" i="1"/>
  <c r="X16" i="1" s="1"/>
  <c r="W15" i="1"/>
  <c r="X15" i="1" s="1"/>
  <c r="Y15" i="1" s="1"/>
  <c r="W14" i="1"/>
  <c r="X14" i="1" s="1"/>
  <c r="Y14" i="1" s="1"/>
  <c r="W13" i="1"/>
  <c r="X13" i="1" s="1"/>
  <c r="Y13" i="1" s="1"/>
  <c r="V22" i="1" l="1"/>
  <c r="Y19" i="1"/>
  <c r="Y33" i="1"/>
  <c r="AB13" i="1"/>
  <c r="Y34" i="1" l="1"/>
  <c r="Y35" i="1" s="1"/>
  <c r="Y20" i="1"/>
  <c r="Y21" i="1" s="1"/>
  <c r="Y22" i="1" l="1"/>
  <c r="Y37" i="1" s="1"/>
  <c r="AA40" i="1" s="1"/>
  <c r="J48" i="1" l="1"/>
  <c r="J18" i="1"/>
  <c r="K32" i="1"/>
  <c r="K31" i="1"/>
  <c r="K30" i="1"/>
  <c r="K29" i="1"/>
  <c r="K28" i="1"/>
  <c r="K27" i="1"/>
  <c r="C27" i="5"/>
  <c r="C26" i="5"/>
  <c r="O33" i="1" l="1"/>
  <c r="N28" i="1"/>
  <c r="AN15" i="1"/>
  <c r="M20" i="4" l="1"/>
  <c r="M21" i="4"/>
  <c r="M22" i="4"/>
  <c r="M23" i="4"/>
  <c r="M24" i="4"/>
  <c r="M25" i="4"/>
  <c r="M26" i="4"/>
  <c r="M27" i="4"/>
  <c r="M19" i="4"/>
  <c r="M18" i="4"/>
  <c r="M17" i="4"/>
  <c r="M16" i="4"/>
  <c r="M15" i="4"/>
  <c r="M14" i="4"/>
  <c r="M13" i="4"/>
  <c r="M12" i="4"/>
  <c r="M11" i="4"/>
  <c r="M10" i="4"/>
  <c r="AB10" i="4" s="1"/>
  <c r="M9" i="4"/>
  <c r="M8" i="4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Q31" i="2"/>
  <c r="AB31" i="2" s="1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5" i="2"/>
  <c r="M56" i="2"/>
  <c r="M57" i="2"/>
  <c r="M58" i="2"/>
  <c r="M59" i="2"/>
  <c r="M60" i="2"/>
  <c r="M61" i="2"/>
  <c r="M62" i="2"/>
  <c r="M63" i="2"/>
  <c r="O63" i="2" s="1"/>
  <c r="M11" i="2"/>
  <c r="Q9" i="4" l="1"/>
  <c r="AB9" i="4"/>
  <c r="Q11" i="4"/>
  <c r="AB11" i="4"/>
  <c r="Q12" i="4"/>
  <c r="Y12" i="4" s="1"/>
  <c r="AB12" i="4"/>
  <c r="Q13" i="4"/>
  <c r="X13" i="4" s="1"/>
  <c r="AB13" i="4"/>
  <c r="Q14" i="4"/>
  <c r="AB14" i="4"/>
  <c r="Q15" i="4"/>
  <c r="AB15" i="4"/>
  <c r="Q16" i="4"/>
  <c r="X16" i="4" s="1"/>
  <c r="AB16" i="4"/>
  <c r="Q17" i="4"/>
  <c r="Y17" i="4" s="1"/>
  <c r="AB17" i="4"/>
  <c r="Q18" i="4"/>
  <c r="AB18" i="4"/>
  <c r="Q19" i="4"/>
  <c r="Y19" i="4" s="1"/>
  <c r="AB19" i="4"/>
  <c r="AB27" i="4"/>
  <c r="Q26" i="4"/>
  <c r="X26" i="4" s="1"/>
  <c r="AB26" i="4"/>
  <c r="Q25" i="4"/>
  <c r="Y25" i="4" s="1"/>
  <c r="AB25" i="4"/>
  <c r="Q24" i="4"/>
  <c r="Y24" i="4" s="1"/>
  <c r="AB24" i="4"/>
  <c r="Q23" i="4"/>
  <c r="X23" i="4" s="1"/>
  <c r="AB23" i="4"/>
  <c r="Q22" i="4"/>
  <c r="Y22" i="4" s="1"/>
  <c r="AB22" i="4"/>
  <c r="Q21" i="4"/>
  <c r="Y21" i="4" s="1"/>
  <c r="AB21" i="4"/>
  <c r="Q20" i="4"/>
  <c r="AB20" i="4"/>
  <c r="Y9" i="4"/>
  <c r="X9" i="4"/>
  <c r="Y11" i="4"/>
  <c r="X11" i="4"/>
  <c r="Y13" i="4"/>
  <c r="Y14" i="4"/>
  <c r="X14" i="4"/>
  <c r="Y15" i="4"/>
  <c r="X15" i="4"/>
  <c r="Y16" i="4"/>
  <c r="Y18" i="4"/>
  <c r="X18" i="4"/>
  <c r="Y27" i="4"/>
  <c r="X27" i="4"/>
  <c r="X24" i="4"/>
  <c r="Y20" i="4"/>
  <c r="X20" i="4"/>
  <c r="M64" i="2"/>
  <c r="O13" i="2"/>
  <c r="Q13" i="2"/>
  <c r="AB13" i="2" s="1"/>
  <c r="Y31" i="2"/>
  <c r="X31" i="2"/>
  <c r="Z31" i="2" s="1"/>
  <c r="AF31" i="2" s="1"/>
  <c r="O23" i="4"/>
  <c r="O32" i="2"/>
  <c r="Q32" i="2" s="1"/>
  <c r="AB32" i="2" s="1"/>
  <c r="O47" i="2"/>
  <c r="Q47" i="2" s="1"/>
  <c r="O15" i="2"/>
  <c r="Q15" i="2" s="1"/>
  <c r="O16" i="2"/>
  <c r="Q16" i="2" s="1"/>
  <c r="O58" i="2"/>
  <c r="Q58" i="2" s="1"/>
  <c r="O54" i="2"/>
  <c r="Q54" i="2" s="1"/>
  <c r="O8" i="4"/>
  <c r="M28" i="4"/>
  <c r="Q8" i="4"/>
  <c r="O10" i="4"/>
  <c r="Q10" i="4"/>
  <c r="N28" i="4"/>
  <c r="O44" i="2"/>
  <c r="Q44" i="2"/>
  <c r="AB44" i="2" s="1"/>
  <c r="O35" i="2"/>
  <c r="Q35" i="2"/>
  <c r="AB35" i="2" s="1"/>
  <c r="O33" i="2"/>
  <c r="Q33" i="2"/>
  <c r="AB33" i="2" s="1"/>
  <c r="O28" i="2"/>
  <c r="Q28" i="2" s="1"/>
  <c r="AB28" i="2" s="1"/>
  <c r="O19" i="2"/>
  <c r="Q19" i="2"/>
  <c r="AB19" i="2" s="1"/>
  <c r="O17" i="2"/>
  <c r="Q17" i="2"/>
  <c r="AB17" i="2" s="1"/>
  <c r="O14" i="2"/>
  <c r="Q14" i="2"/>
  <c r="AB14" i="2" s="1"/>
  <c r="Q12" i="2"/>
  <c r="AB12" i="2" s="1"/>
  <c r="O57" i="2"/>
  <c r="Q57" i="2" s="1"/>
  <c r="AB57" i="2" s="1"/>
  <c r="O55" i="2"/>
  <c r="Q55" i="2"/>
  <c r="AB55" i="2" s="1"/>
  <c r="O53" i="2"/>
  <c r="Q53" i="2"/>
  <c r="AB53" i="2" s="1"/>
  <c r="O51" i="2"/>
  <c r="Q51" i="2" s="1"/>
  <c r="AB51" i="2" s="1"/>
  <c r="O62" i="2"/>
  <c r="Q62" i="2" s="1"/>
  <c r="O43" i="2"/>
  <c r="Q43" i="2"/>
  <c r="AB43" i="2" s="1"/>
  <c r="O41" i="2"/>
  <c r="Q41" i="2"/>
  <c r="AB41" i="2" s="1"/>
  <c r="O39" i="2"/>
  <c r="Q39" i="2" s="1"/>
  <c r="O36" i="2"/>
  <c r="Q36" i="2" s="1"/>
  <c r="AB36" i="2" s="1"/>
  <c r="O27" i="2"/>
  <c r="Q27" i="2"/>
  <c r="AB27" i="2" s="1"/>
  <c r="O25" i="2"/>
  <c r="Q25" i="2"/>
  <c r="AB25" i="2" s="1"/>
  <c r="O23" i="2"/>
  <c r="Q23" i="2" s="1"/>
  <c r="O22" i="2"/>
  <c r="Q22" i="2"/>
  <c r="AB22" i="2" s="1"/>
  <c r="O20" i="2"/>
  <c r="O11" i="2"/>
  <c r="AC11" i="2" s="1"/>
  <c r="N64" i="2"/>
  <c r="O59" i="2"/>
  <c r="Q59" i="2" s="1"/>
  <c r="O48" i="2"/>
  <c r="Q48" i="2"/>
  <c r="AB48" i="2" s="1"/>
  <c r="O42" i="2"/>
  <c r="Q42" i="2" s="1"/>
  <c r="O40" i="2"/>
  <c r="Q40" i="2" s="1"/>
  <c r="O24" i="2"/>
  <c r="Q24" i="2" s="1"/>
  <c r="O13" i="4"/>
  <c r="O17" i="4"/>
  <c r="O24" i="4"/>
  <c r="O27" i="4"/>
  <c r="O25" i="4"/>
  <c r="Q63" i="2"/>
  <c r="O60" i="2"/>
  <c r="Q60" i="2" s="1"/>
  <c r="O52" i="2"/>
  <c r="Q52" i="2" s="1"/>
  <c r="O50" i="2"/>
  <c r="Q50" i="2" s="1"/>
  <c r="O45" i="2"/>
  <c r="Q45" i="2" s="1"/>
  <c r="O37" i="2"/>
  <c r="Q37" i="2" s="1"/>
  <c r="O34" i="2"/>
  <c r="Q34" i="2" s="1"/>
  <c r="O29" i="2"/>
  <c r="Q29" i="2" s="1"/>
  <c r="O26" i="2"/>
  <c r="Q26" i="2" s="1"/>
  <c r="O21" i="2"/>
  <c r="Q21" i="2" s="1"/>
  <c r="O18" i="2"/>
  <c r="Q18" i="2" s="1"/>
  <c r="O56" i="2"/>
  <c r="Q56" i="2" s="1"/>
  <c r="O49" i="2"/>
  <c r="Q49" i="2" s="1"/>
  <c r="O61" i="2"/>
  <c r="Q61" i="2" s="1"/>
  <c r="O46" i="2"/>
  <c r="Q46" i="2" s="1"/>
  <c r="O38" i="2"/>
  <c r="Q38" i="2" s="1"/>
  <c r="O30" i="2"/>
  <c r="Q30" i="2" s="1"/>
  <c r="O14" i="4"/>
  <c r="O16" i="4"/>
  <c r="O18" i="4"/>
  <c r="O22" i="4"/>
  <c r="O9" i="4"/>
  <c r="O11" i="4"/>
  <c r="O26" i="4"/>
  <c r="O21" i="4"/>
  <c r="O15" i="4"/>
  <c r="O12" i="4"/>
  <c r="O19" i="4"/>
  <c r="O20" i="4"/>
  <c r="Y23" i="4" l="1"/>
  <c r="Y26" i="4"/>
  <c r="X25" i="4"/>
  <c r="X19" i="4"/>
  <c r="X12" i="4"/>
  <c r="X22" i="4"/>
  <c r="X21" i="4"/>
  <c r="X17" i="4"/>
  <c r="AB30" i="2"/>
  <c r="Y30" i="2"/>
  <c r="X30" i="2"/>
  <c r="Z30" i="2" s="1"/>
  <c r="AF30" i="2" s="1"/>
  <c r="AB38" i="2"/>
  <c r="Y38" i="2"/>
  <c r="X38" i="2"/>
  <c r="Z38" i="2" s="1"/>
  <c r="AF38" i="2" s="1"/>
  <c r="AB46" i="2"/>
  <c r="X46" i="2"/>
  <c r="Y46" i="2"/>
  <c r="AB61" i="2"/>
  <c r="AC61" i="2" s="1"/>
  <c r="X61" i="2"/>
  <c r="Y61" i="2"/>
  <c r="Z61" i="2" s="1"/>
  <c r="AB49" i="2"/>
  <c r="X49" i="2"/>
  <c r="Y49" i="2"/>
  <c r="AB56" i="2"/>
  <c r="X56" i="2"/>
  <c r="Y56" i="2"/>
  <c r="Z56" i="2" s="1"/>
  <c r="AB18" i="2"/>
  <c r="Y18" i="2"/>
  <c r="X18" i="2"/>
  <c r="AB21" i="2"/>
  <c r="X21" i="2"/>
  <c r="Y21" i="2"/>
  <c r="Z21" i="2" s="1"/>
  <c r="AF21" i="2" s="1"/>
  <c r="AB26" i="2"/>
  <c r="AC26" i="2" s="1"/>
  <c r="AD26" i="2" s="1"/>
  <c r="AE26" i="2" s="1"/>
  <c r="X26" i="2"/>
  <c r="Y26" i="2"/>
  <c r="AB29" i="2"/>
  <c r="AC29" i="2" s="1"/>
  <c r="AD29" i="2" s="1"/>
  <c r="AE29" i="2" s="1"/>
  <c r="Y29" i="2"/>
  <c r="X29" i="2"/>
  <c r="Z29" i="2" s="1"/>
  <c r="AF29" i="2" s="1"/>
  <c r="AB34" i="2"/>
  <c r="AC34" i="2" s="1"/>
  <c r="AD34" i="2" s="1"/>
  <c r="AE34" i="2" s="1"/>
  <c r="X34" i="2"/>
  <c r="Y34" i="2"/>
  <c r="AB37" i="2"/>
  <c r="X37" i="2"/>
  <c r="Y37" i="2"/>
  <c r="Z37" i="2" s="1"/>
  <c r="AF37" i="2" s="1"/>
  <c r="AB45" i="2"/>
  <c r="X45" i="2"/>
  <c r="Y45" i="2"/>
  <c r="AB50" i="2"/>
  <c r="Y50" i="2"/>
  <c r="X50" i="2"/>
  <c r="Z50" i="2" s="1"/>
  <c r="AB52" i="2"/>
  <c r="Y52" i="2"/>
  <c r="X52" i="2"/>
  <c r="Z52" i="2" s="1"/>
  <c r="AF52" i="2" s="1"/>
  <c r="AB60" i="2"/>
  <c r="X60" i="2"/>
  <c r="Z60" i="2" s="1"/>
  <c r="Y60" i="2"/>
  <c r="AB63" i="2"/>
  <c r="X63" i="2"/>
  <c r="Y63" i="2"/>
  <c r="AB24" i="2"/>
  <c r="X24" i="2"/>
  <c r="Y24" i="2"/>
  <c r="AB40" i="2"/>
  <c r="AC40" i="2" s="1"/>
  <c r="AD40" i="2" s="1"/>
  <c r="AE40" i="2" s="1"/>
  <c r="Y40" i="2"/>
  <c r="X40" i="2"/>
  <c r="Z40" i="2" s="1"/>
  <c r="AF40" i="2" s="1"/>
  <c r="AB42" i="2"/>
  <c r="Y42" i="2"/>
  <c r="X42" i="2"/>
  <c r="Z42" i="2" s="1"/>
  <c r="AB59" i="2"/>
  <c r="X59" i="2"/>
  <c r="Y59" i="2"/>
  <c r="Z59" i="2" s="1"/>
  <c r="AB23" i="2"/>
  <c r="AC23" i="2" s="1"/>
  <c r="AD23" i="2" s="1"/>
  <c r="AE23" i="2" s="1"/>
  <c r="X23" i="2"/>
  <c r="Y23" i="2"/>
  <c r="AB39" i="2"/>
  <c r="Y39" i="2"/>
  <c r="X39" i="2"/>
  <c r="Z39" i="2" s="1"/>
  <c r="AB62" i="2"/>
  <c r="X62" i="2"/>
  <c r="Z62" i="2" s="1"/>
  <c r="Y62" i="2"/>
  <c r="AB54" i="2"/>
  <c r="Y54" i="2"/>
  <c r="X54" i="2"/>
  <c r="AB58" i="2"/>
  <c r="AC58" i="2" s="1"/>
  <c r="X58" i="2"/>
  <c r="Z58" i="2" s="1"/>
  <c r="Y58" i="2"/>
  <c r="AB16" i="2"/>
  <c r="AC16" i="2" s="1"/>
  <c r="AD16" i="2" s="1"/>
  <c r="AE16" i="2" s="1"/>
  <c r="Y16" i="2"/>
  <c r="X16" i="2"/>
  <c r="AB15" i="2"/>
  <c r="Y15" i="2"/>
  <c r="X15" i="2"/>
  <c r="Z15" i="2" s="1"/>
  <c r="AF15" i="2" s="1"/>
  <c r="AB47" i="2"/>
  <c r="AF47" i="2" s="1"/>
  <c r="X47" i="2"/>
  <c r="Y47" i="2"/>
  <c r="Z47" i="2" s="1"/>
  <c r="X32" i="2"/>
  <c r="Z32" i="2" s="1"/>
  <c r="Y32" i="2"/>
  <c r="Y10" i="4"/>
  <c r="X10" i="4"/>
  <c r="Z10" i="4" s="1"/>
  <c r="AG10" i="4" s="1"/>
  <c r="Y8" i="4"/>
  <c r="Y28" i="4" s="1"/>
  <c r="X8" i="4"/>
  <c r="Z23" i="2"/>
  <c r="Z26" i="2"/>
  <c r="AF26" i="2" s="1"/>
  <c r="Z46" i="2"/>
  <c r="Y13" i="2"/>
  <c r="X13" i="2"/>
  <c r="Z18" i="2"/>
  <c r="AF18" i="2" s="1"/>
  <c r="X11" i="2"/>
  <c r="Y11" i="2"/>
  <c r="Z45" i="2"/>
  <c r="AC45" i="2" s="1"/>
  <c r="AD45" i="2" s="1"/>
  <c r="AE45" i="2" s="1"/>
  <c r="Z24" i="2"/>
  <c r="AC24" i="2" s="1"/>
  <c r="AD24" i="2" s="1"/>
  <c r="AE24" i="2" s="1"/>
  <c r="Z63" i="2"/>
  <c r="AF63" i="2" s="1"/>
  <c r="Y25" i="2"/>
  <c r="X25" i="2"/>
  <c r="X12" i="2"/>
  <c r="Y12" i="2"/>
  <c r="X35" i="2"/>
  <c r="Y35" i="2"/>
  <c r="X14" i="2"/>
  <c r="Y14" i="2"/>
  <c r="X44" i="2"/>
  <c r="Y44" i="2"/>
  <c r="Y53" i="2"/>
  <c r="X53" i="2"/>
  <c r="Y17" i="2"/>
  <c r="X17" i="2"/>
  <c r="Y27" i="2"/>
  <c r="X27" i="2"/>
  <c r="Y19" i="2"/>
  <c r="X19" i="2"/>
  <c r="Y55" i="2"/>
  <c r="X55" i="2"/>
  <c r="X57" i="2"/>
  <c r="Y57" i="2"/>
  <c r="Y28" i="2"/>
  <c r="X28" i="2"/>
  <c r="X22" i="2"/>
  <c r="Y22" i="2"/>
  <c r="Y51" i="2"/>
  <c r="X51" i="2"/>
  <c r="X36" i="2"/>
  <c r="Y36" i="2"/>
  <c r="X20" i="2"/>
  <c r="Y20" i="2"/>
  <c r="Y41" i="2"/>
  <c r="X41" i="2"/>
  <c r="Y43" i="2"/>
  <c r="X43" i="2"/>
  <c r="X48" i="2"/>
  <c r="Y48" i="2"/>
  <c r="X33" i="2"/>
  <c r="Y33" i="2"/>
  <c r="Q28" i="4"/>
  <c r="AC32" i="2"/>
  <c r="AD32" i="2" s="1"/>
  <c r="AE32" i="2" s="1"/>
  <c r="AF32" i="2"/>
  <c r="AC42" i="2"/>
  <c r="AD42" i="2" s="1"/>
  <c r="AE42" i="2" s="1"/>
  <c r="AF42" i="2"/>
  <c r="AC39" i="2"/>
  <c r="AD39" i="2" s="1"/>
  <c r="AE39" i="2" s="1"/>
  <c r="AF39" i="2"/>
  <c r="AC47" i="2"/>
  <c r="AD47" i="2" s="1"/>
  <c r="AE47" i="2" s="1"/>
  <c r="AC46" i="2"/>
  <c r="AD46" i="2" s="1"/>
  <c r="AE46" i="2" s="1"/>
  <c r="AF46" i="2"/>
  <c r="AC50" i="2"/>
  <c r="AD50" i="2" s="1"/>
  <c r="AE50" i="2" s="1"/>
  <c r="AF50" i="2"/>
  <c r="O28" i="4"/>
  <c r="O64" i="2"/>
  <c r="Q64" i="2"/>
  <c r="Y64" i="2" s="1"/>
  <c r="AC49" i="2"/>
  <c r="AD49" i="2" s="1"/>
  <c r="AE49" i="2" s="1"/>
  <c r="AC37" i="2"/>
  <c r="AD37" i="2" s="1"/>
  <c r="AE37" i="2" s="1"/>
  <c r="AC38" i="2"/>
  <c r="AD38" i="2" s="1"/>
  <c r="AE38" i="2" s="1"/>
  <c r="AC21" i="2"/>
  <c r="AD21" i="2" s="1"/>
  <c r="AE21" i="2" s="1"/>
  <c r="AC31" i="2"/>
  <c r="AD31" i="2" s="1"/>
  <c r="AE31" i="2" s="1"/>
  <c r="AC30" i="2"/>
  <c r="AD30" i="2" s="1"/>
  <c r="AE30" i="2" s="1"/>
  <c r="AC18" i="2"/>
  <c r="AD18" i="2" s="1"/>
  <c r="AE18" i="2" s="1"/>
  <c r="AC15" i="2"/>
  <c r="AD15" i="2" s="1"/>
  <c r="AE15" i="2" s="1"/>
  <c r="Z26" i="4"/>
  <c r="Z23" i="4"/>
  <c r="AG23" i="4" s="1"/>
  <c r="Z54" i="2" l="1"/>
  <c r="AF54" i="2" s="1"/>
  <c r="Z8" i="4"/>
  <c r="AF61" i="2"/>
  <c r="AF23" i="2"/>
  <c r="AF58" i="2"/>
  <c r="AF16" i="2"/>
  <c r="Z16" i="2"/>
  <c r="Z34" i="2"/>
  <c r="AF34" i="2" s="1"/>
  <c r="Z49" i="2"/>
  <c r="AF49" i="2" s="1"/>
  <c r="Z13" i="2"/>
  <c r="Z11" i="2"/>
  <c r="AF45" i="2"/>
  <c r="AF24" i="2"/>
  <c r="AC63" i="2"/>
  <c r="Z20" i="2"/>
  <c r="Z18" i="4"/>
  <c r="AG18" i="4" s="1"/>
  <c r="Z22" i="4"/>
  <c r="Z27" i="4"/>
  <c r="AG27" i="4" s="1"/>
  <c r="Z25" i="2"/>
  <c r="AF25" i="2" s="1"/>
  <c r="Z48" i="2"/>
  <c r="AC48" i="2" s="1"/>
  <c r="AD48" i="2" s="1"/>
  <c r="AE48" i="2" s="1"/>
  <c r="AC59" i="2"/>
  <c r="AF59" i="2"/>
  <c r="AC62" i="2"/>
  <c r="AF62" i="2"/>
  <c r="AC56" i="2"/>
  <c r="AF56" i="2"/>
  <c r="AC60" i="2"/>
  <c r="AF60" i="2"/>
  <c r="Z19" i="2"/>
  <c r="Z43" i="2"/>
  <c r="Z36" i="2"/>
  <c r="AG8" i="4"/>
  <c r="Z16" i="4"/>
  <c r="Z12" i="4"/>
  <c r="Z24" i="4"/>
  <c r="X28" i="4"/>
  <c r="Z55" i="2"/>
  <c r="Z35" i="2"/>
  <c r="Z17" i="2"/>
  <c r="AF20" i="2"/>
  <c r="Z57" i="2"/>
  <c r="X64" i="2"/>
  <c r="Z64" i="2" s="1"/>
  <c r="AB64" i="2" s="1"/>
  <c r="AC64" i="2" s="1"/>
  <c r="AD64" i="2" s="1"/>
  <c r="B35" i="5" s="1"/>
  <c r="Z33" i="2"/>
  <c r="Z14" i="2"/>
  <c r="Z22" i="2"/>
  <c r="Z51" i="2"/>
  <c r="AF51" i="2" s="1"/>
  <c r="Z28" i="2"/>
  <c r="Z12" i="2"/>
  <c r="Z41" i="2"/>
  <c r="Z53" i="2"/>
  <c r="Z27" i="2"/>
  <c r="Z44" i="2"/>
  <c r="Z20" i="4"/>
  <c r="AG20" i="4" s="1"/>
  <c r="Z19" i="4"/>
  <c r="AG19" i="4" s="1"/>
  <c r="Z9" i="4"/>
  <c r="AG9" i="4" s="1"/>
  <c r="Z21" i="4"/>
  <c r="AG21" i="4" s="1"/>
  <c r="Z11" i="4"/>
  <c r="Z13" i="4"/>
  <c r="AG13" i="4" s="1"/>
  <c r="Z14" i="4"/>
  <c r="AG14" i="4" s="1"/>
  <c r="Z15" i="4"/>
  <c r="Z17" i="4"/>
  <c r="Z25" i="4"/>
  <c r="AG25" i="4" s="1"/>
  <c r="AF13" i="2" l="1"/>
  <c r="AC13" i="2"/>
  <c r="AD13" i="2" s="1"/>
  <c r="AE13" i="2" s="1"/>
  <c r="AC25" i="2"/>
  <c r="AD25" i="2"/>
  <c r="AE25" i="2" s="1"/>
  <c r="AF48" i="2"/>
  <c r="AC43" i="2"/>
  <c r="AD43" i="2" s="1"/>
  <c r="AE43" i="2" s="1"/>
  <c r="AF43" i="2"/>
  <c r="AC41" i="2"/>
  <c r="AD41" i="2" s="1"/>
  <c r="AE41" i="2" s="1"/>
  <c r="AF41" i="2"/>
  <c r="AC22" i="2"/>
  <c r="AD22" i="2" s="1"/>
  <c r="AE22" i="2" s="1"/>
  <c r="AF22" i="2"/>
  <c r="AC17" i="2"/>
  <c r="AD17" i="2" s="1"/>
  <c r="AE17" i="2" s="1"/>
  <c r="AF17" i="2"/>
  <c r="AD11" i="2"/>
  <c r="AF11" i="2"/>
  <c r="AC44" i="2"/>
  <c r="AD44" i="2" s="1"/>
  <c r="AE44" i="2" s="1"/>
  <c r="AF44" i="2"/>
  <c r="AC14" i="2"/>
  <c r="AD14" i="2" s="1"/>
  <c r="AE14" i="2" s="1"/>
  <c r="AF14" i="2"/>
  <c r="AC35" i="2"/>
  <c r="AD35" i="2" s="1"/>
  <c r="AE35" i="2" s="1"/>
  <c r="AF35" i="2"/>
  <c r="AC19" i="2"/>
  <c r="AD19" i="2" s="1"/>
  <c r="AE19" i="2" s="1"/>
  <c r="AF19" i="2"/>
  <c r="AC27" i="2"/>
  <c r="AD27" i="2" s="1"/>
  <c r="AE27" i="2" s="1"/>
  <c r="AF27" i="2"/>
  <c r="AC28" i="2"/>
  <c r="AD28" i="2" s="1"/>
  <c r="AE28" i="2" s="1"/>
  <c r="AF28" i="2"/>
  <c r="AC33" i="2"/>
  <c r="AD33" i="2" s="1"/>
  <c r="AE33" i="2" s="1"/>
  <c r="AF33" i="2"/>
  <c r="AC36" i="2"/>
  <c r="AD36" i="2" s="1"/>
  <c r="AE36" i="2" s="1"/>
  <c r="AF36" i="2"/>
  <c r="AB28" i="4"/>
  <c r="AC28" i="4" s="1"/>
  <c r="AD28" i="4" s="1"/>
  <c r="B36" i="5" s="1"/>
  <c r="C36" i="5" s="1"/>
  <c r="Z28" i="4"/>
  <c r="AC20" i="2"/>
  <c r="AD20" i="2" s="1"/>
  <c r="AE20" i="2" s="1"/>
  <c r="L18" i="1"/>
  <c r="H18" i="1"/>
  <c r="N32" i="1"/>
  <c r="P32" i="1" s="1"/>
  <c r="R32" i="1" s="1"/>
  <c r="N31" i="1"/>
  <c r="P31" i="1" s="1"/>
  <c r="R31" i="1" s="1"/>
  <c r="N30" i="1"/>
  <c r="N29" i="1"/>
  <c r="P28" i="1"/>
  <c r="R28" i="1" s="1"/>
  <c r="N27" i="1"/>
  <c r="L31" i="1"/>
  <c r="L30" i="1"/>
  <c r="L29" i="1"/>
  <c r="L28" i="1"/>
  <c r="L27" i="1"/>
  <c r="L17" i="1"/>
  <c r="L16" i="1"/>
  <c r="L15" i="1"/>
  <c r="L14" i="1"/>
  <c r="L13" i="1"/>
  <c r="J31" i="1"/>
  <c r="J30" i="1"/>
  <c r="J29" i="1"/>
  <c r="J28" i="1"/>
  <c r="J27" i="1"/>
  <c r="J17" i="1"/>
  <c r="J16" i="1"/>
  <c r="J15" i="1"/>
  <c r="J14" i="1"/>
  <c r="J13" i="1"/>
  <c r="H31" i="1"/>
  <c r="H30" i="1"/>
  <c r="H29" i="1"/>
  <c r="H28" i="1"/>
  <c r="H27" i="1"/>
  <c r="H14" i="1"/>
  <c r="H15" i="1"/>
  <c r="H16" i="1"/>
  <c r="H17" i="1"/>
  <c r="H13" i="1"/>
  <c r="N14" i="1"/>
  <c r="N15" i="1"/>
  <c r="N16" i="1"/>
  <c r="P16" i="1" s="1"/>
  <c r="R16" i="1" s="1"/>
  <c r="N17" i="1"/>
  <c r="N18" i="1"/>
  <c r="P18" i="1" s="1"/>
  <c r="P13" i="1"/>
  <c r="AB32" i="1" l="1"/>
  <c r="AC32" i="1"/>
  <c r="AB16" i="1"/>
  <c r="AC16" i="1"/>
  <c r="AB31" i="1"/>
  <c r="AC31" i="1"/>
  <c r="AB28" i="1"/>
  <c r="AC28" i="1"/>
  <c r="C35" i="5"/>
  <c r="AC53" i="2"/>
  <c r="AF53" i="2"/>
  <c r="AC12" i="2"/>
  <c r="AD12" i="2" s="1"/>
  <c r="AE12" i="2" s="1"/>
  <c r="AF12" i="2"/>
  <c r="AC55" i="2"/>
  <c r="AF55" i="2"/>
  <c r="AC57" i="2"/>
  <c r="AF57" i="2"/>
  <c r="P27" i="1"/>
  <c r="R27" i="1" s="1"/>
  <c r="P29" i="1"/>
  <c r="R29" i="1" s="1"/>
  <c r="AC29" i="1" s="1"/>
  <c r="S31" i="1"/>
  <c r="S28" i="1"/>
  <c r="S16" i="1"/>
  <c r="N33" i="1"/>
  <c r="P30" i="1"/>
  <c r="R30" i="1" s="1"/>
  <c r="P15" i="1"/>
  <c r="R15" i="1" s="1"/>
  <c r="P17" i="1"/>
  <c r="R17" i="1" s="1"/>
  <c r="P14" i="1"/>
  <c r="R14" i="1" s="1"/>
  <c r="R18" i="1"/>
  <c r="L19" i="1"/>
  <c r="J19" i="1"/>
  <c r="J20" i="1" s="1"/>
  <c r="J21" i="1" s="1"/>
  <c r="L20" i="1"/>
  <c r="L21" i="1" s="1"/>
  <c r="AB27" i="1" l="1"/>
  <c r="AC27" i="1"/>
  <c r="AD27" i="1" s="1"/>
  <c r="AH27" i="1" s="1"/>
  <c r="AI27" i="1" s="1"/>
  <c r="AB18" i="1"/>
  <c r="AC18" i="1"/>
  <c r="AB14" i="1"/>
  <c r="AC14" i="1"/>
  <c r="AB17" i="1"/>
  <c r="AC17" i="1"/>
  <c r="AB15" i="1"/>
  <c r="AC15" i="1"/>
  <c r="AB30" i="1"/>
  <c r="AC30" i="1"/>
  <c r="S29" i="1"/>
  <c r="AB29" i="1"/>
  <c r="AD29" i="1" s="1"/>
  <c r="S27" i="1"/>
  <c r="AD31" i="1"/>
  <c r="AD32" i="1"/>
  <c r="AD16" i="1"/>
  <c r="AH16" i="1" s="1"/>
  <c r="AI16" i="1" s="1"/>
  <c r="S30" i="1"/>
  <c r="AD28" i="1"/>
  <c r="AH28" i="1"/>
  <c r="AI28" i="1" s="1"/>
  <c r="S15" i="1"/>
  <c r="S18" i="1"/>
  <c r="S17" i="1"/>
  <c r="S14" i="1"/>
  <c r="J22" i="1"/>
  <c r="L22" i="1"/>
  <c r="AG16" i="1" l="1"/>
  <c r="AJ16" i="1"/>
  <c r="AB33" i="1"/>
  <c r="S13" i="1"/>
  <c r="AH29" i="1"/>
  <c r="AI29" i="1" s="1"/>
  <c r="AG29" i="1"/>
  <c r="AJ32" i="1"/>
  <c r="AH32" i="1"/>
  <c r="AG31" i="1"/>
  <c r="AH31" i="1"/>
  <c r="AI31" i="1" s="1"/>
  <c r="AD14" i="1"/>
  <c r="AH14" i="1" s="1"/>
  <c r="AI14" i="1" s="1"/>
  <c r="AD18" i="1"/>
  <c r="AH18" i="1" s="1"/>
  <c r="AI18" i="1" s="1"/>
  <c r="AJ29" i="1"/>
  <c r="AJ31" i="1"/>
  <c r="AG27" i="1"/>
  <c r="AJ27" i="1"/>
  <c r="AD30" i="1"/>
  <c r="AG28" i="1"/>
  <c r="AJ28" i="1"/>
  <c r="AD15" i="1"/>
  <c r="AD17" i="1"/>
  <c r="R33" i="1"/>
  <c r="S19" i="1"/>
  <c r="AC9" i="4"/>
  <c r="AD9" i="4" s="1"/>
  <c r="AC10" i="4"/>
  <c r="AD10" i="4" s="1"/>
  <c r="AE10" i="4" s="1"/>
  <c r="AC11" i="4"/>
  <c r="AD11" i="4" s="1"/>
  <c r="AE11" i="4" s="1"/>
  <c r="AC12" i="4"/>
  <c r="AD12" i="4" s="1"/>
  <c r="AE12" i="4" s="1"/>
  <c r="AC13" i="4"/>
  <c r="AD13" i="4" s="1"/>
  <c r="AE13" i="4" s="1"/>
  <c r="AC14" i="4"/>
  <c r="AD14" i="4" s="1"/>
  <c r="AE14" i="4" s="1"/>
  <c r="AC15" i="4"/>
  <c r="AD15" i="4" s="1"/>
  <c r="AE15" i="4" s="1"/>
  <c r="AC16" i="4"/>
  <c r="AD16" i="4" s="1"/>
  <c r="AE16" i="4" s="1"/>
  <c r="AC17" i="4"/>
  <c r="AD17" i="4" s="1"/>
  <c r="AE17" i="4" s="1"/>
  <c r="AC18" i="4"/>
  <c r="AD18" i="4" s="1"/>
  <c r="AE18" i="4" s="1"/>
  <c r="AC19" i="4"/>
  <c r="AD19" i="4" s="1"/>
  <c r="AE19" i="4" s="1"/>
  <c r="AC20" i="4"/>
  <c r="AD20" i="4" s="1"/>
  <c r="AE20" i="4" s="1"/>
  <c r="AC21" i="4"/>
  <c r="AD21" i="4" s="1"/>
  <c r="AC22" i="4"/>
  <c r="AD22" i="4" s="1"/>
  <c r="AE22" i="4" s="1"/>
  <c r="AC23" i="4"/>
  <c r="AD23" i="4" s="1"/>
  <c r="AE23" i="4" s="1"/>
  <c r="AC24" i="4"/>
  <c r="AD24" i="4" s="1"/>
  <c r="AE24" i="4" s="1"/>
  <c r="AC25" i="4"/>
  <c r="AD25" i="4" s="1"/>
  <c r="AE25" i="4" s="1"/>
  <c r="AC26" i="4"/>
  <c r="AD26" i="4" s="1"/>
  <c r="AE26" i="4" s="1"/>
  <c r="AC27" i="4"/>
  <c r="AD27" i="4" s="1"/>
  <c r="AE27" i="4" s="1"/>
  <c r="AC8" i="4"/>
  <c r="AD8" i="4" s="1"/>
  <c r="AD53" i="2"/>
  <c r="AE53" i="2" s="1"/>
  <c r="AD54" i="2"/>
  <c r="AE54" i="2" s="1"/>
  <c r="AD55" i="2"/>
  <c r="AE55" i="2" s="1"/>
  <c r="AD56" i="2"/>
  <c r="AE56" i="2" s="1"/>
  <c r="AD57" i="2"/>
  <c r="AE57" i="2" s="1"/>
  <c r="AD58" i="2"/>
  <c r="AE58" i="2" s="1"/>
  <c r="AD59" i="2"/>
  <c r="AD60" i="2"/>
  <c r="AE60" i="2" s="1"/>
  <c r="AD61" i="2"/>
  <c r="AE61" i="2" s="1"/>
  <c r="AD62" i="2"/>
  <c r="AE62" i="2" s="1"/>
  <c r="AD63" i="2"/>
  <c r="AE63" i="2" s="1"/>
  <c r="AC52" i="2"/>
  <c r="AD52" i="2" s="1"/>
  <c r="AE52" i="2" s="1"/>
  <c r="AC51" i="2"/>
  <c r="AD51" i="2" s="1"/>
  <c r="AE51" i="2" s="1"/>
  <c r="AG14" i="1" l="1"/>
  <c r="AJ14" i="1"/>
  <c r="AH17" i="1"/>
  <c r="AI17" i="1" s="1"/>
  <c r="AG17" i="1"/>
  <c r="AJ17" i="1"/>
  <c r="AH15" i="1"/>
  <c r="AI15" i="1" s="1"/>
  <c r="AG15" i="1"/>
  <c r="AJ15" i="1"/>
  <c r="AJ18" i="1"/>
  <c r="AG18" i="1"/>
  <c r="AE29" i="4"/>
  <c r="AG30" i="1"/>
  <c r="AH30" i="1"/>
  <c r="AI30" i="1" s="1"/>
  <c r="AJ30" i="1"/>
  <c r="AC33" i="1"/>
  <c r="AD13" i="1"/>
  <c r="AD33" i="1" s="1"/>
  <c r="S20" i="1"/>
  <c r="S21" i="1" s="1"/>
  <c r="H21" i="4"/>
  <c r="AE21" i="4" s="1"/>
  <c r="H59" i="2"/>
  <c r="AE59" i="2" s="1"/>
  <c r="AH13" i="1" l="1"/>
  <c r="AI13" i="1" s="1"/>
  <c r="AI19" i="1" s="1"/>
  <c r="B17" i="5"/>
  <c r="C17" i="5" s="1"/>
  <c r="S22" i="1"/>
  <c r="AJ13" i="1"/>
  <c r="AG13" i="1"/>
  <c r="AG19" i="1" s="1"/>
  <c r="E32" i="1"/>
  <c r="H19" i="1"/>
  <c r="H20" i="1" s="1"/>
  <c r="H21" i="1" s="1"/>
  <c r="C33" i="1"/>
  <c r="C19" i="1"/>
  <c r="AI32" i="1" l="1"/>
  <c r="V32" i="1"/>
  <c r="V33" i="1" s="1"/>
  <c r="AI20" i="1"/>
  <c r="AI21" i="1" s="1"/>
  <c r="AG32" i="1"/>
  <c r="AG33" i="1" s="1"/>
  <c r="AG34" i="1" s="1"/>
  <c r="AG35" i="1" s="1"/>
  <c r="AI33" i="1"/>
  <c r="AI34" i="1" s="1"/>
  <c r="AI35" i="1" s="1"/>
  <c r="AG20" i="1"/>
  <c r="AG21" i="1" s="1"/>
  <c r="L32" i="1"/>
  <c r="L33" i="1" s="1"/>
  <c r="J32" i="1"/>
  <c r="J33" i="1" s="1"/>
  <c r="S32" i="1"/>
  <c r="S33" i="1" s="1"/>
  <c r="H32" i="1"/>
  <c r="H33" i="1" s="1"/>
  <c r="H34" i="1" s="1"/>
  <c r="V34" i="1" l="1"/>
  <c r="V35" i="1"/>
  <c r="V37" i="1" s="1"/>
  <c r="AI22" i="1"/>
  <c r="AG22" i="1"/>
  <c r="AG37" i="1" s="1"/>
  <c r="B15" i="5" s="1"/>
  <c r="C15" i="5" s="1"/>
  <c r="S34" i="1"/>
  <c r="S35" i="1" s="1"/>
  <c r="S37" i="1" s="1"/>
  <c r="J34" i="1"/>
  <c r="J35" i="1" s="1"/>
  <c r="J37" i="1" s="1"/>
  <c r="L34" i="1"/>
  <c r="L35" i="1" s="1"/>
  <c r="L37" i="1" s="1"/>
  <c r="H22" i="1"/>
  <c r="H35" i="1"/>
  <c r="B25" i="5" l="1"/>
  <c r="C25" i="5" s="1"/>
  <c r="C28" i="5" s="1"/>
  <c r="C34" i="5"/>
  <c r="C37" i="5" s="1"/>
  <c r="H37" i="1"/>
  <c r="AE11" i="2" l="1"/>
  <c r="AE65" i="2" s="1"/>
  <c r="B16" i="5" l="1"/>
  <c r="B18" i="5" l="1"/>
  <c r="C16" i="5"/>
  <c r="C18" i="5" s="1"/>
</calcChain>
</file>

<file path=xl/sharedStrings.xml><?xml version="1.0" encoding="utf-8"?>
<sst xmlns="http://schemas.openxmlformats.org/spreadsheetml/2006/main" count="664" uniqueCount="261">
  <si>
    <t>Prestar el servicio integral de aseo, mantenimiento y cafetería, incluidos todos los insu-mos y elementos necesarios para su atención en las sedes de la Fiscalía General de la Nación - Subdirección de Apoyo Regional Caribe.</t>
  </si>
  <si>
    <t>COTIZACIÓN No.1</t>
  </si>
  <si>
    <t>COTIZACIÓN No.2</t>
  </si>
  <si>
    <t>COTIZACIÓN No.3</t>
  </si>
  <si>
    <t>MENOR VALOR</t>
  </si>
  <si>
    <t>PROMEDIO</t>
  </si>
  <si>
    <t>MEDIA ARITMETICA BAJA</t>
  </si>
  <si>
    <t>VALOR SELECCIONADO COTIZACIONES</t>
  </si>
  <si>
    <t xml:space="preserve">VALOR CONTRATO ACTUAL </t>
  </si>
  <si>
    <t>HISTORICO 2024</t>
  </si>
  <si>
    <t>VALORES FINALES ESTUDIO</t>
  </si>
  <si>
    <t>1. SECCIONALES ATLÁNTICO, BOLIVAR, CESAR, GUAJIRA Y MAGDALENA</t>
  </si>
  <si>
    <t xml:space="preserve">VALOR UNITARIO  </t>
  </si>
  <si>
    <t>VALOR TOTAL</t>
  </si>
  <si>
    <t>2024-2025</t>
  </si>
  <si>
    <t>2025-2026</t>
  </si>
  <si>
    <t>VALOR TOTAL NECESIDAD</t>
  </si>
  <si>
    <t>VALOR TOTAL VALORES AJUSTADOS</t>
  </si>
  <si>
    <t>ITEM</t>
  </si>
  <si>
    <t>NECESIDAD</t>
  </si>
  <si>
    <t xml:space="preserve">CANTIDADES SERVICIOS NECESIDAD </t>
  </si>
  <si>
    <t>CANTIDADES SERVICIOS AJUSTADOS</t>
  </si>
  <si>
    <t>TOTAL DIAS /MES</t>
  </si>
  <si>
    <t>VALOR UNITARIO
SIN IVA</t>
  </si>
  <si>
    <t xml:space="preserve">VALOR TOTAL </t>
  </si>
  <si>
    <t>DIFERENCIA  ENTRE EL CONTRATO ACTUAL</t>
  </si>
  <si>
    <t>MENORES VALORES DE ACUERDO MARCO</t>
  </si>
  <si>
    <t>SUPERVISOR</t>
  </si>
  <si>
    <t>MES</t>
  </si>
  <si>
    <t>coordinador</t>
  </si>
  <si>
    <t>OPERARIO DE ASEO TIEMPO COMPLETO</t>
  </si>
  <si>
    <t xml:space="preserve">OPERARIO DE ASEO MEDIO TIEMPO </t>
  </si>
  <si>
    <t>OPERARIO DE CAFETERIA TIEMPO COMPLETO</t>
  </si>
  <si>
    <t>OPERARIO DE MANTENIMIENTO CERTIFICADO ALTURAS</t>
  </si>
  <si>
    <t>OPERARIO DE ASEO TIEMPO COMPLETO JORNADA DIURNA, DOMINGOS Y/O FESTIVOS - ATLÁNTICO, BOLIVAR, CESAR, GUAJIRA, MAGDALENA</t>
  </si>
  <si>
    <t>SUBTOTAL</t>
  </si>
  <si>
    <t>AIU</t>
  </si>
  <si>
    <t>IVA</t>
  </si>
  <si>
    <t>TOTAL A FACTURAR SECCIONALES ATLÁNTICO, BOLIVAR, CESAR, GUAJIRA Y MAGDALENA</t>
  </si>
  <si>
    <t>2. SECCIONAL  SAN ANDRÉS Y PROVIDENCIA</t>
  </si>
  <si>
    <t xml:space="preserve">NECESIDAD </t>
  </si>
  <si>
    <t>AJUSTE SERVICIOS A PRESTAR</t>
  </si>
  <si>
    <t>TOTAL DIAS/ MES</t>
  </si>
  <si>
    <t>OPERARIO DE ASEO TIEMPO COMPLETO JORNADA DIURNA, DOMINGOS Y/O FESTIVOS - SAN ANDRÉS</t>
  </si>
  <si>
    <t>TOTAL A FACTURAR SECCIONAL SAN ANDRÉS (SIN IVA)</t>
  </si>
  <si>
    <t>NOTAS</t>
  </si>
  <si>
    <t xml:space="preserve">1. La isla de San Andres se encuentra exenta de Iva </t>
  </si>
  <si>
    <t xml:space="preserve">2 El valor del Operario  de Aseo Tiempo Completo Domingo - festivo  presenta la cantidad de 6 días valor promedio que se ajustará de acuerdo con los domingos y festivos reales del mes correspondiente </t>
  </si>
  <si>
    <t xml:space="preserve">3 La Entidad podrá ajustar las cantidades de acuerdo con la Necesidad existente </t>
  </si>
  <si>
    <t xml:space="preserve">ANEXO </t>
  </si>
  <si>
    <t>SERVICIO INTEGRAL DE ASEO, MANTENIMIENTO Y CAFETERÍA, INCLUIDOS TODOS LOS INSUMOS Y ELEMENTOS NECESARIOS PARA SU ATENCIÓN  EN LAS SEDES DE LA REGIONAL CARIBE.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</si>
  <si>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El item 44 Se excuentra exento de Iva - - Estatuto tributario, Art. 424. Bienes que no causan el impuesto. 22.01 Agua, incluidas el agua mineral natural o artificial y la gaseada, sin adición de azúcar u otro edulcorante ni aromatizada, hielo y nieve.
</t>
    </r>
  </si>
  <si>
    <r>
      <rPr>
        <b/>
        <sz val="11"/>
        <color rgb="FF000000"/>
        <rFont val="Arial Narrow"/>
        <family val="2"/>
      </rPr>
      <t xml:space="preserve">NOTA 2 </t>
    </r>
    <r>
      <rPr>
        <sz val="11"/>
        <color rgb="FF000000"/>
        <rFont val="Arial Narrow"/>
        <family val="2"/>
      </rPr>
      <t>Los item 41 y 42 son  elementos que causan 5% de IVA - Estatuto tributario, Art. 468-1. Bienes gravados con la tarifa del cinco por ciento (5%). Café y Azúcar.</t>
    </r>
  </si>
  <si>
    <t>INSUMOS</t>
  </si>
  <si>
    <t>COTIZACIÓN NO.1</t>
  </si>
  <si>
    <t>COTIZACIÓN NO.2</t>
  </si>
  <si>
    <t>COTIZACIÓN NO.3</t>
  </si>
  <si>
    <t>VALOR CONTRATADO</t>
  </si>
  <si>
    <t>BIEN</t>
  </si>
  <si>
    <t>ESPECIFICACIÓN TÉCNICA</t>
  </si>
  <si>
    <t>CONDICIÓN</t>
  </si>
  <si>
    <t>PRESENTACIÓN</t>
  </si>
  <si>
    <t>REQUIERE NSO (notificación Sanitaria Obligatoria  O RSA (Registro Sanitario)</t>
  </si>
  <si>
    <t>ELEMENTO BIODEGRADABLE</t>
  </si>
  <si>
    <t>CANTIDAD PROMEDIO MENSUAL</t>
  </si>
  <si>
    <t xml:space="preserve">VALOR UNITARIO </t>
  </si>
  <si>
    <t xml:space="preserve">VALOR UNITARIO SIN IVA </t>
  </si>
  <si>
    <t>VALOR UNITARIO INCLUIDO IVA SEGÚN APLIQUE</t>
  </si>
  <si>
    <t xml:space="preserve">DIFERENCIA ENTRE LO CONTRATADO </t>
  </si>
  <si>
    <t>VALORES DE REFERENCIA</t>
  </si>
  <si>
    <t xml:space="preserve">Jabón para loza 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</si>
  <si>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</si>
  <si>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Compra</t>
  </si>
  <si>
    <t>Líquido, en recipiente plástico con capacidad mínima de 3.750 ml</t>
  </si>
  <si>
    <t>Requiere NSO</t>
  </si>
  <si>
    <t>Si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</si>
  <si>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</si>
  <si>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</si>
  <si>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</si>
  <si>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 xml:space="preserve">Jabón de dispensador para manos 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</si>
  <si>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</si>
  <si>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Detergente biodegradable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</si>
  <si>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</si>
  <si>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</si>
  <si>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 xml:space="preserve">Limpiador desinfectante para uso general 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</si>
  <si>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</si>
  <si>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</si>
  <si>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</si>
  <si>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</si>
  <si>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</si>
  <si>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3.750 ml</t>
  </si>
  <si>
    <t>No</t>
  </si>
  <si>
    <t>Creolina 2</t>
  </si>
  <si>
    <t>- Solución con una concentración mínima de fenoles de 4%</t>
  </si>
  <si>
    <t>Cera polimérica</t>
  </si>
  <si>
    <t>- Polimérica autobrillante.
- Con polímeros acrílicos, nivelantes y plastificantes.
- Neutra (para pisos de todos los colores)
- Contenido mínimo de sólidos del 10%</t>
  </si>
  <si>
    <t>No requiere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</si>
  <si>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</si>
  <si>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</si>
  <si>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Varsol ecológico 2</t>
  </si>
  <si>
    <t>- Solución con agentes desinfectantes, desmanchadores y desengrasantes  en concentración mínima del 15%.
- Biodegradable mínimo en un 95%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</si>
  <si>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</si>
  <si>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</si>
  <si>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360 ml</t>
  </si>
  <si>
    <t>Paño absorbente multiusos 2</t>
  </si>
  <si>
    <t>- Retira el polvo sin dejar residuos ni pelusas
- Antibacterial reutilizable
- Tela con microporos
- Tamaño mínimo de 58 cm de largo por 33 cm de ancho</t>
  </si>
  <si>
    <t>Unidad</t>
  </si>
  <si>
    <t>Esponjilla 1</t>
  </si>
  <si>
    <t>- Espuma enmallada
- Tamaño mínimo de 7 cm de largo por 10 cm de ancho</t>
  </si>
  <si>
    <t>Esponjilla 2</t>
  </si>
  <si>
    <t>- Abrasiva
- Tamaño mínimo de 9 cm de largo por 12 cm de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</si>
  <si>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</si>
  <si>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</si>
  <si>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 xml:space="preserve">Mango madera escoba </t>
  </si>
  <si>
    <t xml:space="preserve">- Extensión mínima de 140 cm
 -Acople plástico o rosca para palos de escoba
 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</si>
  <si>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</si>
  <si>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</si>
  <si>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Mango madera trapero</t>
  </si>
  <si>
    <t xml:space="preserve">- Extensión mínima de 140 cm
- Acople plástico o rosca para palos de escoba
 </t>
  </si>
  <si>
    <t>Cepillo para sanitario (churrusco)</t>
  </si>
  <si>
    <t>- Cerdas duras elaboradas en fibras plásticas
- Extensión mínima de las cerdas es de 2,5 cm
- Base y mango elaborados en plástico
- Mango con longitud mínima de 33 cm (incluida la medida del cepillo)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</si>
  <si>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</si>
  <si>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</si>
  <si>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</si>
  <si>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</si>
  <si>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</si>
  <si>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</si>
  <si>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</si>
  <si>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</si>
  <si>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</si>
  <si>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</si>
  <si>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</si>
  <si>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</si>
  <si>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</si>
  <si>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</si>
  <si>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</si>
  <si>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21</t>
  </si>
  <si>
    <t>- Elaborada en polietileno de baja densidad
- De color negro
- Calibre de mínimo 3
- Tamaño de 80 cm de ancho por 110 cm de largo</t>
  </si>
  <si>
    <t>Bolsas plásticas 24</t>
  </si>
  <si>
    <t>- Elaborada en polietileno de baja densidad
- De color rojo
-Calibre de mínimo 3
- Tamaño de 80 cm de ancho por 110 cm de largo
- Con impresión de aviso de riesgo biológico</t>
  </si>
  <si>
    <t>Guantes 3</t>
  </si>
  <si>
    <t>- Tipo doméstico
- Elaborados en látex
- Calibre mínimo de 25
- Tallas 7 a 9 o S a XL
- Color negro</t>
  </si>
  <si>
    <t>Par</t>
  </si>
  <si>
    <t>Papel higiénico 1</t>
  </si>
  <si>
    <t xml:space="preserve"> - Rollo con longitud mínima de 32 metros
 - Doble hoja blanca
 - Sin fragancia</t>
  </si>
  <si>
    <t>Rollo</t>
  </si>
  <si>
    <t>Papel higiénico 4</t>
  </si>
  <si>
    <t>- Rollo con longitud mínima de 250 metros
- Doble hoja blanca
- Sin fragancia</t>
  </si>
  <si>
    <t>Toallas para manos 5</t>
  </si>
  <si>
    <t>- Toallas interdobladas, paquete con mínimo 150 unidades
- Doble hoja con un tamaño mínimo de 20 cm de largo por 15 cm de ancho
 - Hoja color natural</t>
  </si>
  <si>
    <t>Vasos biodegradables 1</t>
  </si>
  <si>
    <t xml:space="preserve"> - Elaborado en cartón 100% biodegradable
- Capacidad mínima de 4 oz</t>
  </si>
  <si>
    <t>Paquete de mínimo 50 unidades</t>
  </si>
  <si>
    <t>Vasos biodegradables 2</t>
  </si>
  <si>
    <t xml:space="preserve"> - Elaborado en cartón 100% biodegradable
 - Capacidad mínima de 7 oz</t>
  </si>
  <si>
    <t>Paquete de mínimo 50</t>
  </si>
  <si>
    <t xml:space="preserve">Mezclador 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</si>
  <si>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</si>
  <si>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</si>
  <si>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</si>
  <si>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</si>
  <si>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Paquete de mínimo 100 unidades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</si>
  <si>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</si>
  <si>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</si>
  <si>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</si>
  <si>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</si>
  <si>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Termo para café 1</t>
  </si>
  <si>
    <t>- Elaborado en plástico
- Capacidad mínima de 1 litro</t>
  </si>
  <si>
    <t>Café 1</t>
  </si>
  <si>
    <t>- 100% café tostado y molido.   
- Tostión media.                                          
- Certificacion Denominación de Origen 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</si>
  <si>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>Libra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</si>
  <si>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</si>
  <si>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</si>
  <si>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</si>
  <si>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Requiere RSA</t>
  </si>
  <si>
    <t>Aromática de fruta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</si>
  <si>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</si>
  <si>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Caja de 20 unidades</t>
  </si>
  <si>
    <t>Agua potable 4</t>
  </si>
  <si>
    <t>- Agua potable potable purificada</t>
  </si>
  <si>
    <t>Botellón de mínimo 20 L</t>
  </si>
  <si>
    <t>N/A</t>
  </si>
  <si>
    <t>Brillador 2</t>
  </si>
  <si>
    <t>- Mopa elaborada en algodón
- Área de barrido mínima de 60 cm de largo por 16cm de ancho
- Armazón y mango metálico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</si>
  <si>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</si>
  <si>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</si>
  <si>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</si>
  <si>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</si>
  <si>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Vasos  2</t>
  </si>
  <si>
    <t>- Elaborado en vidrio
- Cilíndrico
- Capacidad mínima de 12 oz</t>
  </si>
  <si>
    <t>Set pocillo y plato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</si>
  <si>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</si>
  <si>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</si>
  <si>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 xml:space="preserve">Jarra </t>
  </si>
  <si>
    <t>- Elaborada en vidrio
- Sin diseño
- Capacidad mínima de 1,5 litros</t>
  </si>
  <si>
    <t xml:space="preserve">Haraganes 2 </t>
  </si>
  <si>
    <t>- Para limpiar vidrios
- Con banda de goma con longitud mínima de 50 cm.
- Mango metálico extensible con longitud mínima
de 60 cm y máxima de 150 cm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</si>
  <si>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</si>
  <si>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</si>
  <si>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Acido Muriatrico por galon</t>
  </si>
  <si>
    <t xml:space="preserve"> - De tipo uso domestico 
 - Diluido al 28%</t>
  </si>
  <si>
    <t xml:space="preserve">compra </t>
  </si>
  <si>
    <t>Líquido, en recipiente de vidro con capacidad mínima de 500 ml</t>
  </si>
  <si>
    <t xml:space="preserve">MAQUINARIA </t>
  </si>
  <si>
    <t>VALOR UNITARIO INCLUIDO IVA</t>
  </si>
  <si>
    <t>Carro exprimidor de trapero 1</t>
  </si>
  <si>
    <t xml:space="preserve"> - Elaborado en plástico
 - Capacidad mínima de 24 litros
 - Con cuatro ruedas y manija de escurridor</t>
  </si>
  <si>
    <t>Arrendamiento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</si>
  <si>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</si>
  <si>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</si>
  <si>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</si>
  <si>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</si>
  <si>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4</t>
  </si>
  <si>
    <t xml:space="preserve"> - Cuerpo Metálico
- Altura mínima de mínimo seis pasos. </t>
  </si>
  <si>
    <t>Mangueras 3</t>
  </si>
  <si>
    <t>- Longitud mínima de 50 metros
- Elaborada en PVC
- Con terminales roscadas en ambos extremos
- Incluye accesorios: acoples y pistola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</si>
  <si>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</si>
  <si>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</si>
  <si>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</si>
  <si>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</si>
  <si>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</si>
  <si>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</si>
  <si>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</si>
  <si>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</si>
  <si>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agua con botellón</t>
  </si>
  <si>
    <t xml:space="preserve">- Dispensador de agua fría y caliente
- Uso de gas refrigerante seguro para la capa de ozono
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</si>
  <si>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</si>
  <si>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</si>
  <si>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</si>
  <si>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</si>
  <si>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</si>
  <si>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</si>
  <si>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</si>
  <si>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</si>
  <si>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</si>
  <si>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</si>
  <si>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</si>
  <si>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</si>
  <si>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</si>
  <si>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Hidrolavadora Industrial</t>
  </si>
  <si>
    <t xml:space="preserve"> - Motor eléctrico y potencia de mínimo 1.5 Kw - 1.450 RPM y entre 2.5 HP y 3.5 HP.
 - Presión de salida de agua entre 900 psi y 1900 psi.
 - Con ruedas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</si>
  <si>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</si>
  <si>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</si>
  <si>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</si>
  <si>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</si>
  <si>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</si>
  <si>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</si>
  <si>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ANEXO - ESTUDIO DEL SECTOR</t>
  </si>
  <si>
    <t>OBJETO</t>
  </si>
  <si>
    <t>NECESIDAD MENSUAL</t>
  </si>
  <si>
    <t>VALOR MES</t>
  </si>
  <si>
    <t>DESCRIPCIÓN</t>
  </si>
  <si>
    <t xml:space="preserve">VALOR TOTAL  </t>
  </si>
  <si>
    <t>FACTOR HUMANO  INCLUIDO AIU E IVA SOBRE AIU MENSUAL</t>
  </si>
  <si>
    <t>MAQUINARIA</t>
  </si>
  <si>
    <t>TOTAL</t>
  </si>
  <si>
    <t>VALOR MENSUAL  AJUSTADO  AL PRESUPUESTO</t>
  </si>
  <si>
    <t xml:space="preserve">VALOR MES </t>
  </si>
  <si>
    <t xml:space="preserve">VALORES FACTOR  HUMANO MES AJUSTADO  - SUMATORIA VALORES UNITARIOS  INSUMOS Y MAQUINARIA </t>
  </si>
  <si>
    <t>SUMATORIA DE VALORES UNITARIOS  INSUMOS INCLUIDO IVA</t>
  </si>
  <si>
    <t>SUMATORIA DE VALORES UNITARIOS  BOLSA DE MAQUINARIA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</si>
</sst>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-&quot;$&quot;\ * #,##0_-;\-&quot;$&quot;\ * #,##0_-;_-&quot;$&quot;\ * &quot;-&quot;_-;_-@"/>
    <numFmt numFmtId="167" formatCode="&quot;$&quot;#,##0"/>
    <numFmt numFmtId="168" formatCode="_-&quot;$&quot;\ * #,##0_-;\-&quot;$&quot;\ * #,##0_-;_-&quot;$&quot;\ * &quot;-&quot;??_-;_-@_-"/>
    <numFmt numFmtId="169" formatCode="_-* #,##0_-;\-* #,##0_-;_-* &quot;-&quot;??_-;_-@_-"/>
    <numFmt numFmtId="170" formatCode="&quot;$&quot;#,##0_);[Red]\(&quot;$&quot;#,##0\)"/>
  </numFmts>
  <fonts count="5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Calibri"/>
      <family val="2"/>
    </font>
    <font>
      <b/>
      <sz val="12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FEF2CB"/>
      <name val="Arial Narrow"/>
      <family val="2"/>
    </font>
    <font>
      <b/>
      <sz val="9"/>
      <color rgb="FFBFBFBF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Arial Narrow"/>
      <family val="2"/>
    </font>
    <font>
      <b/>
      <sz val="11"/>
      <color rgb="FFF2F2F2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7" tint="0.79998168889431442"/>
      <name val="Arial Narrow"/>
      <family val="2"/>
    </font>
    <font>
      <b/>
      <sz val="10"/>
      <color theme="0"/>
      <name val="Arial Narrow"/>
      <family val="2"/>
    </font>
    <font>
      <sz val="10"/>
      <color rgb="FF4E4D4D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9"/>
      <name val="Arial Narrow"/>
      <family val="2"/>
    </font>
    <font>
      <sz val="8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theme="5" tint="0.39997558519241921"/>
      <name val="Arial"/>
      <family val="2"/>
    </font>
    <font>
      <sz val="12"/>
      <color theme="0"/>
      <name val="Arial"/>
      <family val="2"/>
    </font>
    <font>
      <b/>
      <sz val="9"/>
      <color rgb="FF000000"/>
      <name val="Arial"/>
      <family val="2"/>
    </font>
    <font>
      <sz val="12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b/>
      <sz val="10"/>
      <color theme="2"/>
      <name val="Arial Narrow"/>
      <family val="2"/>
    </font>
    <font>
      <b/>
      <sz val="11"/>
      <color theme="2"/>
      <name val="Arial Narrow"/>
      <family val="2"/>
    </font>
    <font>
      <sz val="16"/>
      <color theme="0"/>
      <name val="Arial Narrow"/>
      <family val="2"/>
    </font>
    <font>
      <b/>
      <sz val="22"/>
      <color theme="1"/>
      <name val="Arial Narrow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0"/>
      <color theme="2"/>
      <name val="Calibri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</font>
    <font>
      <b/>
      <sz val="10"/>
      <color rgb="FFBFBFBF"/>
      <name val="Arial Narrow"/>
      <family val="2"/>
    </font>
    <font>
      <sz val="10"/>
      <name val="Calibri"/>
      <family val="2"/>
    </font>
    <font>
      <sz val="10"/>
      <color theme="0"/>
      <name val="Arial Narrow"/>
      <family val="2"/>
    </font>
  </fonts>
  <fills count="49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rgb="FF333F4F"/>
        <bgColor rgb="FF333F4F"/>
      </patternFill>
    </fill>
    <fill>
      <patternFill patternType="solid">
        <fgColor rgb="FFD6DCE4"/>
        <bgColor rgb="FFD6DCE4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3A3838"/>
        <bgColor rgb="FF3A383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EEAF6"/>
      </patternFill>
    </fill>
    <fill>
      <patternFill patternType="solid">
        <fgColor theme="7" tint="0.79998168889431442"/>
        <bgColor rgb="FFBFBFBF"/>
      </patternFill>
    </fill>
    <fill>
      <patternFill patternType="solid">
        <fgColor theme="3" tint="0.249977111117893"/>
        <bgColor rgb="FF333F4F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rgb="FF333F4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1"/>
        <bgColor rgb="FF333F4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rgb="FFF2F2F2"/>
      </patternFill>
    </fill>
    <fill>
      <patternFill patternType="solid">
        <fgColor theme="8" tint="0.79998168889431442"/>
        <b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rgb="FF333F4F"/>
      </patternFill>
    </fill>
    <fill>
      <patternFill patternType="solid">
        <fgColor theme="4" tint="-0.499984740745262"/>
        <bgColor rgb="FF333F4F"/>
      </patternFill>
    </fill>
    <fill>
      <patternFill patternType="solid">
        <fgColor theme="9" tint="0.79998168889431442"/>
        <b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rgb="FF333F4F"/>
      </patternFill>
    </fill>
    <fill>
      <patternFill patternType="solid">
        <fgColor theme="4"/>
        <bgColor indexed="64"/>
      </patternFill>
    </fill>
  </fills>
  <borders count="8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 style="medium">
        <color theme="0" tint="-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0" tint="-4.9989318521683403E-2"/>
      </right>
      <top style="medium">
        <color theme="1" tint="4.9989318521683403E-2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 style="medium">
        <color theme="1" tint="4.9989318521683403E-2"/>
      </bottom>
      <diagonal/>
    </border>
  </borders>
  <cellStyleXfs count="5">
    <xf numFmtId="0" fontId="0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" fillId="0" borderId="16"/>
    <xf numFmtId="44" fontId="20" fillId="0" borderId="0" applyFont="0" applyFill="0" applyBorder="0" applyAlignment="0" applyProtection="0"/>
  </cellStyleXfs>
  <cellXfs count="343">
    <xf numFmtId="0" fontId="0" fillId="0" borderId="0" xfId="0"/>
    <xf numFmtId="0" fontId="3" fillId="0" borderId="0" xfId="0" applyFont="1"/>
    <xf numFmtId="0" fontId="5" fillId="0" borderId="0" xfId="0" applyFont="1"/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166" fontId="9" fillId="0" borderId="15" xfId="0" applyNumberFormat="1" applyFont="1" applyBorder="1" applyAlignment="1">
      <alignment vertical="center"/>
    </xf>
    <xf numFmtId="0" fontId="11" fillId="0" borderId="0" xfId="0" applyFont="1"/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1" fontId="9" fillId="0" borderId="15" xfId="0" applyNumberFormat="1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10" fillId="5" borderId="15" xfId="0" applyNumberFormat="1" applyFont="1" applyFill="1" applyBorder="1" applyAlignment="1">
      <alignment horizontal="center" vertical="center"/>
    </xf>
    <xf numFmtId="166" fontId="10" fillId="0" borderId="15" xfId="0" applyNumberFormat="1" applyFont="1" applyBorder="1" applyAlignment="1">
      <alignment vertical="center"/>
    </xf>
    <xf numFmtId="166" fontId="10" fillId="0" borderId="0" xfId="0" applyNumberFormat="1" applyFont="1" applyAlignment="1">
      <alignment vertical="center"/>
    </xf>
    <xf numFmtId="167" fontId="10" fillId="2" borderId="15" xfId="0" applyNumberFormat="1" applyFont="1" applyFill="1" applyBorder="1" applyAlignment="1">
      <alignment vertical="center"/>
    </xf>
    <xf numFmtId="0" fontId="9" fillId="5" borderId="15" xfId="0" applyFont="1" applyFill="1" applyBorder="1" applyAlignment="1">
      <alignment horizontal="center" vertical="center"/>
    </xf>
    <xf numFmtId="166" fontId="10" fillId="0" borderId="0" xfId="0" applyNumberFormat="1" applyFont="1"/>
    <xf numFmtId="9" fontId="9" fillId="5" borderId="15" xfId="0" applyNumberFormat="1" applyFont="1" applyFill="1" applyBorder="1" applyAlignment="1">
      <alignment horizontal="center" vertical="center"/>
    </xf>
    <xf numFmtId="167" fontId="3" fillId="0" borderId="0" xfId="0" applyNumberFormat="1" applyFont="1"/>
    <xf numFmtId="0" fontId="13" fillId="0" borderId="0" xfId="0" applyFont="1"/>
    <xf numFmtId="166" fontId="0" fillId="0" borderId="0" xfId="0" applyNumberFormat="1"/>
    <xf numFmtId="43" fontId="0" fillId="0" borderId="0" xfId="1" applyFont="1"/>
    <xf numFmtId="10" fontId="3" fillId="0" borderId="0" xfId="2" applyNumberFormat="1" applyFont="1"/>
    <xf numFmtId="9" fontId="3" fillId="0" borderId="0" xfId="0" applyNumberFormat="1" applyFont="1"/>
    <xf numFmtId="166" fontId="10" fillId="0" borderId="20" xfId="0" applyNumberFormat="1" applyFont="1" applyBorder="1" applyAlignment="1">
      <alignment vertical="center"/>
    </xf>
    <xf numFmtId="167" fontId="10" fillId="2" borderId="25" xfId="0" applyNumberFormat="1" applyFont="1" applyFill="1" applyBorder="1" applyAlignment="1">
      <alignment vertical="center"/>
    </xf>
    <xf numFmtId="167" fontId="11" fillId="9" borderId="25" xfId="0" applyNumberFormat="1" applyFont="1" applyFill="1" applyBorder="1"/>
    <xf numFmtId="0" fontId="5" fillId="0" borderId="0" xfId="0" applyFont="1" applyAlignment="1">
      <alignment horizontal="center" vertical="center" wrapText="1"/>
    </xf>
    <xf numFmtId="0" fontId="0" fillId="0" borderId="25" xfId="0" applyBorder="1"/>
    <xf numFmtId="0" fontId="1" fillId="0" borderId="0" xfId="0" applyFont="1"/>
    <xf numFmtId="0" fontId="13" fillId="13" borderId="0" xfId="0" applyFont="1" applyFill="1" applyAlignment="1">
      <alignment horizontal="center" vertical="center" wrapText="1"/>
    </xf>
    <xf numFmtId="166" fontId="10" fillId="15" borderId="14" xfId="0" applyNumberFormat="1" applyFont="1" applyFill="1" applyBorder="1" applyAlignment="1">
      <alignment vertical="center"/>
    </xf>
    <xf numFmtId="0" fontId="24" fillId="3" borderId="41" xfId="0" applyFont="1" applyFill="1" applyBorder="1" applyAlignment="1">
      <alignment vertical="center" wrapText="1"/>
    </xf>
    <xf numFmtId="0" fontId="23" fillId="14" borderId="5" xfId="0" applyFont="1" applyFill="1" applyBorder="1" applyAlignment="1">
      <alignment horizontal="center" vertical="center" wrapText="1"/>
    </xf>
    <xf numFmtId="0" fontId="24" fillId="3" borderId="41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26" fillId="0" borderId="16" xfId="0" applyFont="1" applyBorder="1"/>
    <xf numFmtId="0" fontId="25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6" fillId="5" borderId="48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44" fontId="3" fillId="8" borderId="25" xfId="4" applyFont="1" applyFill="1" applyBorder="1" applyAlignment="1">
      <alignment horizontal="center" vertical="center" wrapText="1"/>
    </xf>
    <xf numFmtId="44" fontId="0" fillId="0" borderId="0" xfId="0" applyNumberFormat="1"/>
    <xf numFmtId="0" fontId="29" fillId="5" borderId="48" xfId="0" applyFont="1" applyFill="1" applyBorder="1" applyAlignment="1">
      <alignment horizontal="center" vertical="center" wrapText="1"/>
    </xf>
    <xf numFmtId="0" fontId="29" fillId="5" borderId="49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8" borderId="25" xfId="0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/>
    </xf>
    <xf numFmtId="9" fontId="0" fillId="0" borderId="0" xfId="2" applyFont="1"/>
    <xf numFmtId="43" fontId="0" fillId="8" borderId="0" xfId="1" applyFont="1" applyFill="1"/>
    <xf numFmtId="43" fontId="3" fillId="0" borderId="0" xfId="1" applyFont="1"/>
    <xf numFmtId="43" fontId="3" fillId="10" borderId="25" xfId="1" applyFont="1" applyFill="1" applyBorder="1" applyAlignment="1">
      <alignment horizontal="center" vertical="center"/>
    </xf>
    <xf numFmtId="166" fontId="3" fillId="0" borderId="0" xfId="0" applyNumberFormat="1" applyFont="1"/>
    <xf numFmtId="43" fontId="3" fillId="10" borderId="25" xfId="1" applyFont="1" applyFill="1" applyBorder="1" applyAlignment="1">
      <alignment horizontal="center" wrapText="1"/>
    </xf>
    <xf numFmtId="0" fontId="26" fillId="10" borderId="16" xfId="0" applyFont="1" applyFill="1" applyBorder="1"/>
    <xf numFmtId="43" fontId="3" fillId="0" borderId="0" xfId="1" applyFont="1" applyAlignment="1"/>
    <xf numFmtId="0" fontId="3" fillId="0" borderId="16" xfId="0" applyFont="1" applyBorder="1"/>
    <xf numFmtId="43" fontId="3" fillId="0" borderId="16" xfId="1" applyFont="1" applyFill="1" applyBorder="1" applyAlignment="1"/>
    <xf numFmtId="43" fontId="3" fillId="10" borderId="25" xfId="1" applyFont="1" applyFill="1" applyBorder="1" applyAlignment="1">
      <alignment horizontal="center"/>
    </xf>
    <xf numFmtId="0" fontId="3" fillId="10" borderId="25" xfId="0" applyFont="1" applyFill="1" applyBorder="1" applyAlignment="1">
      <alignment horizontal="center"/>
    </xf>
    <xf numFmtId="43" fontId="15" fillId="0" borderId="16" xfId="1" applyFont="1" applyBorder="1" applyAlignment="1">
      <alignment horizontal="left" vertical="center" wrapText="1"/>
    </xf>
    <xf numFmtId="43" fontId="23" fillId="14" borderId="5" xfId="1" applyFont="1" applyFill="1" applyBorder="1" applyAlignment="1">
      <alignment horizontal="center" vertical="center" wrapText="1"/>
    </xf>
    <xf numFmtId="43" fontId="24" fillId="3" borderId="41" xfId="1" applyFont="1" applyFill="1" applyBorder="1" applyAlignment="1">
      <alignment horizontal="center" vertical="center" wrapText="1"/>
    </xf>
    <xf numFmtId="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9" fontId="3" fillId="0" borderId="0" xfId="2" applyFont="1" applyAlignment="1">
      <alignment vertical="center"/>
    </xf>
    <xf numFmtId="9" fontId="3" fillId="0" borderId="0" xfId="2" applyFont="1" applyAlignment="1"/>
    <xf numFmtId="0" fontId="0" fillId="0" borderId="0" xfId="0" applyAlignment="1">
      <alignment wrapText="1"/>
    </xf>
    <xf numFmtId="0" fontId="30" fillId="0" borderId="0" xfId="0" applyFont="1" applyAlignment="1">
      <alignment wrapText="1"/>
    </xf>
    <xf numFmtId="0" fontId="27" fillId="10" borderId="25" xfId="0" applyFont="1" applyFill="1" applyBorder="1" applyAlignment="1">
      <alignment vertical="center" wrapText="1"/>
    </xf>
    <xf numFmtId="0" fontId="27" fillId="10" borderId="25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vertical="center"/>
    </xf>
    <xf numFmtId="0" fontId="26" fillId="10" borderId="16" xfId="0" applyFont="1" applyFill="1" applyBorder="1" applyAlignment="1">
      <alignment vertical="center"/>
    </xf>
    <xf numFmtId="43" fontId="3" fillId="0" borderId="0" xfId="1" applyFont="1" applyAlignment="1">
      <alignment vertical="center"/>
    </xf>
    <xf numFmtId="0" fontId="3" fillId="0" borderId="0" xfId="0" applyFont="1" applyAlignment="1">
      <alignment wrapText="1"/>
    </xf>
    <xf numFmtId="0" fontId="9" fillId="1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27" fillId="10" borderId="25" xfId="0" quotePrefix="1" applyFont="1" applyFill="1" applyBorder="1" applyAlignment="1">
      <alignment vertical="center" wrapText="1"/>
    </xf>
    <xf numFmtId="0" fontId="0" fillId="0" borderId="55" xfId="0" applyBorder="1"/>
    <xf numFmtId="0" fontId="34" fillId="27" borderId="56" xfId="0" applyFont="1" applyFill="1" applyBorder="1" applyAlignment="1">
      <alignment horizontal="center" vertical="center"/>
    </xf>
    <xf numFmtId="0" fontId="35" fillId="11" borderId="39" xfId="0" applyFont="1" applyFill="1" applyBorder="1" applyAlignment="1">
      <alignment horizontal="center" vertical="center" wrapText="1"/>
    </xf>
    <xf numFmtId="0" fontId="34" fillId="28" borderId="56" xfId="0" applyFont="1" applyFill="1" applyBorder="1" applyAlignment="1">
      <alignment wrapText="1"/>
    </xf>
    <xf numFmtId="0" fontId="34" fillId="26" borderId="56" xfId="0" applyFont="1" applyFill="1" applyBorder="1" applyAlignment="1">
      <alignment wrapText="1"/>
    </xf>
    <xf numFmtId="168" fontId="11" fillId="0" borderId="25" xfId="4" applyNumberFormat="1" applyFont="1" applyBorder="1"/>
    <xf numFmtId="168" fontId="36" fillId="12" borderId="0" xfId="4" applyNumberFormat="1" applyFont="1" applyFill="1"/>
    <xf numFmtId="168" fontId="34" fillId="26" borderId="25" xfId="4" applyNumberFormat="1" applyFont="1" applyFill="1" applyBorder="1"/>
    <xf numFmtId="168" fontId="32" fillId="26" borderId="25" xfId="4" applyNumberFormat="1" applyFont="1" applyFill="1" applyBorder="1"/>
    <xf numFmtId="168" fontId="34" fillId="26" borderId="57" xfId="4" applyNumberFormat="1" applyFont="1" applyFill="1" applyBorder="1" applyAlignment="1">
      <alignment wrapText="1"/>
    </xf>
    <xf numFmtId="169" fontId="3" fillId="0" borderId="0" xfId="1" applyNumberFormat="1" applyFont="1"/>
    <xf numFmtId="169" fontId="3" fillId="0" borderId="0" xfId="0" applyNumberFormat="1" applyFont="1"/>
    <xf numFmtId="166" fontId="9" fillId="6" borderId="14" xfId="0" applyNumberFormat="1" applyFont="1" applyFill="1" applyBorder="1" applyAlignment="1">
      <alignment vertical="center"/>
    </xf>
    <xf numFmtId="43" fontId="3" fillId="0" borderId="0" xfId="1" applyFont="1" applyAlignment="1">
      <alignment wrapText="1"/>
    </xf>
    <xf numFmtId="165" fontId="5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4" fillId="0" borderId="16" xfId="0" applyFont="1" applyBorder="1"/>
    <xf numFmtId="0" fontId="23" fillId="14" borderId="16" xfId="0" applyFont="1" applyFill="1" applyBorder="1" applyAlignment="1">
      <alignment horizontal="center" vertical="center" wrapText="1"/>
    </xf>
    <xf numFmtId="166" fontId="9" fillId="0" borderId="16" xfId="0" applyNumberFormat="1" applyFont="1" applyBorder="1" applyAlignment="1">
      <alignment vertical="center"/>
    </xf>
    <xf numFmtId="166" fontId="10" fillId="15" borderId="16" xfId="0" applyNumberFormat="1" applyFont="1" applyFill="1" applyBorder="1" applyAlignment="1">
      <alignment vertical="center"/>
    </xf>
    <xf numFmtId="166" fontId="10" fillId="0" borderId="16" xfId="0" applyNumberFormat="1" applyFont="1" applyBorder="1" applyAlignment="1">
      <alignment vertical="center"/>
    </xf>
    <xf numFmtId="166" fontId="9" fillId="0" borderId="17" xfId="0" applyNumberFormat="1" applyFont="1" applyBorder="1" applyAlignment="1">
      <alignment vertical="center"/>
    </xf>
    <xf numFmtId="17" fontId="29" fillId="29" borderId="16" xfId="0" applyNumberFormat="1" applyFont="1" applyFill="1" applyBorder="1" applyAlignment="1">
      <alignment horizontal="center" vertical="center" wrapText="1"/>
    </xf>
    <xf numFmtId="10" fontId="29" fillId="8" borderId="16" xfId="2" applyNumberFormat="1" applyFont="1" applyFill="1" applyBorder="1" applyAlignment="1">
      <alignment horizontal="center" vertical="center" wrapText="1"/>
    </xf>
    <xf numFmtId="0" fontId="29" fillId="29" borderId="16" xfId="0" applyFont="1" applyFill="1" applyBorder="1" applyAlignment="1">
      <alignment horizontal="center" vertical="center" wrapText="1"/>
    </xf>
    <xf numFmtId="17" fontId="29" fillId="29" borderId="56" xfId="0" applyNumberFormat="1" applyFont="1" applyFill="1" applyBorder="1" applyAlignment="1">
      <alignment horizontal="center" vertical="center" wrapText="1"/>
    </xf>
    <xf numFmtId="17" fontId="29" fillId="29" borderId="60" xfId="0" applyNumberFormat="1" applyFont="1" applyFill="1" applyBorder="1" applyAlignment="1">
      <alignment horizontal="center" vertical="center" wrapText="1"/>
    </xf>
    <xf numFmtId="10" fontId="29" fillId="8" borderId="61" xfId="2" applyNumberFormat="1" applyFont="1" applyFill="1" applyBorder="1" applyAlignment="1">
      <alignment horizontal="center" vertical="center" wrapText="1"/>
    </xf>
    <xf numFmtId="10" fontId="29" fillId="8" borderId="62" xfId="2" applyNumberFormat="1" applyFont="1" applyFill="1" applyBorder="1" applyAlignment="1">
      <alignment horizontal="center" vertical="center" wrapText="1"/>
    </xf>
    <xf numFmtId="42" fontId="9" fillId="0" borderId="16" xfId="0" applyNumberFormat="1" applyFont="1" applyBorder="1" applyAlignment="1">
      <alignment horizontal="center" vertical="center"/>
    </xf>
    <xf numFmtId="166" fontId="10" fillId="15" borderId="63" xfId="0" applyNumberFormat="1" applyFont="1" applyFill="1" applyBorder="1" applyAlignment="1">
      <alignment vertical="center"/>
    </xf>
    <xf numFmtId="168" fontId="0" fillId="0" borderId="0" xfId="4" applyNumberFormat="1" applyFont="1"/>
    <xf numFmtId="0" fontId="3" fillId="10" borderId="16" xfId="0" applyFont="1" applyFill="1" applyBorder="1" applyAlignment="1">
      <alignment horizontal="center"/>
    </xf>
    <xf numFmtId="166" fontId="9" fillId="0" borderId="25" xfId="0" applyNumberFormat="1" applyFont="1" applyBorder="1" applyAlignment="1">
      <alignment vertical="center"/>
    </xf>
    <xf numFmtId="44" fontId="0" fillId="0" borderId="57" xfId="0" applyNumberFormat="1" applyBorder="1"/>
    <xf numFmtId="42" fontId="0" fillId="0" borderId="57" xfId="0" applyNumberFormat="1" applyBorder="1"/>
    <xf numFmtId="44" fontId="0" fillId="0" borderId="25" xfId="0" applyNumberFormat="1" applyBorder="1"/>
    <xf numFmtId="168" fontId="0" fillId="0" borderId="64" xfId="0" applyNumberFormat="1" applyBorder="1"/>
    <xf numFmtId="168" fontId="0" fillId="0" borderId="65" xfId="0" applyNumberFormat="1" applyBorder="1"/>
    <xf numFmtId="168" fontId="0" fillId="0" borderId="56" xfId="0" applyNumberFormat="1" applyBorder="1"/>
    <xf numFmtId="168" fontId="0" fillId="0" borderId="60" xfId="0" applyNumberFormat="1" applyBorder="1"/>
    <xf numFmtId="168" fontId="0" fillId="0" borderId="66" xfId="0" applyNumberFormat="1" applyBorder="1"/>
    <xf numFmtId="168" fontId="0" fillId="0" borderId="67" xfId="0" applyNumberFormat="1" applyBorder="1"/>
    <xf numFmtId="0" fontId="23" fillId="0" borderId="16" xfId="0" applyFont="1" applyBorder="1" applyAlignment="1">
      <alignment horizontal="center" vertical="center" wrapText="1"/>
    </xf>
    <xf numFmtId="17" fontId="29" fillId="0" borderId="16" xfId="0" applyNumberFormat="1" applyFont="1" applyBorder="1" applyAlignment="1">
      <alignment horizontal="center" vertical="center" wrapText="1"/>
    </xf>
    <xf numFmtId="10" fontId="29" fillId="0" borderId="16" xfId="2" applyNumberFormat="1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42" fontId="0" fillId="0" borderId="25" xfId="0" applyNumberFormat="1" applyBorder="1"/>
    <xf numFmtId="166" fontId="10" fillId="18" borderId="16" xfId="0" applyNumberFormat="1" applyFont="1" applyFill="1" applyBorder="1" applyAlignment="1">
      <alignment vertical="center"/>
    </xf>
    <xf numFmtId="166" fontId="10" fillId="0" borderId="69" xfId="0" applyNumberFormat="1" applyFont="1" applyBorder="1" applyAlignment="1">
      <alignment vertical="center"/>
    </xf>
    <xf numFmtId="166" fontId="10" fillId="0" borderId="68" xfId="0" applyNumberFormat="1" applyFont="1" applyBorder="1" applyAlignment="1">
      <alignment vertical="center"/>
    </xf>
    <xf numFmtId="168" fontId="0" fillId="0" borderId="71" xfId="0" applyNumberFormat="1" applyBorder="1"/>
    <xf numFmtId="166" fontId="10" fillId="0" borderId="17" xfId="0" applyNumberFormat="1" applyFont="1" applyBorder="1" applyAlignment="1">
      <alignment vertical="center"/>
    </xf>
    <xf numFmtId="167" fontId="10" fillId="2" borderId="17" xfId="0" applyNumberFormat="1" applyFont="1" applyFill="1" applyBorder="1" applyAlignment="1">
      <alignment vertical="center"/>
    </xf>
    <xf numFmtId="166" fontId="10" fillId="30" borderId="16" xfId="0" applyNumberFormat="1" applyFont="1" applyFill="1" applyBorder="1" applyAlignment="1">
      <alignment vertical="center"/>
    </xf>
    <xf numFmtId="166" fontId="13" fillId="31" borderId="16" xfId="0" applyNumberFormat="1" applyFont="1" applyFill="1" applyBorder="1" applyAlignment="1">
      <alignment vertical="center" wrapText="1"/>
    </xf>
    <xf numFmtId="166" fontId="37" fillId="31" borderId="20" xfId="0" applyNumberFormat="1" applyFont="1" applyFill="1" applyBorder="1" applyAlignment="1">
      <alignment vertical="center"/>
    </xf>
    <xf numFmtId="166" fontId="38" fillId="0" borderId="16" xfId="0" applyNumberFormat="1" applyFont="1" applyBorder="1" applyAlignment="1">
      <alignment vertical="center"/>
    </xf>
    <xf numFmtId="10" fontId="3" fillId="0" borderId="0" xfId="2" applyNumberFormat="1" applyFont="1" applyAlignment="1">
      <alignment wrapText="1"/>
    </xf>
    <xf numFmtId="6" fontId="39" fillId="32" borderId="25" xfId="0" applyNumberFormat="1" applyFont="1" applyFill="1" applyBorder="1"/>
    <xf numFmtId="43" fontId="3" fillId="10" borderId="41" xfId="1" applyFont="1" applyFill="1" applyBorder="1" applyAlignment="1">
      <alignment horizontal="center" vertical="center" wrapText="1"/>
    </xf>
    <xf numFmtId="168" fontId="29" fillId="29" borderId="16" xfId="4" applyNumberFormat="1" applyFont="1" applyFill="1" applyBorder="1" applyAlignment="1">
      <alignment horizontal="center" vertical="center" wrapText="1"/>
    </xf>
    <xf numFmtId="43" fontId="26" fillId="0" borderId="16" xfId="0" applyNumberFormat="1" applyFont="1" applyBorder="1"/>
    <xf numFmtId="168" fontId="3" fillId="0" borderId="0" xfId="0" applyNumberFormat="1" applyFont="1"/>
    <xf numFmtId="168" fontId="26" fillId="0" borderId="16" xfId="0" applyNumberFormat="1" applyFont="1" applyBorder="1"/>
    <xf numFmtId="43" fontId="3" fillId="10" borderId="16" xfId="1" applyFont="1" applyFill="1" applyBorder="1" applyAlignment="1">
      <alignment horizontal="center" vertical="center"/>
    </xf>
    <xf numFmtId="0" fontId="25" fillId="0" borderId="25" xfId="0" applyFont="1" applyBorder="1" applyAlignment="1">
      <alignment horizontal="center" vertical="center" wrapText="1"/>
    </xf>
    <xf numFmtId="0" fontId="25" fillId="10" borderId="25" xfId="0" applyFont="1" applyFill="1" applyBorder="1" applyAlignment="1">
      <alignment horizontal="center" vertical="center" wrapText="1"/>
    </xf>
    <xf numFmtId="168" fontId="3" fillId="0" borderId="0" xfId="4" applyNumberFormat="1" applyFont="1"/>
    <xf numFmtId="166" fontId="9" fillId="33" borderId="14" xfId="0" applyNumberFormat="1" applyFont="1" applyFill="1" applyBorder="1" applyAlignment="1">
      <alignment vertical="center"/>
    </xf>
    <xf numFmtId="166" fontId="9" fillId="34" borderId="15" xfId="0" applyNumberFormat="1" applyFont="1" applyFill="1" applyBorder="1" applyAlignment="1">
      <alignment vertical="center"/>
    </xf>
    <xf numFmtId="0" fontId="13" fillId="29" borderId="77" xfId="0" applyFont="1" applyFill="1" applyBorder="1" applyAlignment="1">
      <alignment horizontal="center" vertical="center" wrapText="1"/>
    </xf>
    <xf numFmtId="166" fontId="9" fillId="36" borderId="14" xfId="0" applyNumberFormat="1" applyFont="1" applyFill="1" applyBorder="1" applyAlignment="1">
      <alignment vertical="center"/>
    </xf>
    <xf numFmtId="166" fontId="9" fillId="8" borderId="15" xfId="0" applyNumberFormat="1" applyFont="1" applyFill="1" applyBorder="1" applyAlignment="1">
      <alignment vertical="center"/>
    </xf>
    <xf numFmtId="0" fontId="28" fillId="10" borderId="25" xfId="0" applyFont="1" applyFill="1" applyBorder="1" applyAlignment="1">
      <alignment vertical="center" wrapText="1"/>
    </xf>
    <xf numFmtId="0" fontId="25" fillId="10" borderId="25" xfId="0" applyFont="1" applyFill="1" applyBorder="1" applyAlignment="1">
      <alignment vertical="center" wrapText="1"/>
    </xf>
    <xf numFmtId="0" fontId="41" fillId="37" borderId="41" xfId="0" applyFont="1" applyFill="1" applyBorder="1" applyAlignment="1">
      <alignment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vertical="center" wrapText="1"/>
    </xf>
    <xf numFmtId="0" fontId="24" fillId="3" borderId="78" xfId="0" applyFont="1" applyFill="1" applyBorder="1" applyAlignment="1">
      <alignment vertical="center" wrapText="1"/>
    </xf>
    <xf numFmtId="170" fontId="17" fillId="29" borderId="77" xfId="0" applyNumberFormat="1" applyFont="1" applyFill="1" applyBorder="1" applyAlignment="1">
      <alignment horizontal="center" vertical="center"/>
    </xf>
    <xf numFmtId="168" fontId="13" fillId="8" borderId="77" xfId="0" applyNumberFormat="1" applyFont="1" applyFill="1" applyBorder="1" applyAlignment="1">
      <alignment horizontal="center" vertical="center" wrapText="1"/>
    </xf>
    <xf numFmtId="168" fontId="24" fillId="3" borderId="77" xfId="0" applyNumberFormat="1" applyFont="1" applyFill="1" applyBorder="1" applyAlignment="1">
      <alignment vertical="center" wrapText="1"/>
    </xf>
    <xf numFmtId="168" fontId="3" fillId="8" borderId="77" xfId="4" applyNumberFormat="1" applyFont="1" applyFill="1" applyBorder="1" applyAlignment="1">
      <alignment horizontal="center" vertical="center" wrapText="1"/>
    </xf>
    <xf numFmtId="0" fontId="13" fillId="38" borderId="77" xfId="0" applyFont="1" applyFill="1" applyBorder="1" applyAlignment="1">
      <alignment horizontal="center" vertical="center" wrapText="1"/>
    </xf>
    <xf numFmtId="166" fontId="9" fillId="40" borderId="77" xfId="0" applyNumberFormat="1" applyFont="1" applyFill="1" applyBorder="1" applyAlignment="1">
      <alignment horizontal="center" vertical="center"/>
    </xf>
    <xf numFmtId="169" fontId="3" fillId="41" borderId="77" xfId="1" applyNumberFormat="1" applyFont="1" applyFill="1" applyBorder="1" applyAlignment="1">
      <alignment horizontal="center" vertical="center"/>
    </xf>
    <xf numFmtId="168" fontId="3" fillId="41" borderId="77" xfId="4" applyNumberFormat="1" applyFont="1" applyFill="1" applyBorder="1" applyAlignment="1">
      <alignment horizontal="center" vertical="center"/>
    </xf>
    <xf numFmtId="0" fontId="3" fillId="41" borderId="77" xfId="0" applyFont="1" applyFill="1" applyBorder="1" applyAlignment="1">
      <alignment horizontal="center" vertical="center"/>
    </xf>
    <xf numFmtId="0" fontId="6" fillId="5" borderId="41" xfId="0" applyFont="1" applyFill="1" applyBorder="1" applyAlignment="1">
      <alignment horizontal="center" vertical="center" wrapText="1"/>
    </xf>
    <xf numFmtId="0" fontId="41" fillId="42" borderId="79" xfId="0" applyFont="1" applyFill="1" applyBorder="1" applyAlignment="1">
      <alignment horizontal="center" vertical="center" wrapText="1"/>
    </xf>
    <xf numFmtId="0" fontId="41" fillId="42" borderId="80" xfId="0" applyFont="1" applyFill="1" applyBorder="1" applyAlignment="1">
      <alignment horizontal="center" vertical="center" wrapText="1"/>
    </xf>
    <xf numFmtId="0" fontId="41" fillId="42" borderId="81" xfId="0" applyFont="1" applyFill="1" applyBorder="1" applyAlignment="1">
      <alignment horizontal="center" vertical="center" wrapText="1"/>
    </xf>
    <xf numFmtId="0" fontId="41" fillId="42" borderId="83" xfId="0" applyFont="1" applyFill="1" applyBorder="1" applyAlignment="1">
      <alignment horizontal="center" vertical="center" wrapText="1"/>
    </xf>
    <xf numFmtId="0" fontId="41" fillId="42" borderId="84" xfId="0" applyFont="1" applyFill="1" applyBorder="1" applyAlignment="1">
      <alignment horizontal="center" vertical="center" wrapText="1"/>
    </xf>
    <xf numFmtId="43" fontId="3" fillId="8" borderId="82" xfId="1" applyFont="1" applyFill="1" applyBorder="1" applyAlignment="1">
      <alignment horizontal="center" vertical="center" wrapText="1"/>
    </xf>
    <xf numFmtId="168" fontId="3" fillId="29" borderId="82" xfId="4" applyNumberFormat="1" applyFont="1" applyFill="1" applyBorder="1" applyAlignment="1">
      <alignment horizontal="center" vertical="center" wrapText="1"/>
    </xf>
    <xf numFmtId="43" fontId="3" fillId="29" borderId="82" xfId="1" applyFont="1" applyFill="1" applyBorder="1" applyAlignment="1">
      <alignment horizontal="center" vertical="center" wrapText="1"/>
    </xf>
    <xf numFmtId="164" fontId="17" fillId="29" borderId="82" xfId="0" applyNumberFormat="1" applyFont="1" applyFill="1" applyBorder="1" applyAlignment="1">
      <alignment vertical="center"/>
    </xf>
    <xf numFmtId="0" fontId="24" fillId="3" borderId="82" xfId="0" applyFont="1" applyFill="1" applyBorder="1" applyAlignment="1">
      <alignment horizontal="center" vertical="center" wrapText="1"/>
    </xf>
    <xf numFmtId="43" fontId="26" fillId="8" borderId="82" xfId="1" applyFont="1" applyFill="1" applyBorder="1" applyAlignment="1">
      <alignment horizontal="center" vertical="center" wrapText="1"/>
    </xf>
    <xf numFmtId="0" fontId="42" fillId="11" borderId="82" xfId="0" applyFont="1" applyFill="1" applyBorder="1" applyAlignment="1">
      <alignment horizontal="center" vertical="center" wrapText="1"/>
    </xf>
    <xf numFmtId="0" fontId="41" fillId="43" borderId="82" xfId="0" applyFont="1" applyFill="1" applyBorder="1" applyAlignment="1">
      <alignment horizontal="center" vertical="center" wrapText="1"/>
    </xf>
    <xf numFmtId="166" fontId="9" fillId="40" borderId="82" xfId="0" applyNumberFormat="1" applyFont="1" applyFill="1" applyBorder="1" applyAlignment="1">
      <alignment vertical="center"/>
    </xf>
    <xf numFmtId="0" fontId="24" fillId="47" borderId="82" xfId="0" applyFont="1" applyFill="1" applyBorder="1" applyAlignment="1">
      <alignment horizontal="center" vertical="center" wrapText="1"/>
    </xf>
    <xf numFmtId="166" fontId="9" fillId="44" borderId="82" xfId="0" applyNumberFormat="1" applyFont="1" applyFill="1" applyBorder="1" applyAlignment="1">
      <alignment vertical="center"/>
    </xf>
    <xf numFmtId="44" fontId="3" fillId="45" borderId="82" xfId="4" applyFont="1" applyFill="1" applyBorder="1" applyAlignment="1">
      <alignment vertical="center"/>
    </xf>
    <xf numFmtId="168" fontId="43" fillId="11" borderId="44" xfId="4" applyNumberFormat="1" applyFont="1" applyFill="1" applyBorder="1"/>
    <xf numFmtId="168" fontId="44" fillId="48" borderId="44" xfId="4" applyNumberFormat="1" applyFont="1" applyFill="1" applyBorder="1"/>
    <xf numFmtId="166" fontId="9" fillId="40" borderId="85" xfId="0" applyNumberFormat="1" applyFont="1" applyFill="1" applyBorder="1" applyAlignment="1">
      <alignment horizontal="center" vertical="center"/>
    </xf>
    <xf numFmtId="169" fontId="3" fillId="41" borderId="85" xfId="1" applyNumberFormat="1" applyFont="1" applyFill="1" applyBorder="1" applyAlignment="1">
      <alignment horizontal="center" vertical="center"/>
    </xf>
    <xf numFmtId="168" fontId="3" fillId="41" borderId="85" xfId="4" applyNumberFormat="1" applyFont="1" applyFill="1" applyBorder="1" applyAlignment="1">
      <alignment horizontal="center" vertical="center"/>
    </xf>
    <xf numFmtId="169" fontId="24" fillId="3" borderId="82" xfId="0" applyNumberFormat="1" applyFont="1" applyFill="1" applyBorder="1" applyAlignment="1">
      <alignment horizontal="center" vertical="center" wrapText="1"/>
    </xf>
    <xf numFmtId="168" fontId="24" fillId="3" borderId="82" xfId="4" applyNumberFormat="1" applyFont="1" applyFill="1" applyBorder="1" applyAlignment="1">
      <alignment horizontal="center" vertical="center" wrapText="1"/>
    </xf>
    <xf numFmtId="167" fontId="45" fillId="9" borderId="25" xfId="0" applyNumberFormat="1" applyFont="1" applyFill="1" applyBorder="1"/>
    <xf numFmtId="167" fontId="46" fillId="9" borderId="25" xfId="0" applyNumberFormat="1" applyFont="1" applyFill="1" applyBorder="1"/>
    <xf numFmtId="0" fontId="3" fillId="0" borderId="0" xfId="0" applyFont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52" fillId="3" borderId="77" xfId="0" applyFont="1" applyFill="1" applyBorder="1" applyAlignment="1">
      <alignment horizontal="center" vertical="center" wrapText="1"/>
    </xf>
    <xf numFmtId="166" fontId="9" fillId="39" borderId="77" xfId="0" applyNumberFormat="1" applyFont="1" applyFill="1" applyBorder="1" applyAlignment="1">
      <alignment horizontal="center" vertical="center"/>
    </xf>
    <xf numFmtId="166" fontId="9" fillId="9" borderId="77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41" fillId="3" borderId="6" xfId="0" applyFont="1" applyFill="1" applyBorder="1" applyAlignment="1">
      <alignment horizontal="center" vertical="center" wrapText="1"/>
    </xf>
    <xf numFmtId="0" fontId="47" fillId="0" borderId="6" xfId="0" applyFont="1" applyBorder="1"/>
    <xf numFmtId="0" fontId="47" fillId="0" borderId="13" xfId="0" applyFont="1" applyBorder="1"/>
    <xf numFmtId="0" fontId="7" fillId="3" borderId="3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13" xfId="0" applyFont="1" applyBorder="1"/>
    <xf numFmtId="0" fontId="7" fillId="3" borderId="6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/>
    </xf>
    <xf numFmtId="0" fontId="4" fillId="0" borderId="18" xfId="0" applyFont="1" applyBorder="1"/>
    <xf numFmtId="0" fontId="6" fillId="20" borderId="29" xfId="0" applyFont="1" applyFill="1" applyBorder="1" applyAlignment="1">
      <alignment horizontal="center" vertical="center" wrapText="1"/>
    </xf>
    <xf numFmtId="0" fontId="4" fillId="9" borderId="11" xfId="0" applyFont="1" applyFill="1" applyBorder="1"/>
    <xf numFmtId="0" fontId="10" fillId="5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12" fillId="3" borderId="16" xfId="0" applyFont="1" applyFill="1" applyBorder="1" applyAlignment="1">
      <alignment horizontal="center"/>
    </xf>
    <xf numFmtId="0" fontId="4" fillId="0" borderId="16" xfId="0" applyFont="1" applyBorder="1"/>
    <xf numFmtId="0" fontId="11" fillId="0" borderId="0" xfId="0" applyFont="1" applyAlignment="1">
      <alignment horizontal="center" vertical="center" wrapText="1"/>
    </xf>
    <xf numFmtId="0" fontId="0" fillId="0" borderId="0" xfId="0"/>
    <xf numFmtId="0" fontId="6" fillId="5" borderId="7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6" fillId="5" borderId="8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6" fillId="5" borderId="9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21" fillId="15" borderId="41" xfId="0" applyFont="1" applyFill="1" applyBorder="1" applyAlignment="1">
      <alignment horizontal="left" vertical="center" wrapText="1"/>
    </xf>
    <xf numFmtId="0" fontId="21" fillId="15" borderId="42" xfId="0" applyFont="1" applyFill="1" applyBorder="1" applyAlignment="1">
      <alignment horizontal="left" vertical="center" wrapText="1"/>
    </xf>
    <xf numFmtId="0" fontId="21" fillId="15" borderId="43" xfId="0" applyFont="1" applyFill="1" applyBorder="1" applyAlignment="1">
      <alignment horizontal="left" vertical="center" wrapText="1"/>
    </xf>
    <xf numFmtId="0" fontId="41" fillId="3" borderId="41" xfId="0" applyFont="1" applyFill="1" applyBorder="1" applyAlignment="1">
      <alignment horizontal="center" vertical="center" wrapText="1"/>
    </xf>
    <xf numFmtId="0" fontId="41" fillId="3" borderId="43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left" vertical="center"/>
    </xf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10" fillId="5" borderId="17" xfId="0" applyFont="1" applyFill="1" applyBorder="1" applyAlignment="1">
      <alignment horizontal="left" vertical="center" wrapText="1"/>
    </xf>
    <xf numFmtId="0" fontId="4" fillId="0" borderId="19" xfId="0" applyFont="1" applyBorder="1"/>
    <xf numFmtId="0" fontId="6" fillId="4" borderId="1" xfId="0" applyFont="1" applyFill="1" applyBorder="1" applyAlignment="1">
      <alignment horizontal="left" vertical="center"/>
    </xf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6" fillId="5" borderId="30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0" fillId="3" borderId="3" xfId="0" applyFont="1" applyFill="1" applyBorder="1" applyAlignment="1">
      <alignment horizontal="center" vertical="center" wrapText="1"/>
    </xf>
    <xf numFmtId="0" fontId="51" fillId="0" borderId="6" xfId="0" applyFont="1" applyBorder="1"/>
    <xf numFmtId="0" fontId="51" fillId="0" borderId="13" xfId="0" applyFont="1" applyBorder="1"/>
    <xf numFmtId="0" fontId="42" fillId="14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5" xfId="0" applyFont="1" applyFill="1" applyBorder="1" applyAlignment="1">
      <alignment horizontal="center" vertical="center" wrapText="1"/>
    </xf>
    <xf numFmtId="0" fontId="8" fillId="3" borderId="73" xfId="0" applyFont="1" applyFill="1" applyBorder="1" applyAlignment="1">
      <alignment horizontal="center" vertical="center" wrapText="1"/>
    </xf>
    <xf numFmtId="0" fontId="8" fillId="3" borderId="7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72" xfId="0" applyFont="1" applyFill="1" applyBorder="1" applyAlignment="1">
      <alignment horizontal="center" vertical="center" wrapText="1"/>
    </xf>
    <xf numFmtId="0" fontId="7" fillId="3" borderId="73" xfId="0" applyFont="1" applyFill="1" applyBorder="1" applyAlignment="1">
      <alignment horizontal="center" vertical="center" wrapText="1"/>
    </xf>
    <xf numFmtId="0" fontId="7" fillId="3" borderId="74" xfId="0" applyFont="1" applyFill="1" applyBorder="1" applyAlignment="1">
      <alignment horizontal="center" vertical="center" wrapText="1"/>
    </xf>
    <xf numFmtId="0" fontId="23" fillId="14" borderId="5" xfId="0" applyFont="1" applyFill="1" applyBorder="1" applyAlignment="1">
      <alignment horizontal="center" vertical="center" wrapText="1"/>
    </xf>
    <xf numFmtId="0" fontId="23" fillId="14" borderId="76" xfId="0" applyFont="1" applyFill="1" applyBorder="1" applyAlignment="1">
      <alignment horizontal="center" vertical="center" wrapText="1"/>
    </xf>
    <xf numFmtId="0" fontId="48" fillId="35" borderId="77" xfId="0" applyFont="1" applyFill="1" applyBorder="1" applyAlignment="1">
      <alignment horizontal="center" vertical="center" wrapText="1"/>
    </xf>
    <xf numFmtId="0" fontId="49" fillId="29" borderId="77" xfId="0" applyFont="1" applyFill="1" applyBorder="1"/>
    <xf numFmtId="0" fontId="6" fillId="35" borderId="77" xfId="0" applyFont="1" applyFill="1" applyBorder="1" applyAlignment="1">
      <alignment horizontal="center" vertical="center" wrapText="1"/>
    </xf>
    <xf numFmtId="0" fontId="40" fillId="29" borderId="77" xfId="0" applyFont="1" applyFill="1" applyBorder="1"/>
    <xf numFmtId="0" fontId="23" fillId="14" borderId="31" xfId="0" applyFont="1" applyFill="1" applyBorder="1" applyAlignment="1">
      <alignment horizontal="center" vertical="center" wrapText="1"/>
    </xf>
    <xf numFmtId="0" fontId="23" fillId="14" borderId="33" xfId="0" applyFont="1" applyFill="1" applyBorder="1" applyAlignment="1">
      <alignment horizontal="center" vertical="center" wrapText="1"/>
    </xf>
    <xf numFmtId="0" fontId="29" fillId="29" borderId="31" xfId="0" applyFont="1" applyFill="1" applyBorder="1" applyAlignment="1">
      <alignment horizontal="center" vertical="center" wrapText="1"/>
    </xf>
    <xf numFmtId="0" fontId="29" fillId="29" borderId="33" xfId="0" applyFont="1" applyFill="1" applyBorder="1" applyAlignment="1">
      <alignment horizontal="center" vertical="center" wrapText="1"/>
    </xf>
    <xf numFmtId="0" fontId="29" fillId="29" borderId="34" xfId="0" applyFont="1" applyFill="1" applyBorder="1" applyAlignment="1">
      <alignment horizontal="center" vertical="center" wrapText="1"/>
    </xf>
    <xf numFmtId="0" fontId="29" fillId="29" borderId="36" xfId="0" applyFont="1" applyFill="1" applyBorder="1" applyAlignment="1">
      <alignment horizontal="center" vertical="center" wrapText="1"/>
    </xf>
    <xf numFmtId="0" fontId="42" fillId="17" borderId="5" xfId="0" applyFont="1" applyFill="1" applyBorder="1" applyAlignment="1">
      <alignment horizontal="center" vertical="center" wrapText="1"/>
    </xf>
    <xf numFmtId="0" fontId="50" fillId="21" borderId="3" xfId="0" applyFont="1" applyFill="1" applyBorder="1" applyAlignment="1">
      <alignment horizontal="center" vertical="center" wrapText="1"/>
    </xf>
    <xf numFmtId="0" fontId="51" fillId="22" borderId="6" xfId="0" applyFont="1" applyFill="1" applyBorder="1"/>
    <xf numFmtId="0" fontId="51" fillId="22" borderId="13" xfId="0" applyFont="1" applyFill="1" applyBorder="1"/>
    <xf numFmtId="0" fontId="8" fillId="21" borderId="3" xfId="0" applyFont="1" applyFill="1" applyBorder="1" applyAlignment="1">
      <alignment horizontal="center" vertical="center" wrapText="1"/>
    </xf>
    <xf numFmtId="0" fontId="4" fillId="22" borderId="6" xfId="0" applyFont="1" applyFill="1" applyBorder="1"/>
    <xf numFmtId="0" fontId="4" fillId="22" borderId="13" xfId="0" applyFont="1" applyFill="1" applyBorder="1"/>
    <xf numFmtId="0" fontId="6" fillId="5" borderId="50" xfId="0" applyFont="1" applyFill="1" applyBorder="1" applyAlignment="1">
      <alignment horizontal="center" vertical="center" wrapText="1"/>
    </xf>
    <xf numFmtId="0" fontId="4" fillId="0" borderId="51" xfId="0" applyFont="1" applyBorder="1"/>
    <xf numFmtId="0" fontId="4" fillId="0" borderId="58" xfId="0" applyFont="1" applyBorder="1"/>
    <xf numFmtId="166" fontId="10" fillId="0" borderId="16" xfId="0" applyNumberFormat="1" applyFont="1" applyBorder="1" applyAlignment="1">
      <alignment horizontal="center" vertical="center"/>
    </xf>
    <xf numFmtId="0" fontId="29" fillId="29" borderId="50" xfId="0" applyFont="1" applyFill="1" applyBorder="1" applyAlignment="1">
      <alignment horizontal="center" vertical="center" wrapText="1"/>
    </xf>
    <xf numFmtId="0" fontId="29" fillId="29" borderId="59" xfId="0" applyFont="1" applyFill="1" applyBorder="1" applyAlignment="1">
      <alignment horizontal="center" vertical="center" wrapText="1"/>
    </xf>
    <xf numFmtId="0" fontId="23" fillId="14" borderId="70" xfId="0" applyFont="1" applyFill="1" applyBorder="1" applyAlignment="1">
      <alignment horizontal="center" vertical="center" wrapText="1"/>
    </xf>
    <xf numFmtId="0" fontId="23" fillId="14" borderId="40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26" fillId="0" borderId="2" xfId="0" applyFont="1" applyBorder="1"/>
    <xf numFmtId="0" fontId="26" fillId="0" borderId="24" xfId="0" applyFont="1" applyBorder="1"/>
    <xf numFmtId="0" fontId="26" fillId="0" borderId="4" xfId="0" applyFont="1" applyBorder="1"/>
    <xf numFmtId="0" fontId="26" fillId="0" borderId="5" xfId="0" applyFont="1" applyBorder="1"/>
    <xf numFmtId="0" fontId="26" fillId="0" borderId="26" xfId="0" applyFont="1" applyBorder="1"/>
    <xf numFmtId="0" fontId="3" fillId="0" borderId="21" xfId="0" applyFont="1" applyBorder="1" applyAlignment="1">
      <alignment horizontal="left" vertical="center" wrapText="1"/>
    </xf>
    <xf numFmtId="0" fontId="26" fillId="0" borderId="22" xfId="0" applyFont="1" applyBorder="1"/>
    <xf numFmtId="0" fontId="26" fillId="0" borderId="27" xfId="0" applyFont="1" applyBorder="1"/>
    <xf numFmtId="0" fontId="13" fillId="16" borderId="37" xfId="0" applyFont="1" applyFill="1" applyBorder="1" applyAlignment="1">
      <alignment horizontal="center" vertical="center"/>
    </xf>
    <xf numFmtId="0" fontId="13" fillId="16" borderId="46" xfId="0" applyFont="1" applyFill="1" applyBorder="1" applyAlignment="1">
      <alignment horizontal="center" vertical="center"/>
    </xf>
    <xf numFmtId="0" fontId="13" fillId="16" borderId="38" xfId="0" applyFont="1" applyFill="1" applyBorder="1" applyAlignment="1">
      <alignment horizontal="center" vertical="center"/>
    </xf>
    <xf numFmtId="0" fontId="13" fillId="16" borderId="39" xfId="0" applyFont="1" applyFill="1" applyBorder="1" applyAlignment="1">
      <alignment horizontal="center" vertical="center"/>
    </xf>
    <xf numFmtId="0" fontId="13" fillId="16" borderId="40" xfId="0" applyFont="1" applyFill="1" applyBorder="1" applyAlignment="1">
      <alignment horizontal="center" vertical="center"/>
    </xf>
    <xf numFmtId="0" fontId="13" fillId="16" borderId="47" xfId="0" applyFont="1" applyFill="1" applyBorder="1" applyAlignment="1">
      <alignment horizontal="center" vertical="center"/>
    </xf>
    <xf numFmtId="0" fontId="15" fillId="15" borderId="37" xfId="0" applyFont="1" applyFill="1" applyBorder="1" applyAlignment="1">
      <alignment horizontal="left" vertical="center" wrapText="1"/>
    </xf>
    <xf numFmtId="0" fontId="15" fillId="15" borderId="46" xfId="0" applyFont="1" applyFill="1" applyBorder="1" applyAlignment="1">
      <alignment horizontal="left" vertical="center" wrapText="1"/>
    </xf>
    <xf numFmtId="0" fontId="15" fillId="15" borderId="38" xfId="0" applyFont="1" applyFill="1" applyBorder="1" applyAlignment="1">
      <alignment horizontal="left" vertical="center" wrapText="1"/>
    </xf>
    <xf numFmtId="0" fontId="15" fillId="15" borderId="39" xfId="0" applyFont="1" applyFill="1" applyBorder="1" applyAlignment="1">
      <alignment horizontal="left" vertical="center" wrapText="1"/>
    </xf>
    <xf numFmtId="0" fontId="15" fillId="15" borderId="40" xfId="0" applyFont="1" applyFill="1" applyBorder="1" applyAlignment="1">
      <alignment horizontal="left" vertical="center" wrapText="1"/>
    </xf>
    <xf numFmtId="0" fontId="15" fillId="15" borderId="47" xfId="0" applyFont="1" applyFill="1" applyBorder="1" applyAlignment="1">
      <alignment horizontal="left" vertical="center" wrapText="1"/>
    </xf>
    <xf numFmtId="0" fontId="29" fillId="29" borderId="25" xfId="0" applyFont="1" applyFill="1" applyBorder="1" applyAlignment="1">
      <alignment horizontal="center" vertical="center" wrapText="1"/>
    </xf>
    <xf numFmtId="168" fontId="29" fillId="29" borderId="25" xfId="4" applyNumberFormat="1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0" fontId="42" fillId="17" borderId="82" xfId="0" applyFont="1" applyFill="1" applyBorder="1" applyAlignment="1">
      <alignment horizontal="center" vertical="center" wrapText="1"/>
    </xf>
    <xf numFmtId="168" fontId="26" fillId="0" borderId="46" xfId="0" applyNumberFormat="1" applyFont="1" applyBorder="1" applyAlignment="1">
      <alignment horizontal="center"/>
    </xf>
    <xf numFmtId="0" fontId="26" fillId="0" borderId="46" xfId="0" applyFont="1" applyBorder="1" applyAlignment="1">
      <alignment horizontal="center"/>
    </xf>
    <xf numFmtId="0" fontId="5" fillId="4" borderId="25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42" fillId="46" borderId="82" xfId="0" applyFont="1" applyFill="1" applyBorder="1" applyAlignment="1">
      <alignment horizontal="center" vertical="center" wrapText="1"/>
    </xf>
    <xf numFmtId="43" fontId="3" fillId="10" borderId="25" xfId="1" applyFont="1" applyFill="1" applyBorder="1" applyAlignment="1">
      <alignment horizontal="center" vertical="center"/>
    </xf>
    <xf numFmtId="0" fontId="33" fillId="26" borderId="52" xfId="0" applyFont="1" applyFill="1" applyBorder="1" applyAlignment="1">
      <alignment horizontal="center"/>
    </xf>
    <xf numFmtId="0" fontId="33" fillId="26" borderId="54" xfId="0" applyFont="1" applyFill="1" applyBorder="1" applyAlignment="1">
      <alignment horizontal="center"/>
    </xf>
    <xf numFmtId="168" fontId="32" fillId="25" borderId="52" xfId="0" applyNumberFormat="1" applyFont="1" applyFill="1" applyBorder="1" applyAlignment="1">
      <alignment horizontal="center" wrapText="1"/>
    </xf>
    <xf numFmtId="168" fontId="32" fillId="25" borderId="53" xfId="0" applyNumberFormat="1" applyFont="1" applyFill="1" applyBorder="1" applyAlignment="1">
      <alignment horizontal="center" wrapText="1"/>
    </xf>
    <xf numFmtId="168" fontId="32" fillId="25" borderId="54" xfId="0" applyNumberFormat="1" applyFont="1" applyFill="1" applyBorder="1" applyAlignment="1">
      <alignment horizontal="center" wrapText="1"/>
    </xf>
    <xf numFmtId="0" fontId="31" fillId="23" borderId="31" xfId="0" applyFont="1" applyFill="1" applyBorder="1" applyAlignment="1">
      <alignment horizontal="center" vertical="center"/>
    </xf>
    <xf numFmtId="0" fontId="31" fillId="23" borderId="32" xfId="0" applyFont="1" applyFill="1" applyBorder="1" applyAlignment="1">
      <alignment horizontal="center" vertical="center"/>
    </xf>
    <xf numFmtId="0" fontId="31" fillId="23" borderId="33" xfId="0" applyFont="1" applyFill="1" applyBorder="1" applyAlignment="1">
      <alignment horizontal="center" vertical="center"/>
    </xf>
    <xf numFmtId="0" fontId="31" fillId="23" borderId="34" xfId="0" applyFont="1" applyFill="1" applyBorder="1" applyAlignment="1">
      <alignment horizontal="center" vertical="center"/>
    </xf>
    <xf numFmtId="0" fontId="31" fillId="23" borderId="35" xfId="0" applyFont="1" applyFill="1" applyBorder="1" applyAlignment="1">
      <alignment horizontal="center" vertical="center"/>
    </xf>
    <xf numFmtId="0" fontId="31" fillId="23" borderId="36" xfId="0" applyFont="1" applyFill="1" applyBorder="1" applyAlignment="1">
      <alignment horizontal="center" vertical="center"/>
    </xf>
    <xf numFmtId="0" fontId="10" fillId="24" borderId="50" xfId="0" applyFont="1" applyFill="1" applyBorder="1" applyAlignment="1">
      <alignment horizontal="center" vertical="center"/>
    </xf>
    <xf numFmtId="0" fontId="10" fillId="24" borderId="51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justify" vertical="center" wrapText="1"/>
    </xf>
    <xf numFmtId="0" fontId="9" fillId="0" borderId="33" xfId="0" applyFont="1" applyBorder="1" applyAlignment="1">
      <alignment horizontal="justify" vertical="center" wrapText="1"/>
    </xf>
    <xf numFmtId="0" fontId="9" fillId="0" borderId="34" xfId="0" applyFont="1" applyBorder="1" applyAlignment="1">
      <alignment horizontal="justify" vertical="center" wrapText="1"/>
    </xf>
    <xf numFmtId="0" fontId="9" fillId="0" borderId="36" xfId="0" applyFont="1" applyBorder="1" applyAlignment="1">
      <alignment horizontal="justify" vertical="center" wrapText="1"/>
    </xf>
    <xf numFmtId="168" fontId="32" fillId="25" borderId="52" xfId="0" applyNumberFormat="1" applyFont="1" applyFill="1" applyBorder="1" applyAlignment="1">
      <alignment horizontal="center"/>
    </xf>
    <xf numFmtId="168" fontId="32" fillId="25" borderId="53" xfId="0" applyNumberFormat="1" applyFont="1" applyFill="1" applyBorder="1" applyAlignment="1">
      <alignment horizontal="center"/>
    </xf>
    <xf numFmtId="168" fontId="32" fillId="25" borderId="54" xfId="0" applyNumberFormat="1" applyFont="1" applyFill="1" applyBorder="1" applyAlignment="1">
      <alignment horizontal="center"/>
    </xf>
  </cellXfs>
  <cellStyles count="5">
    <cellStyle name="Millares" xfId="1" builtinId="3"/>
    <cellStyle name="Moneda" xfId="4" builtinId="4"/>
    <cellStyle name="Normal" xfId="0" builtinId="0"/>
    <cellStyle name="Normal 2" xfId="3" xr:uid="{28C1EF2A-ED05-4196-A27E-727EBFB35AEF}"/>
    <cellStyle name="Porcentaje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219075</xdr:rowOff>
    </xdr:from>
    <xdr:to>
      <xdr:col>1</xdr:col>
      <xdr:colOff>2343452</xdr:colOff>
      <xdr:row>4</xdr:row>
      <xdr:rowOff>628243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2571E8-E648-44BE-878A-E68A8F45E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647700"/>
          <a:ext cx="2162477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47625</xdr:rowOff>
    </xdr:from>
    <xdr:to>
      <xdr:col>2</xdr:col>
      <xdr:colOff>1743377</xdr:colOff>
      <xdr:row>2</xdr:row>
      <xdr:rowOff>266293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A808E8-9056-4C8C-A76B-2C9C17628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266700"/>
          <a:ext cx="2162477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114300</xdr:rowOff>
    </xdr:from>
    <xdr:to>
      <xdr:col>1</xdr:col>
      <xdr:colOff>1134637</xdr:colOff>
      <xdr:row>2</xdr:row>
      <xdr:rowOff>238125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55003-C592-474D-9FC5-161DBC4F7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23850"/>
          <a:ext cx="1610886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1003"/>
  <sheetViews>
    <sheetView topLeftCell="A16" zoomScale="89" zoomScaleNormal="110" workbookViewId="0">
      <selection activeCell="K38" sqref="K38"/>
    </sheetView>
  </sheetViews>
  <sheetFormatPr baseColWidth="10" defaultColWidth="14.42578125" defaultRowHeight="15" customHeight="1" x14ac:dyDescent="0.25"/>
  <cols>
    <col min="1" max="1" width="6.5703125" customWidth="1"/>
    <col min="2" max="2" width="36.28515625" customWidth="1"/>
    <col min="3" max="3" width="11.7109375" customWidth="1"/>
    <col min="4" max="4" width="11.7109375" hidden="1" customWidth="1"/>
    <col min="5" max="5" width="12.85546875" bestFit="1" customWidth="1"/>
    <col min="6" max="6" width="8.28515625" customWidth="1"/>
    <col min="7" max="7" width="18.5703125" customWidth="1"/>
    <col min="8" max="8" width="19.42578125" customWidth="1"/>
    <col min="9" max="9" width="21" customWidth="1"/>
    <col min="10" max="10" width="19.42578125" customWidth="1"/>
    <col min="11" max="11" width="21" customWidth="1"/>
    <col min="12" max="12" width="19.42578125" customWidth="1"/>
    <col min="13" max="13" width="3.7109375" customWidth="1"/>
    <col min="14" max="16" width="21" customWidth="1"/>
    <col min="17" max="17" width="3.7109375" customWidth="1"/>
    <col min="18" max="18" width="13.85546875" customWidth="1"/>
    <col min="19" max="19" width="20.85546875" bestFit="1" customWidth="1"/>
    <col min="20" max="20" width="3.7109375" customWidth="1"/>
    <col min="21" max="21" width="13.85546875" hidden="1" customWidth="1"/>
    <col min="22" max="22" width="19.42578125" hidden="1" customWidth="1"/>
    <col min="23" max="25" width="18.7109375" hidden="1" customWidth="1"/>
    <col min="26" max="26" width="12" hidden="1" customWidth="1"/>
    <col min="27" max="27" width="14.42578125" hidden="1" customWidth="1"/>
    <col min="28" max="30" width="13.85546875" hidden="1" customWidth="1"/>
    <col min="31" max="31" width="0" hidden="1" customWidth="1"/>
    <col min="32" max="32" width="13.85546875" bestFit="1" customWidth="1"/>
    <col min="33" max="33" width="20.85546875" bestFit="1" customWidth="1"/>
    <col min="34" max="34" width="13.85546875" hidden="1" customWidth="1"/>
    <col min="35" max="35" width="19.42578125" hidden="1" customWidth="1"/>
    <col min="36" max="36" width="18.42578125" hidden="1" customWidth="1"/>
    <col min="37" max="37" width="0" hidden="1" customWidth="1"/>
    <col min="38" max="38" width="37.7109375" hidden="1" customWidth="1"/>
    <col min="39" max="40" width="0" hidden="1" customWidth="1"/>
  </cols>
  <sheetData>
    <row r="1" spans="1:40" ht="11.25" hidden="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1"/>
      <c r="O1" s="1"/>
      <c r="P1" s="1"/>
      <c r="R1" s="1"/>
      <c r="S1" s="1"/>
      <c r="U1" s="1"/>
      <c r="V1" s="1"/>
      <c r="W1" s="1"/>
      <c r="X1" s="1"/>
      <c r="Y1" s="1"/>
      <c r="Z1" s="1"/>
      <c r="AB1" s="1"/>
      <c r="AC1" s="1"/>
      <c r="AD1" s="1"/>
      <c r="AF1" s="1"/>
      <c r="AG1" s="1"/>
      <c r="AH1" s="1"/>
      <c r="AI1" s="1"/>
    </row>
    <row r="2" spans="1:40" ht="11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P2" s="1"/>
      <c r="R2" s="1"/>
      <c r="S2" s="1"/>
      <c r="U2" s="1"/>
      <c r="V2" s="1"/>
      <c r="W2" s="1"/>
      <c r="X2" s="1"/>
      <c r="Y2" s="1"/>
      <c r="Z2" s="1"/>
      <c r="AB2" s="1"/>
      <c r="AC2" s="1"/>
      <c r="AD2" s="1"/>
      <c r="AF2" s="1"/>
      <c r="AG2" s="1"/>
      <c r="AH2" s="1"/>
      <c r="AI2" s="1"/>
    </row>
    <row r="3" spans="1:40" ht="11.2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R3" s="1"/>
      <c r="S3" s="1"/>
      <c r="U3" s="1"/>
      <c r="V3" s="1"/>
      <c r="W3" s="1"/>
      <c r="X3" s="1"/>
      <c r="Y3" s="1"/>
      <c r="Z3" s="1"/>
      <c r="AB3" s="1"/>
      <c r="AC3" s="1"/>
      <c r="AD3" s="1"/>
      <c r="AF3" s="1"/>
      <c r="AG3" s="1"/>
      <c r="AH3" s="1"/>
      <c r="AI3" s="1"/>
    </row>
    <row r="4" spans="1:40" ht="11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R4" s="1"/>
      <c r="S4" s="1"/>
      <c r="U4" s="1"/>
      <c r="V4" s="1"/>
      <c r="W4" s="1"/>
      <c r="X4" s="1"/>
      <c r="Y4" s="1"/>
      <c r="Z4" s="1"/>
      <c r="AB4" s="1"/>
      <c r="AC4" s="1"/>
      <c r="AD4" s="1"/>
      <c r="AF4" s="1"/>
      <c r="AG4" s="1"/>
      <c r="AH4" s="1"/>
      <c r="AI4" s="1"/>
    </row>
    <row r="5" spans="1:40" ht="55.5" customHeight="1" x14ac:dyDescent="0.25">
      <c r="A5" s="2"/>
      <c r="B5" s="29"/>
      <c r="C5" s="229" t="s">
        <v>0</v>
      </c>
      <c r="D5" s="230"/>
      <c r="E5" s="230"/>
      <c r="F5" s="230"/>
      <c r="G5" s="230"/>
      <c r="H5" s="230"/>
      <c r="I5" s="230"/>
      <c r="J5" s="231"/>
      <c r="R5" s="249">
        <v>3</v>
      </c>
      <c r="S5" s="222"/>
      <c r="U5" s="249"/>
      <c r="V5" s="249"/>
      <c r="AF5" s="249">
        <v>2</v>
      </c>
      <c r="AG5" s="222"/>
      <c r="AH5" s="249">
        <v>2</v>
      </c>
      <c r="AI5" s="222"/>
    </row>
    <row r="6" spans="1:40" ht="55.5" customHeight="1" x14ac:dyDescent="0.25">
      <c r="A6" s="2"/>
      <c r="C6" s="2"/>
      <c r="D6" s="2"/>
      <c r="E6" s="2"/>
      <c r="F6" s="2"/>
      <c r="G6" s="28"/>
      <c r="I6" s="28"/>
      <c r="K6" s="28"/>
      <c r="N6" s="28"/>
      <c r="O6" s="28"/>
      <c r="P6" s="28"/>
      <c r="R6" s="95"/>
      <c r="U6" s="28"/>
      <c r="AB6" s="28"/>
      <c r="AC6" s="28"/>
      <c r="AD6" s="28"/>
      <c r="AF6" s="28"/>
      <c r="AH6" s="28"/>
    </row>
    <row r="7" spans="1:40" ht="55.5" customHeight="1" thickBot="1" x14ac:dyDescent="0.3">
      <c r="A7" s="2"/>
      <c r="C7" s="2"/>
      <c r="D7" s="2"/>
      <c r="E7" s="2"/>
      <c r="F7" s="2"/>
      <c r="G7" s="28"/>
      <c r="I7" s="28"/>
      <c r="K7" s="28"/>
      <c r="N7" s="28">
        <v>1</v>
      </c>
      <c r="O7" s="28">
        <v>2</v>
      </c>
      <c r="P7" s="28">
        <v>3</v>
      </c>
      <c r="R7" s="95"/>
      <c r="S7" s="96"/>
      <c r="T7" s="97"/>
      <c r="U7" s="28"/>
      <c r="AB7" s="28">
        <v>1</v>
      </c>
      <c r="AC7" s="28">
        <v>2</v>
      </c>
      <c r="AD7" s="28">
        <v>3</v>
      </c>
      <c r="AF7" s="28"/>
      <c r="AH7" s="28"/>
    </row>
    <row r="8" spans="1:40" ht="30" customHeight="1" thickBot="1" x14ac:dyDescent="0.35">
      <c r="A8" s="1"/>
      <c r="B8" s="1"/>
      <c r="C8" s="1"/>
      <c r="D8" s="1"/>
      <c r="E8" s="1"/>
      <c r="F8" s="1"/>
      <c r="G8" s="232" t="s">
        <v>1</v>
      </c>
      <c r="H8" s="233"/>
      <c r="I8" s="232" t="s">
        <v>2</v>
      </c>
      <c r="J8" s="233"/>
      <c r="K8" s="232" t="s">
        <v>3</v>
      </c>
      <c r="L8" s="233"/>
      <c r="N8" s="153" t="s">
        <v>4</v>
      </c>
      <c r="O8" s="153" t="s">
        <v>5</v>
      </c>
      <c r="P8" s="153" t="s">
        <v>6</v>
      </c>
      <c r="R8" s="253" t="s">
        <v>7</v>
      </c>
      <c r="S8" s="253"/>
      <c r="U8" s="264" t="s">
        <v>8</v>
      </c>
      <c r="V8" s="265"/>
      <c r="W8" s="270" t="s">
        <v>9</v>
      </c>
      <c r="X8" s="271"/>
      <c r="Y8" s="125"/>
      <c r="AB8" s="31" t="s">
        <v>4</v>
      </c>
      <c r="AC8" s="31" t="s">
        <v>5</v>
      </c>
      <c r="AD8" s="31" t="s">
        <v>6</v>
      </c>
      <c r="AF8" s="276" t="s">
        <v>10</v>
      </c>
      <c r="AG8" s="276"/>
      <c r="AH8" s="276"/>
      <c r="AI8" s="276"/>
    </row>
    <row r="9" spans="1:40" ht="11.25" customHeight="1" thickBot="1" x14ac:dyDescent="0.35">
      <c r="A9" s="234" t="s">
        <v>11</v>
      </c>
      <c r="B9" s="235"/>
      <c r="C9" s="235"/>
      <c r="D9" s="235"/>
      <c r="E9" s="236"/>
      <c r="F9" s="1"/>
      <c r="G9" s="205" t="s">
        <v>12</v>
      </c>
      <c r="H9" s="205" t="s">
        <v>13</v>
      </c>
      <c r="I9" s="205" t="s">
        <v>12</v>
      </c>
      <c r="J9" s="205" t="s">
        <v>13</v>
      </c>
      <c r="K9" s="205" t="s">
        <v>12</v>
      </c>
      <c r="L9" s="205" t="s">
        <v>13</v>
      </c>
      <c r="N9" s="266" t="s">
        <v>12</v>
      </c>
      <c r="O9" s="266" t="s">
        <v>12</v>
      </c>
      <c r="P9" s="266" t="s">
        <v>12</v>
      </c>
      <c r="R9" s="250" t="s">
        <v>12</v>
      </c>
      <c r="S9" s="250" t="s">
        <v>13</v>
      </c>
      <c r="U9" s="254" t="s">
        <v>12</v>
      </c>
      <c r="V9" s="257" t="s">
        <v>13</v>
      </c>
      <c r="W9" s="107" t="s">
        <v>14</v>
      </c>
      <c r="X9" s="108" t="s">
        <v>15</v>
      </c>
      <c r="Y9" s="126"/>
      <c r="AB9" s="254" t="s">
        <v>12</v>
      </c>
      <c r="AC9" s="254" t="s">
        <v>12</v>
      </c>
      <c r="AD9" s="254" t="s">
        <v>12</v>
      </c>
      <c r="AF9" s="250" t="s">
        <v>12</v>
      </c>
      <c r="AG9" s="250" t="s">
        <v>16</v>
      </c>
      <c r="AH9" s="277" t="s">
        <v>12</v>
      </c>
      <c r="AI9" s="277" t="s">
        <v>17</v>
      </c>
    </row>
    <row r="10" spans="1:40" ht="16.5" customHeight="1" thickBot="1" x14ac:dyDescent="0.35">
      <c r="A10" s="237"/>
      <c r="B10" s="238"/>
      <c r="C10" s="238"/>
      <c r="D10" s="238"/>
      <c r="E10" s="239"/>
      <c r="F10" s="1"/>
      <c r="G10" s="206"/>
      <c r="H10" s="206"/>
      <c r="I10" s="206"/>
      <c r="J10" s="206"/>
      <c r="K10" s="206"/>
      <c r="L10" s="206"/>
      <c r="N10" s="267"/>
      <c r="O10" s="267"/>
      <c r="P10" s="267"/>
      <c r="R10" s="251"/>
      <c r="S10" s="251"/>
      <c r="U10" s="255"/>
      <c r="V10" s="258"/>
      <c r="W10" s="109">
        <v>9.5399999999999999E-2</v>
      </c>
      <c r="X10" s="110">
        <v>0.23</v>
      </c>
      <c r="Y10" s="127"/>
      <c r="AB10" s="209"/>
      <c r="AC10" s="209"/>
      <c r="AD10" s="209"/>
      <c r="AF10" s="251"/>
      <c r="AG10" s="251"/>
      <c r="AH10" s="278"/>
      <c r="AI10" s="278"/>
    </row>
    <row r="11" spans="1:40" ht="15" customHeight="1" thickBot="1" x14ac:dyDescent="0.35">
      <c r="A11" s="247" t="s">
        <v>18</v>
      </c>
      <c r="B11" s="248" t="s">
        <v>19</v>
      </c>
      <c r="C11" s="248" t="s">
        <v>20</v>
      </c>
      <c r="D11" s="214" t="s">
        <v>21</v>
      </c>
      <c r="E11" s="246" t="s">
        <v>22</v>
      </c>
      <c r="F11" s="1"/>
      <c r="G11" s="206"/>
      <c r="H11" s="206"/>
      <c r="I11" s="206"/>
      <c r="J11" s="206"/>
      <c r="K11" s="206"/>
      <c r="L11" s="206"/>
      <c r="N11" s="267"/>
      <c r="O11" s="267"/>
      <c r="P11" s="267"/>
      <c r="R11" s="251"/>
      <c r="S11" s="251"/>
      <c r="U11" s="255"/>
      <c r="V11" s="258"/>
      <c r="W11" s="272" t="s">
        <v>23</v>
      </c>
      <c r="X11" s="273"/>
      <c r="Y11" s="283" t="s">
        <v>24</v>
      </c>
      <c r="AB11" s="285"/>
      <c r="AC11" s="209"/>
      <c r="AD11" s="209"/>
      <c r="AF11" s="251"/>
      <c r="AG11" s="251"/>
      <c r="AH11" s="278"/>
      <c r="AI11" s="278"/>
    </row>
    <row r="12" spans="1:40" ht="29.25" customHeight="1" thickBot="1" x14ac:dyDescent="0.35">
      <c r="A12" s="224"/>
      <c r="B12" s="226"/>
      <c r="C12" s="226"/>
      <c r="D12" s="215"/>
      <c r="E12" s="228"/>
      <c r="F12" s="1"/>
      <c r="G12" s="207"/>
      <c r="H12" s="207"/>
      <c r="I12" s="207"/>
      <c r="J12" s="207"/>
      <c r="K12" s="207"/>
      <c r="L12" s="207"/>
      <c r="N12" s="267"/>
      <c r="O12" s="267"/>
      <c r="P12" s="267"/>
      <c r="R12" s="252"/>
      <c r="S12" s="252"/>
      <c r="U12" s="256"/>
      <c r="V12" s="259"/>
      <c r="W12" s="274"/>
      <c r="X12" s="275"/>
      <c r="Y12" s="284"/>
      <c r="AB12" s="210"/>
      <c r="AC12" s="210"/>
      <c r="AD12" s="210"/>
      <c r="AF12" s="252"/>
      <c r="AG12" s="252"/>
      <c r="AH12" s="279"/>
      <c r="AI12" s="279"/>
      <c r="AJ12" s="70" t="s">
        <v>25</v>
      </c>
      <c r="AK12" s="30"/>
      <c r="AL12" s="69" t="s">
        <v>26</v>
      </c>
    </row>
    <row r="13" spans="1:40" ht="16.5" customHeight="1" x14ac:dyDescent="0.25">
      <c r="A13" s="3">
        <v>1</v>
      </c>
      <c r="B13" s="4" t="s">
        <v>27</v>
      </c>
      <c r="C13" s="3">
        <v>5</v>
      </c>
      <c r="D13" s="3"/>
      <c r="E13" s="3" t="s">
        <v>28</v>
      </c>
      <c r="F13" s="6"/>
      <c r="G13" s="151">
        <v>4240446</v>
      </c>
      <c r="H13" s="152">
        <f>G13*$C13</f>
        <v>21202230</v>
      </c>
      <c r="I13" s="151">
        <v>7203853</v>
      </c>
      <c r="J13" s="152">
        <f>I13*$C13</f>
        <v>36019265</v>
      </c>
      <c r="K13" s="151">
        <v>3898995</v>
      </c>
      <c r="L13" s="152">
        <f>K13*$C13</f>
        <v>19494975</v>
      </c>
      <c r="N13" s="154">
        <f>+MIN(G13,I13,K13)</f>
        <v>3898995</v>
      </c>
      <c r="O13" s="154">
        <f t="shared" ref="O13:O18" si="0">+ROUND(AVERAGE(G13,I13,K13),0)</f>
        <v>5114431</v>
      </c>
      <c r="P13" s="154">
        <f>+ROUND(AVERAGE(N13:O13),0)</f>
        <v>4506713</v>
      </c>
      <c r="R13" s="93">
        <f>+IF($R$5=1,N13,IF($R$5=2,O13,IF($R$5=3,P13,0)))</f>
        <v>4506713</v>
      </c>
      <c r="S13" s="155">
        <f>R13*$C13</f>
        <v>22533565</v>
      </c>
      <c r="U13" s="93">
        <v>2873159</v>
      </c>
      <c r="V13" s="103">
        <f>U13*$C13</f>
        <v>14365795</v>
      </c>
      <c r="W13" s="116">
        <f>(Z13*W10)+Z13</f>
        <v>3018054.8432</v>
      </c>
      <c r="X13" s="117">
        <f>(Z13*X10)+W13</f>
        <v>3651752.6831999999</v>
      </c>
      <c r="Y13" s="117">
        <f>X13*C13</f>
        <v>18258763.416000001</v>
      </c>
      <c r="Z13" s="111">
        <v>2755208</v>
      </c>
      <c r="AB13" s="93">
        <f t="shared" ref="AB13:AB18" si="1">+MIN(R13,X13)</f>
        <v>3651752.6831999999</v>
      </c>
      <c r="AC13" s="93">
        <f>+ROUND(AVERAGE(R13,X13),0)</f>
        <v>4079233</v>
      </c>
      <c r="AD13" s="93">
        <f>+ROUND(AVERAGE(AB13:AC13),0)</f>
        <v>3865493</v>
      </c>
      <c r="AF13" s="93">
        <f>R13</f>
        <v>4506713</v>
      </c>
      <c r="AG13" s="155">
        <f>AF13*$C13</f>
        <v>22533565</v>
      </c>
      <c r="AH13" s="93">
        <f>+AF13</f>
        <v>4506713</v>
      </c>
      <c r="AI13" s="5">
        <f>+AH13*D13</f>
        <v>0</v>
      </c>
      <c r="AJ13" s="50">
        <f t="shared" ref="AJ13:AJ18" si="2">+AF13/U13-1</f>
        <v>0.56855676974368641</v>
      </c>
      <c r="AK13" s="50"/>
      <c r="AL13" s="22">
        <v>3324124</v>
      </c>
      <c r="AM13" s="30" t="s">
        <v>29</v>
      </c>
    </row>
    <row r="14" spans="1:40" ht="16.5" customHeight="1" x14ac:dyDescent="0.25">
      <c r="A14" s="7">
        <v>2</v>
      </c>
      <c r="B14" s="8" t="s">
        <v>30</v>
      </c>
      <c r="C14" s="77">
        <v>117</v>
      </c>
      <c r="D14" s="77"/>
      <c r="E14" s="7" t="s">
        <v>28</v>
      </c>
      <c r="F14" s="6"/>
      <c r="G14" s="151">
        <v>3417421</v>
      </c>
      <c r="H14" s="152">
        <f t="shared" ref="H14:J17" si="3">G14*$C14</f>
        <v>399838257</v>
      </c>
      <c r="I14" s="151">
        <v>2927010</v>
      </c>
      <c r="J14" s="152">
        <f t="shared" si="3"/>
        <v>342460170</v>
      </c>
      <c r="K14" s="151">
        <v>2950000</v>
      </c>
      <c r="L14" s="152">
        <f t="shared" ref="L14" si="4">K14*$C14</f>
        <v>345150000</v>
      </c>
      <c r="N14" s="154">
        <f t="shared" ref="N14:N18" si="5">+MIN(G14,I14,K14)</f>
        <v>2927010</v>
      </c>
      <c r="O14" s="154">
        <f t="shared" si="0"/>
        <v>3098144</v>
      </c>
      <c r="P14" s="154">
        <f t="shared" ref="P14:P17" si="6">+ROUND(AVERAGE(N14:O14),0)</f>
        <v>3012577</v>
      </c>
      <c r="R14" s="93">
        <f t="shared" ref="R14:R18" si="7">+IF($R$5=1,N14,IF($R$5=2,O14,IF($R$5=3,P14,0)))</f>
        <v>3012577</v>
      </c>
      <c r="S14" s="155">
        <f t="shared" ref="S14" si="8">R14*$C14</f>
        <v>352471509</v>
      </c>
      <c r="U14" s="93">
        <v>2315490</v>
      </c>
      <c r="V14" s="103">
        <f t="shared" ref="V14" si="9">U14*$C14</f>
        <v>270912330</v>
      </c>
      <c r="W14" s="116">
        <f>(Z14*W10)+Z14</f>
        <v>2432261.2127999999</v>
      </c>
      <c r="X14" s="117">
        <f>(W14*X10)+W14</f>
        <v>2991681.2917439998</v>
      </c>
      <c r="Y14" s="129">
        <f>X14*C14</f>
        <v>350026711.13404799</v>
      </c>
      <c r="Z14" s="111">
        <v>2220432</v>
      </c>
      <c r="AB14" s="93">
        <f t="shared" si="1"/>
        <v>2991681.2917439998</v>
      </c>
      <c r="AC14" s="93">
        <f t="shared" ref="AC14:AC18" si="10">+ROUND(AVERAGE(R14,X14),0)</f>
        <v>3002129</v>
      </c>
      <c r="AD14" s="93">
        <f t="shared" ref="AD14:AD18" si="11">+ROUND(AVERAGE(AB14:AC14),0)</f>
        <v>2996905</v>
      </c>
      <c r="AF14" s="93">
        <f t="shared" ref="AF14:AF18" si="12">R14</f>
        <v>3012577</v>
      </c>
      <c r="AG14" s="155">
        <f t="shared" ref="AG14:AG17" si="13">AF14*$C14</f>
        <v>352471509</v>
      </c>
      <c r="AH14" s="93">
        <f t="shared" ref="AH14:AH18" si="14">+AF14</f>
        <v>3012577</v>
      </c>
      <c r="AI14" s="5">
        <f>+AH14*D14</f>
        <v>0</v>
      </c>
      <c r="AJ14" s="50">
        <f t="shared" si="2"/>
        <v>0.30105377263559774</v>
      </c>
      <c r="AK14" s="50"/>
      <c r="AL14" s="22">
        <v>3324124</v>
      </c>
    </row>
    <row r="15" spans="1:40" ht="16.5" customHeight="1" x14ac:dyDescent="0.25">
      <c r="A15" s="7">
        <v>3</v>
      </c>
      <c r="B15" s="8" t="s">
        <v>31</v>
      </c>
      <c r="C15" s="77">
        <v>23</v>
      </c>
      <c r="D15" s="77"/>
      <c r="E15" s="7" t="s">
        <v>28</v>
      </c>
      <c r="F15" s="6"/>
      <c r="G15" s="151">
        <v>2031208.2</v>
      </c>
      <c r="H15" s="152">
        <f t="shared" si="3"/>
        <v>46717788.600000001</v>
      </c>
      <c r="I15" s="151">
        <v>1860446</v>
      </c>
      <c r="J15" s="152">
        <f t="shared" si="3"/>
        <v>42790258</v>
      </c>
      <c r="K15" s="151">
        <v>1870000</v>
      </c>
      <c r="L15" s="152">
        <f t="shared" ref="L15" si="15">K15*$C15</f>
        <v>43010000</v>
      </c>
      <c r="N15" s="154">
        <f t="shared" si="5"/>
        <v>1860446</v>
      </c>
      <c r="O15" s="154">
        <f t="shared" si="0"/>
        <v>1920551</v>
      </c>
      <c r="P15" s="154">
        <f t="shared" si="6"/>
        <v>1890499</v>
      </c>
      <c r="R15" s="93">
        <f t="shared" si="7"/>
        <v>1890499</v>
      </c>
      <c r="S15" s="155">
        <f t="shared" ref="S15" si="16">R15*$C15</f>
        <v>43481477</v>
      </c>
      <c r="U15" s="93">
        <v>1376249</v>
      </c>
      <c r="V15" s="5">
        <f t="shared" ref="V15" si="17">U15*$C15</f>
        <v>31653727</v>
      </c>
      <c r="W15" s="118">
        <f>(Z15*W10)+Z15</f>
        <v>1445655.2453999999</v>
      </c>
      <c r="X15" s="118">
        <f>(W15*X10)+W15</f>
        <v>1778155.9518419998</v>
      </c>
      <c r="Y15" s="129">
        <f>X15*C15</f>
        <v>40897586.892365992</v>
      </c>
      <c r="Z15" s="111">
        <v>1319751</v>
      </c>
      <c r="AB15" s="93">
        <f t="shared" si="1"/>
        <v>1778155.9518419998</v>
      </c>
      <c r="AC15" s="93">
        <f t="shared" si="10"/>
        <v>1834327</v>
      </c>
      <c r="AD15" s="93">
        <f t="shared" si="11"/>
        <v>1806241</v>
      </c>
      <c r="AF15" s="93">
        <f t="shared" si="12"/>
        <v>1890499</v>
      </c>
      <c r="AG15" s="155">
        <f t="shared" si="13"/>
        <v>43481477</v>
      </c>
      <c r="AH15" s="93">
        <f t="shared" si="14"/>
        <v>1890499</v>
      </c>
      <c r="AI15" s="5">
        <f>+AH15*D15</f>
        <v>0</v>
      </c>
      <c r="AJ15" s="50">
        <f t="shared" si="2"/>
        <v>0.37366058031649807</v>
      </c>
      <c r="AK15" s="50"/>
      <c r="AL15" s="22">
        <v>2127439</v>
      </c>
      <c r="AN15">
        <f>+AL13/2</f>
        <v>1662062</v>
      </c>
    </row>
    <row r="16" spans="1:40" ht="18.75" customHeight="1" x14ac:dyDescent="0.25">
      <c r="A16" s="7">
        <v>4</v>
      </c>
      <c r="B16" s="8" t="s">
        <v>32</v>
      </c>
      <c r="C16" s="77">
        <v>3</v>
      </c>
      <c r="D16" s="77"/>
      <c r="E16" s="7" t="s">
        <v>28</v>
      </c>
      <c r="F16" s="6"/>
      <c r="G16" s="151">
        <v>3421838</v>
      </c>
      <c r="H16" s="152">
        <f t="shared" si="3"/>
        <v>10265514</v>
      </c>
      <c r="I16" s="151">
        <v>2927010</v>
      </c>
      <c r="J16" s="152">
        <f t="shared" si="3"/>
        <v>8781030</v>
      </c>
      <c r="K16" s="151">
        <v>2950000</v>
      </c>
      <c r="L16" s="152">
        <f t="shared" ref="L16" si="18">K16*$C16</f>
        <v>8850000</v>
      </c>
      <c r="N16" s="154">
        <f t="shared" si="5"/>
        <v>2927010</v>
      </c>
      <c r="O16" s="154">
        <f t="shared" si="0"/>
        <v>3099616</v>
      </c>
      <c r="P16" s="154">
        <f t="shared" si="6"/>
        <v>3013313</v>
      </c>
      <c r="R16" s="93">
        <f t="shared" si="7"/>
        <v>3013313</v>
      </c>
      <c r="S16" s="155">
        <f t="shared" ref="S16" si="19">R16*$C16</f>
        <v>9039939</v>
      </c>
      <c r="U16" s="93">
        <v>2318485</v>
      </c>
      <c r="V16" s="5">
        <f t="shared" ref="V16" si="20">U16*$C16</f>
        <v>6955455</v>
      </c>
      <c r="W16" s="115">
        <f>(Z16*W10)+Z16</f>
        <v>2435408.2969999998</v>
      </c>
      <c r="X16" s="117">
        <f>(W16*X10)+W16</f>
        <v>2995552.2053099996</v>
      </c>
      <c r="Y16" s="129">
        <f>X16*C16</f>
        <v>8986656.6159299985</v>
      </c>
      <c r="Z16" s="111">
        <v>2223305</v>
      </c>
      <c r="AB16" s="93">
        <f t="shared" si="1"/>
        <v>2995552.2053099996</v>
      </c>
      <c r="AC16" s="93">
        <f t="shared" si="10"/>
        <v>3004433</v>
      </c>
      <c r="AD16" s="93">
        <f t="shared" si="11"/>
        <v>2999993</v>
      </c>
      <c r="AF16" s="93">
        <f t="shared" si="12"/>
        <v>3013313</v>
      </c>
      <c r="AG16" s="155">
        <f t="shared" si="13"/>
        <v>9039939</v>
      </c>
      <c r="AH16" s="93">
        <f t="shared" si="14"/>
        <v>3013313</v>
      </c>
      <c r="AI16" s="5">
        <f>+AH16*D16</f>
        <v>0</v>
      </c>
      <c r="AJ16" s="50">
        <f t="shared" si="2"/>
        <v>0.29969053066981233</v>
      </c>
      <c r="AK16" s="50"/>
      <c r="AL16" s="22">
        <v>3324124</v>
      </c>
    </row>
    <row r="17" spans="1:38" ht="24" x14ac:dyDescent="0.25">
      <c r="A17" s="7">
        <v>5</v>
      </c>
      <c r="B17" s="8" t="s">
        <v>33</v>
      </c>
      <c r="C17" s="77">
        <v>39</v>
      </c>
      <c r="D17" s="77"/>
      <c r="E17" s="7" t="s">
        <v>28</v>
      </c>
      <c r="F17" s="6"/>
      <c r="G17" s="151">
        <v>3492757.8</v>
      </c>
      <c r="H17" s="152">
        <f t="shared" si="3"/>
        <v>136217554.19999999</v>
      </c>
      <c r="I17" s="151">
        <v>7295725</v>
      </c>
      <c r="J17" s="152">
        <f t="shared" si="3"/>
        <v>284533275</v>
      </c>
      <c r="K17" s="151">
        <v>3050000</v>
      </c>
      <c r="L17" s="152">
        <f t="shared" ref="L17" si="21">K17*$C17</f>
        <v>118950000</v>
      </c>
      <c r="N17" s="154">
        <f t="shared" si="5"/>
        <v>3050000</v>
      </c>
      <c r="O17" s="154">
        <f t="shared" si="0"/>
        <v>4612828</v>
      </c>
      <c r="P17" s="154">
        <f t="shared" si="6"/>
        <v>3831414</v>
      </c>
      <c r="R17" s="93">
        <f t="shared" si="7"/>
        <v>3831414</v>
      </c>
      <c r="S17" s="155">
        <f t="shared" ref="S17" si="22">R17*$C17</f>
        <v>149425146</v>
      </c>
      <c r="U17" s="93">
        <v>2366542</v>
      </c>
      <c r="V17" s="5">
        <f t="shared" ref="V17" si="23">U17*$C17</f>
        <v>92295138</v>
      </c>
      <c r="W17" s="118">
        <f>(Z17*W10)+Z17</f>
        <v>2485888.7105999999</v>
      </c>
      <c r="X17" s="118">
        <f>(W17*X10)+W17</f>
        <v>3057643.1140379999</v>
      </c>
      <c r="Y17" s="129">
        <f>X17*C17</f>
        <v>119248081.44748199</v>
      </c>
      <c r="Z17" s="111">
        <v>2269389</v>
      </c>
      <c r="AB17" s="93">
        <f t="shared" si="1"/>
        <v>3057643.1140379999</v>
      </c>
      <c r="AC17" s="93">
        <f t="shared" si="10"/>
        <v>3444529</v>
      </c>
      <c r="AD17" s="93">
        <f t="shared" si="11"/>
        <v>3251086</v>
      </c>
      <c r="AF17" s="93">
        <f t="shared" si="12"/>
        <v>3831414</v>
      </c>
      <c r="AG17" s="155">
        <f t="shared" si="13"/>
        <v>149425146</v>
      </c>
      <c r="AH17" s="93">
        <f t="shared" si="14"/>
        <v>3831414</v>
      </c>
      <c r="AI17" s="5">
        <f>+AH17*D17</f>
        <v>0</v>
      </c>
      <c r="AJ17" s="50">
        <f t="shared" si="2"/>
        <v>0.61899260608939111</v>
      </c>
      <c r="AK17" s="50"/>
      <c r="AL17" s="51">
        <v>3324124</v>
      </c>
    </row>
    <row r="18" spans="1:38" ht="55.5" customHeight="1" x14ac:dyDescent="0.25">
      <c r="A18" s="7">
        <v>6</v>
      </c>
      <c r="B18" s="8" t="s">
        <v>34</v>
      </c>
      <c r="C18" s="7">
        <v>6</v>
      </c>
      <c r="D18" s="7"/>
      <c r="E18" s="9">
        <v>6</v>
      </c>
      <c r="F18" s="6"/>
      <c r="G18" s="151">
        <v>181146</v>
      </c>
      <c r="H18" s="152">
        <f>G18*$C18*$E18</f>
        <v>6521256</v>
      </c>
      <c r="I18" s="151">
        <v>401622</v>
      </c>
      <c r="J18" s="152">
        <f>I18*$C18*$E18</f>
        <v>14458392</v>
      </c>
      <c r="K18" s="151">
        <v>180000</v>
      </c>
      <c r="L18" s="152">
        <f>K18*$C18*$E18</f>
        <v>6480000</v>
      </c>
      <c r="N18" s="154">
        <f t="shared" si="5"/>
        <v>180000</v>
      </c>
      <c r="O18" s="154">
        <f t="shared" si="0"/>
        <v>254256</v>
      </c>
      <c r="P18" s="154">
        <f>+ROUND(AVERAGE(N18:O18),0)</f>
        <v>217128</v>
      </c>
      <c r="R18" s="93">
        <f t="shared" si="7"/>
        <v>217128</v>
      </c>
      <c r="S18" s="155">
        <f>R18*$C18*$E18</f>
        <v>7816608</v>
      </c>
      <c r="U18" s="93">
        <v>122733</v>
      </c>
      <c r="V18" s="5">
        <f>U18*$C18*$E18</f>
        <v>4418388</v>
      </c>
      <c r="W18" s="115">
        <f>(Z18*W10)+Z18</f>
        <v>128924.19839999999</v>
      </c>
      <c r="X18" s="115">
        <f>(W18*X10)+W18</f>
        <v>158576.76403200001</v>
      </c>
      <c r="Y18" s="129">
        <f>X18*C18*E18</f>
        <v>5708763.5051520001</v>
      </c>
      <c r="Z18" s="111">
        <v>117696</v>
      </c>
      <c r="AB18" s="93">
        <f t="shared" si="1"/>
        <v>158576.76403200001</v>
      </c>
      <c r="AC18" s="93">
        <f t="shared" si="10"/>
        <v>187852</v>
      </c>
      <c r="AD18" s="93">
        <f t="shared" si="11"/>
        <v>173214</v>
      </c>
      <c r="AF18" s="93">
        <f t="shared" si="12"/>
        <v>217128</v>
      </c>
      <c r="AG18" s="155">
        <f>AF18*$C18*$E18</f>
        <v>7816608</v>
      </c>
      <c r="AH18" s="93">
        <f t="shared" si="14"/>
        <v>217128</v>
      </c>
      <c r="AI18" s="5">
        <f>+AH18*D18*E18</f>
        <v>0</v>
      </c>
      <c r="AJ18" s="50">
        <f t="shared" si="2"/>
        <v>0.76910855271198453</v>
      </c>
      <c r="AK18" s="50"/>
    </row>
    <row r="19" spans="1:38" ht="16.5" customHeight="1" x14ac:dyDescent="0.25">
      <c r="A19" s="212" t="s">
        <v>35</v>
      </c>
      <c r="B19" s="213"/>
      <c r="C19" s="10">
        <f>SUM(C13:C18)</f>
        <v>193</v>
      </c>
      <c r="D19" s="10"/>
      <c r="E19" s="10"/>
      <c r="F19" s="6"/>
      <c r="G19" s="11"/>
      <c r="H19" s="32">
        <f>SUM(H13:H18)</f>
        <v>620762599.79999995</v>
      </c>
      <c r="I19" s="11"/>
      <c r="J19" s="32">
        <f>SUM(J13:J18)</f>
        <v>729042390</v>
      </c>
      <c r="K19" s="11"/>
      <c r="L19" s="32">
        <f>SUM(L13:L18)</f>
        <v>541934975</v>
      </c>
      <c r="N19" s="11"/>
      <c r="O19" s="11"/>
      <c r="P19" s="11"/>
      <c r="R19" s="11"/>
      <c r="S19" s="32">
        <f>SUM(S13:S18)</f>
        <v>584768244</v>
      </c>
      <c r="U19" s="11"/>
      <c r="V19" s="112">
        <f>SUM(V13:V18)</f>
        <v>420600833</v>
      </c>
      <c r="W19" s="131"/>
      <c r="X19" s="102"/>
      <c r="Y19" s="130">
        <f>SUM(Y13:Y18)</f>
        <v>543126563.01097798</v>
      </c>
      <c r="Z19" s="101"/>
      <c r="AB19" s="11"/>
      <c r="AC19" s="11"/>
      <c r="AD19" s="11"/>
      <c r="AF19" s="11"/>
      <c r="AG19" s="32">
        <f>SUM(AG13:AG18)</f>
        <v>584768244</v>
      </c>
      <c r="AH19" s="11"/>
      <c r="AI19" s="32">
        <f>SUM(AI13:AI18)</f>
        <v>0</v>
      </c>
    </row>
    <row r="20" spans="1:38" ht="16.5" customHeight="1" x14ac:dyDescent="0.25">
      <c r="A20" s="212" t="s">
        <v>36</v>
      </c>
      <c r="B20" s="213"/>
      <c r="C20" s="12">
        <v>0.1</v>
      </c>
      <c r="D20" s="12"/>
      <c r="E20" s="12"/>
      <c r="F20" s="6"/>
      <c r="G20" s="11"/>
      <c r="H20" s="13">
        <f>+H19*$C20</f>
        <v>62076259.979999997</v>
      </c>
      <c r="I20" s="11"/>
      <c r="J20" s="13">
        <f>+J19*$C20</f>
        <v>72904239</v>
      </c>
      <c r="K20" s="11"/>
      <c r="L20" s="13">
        <f>+L19*$C20</f>
        <v>54193497.5</v>
      </c>
      <c r="N20" s="11"/>
      <c r="O20" s="11"/>
      <c r="P20" s="11"/>
      <c r="R20" s="11"/>
      <c r="S20" s="13">
        <f>+S19*$C20</f>
        <v>58476824.400000006</v>
      </c>
      <c r="U20" s="11"/>
      <c r="V20" s="13">
        <f>+V19*$C20</f>
        <v>42060083.300000004</v>
      </c>
      <c r="W20" s="132"/>
      <c r="X20" s="102"/>
      <c r="Y20" s="130">
        <f>+Y19*$C20</f>
        <v>54312656.301097803</v>
      </c>
      <c r="Z20" s="102"/>
      <c r="AB20" s="11"/>
      <c r="AC20" s="11"/>
      <c r="AD20" s="11"/>
      <c r="AF20" s="11"/>
      <c r="AG20" s="13">
        <f>+AG19*$C20</f>
        <v>58476824.400000006</v>
      </c>
      <c r="AH20" s="11"/>
      <c r="AI20" s="13">
        <f>+AI19*$C20</f>
        <v>0</v>
      </c>
    </row>
    <row r="21" spans="1:38" ht="16.5" customHeight="1" x14ac:dyDescent="0.25">
      <c r="A21" s="212" t="s">
        <v>37</v>
      </c>
      <c r="B21" s="213"/>
      <c r="C21" s="12">
        <v>0.19</v>
      </c>
      <c r="D21" s="12"/>
      <c r="E21" s="12"/>
      <c r="F21" s="6"/>
      <c r="G21" s="14"/>
      <c r="H21" s="25">
        <f>H20*$C21</f>
        <v>11794489.396199999</v>
      </c>
      <c r="I21" s="14"/>
      <c r="J21" s="25">
        <f>J20*$C21</f>
        <v>13851805.41</v>
      </c>
      <c r="K21" s="14"/>
      <c r="L21" s="25">
        <f>L20*$C21</f>
        <v>10296764.525</v>
      </c>
      <c r="N21" s="14"/>
      <c r="O21" s="14"/>
      <c r="P21" s="14"/>
      <c r="R21" s="14"/>
      <c r="S21" s="25">
        <f>S20*$C21</f>
        <v>11110596.636000002</v>
      </c>
      <c r="U21" s="14"/>
      <c r="V21" s="25">
        <f>V20*$C21</f>
        <v>7991415.8270000005</v>
      </c>
      <c r="W21" s="132"/>
      <c r="X21" s="102"/>
      <c r="Y21" s="136">
        <f>Y20*C21</f>
        <v>10319404.697208583</v>
      </c>
      <c r="Z21" s="102"/>
      <c r="AB21" s="14"/>
      <c r="AC21" s="14"/>
      <c r="AD21" s="14"/>
      <c r="AF21" s="14"/>
      <c r="AG21" s="25">
        <f>AG20*$C21</f>
        <v>11110596.636000002</v>
      </c>
      <c r="AH21" s="14"/>
      <c r="AI21" s="25">
        <f>AI20*$C21</f>
        <v>0</v>
      </c>
    </row>
    <row r="22" spans="1:38" ht="29.25" customHeight="1" thickBot="1" x14ac:dyDescent="0.3">
      <c r="A22" s="240" t="s">
        <v>38</v>
      </c>
      <c r="B22" s="241"/>
      <c r="C22" s="241"/>
      <c r="D22" s="241"/>
      <c r="E22" s="213"/>
      <c r="F22" s="6"/>
      <c r="G22" s="21"/>
      <c r="H22" s="26">
        <f>SUM(H19:H21)</f>
        <v>694633349.17619991</v>
      </c>
      <c r="I22" s="21"/>
      <c r="J22" s="26">
        <f>SUM(J19:J21)</f>
        <v>815798434.40999997</v>
      </c>
      <c r="K22" s="21"/>
      <c r="L22" s="26">
        <f>SUM(L19:L21)</f>
        <v>606425237.02499998</v>
      </c>
      <c r="N22" s="21"/>
      <c r="O22" s="21"/>
      <c r="P22" s="21"/>
      <c r="R22" s="21"/>
      <c r="S22" s="26">
        <f>SUM(S19:S21)</f>
        <v>654355665.03600001</v>
      </c>
      <c r="U22" s="21"/>
      <c r="V22" s="26">
        <f>SUM(V19:V21)</f>
        <v>470652332.12700003</v>
      </c>
      <c r="W22" s="289" t="s">
        <v>9</v>
      </c>
      <c r="X22" s="290"/>
      <c r="Y22" s="137">
        <f>SUM(Y19:Y21)</f>
        <v>607758624.00928426</v>
      </c>
      <c r="Z22" s="100"/>
      <c r="AB22" s="21"/>
      <c r="AC22" s="21"/>
      <c r="AD22" s="21"/>
      <c r="AF22" s="21"/>
      <c r="AG22" s="26">
        <f>SUM(AG19:AG21)</f>
        <v>654355665.03600001</v>
      </c>
      <c r="AH22" s="21"/>
      <c r="AI22" s="26">
        <f>SUM(AI19:AI21)</f>
        <v>0</v>
      </c>
    </row>
    <row r="23" spans="1:38" ht="11.45" customHeight="1" thickBot="1" x14ac:dyDescent="0.35">
      <c r="A23" s="242" t="s">
        <v>39</v>
      </c>
      <c r="B23" s="243"/>
      <c r="C23" s="243"/>
      <c r="D23" s="243"/>
      <c r="E23" s="243"/>
      <c r="F23" s="1"/>
      <c r="G23" s="208" t="s">
        <v>12</v>
      </c>
      <c r="H23" s="211" t="s">
        <v>13</v>
      </c>
      <c r="I23" s="208" t="s">
        <v>12</v>
      </c>
      <c r="J23" s="211" t="s">
        <v>13</v>
      </c>
      <c r="K23" s="208" t="s">
        <v>12</v>
      </c>
      <c r="L23" s="211" t="s">
        <v>13</v>
      </c>
      <c r="N23" s="268" t="s">
        <v>12</v>
      </c>
      <c r="O23" s="268" t="s">
        <v>12</v>
      </c>
      <c r="P23" s="268" t="s">
        <v>12</v>
      </c>
      <c r="R23" s="208" t="s">
        <v>12</v>
      </c>
      <c r="S23" s="211" t="s">
        <v>13</v>
      </c>
      <c r="U23" s="208" t="s">
        <v>12</v>
      </c>
      <c r="V23" s="261" t="s">
        <v>13</v>
      </c>
      <c r="W23" s="107" t="s">
        <v>14</v>
      </c>
      <c r="X23" s="108" t="s">
        <v>15</v>
      </c>
      <c r="Y23" s="126"/>
      <c r="Z23" s="100"/>
      <c r="AB23" s="208" t="s">
        <v>12</v>
      </c>
      <c r="AC23" s="208" t="s">
        <v>12</v>
      </c>
      <c r="AD23" s="208" t="s">
        <v>12</v>
      </c>
      <c r="AF23" s="208" t="s">
        <v>12</v>
      </c>
      <c r="AG23" s="211" t="s">
        <v>13</v>
      </c>
      <c r="AH23" s="280" t="s">
        <v>12</v>
      </c>
      <c r="AI23" s="280" t="s">
        <v>17</v>
      </c>
    </row>
    <row r="24" spans="1:38" ht="13.15" customHeight="1" thickBot="1" x14ac:dyDescent="0.35">
      <c r="A24" s="244"/>
      <c r="B24" s="245"/>
      <c r="C24" s="245"/>
      <c r="D24" s="245"/>
      <c r="E24" s="245"/>
      <c r="F24" s="1"/>
      <c r="G24" s="209"/>
      <c r="H24" s="209"/>
      <c r="I24" s="209"/>
      <c r="J24" s="209"/>
      <c r="K24" s="209"/>
      <c r="L24" s="209"/>
      <c r="N24" s="269"/>
      <c r="O24" s="269"/>
      <c r="P24" s="269"/>
      <c r="R24" s="209"/>
      <c r="S24" s="209"/>
      <c r="U24" s="211"/>
      <c r="V24" s="262"/>
      <c r="W24" s="109">
        <v>9.5399999999999999E-2</v>
      </c>
      <c r="X24" s="110">
        <v>0.23</v>
      </c>
      <c r="Y24" s="127"/>
      <c r="Z24" s="98"/>
      <c r="AB24" s="209"/>
      <c r="AC24" s="209"/>
      <c r="AD24" s="209"/>
      <c r="AF24" s="209"/>
      <c r="AG24" s="209"/>
      <c r="AH24" s="281"/>
      <c r="AI24" s="281"/>
    </row>
    <row r="25" spans="1:38" ht="16.5" customHeight="1" thickBot="1" x14ac:dyDescent="0.35">
      <c r="A25" s="223" t="s">
        <v>18</v>
      </c>
      <c r="B25" s="225" t="s">
        <v>40</v>
      </c>
      <c r="C25" s="225" t="s">
        <v>41</v>
      </c>
      <c r="D25" s="214" t="s">
        <v>21</v>
      </c>
      <c r="E25" s="227" t="s">
        <v>42</v>
      </c>
      <c r="F25" s="1"/>
      <c r="G25" s="209"/>
      <c r="H25" s="209"/>
      <c r="I25" s="209"/>
      <c r="J25" s="209"/>
      <c r="K25" s="209"/>
      <c r="L25" s="209"/>
      <c r="N25" s="269"/>
      <c r="O25" s="269"/>
      <c r="P25" s="269"/>
      <c r="R25" s="209"/>
      <c r="S25" s="209"/>
      <c r="U25" s="211"/>
      <c r="V25" s="262"/>
      <c r="W25" s="272" t="s">
        <v>23</v>
      </c>
      <c r="X25" s="273"/>
      <c r="Y25" s="287" t="s">
        <v>24</v>
      </c>
      <c r="Z25" s="98"/>
      <c r="AB25" s="209"/>
      <c r="AC25" s="209"/>
      <c r="AD25" s="209"/>
      <c r="AF25" s="209"/>
      <c r="AG25" s="209"/>
      <c r="AH25" s="281"/>
      <c r="AI25" s="281"/>
    </row>
    <row r="26" spans="1:38" ht="28.5" customHeight="1" thickBot="1" x14ac:dyDescent="0.35">
      <c r="A26" s="224"/>
      <c r="B26" s="226"/>
      <c r="C26" s="226"/>
      <c r="D26" s="215"/>
      <c r="E26" s="228"/>
      <c r="F26" s="1"/>
      <c r="G26" s="210"/>
      <c r="H26" s="210"/>
      <c r="I26" s="210"/>
      <c r="J26" s="210"/>
      <c r="K26" s="210"/>
      <c r="L26" s="210"/>
      <c r="N26" s="269"/>
      <c r="O26" s="269"/>
      <c r="P26" s="269"/>
      <c r="R26" s="210"/>
      <c r="S26" s="210"/>
      <c r="U26" s="260"/>
      <c r="V26" s="263"/>
      <c r="W26" s="274"/>
      <c r="X26" s="275"/>
      <c r="Y26" s="288"/>
      <c r="Z26" s="98"/>
      <c r="AB26" s="210"/>
      <c r="AC26" s="210"/>
      <c r="AD26" s="210"/>
      <c r="AF26" s="210"/>
      <c r="AG26" s="210"/>
      <c r="AH26" s="282"/>
      <c r="AI26" s="282"/>
    </row>
    <row r="27" spans="1:38" ht="16.5" customHeight="1" thickBot="1" x14ac:dyDescent="0.3">
      <c r="A27" s="3">
        <v>1</v>
      </c>
      <c r="B27" s="4" t="s">
        <v>27</v>
      </c>
      <c r="C27" s="78">
        <v>1</v>
      </c>
      <c r="D27" s="78"/>
      <c r="E27" s="3" t="s">
        <v>28</v>
      </c>
      <c r="F27" s="6"/>
      <c r="G27" s="151">
        <v>4240446</v>
      </c>
      <c r="H27" s="152">
        <f>G27*$C27</f>
        <v>4240446</v>
      </c>
      <c r="I27" s="151">
        <v>7203853</v>
      </c>
      <c r="J27" s="152">
        <f>I27*$C27</f>
        <v>7203853</v>
      </c>
      <c r="K27" s="151">
        <f t="shared" ref="K27:K32" si="24">K13</f>
        <v>3898995</v>
      </c>
      <c r="L27" s="152">
        <f>K27*$C27</f>
        <v>3898995</v>
      </c>
      <c r="N27" s="154">
        <f t="shared" ref="N27:N32" si="25">+MIN(G27,I27,K27)</f>
        <v>3898995</v>
      </c>
      <c r="O27" s="154">
        <f t="shared" ref="O27:O32" si="26">+ROUND(AVERAGE(G27,I27,K27),0)</f>
        <v>5114431</v>
      </c>
      <c r="P27" s="154">
        <f t="shared" ref="P27:P32" si="27">+ROUND(AVERAGE(N27:O27),0)</f>
        <v>4506713</v>
      </c>
      <c r="R27" s="93">
        <f t="shared" ref="R27:R32" si="28">+IF($R$5=1,N27,IF($R$5=2,O27,IF($R$5=3,P27,0)))</f>
        <v>4506713</v>
      </c>
      <c r="S27" s="155">
        <f>R27*$C27</f>
        <v>4506713</v>
      </c>
      <c r="U27" s="93">
        <v>2873159</v>
      </c>
      <c r="V27" s="103">
        <f>U27*$C27</f>
        <v>2873159</v>
      </c>
      <c r="W27" s="119">
        <f>(Z27*W24)+Z27</f>
        <v>3018054.8432</v>
      </c>
      <c r="X27" s="120">
        <f>(W27*X24)+W27</f>
        <v>3712207.457136</v>
      </c>
      <c r="Y27" s="133">
        <f t="shared" ref="Y27:Y32" si="29">X27*C27</f>
        <v>3712207.457136</v>
      </c>
      <c r="Z27" s="113">
        <v>2755208</v>
      </c>
      <c r="AB27" s="93">
        <f t="shared" ref="AB27:AB32" si="30">+MIN(R27,X27)</f>
        <v>3712207.457136</v>
      </c>
      <c r="AC27" s="93">
        <f>+ROUND(AVERAGE(R27,X27),0)</f>
        <v>4109460</v>
      </c>
      <c r="AD27" s="93">
        <f t="shared" ref="AD27:AD32" si="31">+ROUND(AVERAGE(AB27:AC27),0)</f>
        <v>3910834</v>
      </c>
      <c r="AF27" s="93">
        <f t="shared" ref="AF27:AF32" si="32">R27</f>
        <v>4506713</v>
      </c>
      <c r="AG27" s="155">
        <f>AF27*$C27</f>
        <v>4506713</v>
      </c>
      <c r="AH27" s="93">
        <f t="shared" ref="AH27:AH32" si="33">+AF27</f>
        <v>4506713</v>
      </c>
      <c r="AI27" s="5">
        <f>+AH27*D27</f>
        <v>0</v>
      </c>
      <c r="AJ27" s="50">
        <f t="shared" ref="AJ27:AJ32" si="34">+AF27/U27-1</f>
        <v>0.56855676974368641</v>
      </c>
      <c r="AK27" s="50"/>
    </row>
    <row r="28" spans="1:38" ht="16.5" customHeight="1" thickBot="1" x14ac:dyDescent="0.3">
      <c r="A28" s="7">
        <v>2</v>
      </c>
      <c r="B28" s="8" t="s">
        <v>30</v>
      </c>
      <c r="C28" s="77">
        <v>7</v>
      </c>
      <c r="D28" s="77"/>
      <c r="E28" s="7" t="s">
        <v>28</v>
      </c>
      <c r="F28" s="6"/>
      <c r="G28" s="151">
        <v>3417421</v>
      </c>
      <c r="H28" s="152">
        <f t="shared" ref="H28:J31" si="35">G28*$C28</f>
        <v>23921947</v>
      </c>
      <c r="I28" s="151">
        <v>2927010</v>
      </c>
      <c r="J28" s="152">
        <f t="shared" si="35"/>
        <v>20489070</v>
      </c>
      <c r="K28" s="151">
        <f t="shared" si="24"/>
        <v>2950000</v>
      </c>
      <c r="L28" s="152">
        <f t="shared" ref="L28" si="36">K28*$C28</f>
        <v>20650000</v>
      </c>
      <c r="N28" s="154">
        <f>+MIN(G28,I28,K28)</f>
        <v>2927010</v>
      </c>
      <c r="O28" s="154">
        <f t="shared" si="26"/>
        <v>3098144</v>
      </c>
      <c r="P28" s="154">
        <f t="shared" si="27"/>
        <v>3012577</v>
      </c>
      <c r="R28" s="93">
        <f t="shared" si="28"/>
        <v>3012577</v>
      </c>
      <c r="S28" s="155">
        <f t="shared" ref="S28" si="37">R28*$C28</f>
        <v>21088039</v>
      </c>
      <c r="U28" s="93">
        <v>2315490</v>
      </c>
      <c r="V28" s="103">
        <f>U28*$C28</f>
        <v>16208430</v>
      </c>
      <c r="W28" s="121">
        <f>(Z28*W24)+Z28</f>
        <v>2432261.2127999999</v>
      </c>
      <c r="X28" s="122">
        <f>(W28*X24)+W28</f>
        <v>2991681.2917439998</v>
      </c>
      <c r="Y28" s="133">
        <f t="shared" si="29"/>
        <v>20941769.042207997</v>
      </c>
      <c r="Z28" s="113">
        <v>2220432</v>
      </c>
      <c r="AB28" s="93">
        <f t="shared" si="30"/>
        <v>2991681.2917439998</v>
      </c>
      <c r="AC28" s="93">
        <f t="shared" ref="AC28:AC31" si="38">+ROUND(AVERAGE(R28,X28),0)</f>
        <v>3002129</v>
      </c>
      <c r="AD28" s="93">
        <f t="shared" si="31"/>
        <v>2996905</v>
      </c>
      <c r="AF28" s="93">
        <f t="shared" si="32"/>
        <v>3012577</v>
      </c>
      <c r="AG28" s="155">
        <f t="shared" ref="AG28:AG31" si="39">AF28*$C28</f>
        <v>21088039</v>
      </c>
      <c r="AH28" s="93">
        <f t="shared" si="33"/>
        <v>3012577</v>
      </c>
      <c r="AI28" s="5">
        <f>+AH28*D28</f>
        <v>0</v>
      </c>
      <c r="AJ28" s="50">
        <f t="shared" si="34"/>
        <v>0.30105377263559774</v>
      </c>
      <c r="AK28" s="50"/>
    </row>
    <row r="29" spans="1:38" ht="16.5" customHeight="1" thickBot="1" x14ac:dyDescent="0.3">
      <c r="A29" s="7">
        <v>3</v>
      </c>
      <c r="B29" s="8" t="s">
        <v>31</v>
      </c>
      <c r="C29" s="79">
        <v>0</v>
      </c>
      <c r="D29" s="79"/>
      <c r="E29" s="7" t="s">
        <v>28</v>
      </c>
      <c r="F29" s="6"/>
      <c r="G29" s="151">
        <v>2031208.2</v>
      </c>
      <c r="H29" s="152">
        <f t="shared" si="35"/>
        <v>0</v>
      </c>
      <c r="I29" s="151">
        <v>1860446</v>
      </c>
      <c r="J29" s="152">
        <f t="shared" si="35"/>
        <v>0</v>
      </c>
      <c r="K29" s="151">
        <f t="shared" si="24"/>
        <v>1870000</v>
      </c>
      <c r="L29" s="152">
        <f t="shared" ref="L29" si="40">K29*$C29</f>
        <v>0</v>
      </c>
      <c r="N29" s="154">
        <f t="shared" si="25"/>
        <v>1860446</v>
      </c>
      <c r="O29" s="154">
        <f t="shared" si="26"/>
        <v>1920551</v>
      </c>
      <c r="P29" s="154">
        <f t="shared" si="27"/>
        <v>1890499</v>
      </c>
      <c r="R29" s="93">
        <f t="shared" si="28"/>
        <v>1890499</v>
      </c>
      <c r="S29" s="155">
        <f t="shared" ref="S29" si="41">R29*$C29</f>
        <v>0</v>
      </c>
      <c r="U29" s="93">
        <v>1376249</v>
      </c>
      <c r="V29" s="103">
        <f t="shared" ref="V29" si="42">U29*$C29</f>
        <v>0</v>
      </c>
      <c r="W29" s="121">
        <f>(Z29*W24)+Z29</f>
        <v>1445655.2453999999</v>
      </c>
      <c r="X29" s="122">
        <f>(W29*X24)+W29</f>
        <v>1778155.9518419998</v>
      </c>
      <c r="Y29" s="133">
        <f t="shared" si="29"/>
        <v>0</v>
      </c>
      <c r="Z29" s="113">
        <v>1319751</v>
      </c>
      <c r="AB29" s="93">
        <f t="shared" si="30"/>
        <v>1778155.9518419998</v>
      </c>
      <c r="AC29" s="93">
        <f t="shared" si="38"/>
        <v>1834327</v>
      </c>
      <c r="AD29" s="93">
        <f t="shared" si="31"/>
        <v>1806241</v>
      </c>
      <c r="AF29" s="93">
        <f t="shared" si="32"/>
        <v>1890499</v>
      </c>
      <c r="AG29" s="155">
        <f>AF29*$C29</f>
        <v>0</v>
      </c>
      <c r="AH29" s="93">
        <f t="shared" si="33"/>
        <v>1890499</v>
      </c>
      <c r="AI29" s="5">
        <f>+AH29*D29</f>
        <v>0</v>
      </c>
      <c r="AJ29" s="50">
        <f t="shared" si="34"/>
        <v>0.37366058031649807</v>
      </c>
      <c r="AK29" s="50"/>
    </row>
    <row r="30" spans="1:38" ht="24.75" thickBot="1" x14ac:dyDescent="0.3">
      <c r="A30" s="7">
        <v>4</v>
      </c>
      <c r="B30" s="8" t="s">
        <v>32</v>
      </c>
      <c r="C30" s="79">
        <v>1</v>
      </c>
      <c r="D30" s="79"/>
      <c r="E30" s="7" t="s">
        <v>28</v>
      </c>
      <c r="F30" s="6"/>
      <c r="G30" s="151">
        <v>3421838</v>
      </c>
      <c r="H30" s="152">
        <f t="shared" si="35"/>
        <v>3421838</v>
      </c>
      <c r="I30" s="151">
        <v>2927010</v>
      </c>
      <c r="J30" s="152">
        <f t="shared" si="35"/>
        <v>2927010</v>
      </c>
      <c r="K30" s="151">
        <f t="shared" si="24"/>
        <v>2950000</v>
      </c>
      <c r="L30" s="152">
        <f t="shared" ref="L30" si="43">K30*$C30</f>
        <v>2950000</v>
      </c>
      <c r="N30" s="154">
        <f t="shared" si="25"/>
        <v>2927010</v>
      </c>
      <c r="O30" s="154">
        <f t="shared" si="26"/>
        <v>3099616</v>
      </c>
      <c r="P30" s="154">
        <f t="shared" si="27"/>
        <v>3013313</v>
      </c>
      <c r="R30" s="93">
        <f t="shared" si="28"/>
        <v>3013313</v>
      </c>
      <c r="S30" s="155">
        <f t="shared" ref="S30" si="44">R30*$C30</f>
        <v>3013313</v>
      </c>
      <c r="U30" s="93">
        <v>2318485</v>
      </c>
      <c r="V30" s="103">
        <f t="shared" ref="V30" si="45">U30*$C30</f>
        <v>2318485</v>
      </c>
      <c r="W30" s="121">
        <f>(Z30*W24)+Z30</f>
        <v>2435408.2969999998</v>
      </c>
      <c r="X30" s="122">
        <f>(W30*X24)+W30</f>
        <v>2995552.2053099996</v>
      </c>
      <c r="Y30" s="133">
        <f t="shared" si="29"/>
        <v>2995552.2053099996</v>
      </c>
      <c r="Z30" s="113">
        <v>2223305</v>
      </c>
      <c r="AB30" s="93">
        <f t="shared" si="30"/>
        <v>2995552.2053099996</v>
      </c>
      <c r="AC30" s="93">
        <f t="shared" si="38"/>
        <v>3004433</v>
      </c>
      <c r="AD30" s="93">
        <f t="shared" si="31"/>
        <v>2999993</v>
      </c>
      <c r="AF30" s="93">
        <f t="shared" si="32"/>
        <v>3013313</v>
      </c>
      <c r="AG30" s="155">
        <f t="shared" si="39"/>
        <v>3013313</v>
      </c>
      <c r="AH30" s="93">
        <f t="shared" si="33"/>
        <v>3013313</v>
      </c>
      <c r="AI30" s="5">
        <f>+AH30*D30</f>
        <v>0</v>
      </c>
      <c r="AJ30" s="50">
        <f t="shared" si="34"/>
        <v>0.29969053066981233</v>
      </c>
      <c r="AK30" s="50"/>
    </row>
    <row r="31" spans="1:38" ht="24.75" thickBot="1" x14ac:dyDescent="0.3">
      <c r="A31" s="7">
        <v>5</v>
      </c>
      <c r="B31" s="8" t="s">
        <v>33</v>
      </c>
      <c r="C31" s="79">
        <v>4</v>
      </c>
      <c r="D31" s="79"/>
      <c r="E31" s="7" t="s">
        <v>28</v>
      </c>
      <c r="F31" s="6"/>
      <c r="G31" s="151">
        <v>3492757.8</v>
      </c>
      <c r="H31" s="152">
        <f t="shared" si="35"/>
        <v>13971031.199999999</v>
      </c>
      <c r="I31" s="151">
        <v>7295725</v>
      </c>
      <c r="J31" s="152">
        <f t="shared" si="35"/>
        <v>29182900</v>
      </c>
      <c r="K31" s="151">
        <f t="shared" si="24"/>
        <v>3050000</v>
      </c>
      <c r="L31" s="152">
        <f t="shared" ref="L31" si="46">K31*$C31</f>
        <v>12200000</v>
      </c>
      <c r="N31" s="154">
        <f t="shared" si="25"/>
        <v>3050000</v>
      </c>
      <c r="O31" s="154">
        <f t="shared" si="26"/>
        <v>4612828</v>
      </c>
      <c r="P31" s="154">
        <f t="shared" si="27"/>
        <v>3831414</v>
      </c>
      <c r="R31" s="93">
        <f t="shared" si="28"/>
        <v>3831414</v>
      </c>
      <c r="S31" s="155">
        <f t="shared" ref="S31" si="47">R31*$C31</f>
        <v>15325656</v>
      </c>
      <c r="U31" s="93">
        <v>2366542</v>
      </c>
      <c r="V31" s="103">
        <f t="shared" ref="V31" si="48">U31*$C31</f>
        <v>9466168</v>
      </c>
      <c r="W31" s="121">
        <f>(Z31*W24)+Z31</f>
        <v>2485888.7105999999</v>
      </c>
      <c r="X31" s="122">
        <f>(W31*X24)+W31</f>
        <v>3057643.1140379999</v>
      </c>
      <c r="Y31" s="133">
        <f t="shared" si="29"/>
        <v>12230572.456152</v>
      </c>
      <c r="Z31" s="113">
        <v>2269389</v>
      </c>
      <c r="AB31" s="93">
        <f t="shared" si="30"/>
        <v>3057643.1140379999</v>
      </c>
      <c r="AC31" s="93">
        <f t="shared" si="38"/>
        <v>3444529</v>
      </c>
      <c r="AD31" s="93">
        <f t="shared" si="31"/>
        <v>3251086</v>
      </c>
      <c r="AF31" s="93">
        <f t="shared" si="32"/>
        <v>3831414</v>
      </c>
      <c r="AG31" s="155">
        <f t="shared" si="39"/>
        <v>15325656</v>
      </c>
      <c r="AH31" s="93">
        <f t="shared" si="33"/>
        <v>3831414</v>
      </c>
      <c r="AI31" s="5">
        <f>+AH31*D31</f>
        <v>0</v>
      </c>
      <c r="AJ31" s="50">
        <f t="shared" si="34"/>
        <v>0.61899260608939111</v>
      </c>
      <c r="AK31" s="50"/>
    </row>
    <row r="32" spans="1:38" ht="36.75" thickBot="1" x14ac:dyDescent="0.3">
      <c r="A32" s="7">
        <v>6</v>
      </c>
      <c r="B32" s="8" t="s">
        <v>43</v>
      </c>
      <c r="C32" s="79">
        <v>1</v>
      </c>
      <c r="D32" s="79"/>
      <c r="E32" s="9">
        <f>+E18</f>
        <v>6</v>
      </c>
      <c r="F32" s="6"/>
      <c r="G32" s="151">
        <v>181146</v>
      </c>
      <c r="H32" s="152">
        <f>G32*$C32*$E32</f>
        <v>1086876</v>
      </c>
      <c r="I32" s="151">
        <v>401622</v>
      </c>
      <c r="J32" s="152">
        <f>I32*$C32*$E32</f>
        <v>2409732</v>
      </c>
      <c r="K32" s="151">
        <f t="shared" si="24"/>
        <v>180000</v>
      </c>
      <c r="L32" s="152">
        <f>K32*$C32*$E32</f>
        <v>1080000</v>
      </c>
      <c r="N32" s="154">
        <f t="shared" si="25"/>
        <v>180000</v>
      </c>
      <c r="O32" s="154">
        <f t="shared" si="26"/>
        <v>254256</v>
      </c>
      <c r="P32" s="154">
        <f t="shared" si="27"/>
        <v>217128</v>
      </c>
      <c r="R32" s="93">
        <f t="shared" si="28"/>
        <v>217128</v>
      </c>
      <c r="S32" s="155">
        <f>R32*$C32*$E32</f>
        <v>1302768</v>
      </c>
      <c r="U32" s="93">
        <v>122733</v>
      </c>
      <c r="V32" s="103">
        <f>U32*$C32*$E32</f>
        <v>736398</v>
      </c>
      <c r="W32" s="123">
        <f>(Z32*W24)+Z32</f>
        <v>128924.19839999999</v>
      </c>
      <c r="X32" s="124">
        <f>(W32*X24)+W32</f>
        <v>158576.76403200001</v>
      </c>
      <c r="Y32" s="133">
        <f t="shared" si="29"/>
        <v>158576.76403200001</v>
      </c>
      <c r="Z32" s="113">
        <v>117696</v>
      </c>
      <c r="AB32" s="93">
        <f t="shared" si="30"/>
        <v>158576.76403200001</v>
      </c>
      <c r="AC32" s="93">
        <f>+ROUND(AVERAGE(R32,X32),0)</f>
        <v>187852</v>
      </c>
      <c r="AD32" s="93">
        <f t="shared" si="31"/>
        <v>173214</v>
      </c>
      <c r="AF32" s="93">
        <f t="shared" si="32"/>
        <v>217128</v>
      </c>
      <c r="AG32" s="155">
        <f>AF32*$C32*$E32</f>
        <v>1302768</v>
      </c>
      <c r="AH32" s="93">
        <f t="shared" si="33"/>
        <v>217128</v>
      </c>
      <c r="AI32" s="5">
        <f>+AH32*D32*E32</f>
        <v>0</v>
      </c>
      <c r="AJ32" s="50">
        <f t="shared" si="34"/>
        <v>0.76910855271198453</v>
      </c>
      <c r="AK32" s="50"/>
    </row>
    <row r="33" spans="1:35" ht="16.5" customHeight="1" x14ac:dyDescent="0.25">
      <c r="A33" s="212" t="s">
        <v>35</v>
      </c>
      <c r="B33" s="213"/>
      <c r="C33" s="16">
        <f>SUM(C27:C32)</f>
        <v>14</v>
      </c>
      <c r="D33" s="16"/>
      <c r="E33" s="16"/>
      <c r="F33" s="6"/>
      <c r="G33" s="17"/>
      <c r="H33" s="32">
        <f>SUM(H27:H32)</f>
        <v>46642138.200000003</v>
      </c>
      <c r="I33" s="17"/>
      <c r="J33" s="32">
        <f>SUM(J27:J32)</f>
        <v>62212565</v>
      </c>
      <c r="K33" s="17"/>
      <c r="L33" s="32">
        <f>SUM(L27:L32)</f>
        <v>40778995</v>
      </c>
      <c r="N33" s="17">
        <f t="shared" ref="N33" si="49">SUM(N13:N32)</f>
        <v>29686922</v>
      </c>
      <c r="O33" s="17">
        <f>SUM(O13:O32)</f>
        <v>36199652</v>
      </c>
      <c r="P33" s="17">
        <f>SUM(P13:P32)</f>
        <v>32943288</v>
      </c>
      <c r="R33" s="17">
        <f>SUM(R13:R32)</f>
        <v>32943288</v>
      </c>
      <c r="S33" s="32">
        <f>SUM(S27:S32)</f>
        <v>45236489</v>
      </c>
      <c r="U33" s="17"/>
      <c r="V33" s="112">
        <f>SUM(V27:V32)</f>
        <v>31602640</v>
      </c>
      <c r="W33" s="286"/>
      <c r="X33" s="286"/>
      <c r="Y33" s="130">
        <f>SUM(Y27:Y32)</f>
        <v>40038677.924837999</v>
      </c>
      <c r="Z33" s="101"/>
      <c r="AB33" s="17">
        <f t="shared" ref="AB33:AD33" si="50">SUM(AB13:AB32)</f>
        <v>29327178.794267997</v>
      </c>
      <c r="AC33" s="17">
        <f t="shared" si="50"/>
        <v>31135233</v>
      </c>
      <c r="AD33" s="17">
        <f t="shared" si="50"/>
        <v>30231205</v>
      </c>
      <c r="AF33" s="17"/>
      <c r="AG33" s="32">
        <f>SUM(AG27:AG32)</f>
        <v>45236489</v>
      </c>
      <c r="AH33" s="17"/>
      <c r="AI33" s="32">
        <f>SUM(AI27:AI32)</f>
        <v>0</v>
      </c>
    </row>
    <row r="34" spans="1:35" ht="16.5" customHeight="1" thickBot="1" x14ac:dyDescent="0.3">
      <c r="A34" s="212" t="s">
        <v>36</v>
      </c>
      <c r="B34" s="213"/>
      <c r="C34" s="18">
        <v>0.1</v>
      </c>
      <c r="D34" s="18"/>
      <c r="E34" s="18"/>
      <c r="F34" s="6"/>
      <c r="G34" s="17"/>
      <c r="H34" s="13">
        <f>+H33*$C34</f>
        <v>4664213.82</v>
      </c>
      <c r="I34" s="17"/>
      <c r="J34" s="13">
        <f>+J33*$C34</f>
        <v>6221256.5</v>
      </c>
      <c r="K34" s="17"/>
      <c r="L34" s="13">
        <f>+L33*$C34</f>
        <v>4077899.5</v>
      </c>
      <c r="N34" s="17"/>
      <c r="O34" s="17"/>
      <c r="P34" s="17"/>
      <c r="R34" s="17"/>
      <c r="S34" s="13">
        <f>+S33*$C34</f>
        <v>4523648.9000000004</v>
      </c>
      <c r="U34" s="17"/>
      <c r="V34" s="134">
        <f>+V33*$C34</f>
        <v>3160264</v>
      </c>
      <c r="W34" s="286"/>
      <c r="X34" s="286"/>
      <c r="Y34" s="130">
        <f>+Y33*$C34</f>
        <v>4003867.7924838001</v>
      </c>
      <c r="Z34" s="102"/>
      <c r="AB34" s="17"/>
      <c r="AC34" s="17"/>
      <c r="AD34" s="17"/>
      <c r="AF34" s="17"/>
      <c r="AG34" s="13">
        <f>+AG33*$C34</f>
        <v>4523648.9000000004</v>
      </c>
      <c r="AH34" s="17"/>
      <c r="AI34" s="13">
        <f>+AI33*$C34</f>
        <v>0</v>
      </c>
    </row>
    <row r="35" spans="1:35" ht="16.5" customHeight="1" thickBot="1" x14ac:dyDescent="0.35">
      <c r="A35" s="216" t="s">
        <v>44</v>
      </c>
      <c r="B35" s="217"/>
      <c r="C35" s="217"/>
      <c r="D35" s="217"/>
      <c r="E35" s="218"/>
      <c r="F35" s="6"/>
      <c r="G35" s="1"/>
      <c r="H35" s="15">
        <f>SUM(H33:H34)</f>
        <v>51306352.020000003</v>
      </c>
      <c r="I35" s="1"/>
      <c r="J35" s="15">
        <f>SUM(J33:J34)</f>
        <v>68433821.5</v>
      </c>
      <c r="K35" s="1"/>
      <c r="L35" s="15">
        <f>SUM(L33:L34)</f>
        <v>44856894.5</v>
      </c>
      <c r="N35" s="1"/>
      <c r="O35" s="1"/>
      <c r="P35" s="1"/>
      <c r="R35" s="1"/>
      <c r="S35" s="15">
        <f>SUM(S33:S34)</f>
        <v>49760137.899999999</v>
      </c>
      <c r="U35" s="1"/>
      <c r="V35" s="135">
        <f>SUM(V33:V34)</f>
        <v>34762904</v>
      </c>
      <c r="W35" s="286"/>
      <c r="X35" s="286"/>
      <c r="Y35" s="138">
        <f>SUM(Y33:Y34)</f>
        <v>44042545.717321798</v>
      </c>
      <c r="Z35" s="100"/>
      <c r="AA35" s="100"/>
      <c r="AB35" s="1"/>
      <c r="AC35" s="1"/>
      <c r="AD35" s="1"/>
      <c r="AF35" s="1"/>
      <c r="AG35" s="15">
        <f>SUM(AG33:AG34)</f>
        <v>49760137.899999999</v>
      </c>
      <c r="AH35" s="1"/>
      <c r="AI35" s="15">
        <f>SUM(AI33:AI34)</f>
        <v>0</v>
      </c>
    </row>
    <row r="36" spans="1:35" ht="16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N36" s="6"/>
      <c r="O36" s="6"/>
      <c r="P36" s="6"/>
      <c r="R36" s="6"/>
      <c r="S36" s="6"/>
      <c r="U36" s="6"/>
      <c r="V36" s="6"/>
      <c r="W36" s="100"/>
      <c r="X36" s="100"/>
      <c r="Y36" s="100"/>
      <c r="Z36" s="100"/>
      <c r="AA36" s="100"/>
      <c r="AB36" s="6"/>
      <c r="AC36" s="6"/>
      <c r="AD36" s="6"/>
      <c r="AF36" s="6"/>
      <c r="AG36" s="6"/>
      <c r="AH36" s="6"/>
      <c r="AI36" s="6"/>
    </row>
    <row r="37" spans="1:35" ht="20.25" x14ac:dyDescent="0.3">
      <c r="A37" s="219" t="s">
        <v>13</v>
      </c>
      <c r="B37" s="220"/>
      <c r="C37" s="220"/>
      <c r="D37" s="220"/>
      <c r="E37" s="220"/>
      <c r="F37" s="6"/>
      <c r="G37" s="6"/>
      <c r="H37" s="198">
        <f>+H35+H22</f>
        <v>745939701.19619989</v>
      </c>
      <c r="I37" s="6"/>
      <c r="J37" s="198">
        <f>+J35+J22</f>
        <v>884232255.90999997</v>
      </c>
      <c r="K37" s="6"/>
      <c r="L37" s="198">
        <f>+L35+L22</f>
        <v>651282131.52499998</v>
      </c>
      <c r="N37" s="6"/>
      <c r="O37" s="6"/>
      <c r="P37" s="6"/>
      <c r="R37" s="6"/>
      <c r="S37" s="197">
        <f>+S35+S22</f>
        <v>704115802.93599999</v>
      </c>
      <c r="U37" s="6"/>
      <c r="V37" s="27">
        <f>+V35+V22</f>
        <v>505415236.12700003</v>
      </c>
      <c r="W37" s="100"/>
      <c r="X37" s="100"/>
      <c r="Y37" s="139">
        <f>SUM(Y35,Y22)</f>
        <v>651801169.72660601</v>
      </c>
      <c r="Z37" s="100"/>
      <c r="AA37" s="100"/>
      <c r="AB37" s="6"/>
      <c r="AC37" s="6"/>
      <c r="AD37" s="6"/>
      <c r="AF37" s="6"/>
      <c r="AG37" s="197">
        <f>+AG35+AG22</f>
        <v>704115802.93599999</v>
      </c>
      <c r="AH37" s="6"/>
      <c r="AI37" s="27">
        <f>+AI35+AI22</f>
        <v>0</v>
      </c>
    </row>
    <row r="38" spans="1:35" ht="16.5" x14ac:dyDescent="0.3">
      <c r="A38" s="1"/>
      <c r="B38" s="1"/>
      <c r="C38" s="1"/>
      <c r="D38" s="1"/>
      <c r="E38" s="1"/>
      <c r="F38" s="1"/>
      <c r="G38" s="1"/>
      <c r="H38" s="19"/>
      <c r="I38" s="1"/>
      <c r="J38" s="19"/>
      <c r="K38" s="1"/>
      <c r="L38" s="19"/>
      <c r="N38" s="1"/>
      <c r="O38" s="1"/>
      <c r="P38" s="1"/>
      <c r="R38" s="1"/>
      <c r="S38" s="19"/>
      <c r="U38" s="1"/>
      <c r="V38" s="19"/>
      <c r="W38" s="19"/>
      <c r="Z38" s="19"/>
      <c r="AB38" s="1"/>
      <c r="AC38" s="1"/>
      <c r="AD38" s="1"/>
      <c r="AF38" s="1"/>
      <c r="AG38" s="19"/>
      <c r="AH38" s="1"/>
      <c r="AI38" s="19"/>
    </row>
    <row r="39" spans="1:35" ht="16.5" x14ac:dyDescent="0.3">
      <c r="A39" s="1"/>
      <c r="B39" s="1"/>
      <c r="C39" s="1"/>
      <c r="D39" s="1"/>
      <c r="E39" s="1"/>
      <c r="F39" s="1"/>
      <c r="G39" s="1"/>
      <c r="H39" s="23"/>
      <c r="I39" s="1"/>
      <c r="J39" s="23"/>
      <c r="K39" s="1"/>
      <c r="L39" s="23"/>
      <c r="N39" s="1"/>
      <c r="O39" s="1"/>
      <c r="P39" s="1"/>
      <c r="R39" s="1"/>
      <c r="S39" s="23"/>
      <c r="U39" s="1"/>
      <c r="V39" s="23"/>
      <c r="W39" s="23"/>
      <c r="Y39" s="23"/>
      <c r="Z39" s="23"/>
      <c r="AB39" s="1"/>
      <c r="AC39" s="1"/>
      <c r="AD39" s="1"/>
      <c r="AF39" s="1"/>
      <c r="AG39" s="23"/>
      <c r="AH39" s="1"/>
      <c r="AI39" s="23"/>
    </row>
    <row r="40" spans="1:35" ht="18" customHeight="1" x14ac:dyDescent="0.3">
      <c r="A40" s="1"/>
      <c r="B40" s="1"/>
      <c r="C40" s="1"/>
      <c r="D40" s="1"/>
      <c r="E40" s="1"/>
      <c r="F40" s="1"/>
      <c r="G40" s="1"/>
      <c r="H40" s="19"/>
      <c r="I40" s="1"/>
      <c r="J40" s="19"/>
      <c r="K40" s="1"/>
      <c r="L40" s="19"/>
      <c r="N40" s="1"/>
      <c r="O40" s="1"/>
      <c r="P40" s="1"/>
      <c r="R40" s="1"/>
      <c r="S40" s="19"/>
      <c r="U40" s="1"/>
      <c r="V40" s="19"/>
      <c r="W40" s="19"/>
      <c r="X40" s="140" t="s">
        <v>8</v>
      </c>
      <c r="Y40" s="141">
        <v>531434018</v>
      </c>
      <c r="Z40" s="19"/>
      <c r="AA40" s="21">
        <f>Y37-Y40</f>
        <v>120367151.72660601</v>
      </c>
      <c r="AB40" s="1"/>
      <c r="AC40" s="1"/>
      <c r="AD40" s="1"/>
      <c r="AF40" s="1"/>
      <c r="AG40" s="19"/>
      <c r="AH40" s="1"/>
      <c r="AI40" s="19"/>
    </row>
    <row r="41" spans="1:35" ht="16.5" customHeight="1" x14ac:dyDescent="0.3">
      <c r="A41" s="1"/>
      <c r="B41" s="20" t="s">
        <v>45</v>
      </c>
      <c r="C41" s="1"/>
      <c r="D41" s="1"/>
      <c r="E41" s="1"/>
      <c r="F41" s="1"/>
      <c r="G41" s="1"/>
      <c r="H41" s="1"/>
      <c r="I41" s="1"/>
      <c r="J41" s="1"/>
      <c r="K41" s="54"/>
      <c r="L41" s="54"/>
      <c r="N41" s="1"/>
      <c r="O41" s="1"/>
      <c r="P41" s="1"/>
      <c r="R41" s="1"/>
      <c r="S41" s="1"/>
      <c r="U41" s="1"/>
      <c r="V41" s="1"/>
      <c r="W41" s="1"/>
      <c r="X41" s="1"/>
      <c r="Y41" s="1"/>
      <c r="Z41" s="1"/>
      <c r="AB41" s="1"/>
      <c r="AC41" s="1"/>
      <c r="AD41" s="1"/>
      <c r="AF41" s="1"/>
      <c r="AG41" s="1"/>
      <c r="AH41" s="1"/>
      <c r="AI41" s="1"/>
    </row>
    <row r="42" spans="1:35" ht="16.5" customHeight="1" x14ac:dyDescent="0.3">
      <c r="A42" s="1"/>
      <c r="B42" s="1" t="s">
        <v>46</v>
      </c>
      <c r="C42" s="1"/>
      <c r="D42" s="1"/>
      <c r="E42" s="1"/>
      <c r="F42" s="1"/>
      <c r="G42" s="1"/>
      <c r="H42" s="1"/>
      <c r="I42" s="1"/>
      <c r="J42" s="1"/>
      <c r="K42" s="54"/>
      <c r="L42" s="1"/>
      <c r="N42" s="1"/>
      <c r="O42" s="1"/>
      <c r="P42" s="1"/>
      <c r="R42" s="1"/>
      <c r="S42" s="1"/>
      <c r="U42" s="1"/>
      <c r="V42" s="1"/>
      <c r="W42" s="1"/>
      <c r="X42" s="1"/>
      <c r="Y42" s="1"/>
      <c r="Z42" s="1"/>
      <c r="AB42" s="1"/>
      <c r="AC42" s="1"/>
      <c r="AD42" s="1"/>
      <c r="AF42" s="1"/>
      <c r="AG42" s="1"/>
      <c r="AH42" s="1"/>
      <c r="AI42" s="1"/>
    </row>
    <row r="43" spans="1:35" ht="16.5" customHeight="1" x14ac:dyDescent="0.3">
      <c r="A43" s="1"/>
      <c r="B43" s="1" t="s">
        <v>47</v>
      </c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P43" s="1"/>
      <c r="R43" s="1"/>
      <c r="S43" s="1"/>
      <c r="U43" s="1"/>
      <c r="V43" s="1"/>
      <c r="W43" s="1"/>
      <c r="X43" s="1"/>
      <c r="Y43" s="1"/>
      <c r="Z43" s="1"/>
      <c r="AB43" s="1"/>
      <c r="AC43" s="1"/>
      <c r="AD43" s="1"/>
      <c r="AF43" s="1"/>
      <c r="AG43" s="1"/>
      <c r="AH43" s="1"/>
      <c r="AI43" s="1"/>
    </row>
    <row r="44" spans="1:35" ht="16.5" customHeight="1" x14ac:dyDescent="0.3">
      <c r="A44" s="1"/>
      <c r="B44" s="1" t="s">
        <v>48</v>
      </c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P44" s="1"/>
      <c r="R44" s="1"/>
      <c r="S44" s="1"/>
      <c r="U44" s="1"/>
      <c r="V44" s="1"/>
      <c r="W44" s="1"/>
      <c r="X44" s="1"/>
      <c r="Y44" s="1"/>
      <c r="Z44" s="1"/>
      <c r="AB44" s="1"/>
      <c r="AC44" s="1"/>
      <c r="AD44" s="1"/>
      <c r="AF44" s="1"/>
      <c r="AG44" s="1"/>
      <c r="AH44" s="1"/>
      <c r="AI44" s="1"/>
    </row>
    <row r="45" spans="1:35" ht="16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P45" s="1"/>
      <c r="R45" s="1"/>
      <c r="S45" s="1"/>
      <c r="U45" s="1"/>
      <c r="V45" s="1"/>
      <c r="W45" s="1"/>
      <c r="X45" s="1"/>
      <c r="Y45" s="1"/>
      <c r="Z45" s="1"/>
      <c r="AB45" s="1"/>
      <c r="AC45" s="1"/>
      <c r="AD45" s="1"/>
      <c r="AF45" s="1"/>
      <c r="AG45" s="1"/>
      <c r="AH45" s="1"/>
      <c r="AI45" s="1"/>
    </row>
    <row r="46" spans="1:35" ht="16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P46" s="1"/>
      <c r="R46" s="1"/>
      <c r="S46" s="1"/>
      <c r="U46" s="1"/>
      <c r="V46" s="1"/>
      <c r="W46" s="1"/>
      <c r="X46" s="1"/>
      <c r="Y46" s="1"/>
      <c r="Z46" s="1"/>
      <c r="AB46" s="1"/>
      <c r="AC46" s="1"/>
      <c r="AD46" s="1"/>
      <c r="AF46" s="1"/>
      <c r="AG46" s="1"/>
      <c r="AH46" s="1"/>
      <c r="AI46" s="1"/>
    </row>
    <row r="47" spans="1:35" ht="142.5" customHeight="1" x14ac:dyDescent="0.3">
      <c r="A47" s="1"/>
      <c r="B47" s="221"/>
      <c r="C47" s="222"/>
      <c r="D47" s="222"/>
      <c r="E47" s="222"/>
      <c r="F47" s="1"/>
      <c r="G47" s="1"/>
      <c r="H47" s="1"/>
      <c r="I47" s="1"/>
      <c r="J47" s="1"/>
      <c r="K47" s="1"/>
      <c r="L47" s="1"/>
      <c r="N47" s="1"/>
      <c r="O47" s="1"/>
      <c r="P47" s="1"/>
      <c r="R47" s="1"/>
      <c r="S47" s="1"/>
      <c r="U47" s="1"/>
      <c r="V47" s="1"/>
      <c r="W47" s="1"/>
      <c r="X47" s="1"/>
      <c r="Y47" s="1"/>
      <c r="Z47" s="1"/>
      <c r="AB47" s="1"/>
      <c r="AC47" s="1"/>
      <c r="AD47" s="1"/>
      <c r="AF47" s="1"/>
      <c r="AG47" s="1"/>
      <c r="AH47" s="1"/>
      <c r="AI47" s="1"/>
    </row>
    <row r="48" spans="1:35" ht="16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54">
        <f>K18/6</f>
        <v>30000</v>
      </c>
      <c r="K48" s="1"/>
      <c r="L48" s="1"/>
      <c r="N48" s="1"/>
      <c r="O48" s="1"/>
      <c r="P48" s="1"/>
      <c r="R48" s="1"/>
      <c r="S48" s="1"/>
      <c r="U48" s="1"/>
      <c r="V48" s="1"/>
      <c r="W48" s="1"/>
      <c r="X48" s="1"/>
      <c r="Y48" s="1"/>
      <c r="Z48" s="1"/>
      <c r="AB48" s="1"/>
      <c r="AC48" s="1"/>
      <c r="AD48" s="1"/>
      <c r="AF48" s="1"/>
      <c r="AG48" s="1"/>
      <c r="AH48" s="1"/>
      <c r="AI48" s="1"/>
    </row>
    <row r="49" spans="1:35" ht="16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P49" s="1"/>
      <c r="R49" s="1"/>
      <c r="S49" s="1"/>
      <c r="U49" s="1"/>
      <c r="V49" s="1"/>
      <c r="W49" s="1"/>
      <c r="X49" s="1"/>
      <c r="Y49" s="1"/>
      <c r="Z49" s="1"/>
      <c r="AB49" s="1"/>
      <c r="AC49" s="1"/>
      <c r="AD49" s="1"/>
      <c r="AF49" s="1"/>
      <c r="AG49" s="1"/>
      <c r="AH49" s="1"/>
      <c r="AI49" s="1"/>
    </row>
    <row r="50" spans="1:35" ht="16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P50" s="1"/>
      <c r="R50" s="1"/>
      <c r="S50" s="1"/>
      <c r="U50" s="1"/>
      <c r="V50" s="1"/>
      <c r="W50" s="1"/>
      <c r="X50" s="1"/>
      <c r="Y50" s="1"/>
      <c r="Z50" s="1"/>
      <c r="AB50" s="1"/>
      <c r="AC50" s="1"/>
      <c r="AD50" s="1"/>
      <c r="AF50" s="1"/>
      <c r="AG50" s="1"/>
      <c r="AH50" s="1"/>
      <c r="AI50" s="1"/>
    </row>
    <row r="51" spans="1:35" ht="16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P51" s="1"/>
      <c r="R51" s="1"/>
      <c r="S51" s="1"/>
      <c r="U51" s="1"/>
      <c r="V51" s="1"/>
      <c r="W51" s="1"/>
      <c r="X51" s="1"/>
      <c r="Y51" s="1"/>
      <c r="Z51" s="1"/>
      <c r="AB51" s="1"/>
      <c r="AC51" s="1"/>
      <c r="AD51" s="1"/>
      <c r="AF51" s="1"/>
      <c r="AG51" s="1"/>
      <c r="AH51" s="1"/>
      <c r="AI51" s="1"/>
    </row>
    <row r="52" spans="1:35" ht="16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P52" s="1"/>
      <c r="R52" s="1"/>
      <c r="S52" s="1"/>
      <c r="U52" s="1"/>
      <c r="V52" s="1"/>
      <c r="W52" s="1"/>
      <c r="X52" s="1"/>
      <c r="Y52" s="1"/>
      <c r="Z52" s="1"/>
      <c r="AB52" s="1"/>
      <c r="AC52" s="1"/>
      <c r="AD52" s="1"/>
      <c r="AF52" s="1"/>
      <c r="AG52" s="1"/>
      <c r="AH52" s="1"/>
      <c r="AI52" s="1"/>
    </row>
    <row r="53" spans="1:35" ht="16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P53" s="1"/>
      <c r="R53" s="1"/>
      <c r="S53" s="1"/>
      <c r="U53" s="1"/>
      <c r="V53" s="1"/>
      <c r="W53" s="1"/>
      <c r="X53" s="1"/>
      <c r="Y53" s="1"/>
      <c r="Z53" s="1"/>
      <c r="AB53" s="1"/>
      <c r="AC53" s="1"/>
      <c r="AD53" s="1"/>
      <c r="AF53" s="1"/>
      <c r="AG53" s="1"/>
      <c r="AH53" s="1"/>
      <c r="AI53" s="1"/>
    </row>
    <row r="54" spans="1:35" ht="16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P54" s="1"/>
      <c r="R54" s="1"/>
      <c r="S54" s="1"/>
      <c r="U54" s="1"/>
      <c r="V54" s="1"/>
      <c r="W54" s="1"/>
      <c r="X54" s="1"/>
      <c r="Y54" s="1"/>
      <c r="Z54" s="1"/>
      <c r="AB54" s="1"/>
      <c r="AC54" s="1"/>
      <c r="AD54" s="1"/>
      <c r="AF54" s="1"/>
      <c r="AG54" s="1"/>
      <c r="AH54" s="1"/>
      <c r="AI54" s="1"/>
    </row>
    <row r="55" spans="1:35" ht="16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P55" s="1"/>
      <c r="R55" s="1"/>
      <c r="S55" s="1"/>
      <c r="U55" s="1"/>
      <c r="V55" s="1"/>
      <c r="W55" s="1"/>
      <c r="X55" s="1"/>
      <c r="Y55" s="1"/>
      <c r="Z55" s="1"/>
      <c r="AB55" s="1"/>
      <c r="AC55" s="1"/>
      <c r="AD55" s="1"/>
      <c r="AF55" s="1"/>
      <c r="AG55" s="1"/>
      <c r="AH55" s="1"/>
      <c r="AI55" s="1"/>
    </row>
    <row r="56" spans="1:35" ht="16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P56" s="1"/>
      <c r="R56" s="1"/>
      <c r="S56" s="1"/>
      <c r="U56" s="1"/>
      <c r="V56" s="1"/>
      <c r="W56" s="1"/>
      <c r="X56" s="1"/>
      <c r="Y56" s="1"/>
      <c r="Z56" s="1"/>
      <c r="AB56" s="1"/>
      <c r="AC56" s="1"/>
      <c r="AD56" s="1"/>
      <c r="AF56" s="1"/>
      <c r="AG56" s="1"/>
      <c r="AH56" s="1"/>
      <c r="AI56" s="1"/>
    </row>
    <row r="57" spans="1:35" ht="16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P57" s="1"/>
      <c r="R57" s="1"/>
      <c r="S57" s="1"/>
      <c r="U57" s="1"/>
      <c r="V57" s="1"/>
      <c r="W57" s="1"/>
      <c r="X57" s="1"/>
      <c r="Y57" s="1"/>
      <c r="Z57" s="1"/>
      <c r="AB57" s="1"/>
      <c r="AC57" s="1"/>
      <c r="AD57" s="1"/>
      <c r="AF57" s="1"/>
      <c r="AG57" s="1"/>
      <c r="AH57" s="1"/>
      <c r="AI57" s="1"/>
    </row>
    <row r="58" spans="1:35" ht="16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P58" s="1"/>
      <c r="R58" s="1"/>
      <c r="S58" s="1"/>
      <c r="U58" s="1"/>
      <c r="V58" s="1"/>
      <c r="W58" s="1"/>
      <c r="X58" s="1"/>
      <c r="Y58" s="1"/>
      <c r="Z58" s="1"/>
      <c r="AB58" s="1"/>
      <c r="AC58" s="1"/>
      <c r="AD58" s="1"/>
      <c r="AF58" s="1"/>
      <c r="AG58" s="1"/>
      <c r="AH58" s="1"/>
      <c r="AI58" s="1"/>
    </row>
    <row r="59" spans="1:35" ht="16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P59" s="1"/>
      <c r="R59" s="1"/>
      <c r="S59" s="1"/>
      <c r="U59" s="1"/>
      <c r="V59" s="1"/>
      <c r="W59" s="1"/>
      <c r="X59" s="1"/>
      <c r="Y59" s="1"/>
      <c r="Z59" s="1"/>
      <c r="AB59" s="1"/>
      <c r="AC59" s="1"/>
      <c r="AD59" s="1"/>
      <c r="AF59" s="1"/>
      <c r="AG59" s="1"/>
      <c r="AH59" s="1"/>
      <c r="AI59" s="1"/>
    </row>
    <row r="60" spans="1:35" ht="16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P60" s="1"/>
      <c r="R60" s="1"/>
      <c r="S60" s="1"/>
      <c r="U60" s="1"/>
      <c r="V60" s="1"/>
      <c r="W60" s="1"/>
      <c r="X60" s="1"/>
      <c r="Y60" s="1"/>
      <c r="Z60" s="1"/>
      <c r="AB60" s="1"/>
      <c r="AC60" s="1"/>
      <c r="AD60" s="1"/>
      <c r="AF60" s="1"/>
      <c r="AG60" s="1"/>
      <c r="AH60" s="1"/>
      <c r="AI60" s="1"/>
    </row>
    <row r="61" spans="1:35" ht="16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P61" s="1"/>
      <c r="R61" s="1"/>
      <c r="S61" s="1"/>
      <c r="U61" s="1"/>
      <c r="V61" s="1"/>
      <c r="W61" s="1"/>
      <c r="X61" s="1"/>
      <c r="Y61" s="1"/>
      <c r="Z61" s="1"/>
      <c r="AB61" s="1"/>
      <c r="AC61" s="1"/>
      <c r="AD61" s="1"/>
      <c r="AF61" s="1"/>
      <c r="AG61" s="1"/>
      <c r="AH61" s="1"/>
      <c r="AI61" s="1"/>
    </row>
    <row r="62" spans="1:35" ht="16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R62" s="1"/>
      <c r="S62" s="1"/>
      <c r="U62" s="1"/>
      <c r="V62" s="1"/>
      <c r="W62" s="1"/>
      <c r="X62" s="1"/>
      <c r="Y62" s="1"/>
      <c r="Z62" s="1"/>
      <c r="AB62" s="1"/>
      <c r="AC62" s="1"/>
      <c r="AD62" s="1"/>
      <c r="AF62" s="1"/>
      <c r="AG62" s="1"/>
      <c r="AH62" s="1"/>
      <c r="AI62" s="1"/>
    </row>
    <row r="63" spans="1:35" ht="16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P63" s="1"/>
      <c r="R63" s="1"/>
      <c r="S63" s="1"/>
      <c r="U63" s="1"/>
      <c r="V63" s="1"/>
      <c r="W63" s="1"/>
      <c r="X63" s="1"/>
      <c r="Y63" s="1"/>
      <c r="Z63" s="1"/>
      <c r="AB63" s="1"/>
      <c r="AC63" s="1"/>
      <c r="AD63" s="1"/>
      <c r="AF63" s="1"/>
      <c r="AG63" s="1"/>
      <c r="AH63" s="1"/>
      <c r="AI63" s="1"/>
    </row>
    <row r="64" spans="1:35" ht="16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P64" s="1"/>
      <c r="R64" s="1"/>
      <c r="S64" s="1"/>
      <c r="U64" s="1"/>
      <c r="V64" s="1"/>
      <c r="W64" s="1"/>
      <c r="X64" s="1"/>
      <c r="Y64" s="1"/>
      <c r="Z64" s="1"/>
      <c r="AB64" s="1"/>
      <c r="AC64" s="1"/>
      <c r="AD64" s="1"/>
      <c r="AF64" s="1"/>
      <c r="AG64" s="1"/>
      <c r="AH64" s="1"/>
      <c r="AI64" s="1"/>
    </row>
    <row r="65" spans="1:35" ht="16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P65" s="1"/>
      <c r="R65" s="1"/>
      <c r="S65" s="1"/>
      <c r="U65" s="1"/>
      <c r="V65" s="1"/>
      <c r="W65" s="1"/>
      <c r="X65" s="1"/>
      <c r="Y65" s="1"/>
      <c r="Z65" s="1"/>
      <c r="AB65" s="1"/>
      <c r="AC65" s="1"/>
      <c r="AD65" s="1"/>
      <c r="AF65" s="1"/>
      <c r="AG65" s="1"/>
      <c r="AH65" s="1"/>
      <c r="AI65" s="1"/>
    </row>
    <row r="66" spans="1:35" ht="16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P66" s="1"/>
      <c r="R66" s="1"/>
      <c r="S66" s="1"/>
      <c r="U66" s="1"/>
      <c r="V66" s="1"/>
      <c r="W66" s="1"/>
      <c r="X66" s="1"/>
      <c r="Y66" s="1"/>
      <c r="Z66" s="1"/>
      <c r="AB66" s="1"/>
      <c r="AC66" s="1"/>
      <c r="AD66" s="1"/>
      <c r="AF66" s="1"/>
      <c r="AG66" s="1"/>
      <c r="AH66" s="1"/>
      <c r="AI66" s="1"/>
    </row>
    <row r="67" spans="1:35" ht="16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P67" s="1"/>
      <c r="R67" s="1"/>
      <c r="S67" s="1"/>
      <c r="U67" s="1"/>
      <c r="V67" s="1"/>
      <c r="W67" s="1"/>
      <c r="X67" s="1"/>
      <c r="Y67" s="1"/>
      <c r="Z67" s="1"/>
      <c r="AB67" s="1"/>
      <c r="AC67" s="1"/>
      <c r="AD67" s="1"/>
      <c r="AF67" s="1"/>
      <c r="AG67" s="1"/>
      <c r="AH67" s="1"/>
      <c r="AI67" s="1"/>
    </row>
    <row r="68" spans="1:35" ht="16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P68" s="1"/>
      <c r="R68" s="1"/>
      <c r="S68" s="1"/>
      <c r="U68" s="1"/>
      <c r="V68" s="1"/>
      <c r="W68" s="1"/>
      <c r="X68" s="1"/>
      <c r="Y68" s="1"/>
      <c r="Z68" s="1"/>
      <c r="AB68" s="1"/>
      <c r="AC68" s="1"/>
      <c r="AD68" s="1"/>
      <c r="AF68" s="1"/>
      <c r="AG68" s="1"/>
      <c r="AH68" s="1"/>
      <c r="AI68" s="1"/>
    </row>
    <row r="69" spans="1:35" ht="16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P69" s="1"/>
      <c r="R69" s="1"/>
      <c r="S69" s="1"/>
      <c r="U69" s="1"/>
      <c r="V69" s="1"/>
      <c r="W69" s="1"/>
      <c r="X69" s="1"/>
      <c r="Y69" s="1"/>
      <c r="Z69" s="1"/>
      <c r="AB69" s="1"/>
      <c r="AC69" s="1"/>
      <c r="AD69" s="1"/>
      <c r="AF69" s="1"/>
      <c r="AG69" s="1"/>
      <c r="AH69" s="1"/>
      <c r="AI69" s="1"/>
    </row>
    <row r="70" spans="1:35" ht="16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P70" s="1"/>
      <c r="R70" s="1"/>
      <c r="S70" s="1"/>
      <c r="U70" s="1"/>
      <c r="V70" s="1"/>
      <c r="W70" s="1"/>
      <c r="X70" s="1"/>
      <c r="Y70" s="1"/>
      <c r="Z70" s="1"/>
      <c r="AB70" s="1"/>
      <c r="AC70" s="1"/>
      <c r="AD70" s="1"/>
      <c r="AF70" s="1"/>
      <c r="AG70" s="1"/>
      <c r="AH70" s="1"/>
      <c r="AI70" s="1"/>
    </row>
    <row r="71" spans="1:35" ht="16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P71" s="1"/>
      <c r="R71" s="1"/>
      <c r="S71" s="1"/>
      <c r="U71" s="1"/>
      <c r="V71" s="1"/>
      <c r="W71" s="1"/>
      <c r="X71" s="1"/>
      <c r="Y71" s="1"/>
      <c r="Z71" s="1"/>
      <c r="AB71" s="1"/>
      <c r="AC71" s="1"/>
      <c r="AD71" s="1"/>
      <c r="AF71" s="1"/>
      <c r="AG71" s="1"/>
      <c r="AH71" s="1"/>
      <c r="AI71" s="1"/>
    </row>
    <row r="72" spans="1:35" ht="16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P72" s="1"/>
      <c r="R72" s="1"/>
      <c r="S72" s="1"/>
      <c r="U72" s="1"/>
      <c r="V72" s="1"/>
      <c r="W72" s="1"/>
      <c r="X72" s="1"/>
      <c r="Y72" s="1"/>
      <c r="Z72" s="1"/>
      <c r="AB72" s="1"/>
      <c r="AC72" s="1"/>
      <c r="AD72" s="1"/>
      <c r="AF72" s="1"/>
      <c r="AG72" s="1"/>
      <c r="AH72" s="1"/>
      <c r="AI72" s="1"/>
    </row>
    <row r="73" spans="1:35" ht="16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P73" s="1"/>
      <c r="R73" s="1"/>
      <c r="S73" s="1"/>
      <c r="U73" s="1"/>
      <c r="V73" s="1"/>
      <c r="W73" s="1"/>
      <c r="X73" s="1"/>
      <c r="Y73" s="1"/>
      <c r="Z73" s="1"/>
      <c r="AB73" s="1"/>
      <c r="AC73" s="1"/>
      <c r="AD73" s="1"/>
      <c r="AF73" s="1"/>
      <c r="AG73" s="1"/>
      <c r="AH73" s="1"/>
      <c r="AI73" s="1"/>
    </row>
    <row r="74" spans="1:35" ht="16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P74" s="1"/>
      <c r="R74" s="1"/>
      <c r="S74" s="1"/>
      <c r="U74" s="1"/>
      <c r="V74" s="1"/>
      <c r="W74" s="1"/>
      <c r="X74" s="1"/>
      <c r="Y74" s="1"/>
      <c r="Z74" s="1"/>
      <c r="AB74" s="1"/>
      <c r="AC74" s="1"/>
      <c r="AD74" s="1"/>
      <c r="AF74" s="1"/>
      <c r="AG74" s="1"/>
      <c r="AH74" s="1"/>
      <c r="AI74" s="1"/>
    </row>
    <row r="75" spans="1:35" ht="16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P75" s="1"/>
      <c r="R75" s="1"/>
      <c r="S75" s="1"/>
      <c r="U75" s="1"/>
      <c r="V75" s="1"/>
      <c r="W75" s="1"/>
      <c r="X75" s="1"/>
      <c r="Y75" s="1"/>
      <c r="Z75" s="1"/>
      <c r="AB75" s="1"/>
      <c r="AC75" s="1"/>
      <c r="AD75" s="1"/>
      <c r="AF75" s="1"/>
      <c r="AG75" s="1"/>
      <c r="AH75" s="1"/>
      <c r="AI75" s="1"/>
    </row>
    <row r="76" spans="1:35" ht="16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P76" s="1"/>
      <c r="R76" s="1"/>
      <c r="S76" s="1"/>
      <c r="U76" s="1"/>
      <c r="V76" s="1"/>
      <c r="W76" s="1"/>
      <c r="X76" s="1"/>
      <c r="Y76" s="1"/>
      <c r="Z76" s="1"/>
      <c r="AB76" s="1"/>
      <c r="AC76" s="1"/>
      <c r="AD76" s="1"/>
      <c r="AF76" s="1"/>
      <c r="AG76" s="1"/>
      <c r="AH76" s="1"/>
      <c r="AI76" s="1"/>
    </row>
    <row r="77" spans="1:35" ht="16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P77" s="1"/>
      <c r="R77" s="1"/>
      <c r="S77" s="1"/>
      <c r="U77" s="1"/>
      <c r="V77" s="1"/>
      <c r="W77" s="1"/>
      <c r="X77" s="1"/>
      <c r="Y77" s="1"/>
      <c r="Z77" s="1"/>
      <c r="AB77" s="1"/>
      <c r="AC77" s="1"/>
      <c r="AD77" s="1"/>
      <c r="AF77" s="1"/>
      <c r="AG77" s="1"/>
      <c r="AH77" s="1"/>
      <c r="AI77" s="1"/>
    </row>
    <row r="78" spans="1:35" ht="16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P78" s="1"/>
      <c r="R78" s="1"/>
      <c r="S78" s="1"/>
      <c r="U78" s="1"/>
      <c r="V78" s="1"/>
      <c r="W78" s="1"/>
      <c r="X78" s="1"/>
      <c r="Y78" s="1"/>
      <c r="Z78" s="1"/>
      <c r="AB78" s="1"/>
      <c r="AC78" s="1"/>
      <c r="AD78" s="1"/>
      <c r="AF78" s="1"/>
      <c r="AG78" s="1"/>
      <c r="AH78" s="1"/>
      <c r="AI78" s="1"/>
    </row>
    <row r="79" spans="1:35" ht="16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P79" s="1"/>
      <c r="R79" s="1"/>
      <c r="S79" s="1"/>
      <c r="U79" s="1"/>
      <c r="V79" s="1"/>
      <c r="W79" s="1"/>
      <c r="X79" s="1"/>
      <c r="Y79" s="1"/>
      <c r="Z79" s="1"/>
      <c r="AB79" s="1"/>
      <c r="AC79" s="1"/>
      <c r="AD79" s="1"/>
      <c r="AF79" s="1"/>
      <c r="AG79" s="1"/>
      <c r="AH79" s="1"/>
      <c r="AI79" s="1"/>
    </row>
    <row r="80" spans="1:35" ht="16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P80" s="1"/>
      <c r="R80" s="1"/>
      <c r="S80" s="1"/>
      <c r="U80" s="1"/>
      <c r="V80" s="1"/>
      <c r="W80" s="1"/>
      <c r="X80" s="1"/>
      <c r="Y80" s="1"/>
      <c r="Z80" s="1"/>
      <c r="AB80" s="1"/>
      <c r="AC80" s="1"/>
      <c r="AD80" s="1"/>
      <c r="AF80" s="1"/>
      <c r="AG80" s="1"/>
      <c r="AH80" s="1"/>
      <c r="AI80" s="1"/>
    </row>
    <row r="81" spans="1:35" ht="16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P81" s="1"/>
      <c r="R81" s="1"/>
      <c r="S81" s="1"/>
      <c r="U81" s="1"/>
      <c r="V81" s="1"/>
      <c r="W81" s="1"/>
      <c r="X81" s="1"/>
      <c r="Y81" s="1"/>
      <c r="Z81" s="1"/>
      <c r="AB81" s="1"/>
      <c r="AC81" s="1"/>
      <c r="AD81" s="1"/>
      <c r="AF81" s="1"/>
      <c r="AG81" s="1"/>
      <c r="AH81" s="1"/>
      <c r="AI81" s="1"/>
    </row>
    <row r="82" spans="1:35" ht="16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P82" s="1"/>
      <c r="R82" s="1"/>
      <c r="S82" s="1"/>
      <c r="U82" s="1"/>
      <c r="V82" s="1"/>
      <c r="W82" s="1"/>
      <c r="X82" s="1"/>
      <c r="Y82" s="1"/>
      <c r="Z82" s="1"/>
      <c r="AB82" s="1"/>
      <c r="AC82" s="1"/>
      <c r="AD82" s="1"/>
      <c r="AF82" s="1"/>
      <c r="AG82" s="1"/>
      <c r="AH82" s="1"/>
      <c r="AI82" s="1"/>
    </row>
    <row r="83" spans="1:35" ht="16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P83" s="1"/>
      <c r="R83" s="1"/>
      <c r="S83" s="1"/>
      <c r="U83" s="1"/>
      <c r="V83" s="1"/>
      <c r="W83" s="1"/>
      <c r="X83" s="1"/>
      <c r="Y83" s="1"/>
      <c r="Z83" s="1"/>
      <c r="AB83" s="1"/>
      <c r="AC83" s="1"/>
      <c r="AD83" s="1"/>
      <c r="AF83" s="1"/>
      <c r="AG83" s="1"/>
      <c r="AH83" s="1"/>
      <c r="AI83" s="1"/>
    </row>
    <row r="84" spans="1:35" ht="16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P84" s="1"/>
      <c r="R84" s="1"/>
      <c r="S84" s="1"/>
      <c r="U84" s="1"/>
      <c r="V84" s="1"/>
      <c r="W84" s="1"/>
      <c r="X84" s="1"/>
      <c r="Y84" s="1"/>
      <c r="Z84" s="1"/>
      <c r="AB84" s="1"/>
      <c r="AC84" s="1"/>
      <c r="AD84" s="1"/>
      <c r="AF84" s="1"/>
      <c r="AG84" s="1"/>
      <c r="AH84" s="1"/>
      <c r="AI84" s="1"/>
    </row>
    <row r="85" spans="1:35" ht="16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P85" s="1"/>
      <c r="R85" s="1"/>
      <c r="S85" s="1"/>
      <c r="U85" s="1"/>
      <c r="V85" s="1"/>
      <c r="W85" s="1"/>
      <c r="X85" s="1"/>
      <c r="Y85" s="1"/>
      <c r="Z85" s="1"/>
      <c r="AB85" s="1"/>
      <c r="AC85" s="1"/>
      <c r="AD85" s="1"/>
      <c r="AF85" s="1"/>
      <c r="AG85" s="1"/>
      <c r="AH85" s="1"/>
      <c r="AI85" s="1"/>
    </row>
    <row r="86" spans="1:35" ht="16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P86" s="1"/>
      <c r="R86" s="1"/>
      <c r="S86" s="1"/>
      <c r="U86" s="1"/>
      <c r="V86" s="1"/>
      <c r="W86" s="1"/>
      <c r="X86" s="1"/>
      <c r="Y86" s="1"/>
      <c r="Z86" s="1"/>
      <c r="AB86" s="1"/>
      <c r="AC86" s="1"/>
      <c r="AD86" s="1"/>
      <c r="AF86" s="1"/>
      <c r="AG86" s="1"/>
      <c r="AH86" s="1"/>
      <c r="AI86" s="1"/>
    </row>
    <row r="87" spans="1:35" ht="16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P87" s="1"/>
      <c r="R87" s="1"/>
      <c r="S87" s="1"/>
      <c r="U87" s="1"/>
      <c r="V87" s="1"/>
      <c r="W87" s="1"/>
      <c r="X87" s="1"/>
      <c r="Y87" s="1"/>
      <c r="Z87" s="1"/>
      <c r="AB87" s="1"/>
      <c r="AC87" s="1"/>
      <c r="AD87" s="1"/>
      <c r="AF87" s="1"/>
      <c r="AG87" s="1"/>
      <c r="AH87" s="1"/>
      <c r="AI87" s="1"/>
    </row>
    <row r="88" spans="1:35" ht="16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P88" s="1"/>
      <c r="R88" s="1"/>
      <c r="S88" s="1"/>
      <c r="U88" s="1"/>
      <c r="V88" s="1"/>
      <c r="W88" s="1"/>
      <c r="X88" s="1"/>
      <c r="Y88" s="1"/>
      <c r="Z88" s="1"/>
      <c r="AB88" s="1"/>
      <c r="AC88" s="1"/>
      <c r="AD88" s="1"/>
      <c r="AF88" s="1"/>
      <c r="AG88" s="1"/>
      <c r="AH88" s="1"/>
      <c r="AI88" s="1"/>
    </row>
    <row r="89" spans="1:35" ht="16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P89" s="1"/>
      <c r="R89" s="1"/>
      <c r="S89" s="1"/>
      <c r="U89" s="1"/>
      <c r="V89" s="1"/>
      <c r="W89" s="1"/>
      <c r="X89" s="1"/>
      <c r="Y89" s="1"/>
      <c r="Z89" s="1"/>
      <c r="AB89" s="1"/>
      <c r="AC89" s="1"/>
      <c r="AD89" s="1"/>
      <c r="AF89" s="1"/>
      <c r="AG89" s="1"/>
      <c r="AH89" s="1"/>
      <c r="AI89" s="1"/>
    </row>
    <row r="90" spans="1:35" ht="16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P90" s="1"/>
      <c r="R90" s="1"/>
      <c r="S90" s="1"/>
      <c r="U90" s="1"/>
      <c r="V90" s="1"/>
      <c r="W90" s="1"/>
      <c r="X90" s="1"/>
      <c r="Y90" s="1"/>
      <c r="Z90" s="1"/>
      <c r="AB90" s="1"/>
      <c r="AC90" s="1"/>
      <c r="AD90" s="1"/>
      <c r="AF90" s="1"/>
      <c r="AG90" s="1"/>
      <c r="AH90" s="1"/>
      <c r="AI90" s="1"/>
    </row>
    <row r="91" spans="1:35" ht="16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P91" s="1"/>
      <c r="R91" s="1"/>
      <c r="S91" s="1"/>
      <c r="U91" s="1"/>
      <c r="V91" s="1"/>
      <c r="W91" s="1"/>
      <c r="X91" s="1"/>
      <c r="Y91" s="1"/>
      <c r="Z91" s="1"/>
      <c r="AB91" s="1"/>
      <c r="AC91" s="1"/>
      <c r="AD91" s="1"/>
      <c r="AF91" s="1"/>
      <c r="AG91" s="1"/>
      <c r="AH91" s="1"/>
      <c r="AI91" s="1"/>
    </row>
    <row r="92" spans="1:35" ht="16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P92" s="1"/>
      <c r="R92" s="1"/>
      <c r="S92" s="1"/>
      <c r="U92" s="1"/>
      <c r="V92" s="1"/>
      <c r="W92" s="1"/>
      <c r="X92" s="1"/>
      <c r="Y92" s="1"/>
      <c r="Z92" s="1"/>
      <c r="AB92" s="1"/>
      <c r="AC92" s="1"/>
      <c r="AD92" s="1"/>
      <c r="AF92" s="1"/>
      <c r="AG92" s="1"/>
      <c r="AH92" s="1"/>
      <c r="AI92" s="1"/>
    </row>
    <row r="93" spans="1:35" ht="16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P93" s="1"/>
      <c r="R93" s="1"/>
      <c r="S93" s="1"/>
      <c r="U93" s="1"/>
      <c r="V93" s="1"/>
      <c r="W93" s="1"/>
      <c r="X93" s="1"/>
      <c r="Y93" s="1"/>
      <c r="Z93" s="1"/>
      <c r="AB93" s="1"/>
      <c r="AC93" s="1"/>
      <c r="AD93" s="1"/>
      <c r="AF93" s="1"/>
      <c r="AG93" s="1"/>
      <c r="AH93" s="1"/>
      <c r="AI93" s="1"/>
    </row>
    <row r="94" spans="1:35" ht="16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P94" s="1"/>
      <c r="R94" s="1"/>
      <c r="S94" s="1"/>
      <c r="U94" s="1"/>
      <c r="V94" s="1"/>
      <c r="W94" s="1"/>
      <c r="X94" s="1"/>
      <c r="Y94" s="1"/>
      <c r="Z94" s="1"/>
      <c r="AB94" s="1"/>
      <c r="AC94" s="1"/>
      <c r="AD94" s="1"/>
      <c r="AF94" s="1"/>
      <c r="AG94" s="1"/>
      <c r="AH94" s="1"/>
      <c r="AI94" s="1"/>
    </row>
    <row r="95" spans="1:35" ht="16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P95" s="1"/>
      <c r="R95" s="1"/>
      <c r="S95" s="1"/>
      <c r="U95" s="1"/>
      <c r="V95" s="1"/>
      <c r="W95" s="1"/>
      <c r="X95" s="1"/>
      <c r="Y95" s="1"/>
      <c r="Z95" s="1"/>
      <c r="AB95" s="1"/>
      <c r="AC95" s="1"/>
      <c r="AD95" s="1"/>
      <c r="AF95" s="1"/>
      <c r="AG95" s="1"/>
      <c r="AH95" s="1"/>
      <c r="AI95" s="1"/>
    </row>
    <row r="96" spans="1:35" ht="16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P96" s="1"/>
      <c r="R96" s="1"/>
      <c r="S96" s="1"/>
      <c r="U96" s="1"/>
      <c r="V96" s="1"/>
      <c r="W96" s="1"/>
      <c r="X96" s="1"/>
      <c r="Y96" s="1"/>
      <c r="Z96" s="1"/>
      <c r="AB96" s="1"/>
      <c r="AC96" s="1"/>
      <c r="AD96" s="1"/>
      <c r="AF96" s="1"/>
      <c r="AG96" s="1"/>
      <c r="AH96" s="1"/>
      <c r="AI96" s="1"/>
    </row>
    <row r="97" spans="1:35" ht="16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P97" s="1"/>
      <c r="R97" s="1"/>
      <c r="S97" s="1"/>
      <c r="U97" s="1"/>
      <c r="V97" s="1"/>
      <c r="W97" s="1"/>
      <c r="X97" s="1"/>
      <c r="Y97" s="1"/>
      <c r="Z97" s="1"/>
      <c r="AB97" s="1"/>
      <c r="AC97" s="1"/>
      <c r="AD97" s="1"/>
      <c r="AF97" s="1"/>
      <c r="AG97" s="1"/>
      <c r="AH97" s="1"/>
      <c r="AI97" s="1"/>
    </row>
    <row r="98" spans="1:35" ht="16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P98" s="1"/>
      <c r="R98" s="1"/>
      <c r="S98" s="1"/>
      <c r="U98" s="1"/>
      <c r="V98" s="1"/>
      <c r="W98" s="1"/>
      <c r="X98" s="1"/>
      <c r="Y98" s="1"/>
      <c r="Z98" s="1"/>
      <c r="AB98" s="1"/>
      <c r="AC98" s="1"/>
      <c r="AD98" s="1"/>
      <c r="AF98" s="1"/>
      <c r="AG98" s="1"/>
      <c r="AH98" s="1"/>
      <c r="AI98" s="1"/>
    </row>
    <row r="99" spans="1:35" ht="16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P99" s="1"/>
      <c r="R99" s="1"/>
      <c r="S99" s="1"/>
      <c r="U99" s="1"/>
      <c r="V99" s="1"/>
      <c r="W99" s="1"/>
      <c r="X99" s="1"/>
      <c r="Y99" s="1"/>
      <c r="Z99" s="1"/>
      <c r="AB99" s="1"/>
      <c r="AC99" s="1"/>
      <c r="AD99" s="1"/>
      <c r="AF99" s="1"/>
      <c r="AG99" s="1"/>
      <c r="AH99" s="1"/>
      <c r="AI99" s="1"/>
    </row>
    <row r="100" spans="1:35" ht="16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P100" s="1"/>
      <c r="R100" s="1"/>
      <c r="S100" s="1"/>
      <c r="U100" s="1"/>
      <c r="V100" s="1"/>
      <c r="W100" s="1"/>
      <c r="X100" s="1"/>
      <c r="Y100" s="1"/>
      <c r="Z100" s="1"/>
      <c r="AB100" s="1"/>
      <c r="AC100" s="1"/>
      <c r="AD100" s="1"/>
      <c r="AF100" s="1"/>
      <c r="AG100" s="1"/>
      <c r="AH100" s="1"/>
      <c r="AI100" s="1"/>
    </row>
    <row r="101" spans="1:35" ht="16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P101" s="1"/>
      <c r="R101" s="1"/>
      <c r="S101" s="1"/>
      <c r="U101" s="1"/>
      <c r="V101" s="1"/>
      <c r="W101" s="1"/>
      <c r="X101" s="1"/>
      <c r="Y101" s="1"/>
      <c r="Z101" s="1"/>
      <c r="AB101" s="1"/>
      <c r="AC101" s="1"/>
      <c r="AD101" s="1"/>
      <c r="AF101" s="1"/>
      <c r="AG101" s="1"/>
      <c r="AH101" s="1"/>
      <c r="AI101" s="1"/>
    </row>
    <row r="102" spans="1:35" ht="16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P102" s="1"/>
      <c r="R102" s="1"/>
      <c r="S102" s="1"/>
      <c r="U102" s="1"/>
      <c r="V102" s="1"/>
      <c r="W102" s="1"/>
      <c r="X102" s="1"/>
      <c r="Y102" s="1"/>
      <c r="Z102" s="1"/>
      <c r="AB102" s="1"/>
      <c r="AC102" s="1"/>
      <c r="AD102" s="1"/>
      <c r="AF102" s="1"/>
      <c r="AG102" s="1"/>
      <c r="AH102" s="1"/>
      <c r="AI102" s="1"/>
    </row>
    <row r="103" spans="1:35" ht="16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P103" s="1"/>
      <c r="R103" s="1"/>
      <c r="S103" s="1"/>
      <c r="U103" s="1"/>
      <c r="V103" s="1"/>
      <c r="W103" s="1"/>
      <c r="X103" s="1"/>
      <c r="Y103" s="1"/>
      <c r="Z103" s="1"/>
      <c r="AB103" s="1"/>
      <c r="AC103" s="1"/>
      <c r="AD103" s="1"/>
      <c r="AF103" s="1"/>
      <c r="AG103" s="1"/>
      <c r="AH103" s="1"/>
      <c r="AI103" s="1"/>
    </row>
    <row r="104" spans="1:35" ht="16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P104" s="1"/>
      <c r="R104" s="1"/>
      <c r="S104" s="1"/>
      <c r="U104" s="1"/>
      <c r="V104" s="1"/>
      <c r="W104" s="1"/>
      <c r="X104" s="1"/>
      <c r="Y104" s="1"/>
      <c r="Z104" s="1"/>
      <c r="AB104" s="1"/>
      <c r="AC104" s="1"/>
      <c r="AD104" s="1"/>
      <c r="AF104" s="1"/>
      <c r="AG104" s="1"/>
      <c r="AH104" s="1"/>
      <c r="AI104" s="1"/>
    </row>
    <row r="105" spans="1:35" ht="16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P105" s="1"/>
      <c r="R105" s="1"/>
      <c r="S105" s="1"/>
      <c r="U105" s="1"/>
      <c r="V105" s="1"/>
      <c r="W105" s="1"/>
      <c r="X105" s="1"/>
      <c r="Y105" s="1"/>
      <c r="Z105" s="1"/>
      <c r="AB105" s="1"/>
      <c r="AC105" s="1"/>
      <c r="AD105" s="1"/>
      <c r="AF105" s="1"/>
      <c r="AG105" s="1"/>
      <c r="AH105" s="1"/>
      <c r="AI105" s="1"/>
    </row>
    <row r="106" spans="1:35" ht="16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P106" s="1"/>
      <c r="R106" s="1"/>
      <c r="S106" s="1"/>
      <c r="U106" s="1"/>
      <c r="V106" s="1"/>
      <c r="W106" s="1"/>
      <c r="X106" s="1"/>
      <c r="Y106" s="1"/>
      <c r="Z106" s="1"/>
      <c r="AB106" s="1"/>
      <c r="AC106" s="1"/>
      <c r="AD106" s="1"/>
      <c r="AF106" s="1"/>
      <c r="AG106" s="1"/>
      <c r="AH106" s="1"/>
      <c r="AI106" s="1"/>
    </row>
    <row r="107" spans="1:35" ht="16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P107" s="1"/>
      <c r="R107" s="1"/>
      <c r="S107" s="1"/>
      <c r="U107" s="1"/>
      <c r="V107" s="1"/>
      <c r="W107" s="1"/>
      <c r="X107" s="1"/>
      <c r="Y107" s="1"/>
      <c r="Z107" s="1"/>
      <c r="AB107" s="1"/>
      <c r="AC107" s="1"/>
      <c r="AD107" s="1"/>
      <c r="AF107" s="1"/>
      <c r="AG107" s="1"/>
      <c r="AH107" s="1"/>
      <c r="AI107" s="1"/>
    </row>
    <row r="108" spans="1:35" ht="16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P108" s="1"/>
      <c r="R108" s="1"/>
      <c r="S108" s="1"/>
      <c r="U108" s="1"/>
      <c r="V108" s="1"/>
      <c r="W108" s="1"/>
      <c r="X108" s="1"/>
      <c r="Y108" s="1"/>
      <c r="Z108" s="1"/>
      <c r="AB108" s="1"/>
      <c r="AC108" s="1"/>
      <c r="AD108" s="1"/>
      <c r="AF108" s="1"/>
      <c r="AG108" s="1"/>
      <c r="AH108" s="1"/>
      <c r="AI108" s="1"/>
    </row>
    <row r="109" spans="1:35" ht="16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P109" s="1"/>
      <c r="R109" s="1"/>
      <c r="S109" s="1"/>
      <c r="U109" s="1"/>
      <c r="V109" s="1"/>
      <c r="W109" s="1"/>
      <c r="X109" s="1"/>
      <c r="Y109" s="1"/>
      <c r="Z109" s="1"/>
      <c r="AB109" s="1"/>
      <c r="AC109" s="1"/>
      <c r="AD109" s="1"/>
      <c r="AF109" s="1"/>
      <c r="AG109" s="1"/>
      <c r="AH109" s="1"/>
      <c r="AI109" s="1"/>
    </row>
    <row r="110" spans="1:35" ht="16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P110" s="1"/>
      <c r="R110" s="1"/>
      <c r="S110" s="1"/>
      <c r="U110" s="1"/>
      <c r="V110" s="1"/>
      <c r="W110" s="1"/>
      <c r="X110" s="1"/>
      <c r="Y110" s="1"/>
      <c r="Z110" s="1"/>
      <c r="AB110" s="1"/>
      <c r="AC110" s="1"/>
      <c r="AD110" s="1"/>
      <c r="AF110" s="1"/>
      <c r="AG110" s="1"/>
      <c r="AH110" s="1"/>
      <c r="AI110" s="1"/>
    </row>
    <row r="111" spans="1:35" ht="16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P111" s="1"/>
      <c r="R111" s="1"/>
      <c r="S111" s="1"/>
      <c r="U111" s="1"/>
      <c r="V111" s="1"/>
      <c r="W111" s="1"/>
      <c r="X111" s="1"/>
      <c r="Y111" s="1"/>
      <c r="Z111" s="1"/>
      <c r="AB111" s="1"/>
      <c r="AC111" s="1"/>
      <c r="AD111" s="1"/>
      <c r="AF111" s="1"/>
      <c r="AG111" s="1"/>
      <c r="AH111" s="1"/>
      <c r="AI111" s="1"/>
    </row>
    <row r="112" spans="1:35" ht="16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P112" s="1"/>
      <c r="R112" s="1"/>
      <c r="S112" s="1"/>
      <c r="U112" s="1"/>
      <c r="V112" s="1"/>
      <c r="W112" s="1"/>
      <c r="X112" s="1"/>
      <c r="Y112" s="1"/>
      <c r="Z112" s="1"/>
      <c r="AB112" s="1"/>
      <c r="AC112" s="1"/>
      <c r="AD112" s="1"/>
      <c r="AF112" s="1"/>
      <c r="AG112" s="1"/>
      <c r="AH112" s="1"/>
      <c r="AI112" s="1"/>
    </row>
    <row r="113" spans="1:35" ht="16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P113" s="1"/>
      <c r="R113" s="1"/>
      <c r="S113" s="1"/>
      <c r="U113" s="1"/>
      <c r="V113" s="1"/>
      <c r="W113" s="1"/>
      <c r="X113" s="1"/>
      <c r="Y113" s="1"/>
      <c r="Z113" s="1"/>
      <c r="AB113" s="1"/>
      <c r="AC113" s="1"/>
      <c r="AD113" s="1"/>
      <c r="AF113" s="1"/>
      <c r="AG113" s="1"/>
      <c r="AH113" s="1"/>
      <c r="AI113" s="1"/>
    </row>
    <row r="114" spans="1:35" ht="16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P114" s="1"/>
      <c r="R114" s="1"/>
      <c r="S114" s="1"/>
      <c r="U114" s="1"/>
      <c r="V114" s="1"/>
      <c r="W114" s="1"/>
      <c r="X114" s="1"/>
      <c r="Y114" s="1"/>
      <c r="Z114" s="1"/>
      <c r="AB114" s="1"/>
      <c r="AC114" s="1"/>
      <c r="AD114" s="1"/>
      <c r="AF114" s="1"/>
      <c r="AG114" s="1"/>
      <c r="AH114" s="1"/>
      <c r="AI114" s="1"/>
    </row>
    <row r="115" spans="1:35" ht="16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P115" s="1"/>
      <c r="R115" s="1"/>
      <c r="S115" s="1"/>
      <c r="U115" s="1"/>
      <c r="V115" s="1"/>
      <c r="W115" s="1"/>
      <c r="X115" s="1"/>
      <c r="Y115" s="1"/>
      <c r="Z115" s="1"/>
      <c r="AB115" s="1"/>
      <c r="AC115" s="1"/>
      <c r="AD115" s="1"/>
      <c r="AF115" s="1"/>
      <c r="AG115" s="1"/>
      <c r="AH115" s="1"/>
      <c r="AI115" s="1"/>
    </row>
    <row r="116" spans="1:35" ht="16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P116" s="1"/>
      <c r="R116" s="1"/>
      <c r="S116" s="1"/>
      <c r="U116" s="1"/>
      <c r="V116" s="1"/>
      <c r="W116" s="1"/>
      <c r="X116" s="1"/>
      <c r="Y116" s="1"/>
      <c r="Z116" s="1"/>
      <c r="AB116" s="1"/>
      <c r="AC116" s="1"/>
      <c r="AD116" s="1"/>
      <c r="AF116" s="1"/>
      <c r="AG116" s="1"/>
      <c r="AH116" s="1"/>
      <c r="AI116" s="1"/>
    </row>
    <row r="117" spans="1:35" ht="16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P117" s="1"/>
      <c r="R117" s="1"/>
      <c r="S117" s="1"/>
      <c r="U117" s="1"/>
      <c r="V117" s="1"/>
      <c r="W117" s="1"/>
      <c r="X117" s="1"/>
      <c r="Y117" s="1"/>
      <c r="Z117" s="1"/>
      <c r="AB117" s="1"/>
      <c r="AC117" s="1"/>
      <c r="AD117" s="1"/>
      <c r="AF117" s="1"/>
      <c r="AG117" s="1"/>
      <c r="AH117" s="1"/>
      <c r="AI117" s="1"/>
    </row>
    <row r="118" spans="1:35" ht="16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P118" s="1"/>
      <c r="R118" s="1"/>
      <c r="S118" s="1"/>
      <c r="U118" s="1"/>
      <c r="V118" s="1"/>
      <c r="W118" s="1"/>
      <c r="X118" s="1"/>
      <c r="Y118" s="1"/>
      <c r="Z118" s="1"/>
      <c r="AB118" s="1"/>
      <c r="AC118" s="1"/>
      <c r="AD118" s="1"/>
      <c r="AF118" s="1"/>
      <c r="AG118" s="1"/>
      <c r="AH118" s="1"/>
      <c r="AI118" s="1"/>
    </row>
    <row r="119" spans="1:35" ht="16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P119" s="1"/>
      <c r="R119" s="1"/>
      <c r="S119" s="1"/>
      <c r="U119" s="1"/>
      <c r="V119" s="1"/>
      <c r="W119" s="1"/>
      <c r="X119" s="1"/>
      <c r="Y119" s="1"/>
      <c r="Z119" s="1"/>
      <c r="AB119" s="1"/>
      <c r="AC119" s="1"/>
      <c r="AD119" s="1"/>
      <c r="AF119" s="1"/>
      <c r="AG119" s="1"/>
      <c r="AH119" s="1"/>
      <c r="AI119" s="1"/>
    </row>
    <row r="120" spans="1:35" ht="16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P120" s="1"/>
      <c r="R120" s="1"/>
      <c r="S120" s="1"/>
      <c r="U120" s="1"/>
      <c r="V120" s="1"/>
      <c r="W120" s="1"/>
      <c r="X120" s="1"/>
      <c r="Y120" s="1"/>
      <c r="Z120" s="1"/>
      <c r="AB120" s="1"/>
      <c r="AC120" s="1"/>
      <c r="AD120" s="1"/>
      <c r="AF120" s="1"/>
      <c r="AG120" s="1"/>
      <c r="AH120" s="1"/>
      <c r="AI120" s="1"/>
    </row>
    <row r="121" spans="1:35" ht="16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P121" s="1"/>
      <c r="R121" s="1"/>
      <c r="S121" s="1"/>
      <c r="U121" s="1"/>
      <c r="V121" s="1"/>
      <c r="W121" s="1"/>
      <c r="X121" s="1"/>
      <c r="Y121" s="1"/>
      <c r="Z121" s="1"/>
      <c r="AB121" s="1"/>
      <c r="AC121" s="1"/>
      <c r="AD121" s="1"/>
      <c r="AF121" s="1"/>
      <c r="AG121" s="1"/>
      <c r="AH121" s="1"/>
      <c r="AI121" s="1"/>
    </row>
    <row r="122" spans="1:35" ht="16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P122" s="1"/>
      <c r="R122" s="1"/>
      <c r="S122" s="1"/>
      <c r="U122" s="1"/>
      <c r="V122" s="1"/>
      <c r="W122" s="1"/>
      <c r="X122" s="1"/>
      <c r="Y122" s="1"/>
      <c r="Z122" s="1"/>
      <c r="AB122" s="1"/>
      <c r="AC122" s="1"/>
      <c r="AD122" s="1"/>
      <c r="AF122" s="1"/>
      <c r="AG122" s="1"/>
      <c r="AH122" s="1"/>
      <c r="AI122" s="1"/>
    </row>
    <row r="123" spans="1:35" ht="16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P123" s="1"/>
      <c r="R123" s="1"/>
      <c r="S123" s="1"/>
      <c r="U123" s="1"/>
      <c r="V123" s="1"/>
      <c r="W123" s="1"/>
      <c r="X123" s="1"/>
      <c r="Y123" s="1"/>
      <c r="Z123" s="1"/>
      <c r="AB123" s="1"/>
      <c r="AC123" s="1"/>
      <c r="AD123" s="1"/>
      <c r="AF123" s="1"/>
      <c r="AG123" s="1"/>
      <c r="AH123" s="1"/>
      <c r="AI123" s="1"/>
    </row>
    <row r="124" spans="1:35" ht="16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P124" s="1"/>
      <c r="R124" s="1"/>
      <c r="S124" s="1"/>
      <c r="U124" s="1"/>
      <c r="V124" s="1"/>
      <c r="W124" s="1"/>
      <c r="X124" s="1"/>
      <c r="Y124" s="1"/>
      <c r="Z124" s="1"/>
      <c r="AB124" s="1"/>
      <c r="AC124" s="1"/>
      <c r="AD124" s="1"/>
      <c r="AF124" s="1"/>
      <c r="AG124" s="1"/>
      <c r="AH124" s="1"/>
      <c r="AI124" s="1"/>
    </row>
    <row r="125" spans="1:35" ht="16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P125" s="1"/>
      <c r="R125" s="1"/>
      <c r="S125" s="1"/>
      <c r="U125" s="1"/>
      <c r="V125" s="1"/>
      <c r="W125" s="1"/>
      <c r="X125" s="1"/>
      <c r="Y125" s="1"/>
      <c r="Z125" s="1"/>
      <c r="AB125" s="1"/>
      <c r="AC125" s="1"/>
      <c r="AD125" s="1"/>
      <c r="AF125" s="1"/>
      <c r="AG125" s="1"/>
      <c r="AH125" s="1"/>
      <c r="AI125" s="1"/>
    </row>
    <row r="126" spans="1:35" ht="16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P126" s="1"/>
      <c r="R126" s="1"/>
      <c r="S126" s="1"/>
      <c r="U126" s="1"/>
      <c r="V126" s="1"/>
      <c r="W126" s="1"/>
      <c r="X126" s="1"/>
      <c r="Y126" s="1"/>
      <c r="Z126" s="1"/>
      <c r="AB126" s="1"/>
      <c r="AC126" s="1"/>
      <c r="AD126" s="1"/>
      <c r="AF126" s="1"/>
      <c r="AG126" s="1"/>
      <c r="AH126" s="1"/>
      <c r="AI126" s="1"/>
    </row>
    <row r="127" spans="1:35" ht="16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P127" s="1"/>
      <c r="R127" s="1"/>
      <c r="S127" s="1"/>
      <c r="U127" s="1"/>
      <c r="V127" s="1"/>
      <c r="W127" s="1"/>
      <c r="X127" s="1"/>
      <c r="Y127" s="1"/>
      <c r="Z127" s="1"/>
      <c r="AB127" s="1"/>
      <c r="AC127" s="1"/>
      <c r="AD127" s="1"/>
      <c r="AF127" s="1"/>
      <c r="AG127" s="1"/>
      <c r="AH127" s="1"/>
      <c r="AI127" s="1"/>
    </row>
    <row r="128" spans="1:35" ht="16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P128" s="1"/>
      <c r="R128" s="1"/>
      <c r="S128" s="1"/>
      <c r="U128" s="1"/>
      <c r="V128" s="1"/>
      <c r="W128" s="1"/>
      <c r="X128" s="1"/>
      <c r="Y128" s="1"/>
      <c r="Z128" s="1"/>
      <c r="AB128" s="1"/>
      <c r="AC128" s="1"/>
      <c r="AD128" s="1"/>
      <c r="AF128" s="1"/>
      <c r="AG128" s="1"/>
      <c r="AH128" s="1"/>
      <c r="AI128" s="1"/>
    </row>
    <row r="129" spans="1:35" ht="16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P129" s="1"/>
      <c r="R129" s="1"/>
      <c r="S129" s="1"/>
      <c r="U129" s="1"/>
      <c r="V129" s="1"/>
      <c r="W129" s="1"/>
      <c r="X129" s="1"/>
      <c r="Y129" s="1"/>
      <c r="Z129" s="1"/>
      <c r="AB129" s="1"/>
      <c r="AC129" s="1"/>
      <c r="AD129" s="1"/>
      <c r="AF129" s="1"/>
      <c r="AG129" s="1"/>
      <c r="AH129" s="1"/>
      <c r="AI129" s="1"/>
    </row>
    <row r="130" spans="1:35" ht="16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P130" s="1"/>
      <c r="R130" s="1"/>
      <c r="S130" s="1"/>
      <c r="U130" s="1"/>
      <c r="V130" s="1"/>
      <c r="W130" s="1"/>
      <c r="X130" s="1"/>
      <c r="Y130" s="1"/>
      <c r="Z130" s="1"/>
      <c r="AB130" s="1"/>
      <c r="AC130" s="1"/>
      <c r="AD130" s="1"/>
      <c r="AF130" s="1"/>
      <c r="AG130" s="1"/>
      <c r="AH130" s="1"/>
      <c r="AI130" s="1"/>
    </row>
    <row r="131" spans="1:35" ht="16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P131" s="1"/>
      <c r="R131" s="1"/>
      <c r="S131" s="1"/>
      <c r="U131" s="1"/>
      <c r="V131" s="1"/>
      <c r="W131" s="1"/>
      <c r="X131" s="1"/>
      <c r="Y131" s="1"/>
      <c r="Z131" s="1"/>
      <c r="AB131" s="1"/>
      <c r="AC131" s="1"/>
      <c r="AD131" s="1"/>
      <c r="AF131" s="1"/>
      <c r="AG131" s="1"/>
      <c r="AH131" s="1"/>
      <c r="AI131" s="1"/>
    </row>
    <row r="132" spans="1:35" ht="16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P132" s="1"/>
      <c r="R132" s="1"/>
      <c r="S132" s="1"/>
      <c r="U132" s="1"/>
      <c r="V132" s="1"/>
      <c r="W132" s="1"/>
      <c r="X132" s="1"/>
      <c r="Y132" s="1"/>
      <c r="Z132" s="1"/>
      <c r="AB132" s="1"/>
      <c r="AC132" s="1"/>
      <c r="AD132" s="1"/>
      <c r="AF132" s="1"/>
      <c r="AG132" s="1"/>
      <c r="AH132" s="1"/>
      <c r="AI132" s="1"/>
    </row>
    <row r="133" spans="1:35" ht="16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P133" s="1"/>
      <c r="R133" s="1"/>
      <c r="S133" s="1"/>
      <c r="U133" s="1"/>
      <c r="V133" s="1"/>
      <c r="W133" s="1"/>
      <c r="X133" s="1"/>
      <c r="Y133" s="1"/>
      <c r="Z133" s="1"/>
      <c r="AB133" s="1"/>
      <c r="AC133" s="1"/>
      <c r="AD133" s="1"/>
      <c r="AF133" s="1"/>
      <c r="AG133" s="1"/>
      <c r="AH133" s="1"/>
      <c r="AI133" s="1"/>
    </row>
    <row r="134" spans="1:35" ht="16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P134" s="1"/>
      <c r="R134" s="1"/>
      <c r="S134" s="1"/>
      <c r="U134" s="1"/>
      <c r="V134" s="1"/>
      <c r="W134" s="1"/>
      <c r="X134" s="1"/>
      <c r="Y134" s="1"/>
      <c r="Z134" s="1"/>
      <c r="AB134" s="1"/>
      <c r="AC134" s="1"/>
      <c r="AD134" s="1"/>
      <c r="AF134" s="1"/>
      <c r="AG134" s="1"/>
      <c r="AH134" s="1"/>
      <c r="AI134" s="1"/>
    </row>
    <row r="135" spans="1:35" ht="16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P135" s="1"/>
      <c r="R135" s="1"/>
      <c r="S135" s="1"/>
      <c r="U135" s="1"/>
      <c r="V135" s="1"/>
      <c r="W135" s="1"/>
      <c r="X135" s="1"/>
      <c r="Y135" s="1"/>
      <c r="Z135" s="1"/>
      <c r="AB135" s="1"/>
      <c r="AC135" s="1"/>
      <c r="AD135" s="1"/>
      <c r="AF135" s="1"/>
      <c r="AG135" s="1"/>
      <c r="AH135" s="1"/>
      <c r="AI135" s="1"/>
    </row>
    <row r="136" spans="1:35" ht="16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P136" s="1"/>
      <c r="R136" s="1"/>
      <c r="S136" s="1"/>
      <c r="U136" s="1"/>
      <c r="V136" s="1"/>
      <c r="W136" s="1"/>
      <c r="X136" s="1"/>
      <c r="Y136" s="1"/>
      <c r="Z136" s="1"/>
      <c r="AB136" s="1"/>
      <c r="AC136" s="1"/>
      <c r="AD136" s="1"/>
      <c r="AF136" s="1"/>
      <c r="AG136" s="1"/>
      <c r="AH136" s="1"/>
      <c r="AI136" s="1"/>
    </row>
    <row r="137" spans="1:35" ht="16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P137" s="1"/>
      <c r="R137" s="1"/>
      <c r="S137" s="1"/>
      <c r="U137" s="1"/>
      <c r="V137" s="1"/>
      <c r="W137" s="1"/>
      <c r="X137" s="1"/>
      <c r="Y137" s="1"/>
      <c r="Z137" s="1"/>
      <c r="AB137" s="1"/>
      <c r="AC137" s="1"/>
      <c r="AD137" s="1"/>
      <c r="AF137" s="1"/>
      <c r="AG137" s="1"/>
      <c r="AH137" s="1"/>
      <c r="AI137" s="1"/>
    </row>
    <row r="138" spans="1:35" ht="16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P138" s="1"/>
      <c r="R138" s="1"/>
      <c r="S138" s="1"/>
      <c r="U138" s="1"/>
      <c r="V138" s="1"/>
      <c r="W138" s="1"/>
      <c r="X138" s="1"/>
      <c r="Y138" s="1"/>
      <c r="Z138" s="1"/>
      <c r="AB138" s="1"/>
      <c r="AC138" s="1"/>
      <c r="AD138" s="1"/>
      <c r="AF138" s="1"/>
      <c r="AG138" s="1"/>
      <c r="AH138" s="1"/>
      <c r="AI138" s="1"/>
    </row>
    <row r="139" spans="1:35" ht="16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P139" s="1"/>
      <c r="R139" s="1"/>
      <c r="S139" s="1"/>
      <c r="U139" s="1"/>
      <c r="V139" s="1"/>
      <c r="W139" s="1"/>
      <c r="X139" s="1"/>
      <c r="Y139" s="1"/>
      <c r="Z139" s="1"/>
      <c r="AB139" s="1"/>
      <c r="AC139" s="1"/>
      <c r="AD139" s="1"/>
      <c r="AF139" s="1"/>
      <c r="AG139" s="1"/>
      <c r="AH139" s="1"/>
      <c r="AI139" s="1"/>
    </row>
    <row r="140" spans="1:35" ht="16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P140" s="1"/>
      <c r="R140" s="1"/>
      <c r="S140" s="1"/>
      <c r="U140" s="1"/>
      <c r="V140" s="1"/>
      <c r="W140" s="1"/>
      <c r="X140" s="1"/>
      <c r="Y140" s="1"/>
      <c r="Z140" s="1"/>
      <c r="AB140" s="1"/>
      <c r="AC140" s="1"/>
      <c r="AD140" s="1"/>
      <c r="AF140" s="1"/>
      <c r="AG140" s="1"/>
      <c r="AH140" s="1"/>
      <c r="AI140" s="1"/>
    </row>
    <row r="141" spans="1:35" ht="16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P141" s="1"/>
      <c r="R141" s="1"/>
      <c r="S141" s="1"/>
      <c r="U141" s="1"/>
      <c r="V141" s="1"/>
      <c r="W141" s="1"/>
      <c r="X141" s="1"/>
      <c r="Y141" s="1"/>
      <c r="Z141" s="1"/>
      <c r="AB141" s="1"/>
      <c r="AC141" s="1"/>
      <c r="AD141" s="1"/>
      <c r="AF141" s="1"/>
      <c r="AG141" s="1"/>
      <c r="AH141" s="1"/>
      <c r="AI141" s="1"/>
    </row>
    <row r="142" spans="1:35" ht="16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P142" s="1"/>
      <c r="R142" s="1"/>
      <c r="S142" s="1"/>
      <c r="U142" s="1"/>
      <c r="V142" s="1"/>
      <c r="W142" s="1"/>
      <c r="X142" s="1"/>
      <c r="Y142" s="1"/>
      <c r="Z142" s="1"/>
      <c r="AB142" s="1"/>
      <c r="AC142" s="1"/>
      <c r="AD142" s="1"/>
      <c r="AF142" s="1"/>
      <c r="AG142" s="1"/>
      <c r="AH142" s="1"/>
      <c r="AI142" s="1"/>
    </row>
    <row r="143" spans="1:35" ht="16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P143" s="1"/>
      <c r="R143" s="1"/>
      <c r="S143" s="1"/>
      <c r="U143" s="1"/>
      <c r="V143" s="1"/>
      <c r="W143" s="1"/>
      <c r="X143" s="1"/>
      <c r="Y143" s="1"/>
      <c r="Z143" s="1"/>
      <c r="AB143" s="1"/>
      <c r="AC143" s="1"/>
      <c r="AD143" s="1"/>
      <c r="AF143" s="1"/>
      <c r="AG143" s="1"/>
      <c r="AH143" s="1"/>
      <c r="AI143" s="1"/>
    </row>
    <row r="144" spans="1:35" ht="16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P144" s="1"/>
      <c r="R144" s="1"/>
      <c r="S144" s="1"/>
      <c r="U144" s="1"/>
      <c r="V144" s="1"/>
      <c r="W144" s="1"/>
      <c r="X144" s="1"/>
      <c r="Y144" s="1"/>
      <c r="Z144" s="1"/>
      <c r="AB144" s="1"/>
      <c r="AC144" s="1"/>
      <c r="AD144" s="1"/>
      <c r="AF144" s="1"/>
      <c r="AG144" s="1"/>
      <c r="AH144" s="1"/>
      <c r="AI144" s="1"/>
    </row>
    <row r="145" spans="1:35" ht="16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P145" s="1"/>
      <c r="R145" s="1"/>
      <c r="S145" s="1"/>
      <c r="U145" s="1"/>
      <c r="V145" s="1"/>
      <c r="W145" s="1"/>
      <c r="X145" s="1"/>
      <c r="Y145" s="1"/>
      <c r="Z145" s="1"/>
      <c r="AB145" s="1"/>
      <c r="AC145" s="1"/>
      <c r="AD145" s="1"/>
      <c r="AF145" s="1"/>
      <c r="AG145" s="1"/>
      <c r="AH145" s="1"/>
      <c r="AI145" s="1"/>
    </row>
    <row r="146" spans="1:35" ht="16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P146" s="1"/>
      <c r="R146" s="1"/>
      <c r="S146" s="1"/>
      <c r="U146" s="1"/>
      <c r="V146" s="1"/>
      <c r="W146" s="1"/>
      <c r="X146" s="1"/>
      <c r="Y146" s="1"/>
      <c r="Z146" s="1"/>
      <c r="AB146" s="1"/>
      <c r="AC146" s="1"/>
      <c r="AD146" s="1"/>
      <c r="AF146" s="1"/>
      <c r="AG146" s="1"/>
      <c r="AH146" s="1"/>
      <c r="AI146" s="1"/>
    </row>
    <row r="147" spans="1:35" ht="16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P147" s="1"/>
      <c r="R147" s="1"/>
      <c r="S147" s="1"/>
      <c r="U147" s="1"/>
      <c r="V147" s="1"/>
      <c r="W147" s="1"/>
      <c r="X147" s="1"/>
      <c r="Y147" s="1"/>
      <c r="Z147" s="1"/>
      <c r="AB147" s="1"/>
      <c r="AC147" s="1"/>
      <c r="AD147" s="1"/>
      <c r="AF147" s="1"/>
      <c r="AG147" s="1"/>
      <c r="AH147" s="1"/>
      <c r="AI147" s="1"/>
    </row>
    <row r="148" spans="1:35" ht="16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P148" s="1"/>
      <c r="R148" s="1"/>
      <c r="S148" s="1"/>
      <c r="U148" s="1"/>
      <c r="V148" s="1"/>
      <c r="W148" s="1"/>
      <c r="X148" s="1"/>
      <c r="Y148" s="1"/>
      <c r="Z148" s="1"/>
      <c r="AB148" s="1"/>
      <c r="AC148" s="1"/>
      <c r="AD148" s="1"/>
      <c r="AF148" s="1"/>
      <c r="AG148" s="1"/>
      <c r="AH148" s="1"/>
      <c r="AI148" s="1"/>
    </row>
    <row r="149" spans="1:35" ht="16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P149" s="1"/>
      <c r="R149" s="1"/>
      <c r="S149" s="1"/>
      <c r="U149" s="1"/>
      <c r="V149" s="1"/>
      <c r="W149" s="1"/>
      <c r="X149" s="1"/>
      <c r="Y149" s="1"/>
      <c r="Z149" s="1"/>
      <c r="AB149" s="1"/>
      <c r="AC149" s="1"/>
      <c r="AD149" s="1"/>
      <c r="AF149" s="1"/>
      <c r="AG149" s="1"/>
      <c r="AH149" s="1"/>
      <c r="AI149" s="1"/>
    </row>
    <row r="150" spans="1:35" ht="16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P150" s="1"/>
      <c r="R150" s="1"/>
      <c r="S150" s="1"/>
      <c r="U150" s="1"/>
      <c r="V150" s="1"/>
      <c r="W150" s="1"/>
      <c r="X150" s="1"/>
      <c r="Y150" s="1"/>
      <c r="Z150" s="1"/>
      <c r="AB150" s="1"/>
      <c r="AC150" s="1"/>
      <c r="AD150" s="1"/>
      <c r="AF150" s="1"/>
      <c r="AG150" s="1"/>
      <c r="AH150" s="1"/>
      <c r="AI150" s="1"/>
    </row>
    <row r="151" spans="1:35" ht="16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P151" s="1"/>
      <c r="R151" s="1"/>
      <c r="S151" s="1"/>
      <c r="U151" s="1"/>
      <c r="V151" s="1"/>
      <c r="W151" s="1"/>
      <c r="X151" s="1"/>
      <c r="Y151" s="1"/>
      <c r="Z151" s="1"/>
      <c r="AB151" s="1"/>
      <c r="AC151" s="1"/>
      <c r="AD151" s="1"/>
      <c r="AF151" s="1"/>
      <c r="AG151" s="1"/>
      <c r="AH151" s="1"/>
      <c r="AI151" s="1"/>
    </row>
    <row r="152" spans="1:35" ht="16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P152" s="1"/>
      <c r="R152" s="1"/>
      <c r="S152" s="1"/>
      <c r="U152" s="1"/>
      <c r="V152" s="1"/>
      <c r="W152" s="1"/>
      <c r="X152" s="1"/>
      <c r="Y152" s="1"/>
      <c r="Z152" s="1"/>
      <c r="AB152" s="1"/>
      <c r="AC152" s="1"/>
      <c r="AD152" s="1"/>
      <c r="AF152" s="1"/>
      <c r="AG152" s="1"/>
      <c r="AH152" s="1"/>
      <c r="AI152" s="1"/>
    </row>
    <row r="153" spans="1:35" ht="16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P153" s="1"/>
      <c r="R153" s="1"/>
      <c r="S153" s="1"/>
      <c r="U153" s="1"/>
      <c r="V153" s="1"/>
      <c r="W153" s="1"/>
      <c r="X153" s="1"/>
      <c r="Y153" s="1"/>
      <c r="Z153" s="1"/>
      <c r="AB153" s="1"/>
      <c r="AC153" s="1"/>
      <c r="AD153" s="1"/>
      <c r="AF153" s="1"/>
      <c r="AG153" s="1"/>
      <c r="AH153" s="1"/>
      <c r="AI153" s="1"/>
    </row>
    <row r="154" spans="1:35" ht="16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P154" s="1"/>
      <c r="R154" s="1"/>
      <c r="S154" s="1"/>
      <c r="U154" s="1"/>
      <c r="V154" s="1"/>
      <c r="W154" s="1"/>
      <c r="X154" s="1"/>
      <c r="Y154" s="1"/>
      <c r="Z154" s="1"/>
      <c r="AB154" s="1"/>
      <c r="AC154" s="1"/>
      <c r="AD154" s="1"/>
      <c r="AF154" s="1"/>
      <c r="AG154" s="1"/>
      <c r="AH154" s="1"/>
      <c r="AI154" s="1"/>
    </row>
    <row r="155" spans="1:35" ht="16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P155" s="1"/>
      <c r="R155" s="1"/>
      <c r="S155" s="1"/>
      <c r="U155" s="1"/>
      <c r="V155" s="1"/>
      <c r="W155" s="1"/>
      <c r="X155" s="1"/>
      <c r="Y155" s="1"/>
      <c r="Z155" s="1"/>
      <c r="AB155" s="1"/>
      <c r="AC155" s="1"/>
      <c r="AD155" s="1"/>
      <c r="AF155" s="1"/>
      <c r="AG155" s="1"/>
      <c r="AH155" s="1"/>
      <c r="AI155" s="1"/>
    </row>
    <row r="156" spans="1:35" ht="16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P156" s="1"/>
      <c r="R156" s="1"/>
      <c r="S156" s="1"/>
      <c r="U156" s="1"/>
      <c r="V156" s="1"/>
      <c r="W156" s="1"/>
      <c r="X156" s="1"/>
      <c r="Y156" s="1"/>
      <c r="Z156" s="1"/>
      <c r="AB156" s="1"/>
      <c r="AC156" s="1"/>
      <c r="AD156" s="1"/>
      <c r="AF156" s="1"/>
      <c r="AG156" s="1"/>
      <c r="AH156" s="1"/>
      <c r="AI156" s="1"/>
    </row>
    <row r="157" spans="1:35" ht="16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P157" s="1"/>
      <c r="R157" s="1"/>
      <c r="S157" s="1"/>
      <c r="U157" s="1"/>
      <c r="V157" s="1"/>
      <c r="W157" s="1"/>
      <c r="X157" s="1"/>
      <c r="Y157" s="1"/>
      <c r="Z157" s="1"/>
      <c r="AB157" s="1"/>
      <c r="AC157" s="1"/>
      <c r="AD157" s="1"/>
      <c r="AF157" s="1"/>
      <c r="AG157" s="1"/>
      <c r="AH157" s="1"/>
      <c r="AI157" s="1"/>
    </row>
    <row r="158" spans="1:35" ht="16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P158" s="1"/>
      <c r="R158" s="1"/>
      <c r="S158" s="1"/>
      <c r="U158" s="1"/>
      <c r="V158" s="1"/>
      <c r="W158" s="1"/>
      <c r="X158" s="1"/>
      <c r="Y158" s="1"/>
      <c r="Z158" s="1"/>
      <c r="AB158" s="1"/>
      <c r="AC158" s="1"/>
      <c r="AD158" s="1"/>
      <c r="AF158" s="1"/>
      <c r="AG158" s="1"/>
      <c r="AH158" s="1"/>
      <c r="AI158" s="1"/>
    </row>
    <row r="159" spans="1:35" ht="16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P159" s="1"/>
      <c r="R159" s="1"/>
      <c r="S159" s="1"/>
      <c r="U159" s="1"/>
      <c r="V159" s="1"/>
      <c r="W159" s="1"/>
      <c r="X159" s="1"/>
      <c r="Y159" s="1"/>
      <c r="Z159" s="1"/>
      <c r="AB159" s="1"/>
      <c r="AC159" s="1"/>
      <c r="AD159" s="1"/>
      <c r="AF159" s="1"/>
      <c r="AG159" s="1"/>
      <c r="AH159" s="1"/>
      <c r="AI159" s="1"/>
    </row>
    <row r="160" spans="1:35" ht="16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P160" s="1"/>
      <c r="R160" s="1"/>
      <c r="S160" s="1"/>
      <c r="U160" s="1"/>
      <c r="V160" s="1"/>
      <c r="W160" s="1"/>
      <c r="X160" s="1"/>
      <c r="Y160" s="1"/>
      <c r="Z160" s="1"/>
      <c r="AB160" s="1"/>
      <c r="AC160" s="1"/>
      <c r="AD160" s="1"/>
      <c r="AF160" s="1"/>
      <c r="AG160" s="1"/>
      <c r="AH160" s="1"/>
      <c r="AI160" s="1"/>
    </row>
    <row r="161" spans="1:35" ht="16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P161" s="1"/>
      <c r="R161" s="1"/>
      <c r="S161" s="1"/>
      <c r="U161" s="1"/>
      <c r="V161" s="1"/>
      <c r="W161" s="1"/>
      <c r="X161" s="1"/>
      <c r="Y161" s="1"/>
      <c r="Z161" s="1"/>
      <c r="AB161" s="1"/>
      <c r="AC161" s="1"/>
      <c r="AD161" s="1"/>
      <c r="AF161" s="1"/>
      <c r="AG161" s="1"/>
      <c r="AH161" s="1"/>
      <c r="AI161" s="1"/>
    </row>
    <row r="162" spans="1:35" ht="16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P162" s="1"/>
      <c r="R162" s="1"/>
      <c r="S162" s="1"/>
      <c r="U162" s="1"/>
      <c r="V162" s="1"/>
      <c r="W162" s="1"/>
      <c r="X162" s="1"/>
      <c r="Y162" s="1"/>
      <c r="Z162" s="1"/>
      <c r="AB162" s="1"/>
      <c r="AC162" s="1"/>
      <c r="AD162" s="1"/>
      <c r="AF162" s="1"/>
      <c r="AG162" s="1"/>
      <c r="AH162" s="1"/>
      <c r="AI162" s="1"/>
    </row>
    <row r="163" spans="1:35" ht="16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P163" s="1"/>
      <c r="R163" s="1"/>
      <c r="S163" s="1"/>
      <c r="U163" s="1"/>
      <c r="V163" s="1"/>
      <c r="W163" s="1"/>
      <c r="X163" s="1"/>
      <c r="Y163" s="1"/>
      <c r="Z163" s="1"/>
      <c r="AB163" s="1"/>
      <c r="AC163" s="1"/>
      <c r="AD163" s="1"/>
      <c r="AF163" s="1"/>
      <c r="AG163" s="1"/>
      <c r="AH163" s="1"/>
      <c r="AI163" s="1"/>
    </row>
    <row r="164" spans="1:35" ht="16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P164" s="1"/>
      <c r="R164" s="1"/>
      <c r="S164" s="1"/>
      <c r="U164" s="1"/>
      <c r="V164" s="1"/>
      <c r="W164" s="1"/>
      <c r="X164" s="1"/>
      <c r="Y164" s="1"/>
      <c r="Z164" s="1"/>
      <c r="AB164" s="1"/>
      <c r="AC164" s="1"/>
      <c r="AD164" s="1"/>
      <c r="AF164" s="1"/>
      <c r="AG164" s="1"/>
      <c r="AH164" s="1"/>
      <c r="AI164" s="1"/>
    </row>
    <row r="165" spans="1:35" ht="16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P165" s="1"/>
      <c r="R165" s="1"/>
      <c r="S165" s="1"/>
      <c r="U165" s="1"/>
      <c r="V165" s="1"/>
      <c r="W165" s="1"/>
      <c r="X165" s="1"/>
      <c r="Y165" s="1"/>
      <c r="Z165" s="1"/>
      <c r="AB165" s="1"/>
      <c r="AC165" s="1"/>
      <c r="AD165" s="1"/>
      <c r="AF165" s="1"/>
      <c r="AG165" s="1"/>
      <c r="AH165" s="1"/>
      <c r="AI165" s="1"/>
    </row>
    <row r="166" spans="1:35" ht="16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P166" s="1"/>
      <c r="R166" s="1"/>
      <c r="S166" s="1"/>
      <c r="U166" s="1"/>
      <c r="V166" s="1"/>
      <c r="W166" s="1"/>
      <c r="X166" s="1"/>
      <c r="Y166" s="1"/>
      <c r="Z166" s="1"/>
      <c r="AB166" s="1"/>
      <c r="AC166" s="1"/>
      <c r="AD166" s="1"/>
      <c r="AF166" s="1"/>
      <c r="AG166" s="1"/>
      <c r="AH166" s="1"/>
      <c r="AI166" s="1"/>
    </row>
    <row r="167" spans="1:35" ht="16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P167" s="1"/>
      <c r="R167" s="1"/>
      <c r="S167" s="1"/>
      <c r="U167" s="1"/>
      <c r="V167" s="1"/>
      <c r="W167" s="1"/>
      <c r="X167" s="1"/>
      <c r="Y167" s="1"/>
      <c r="Z167" s="1"/>
      <c r="AB167" s="1"/>
      <c r="AC167" s="1"/>
      <c r="AD167" s="1"/>
      <c r="AF167" s="1"/>
      <c r="AG167" s="1"/>
      <c r="AH167" s="1"/>
      <c r="AI167" s="1"/>
    </row>
    <row r="168" spans="1:35" ht="16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P168" s="1"/>
      <c r="R168" s="1"/>
      <c r="S168" s="1"/>
      <c r="U168" s="1"/>
      <c r="V168" s="1"/>
      <c r="W168" s="1"/>
      <c r="X168" s="1"/>
      <c r="Y168" s="1"/>
      <c r="Z168" s="1"/>
      <c r="AB168" s="1"/>
      <c r="AC168" s="1"/>
      <c r="AD168" s="1"/>
      <c r="AF168" s="1"/>
      <c r="AG168" s="1"/>
      <c r="AH168" s="1"/>
      <c r="AI168" s="1"/>
    </row>
    <row r="169" spans="1:35" ht="16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P169" s="1"/>
      <c r="R169" s="1"/>
      <c r="S169" s="1"/>
      <c r="U169" s="1"/>
      <c r="V169" s="1"/>
      <c r="W169" s="1"/>
      <c r="X169" s="1"/>
      <c r="Y169" s="1"/>
      <c r="Z169" s="1"/>
      <c r="AB169" s="1"/>
      <c r="AC169" s="1"/>
      <c r="AD169" s="1"/>
      <c r="AF169" s="1"/>
      <c r="AG169" s="1"/>
      <c r="AH169" s="1"/>
      <c r="AI169" s="1"/>
    </row>
    <row r="170" spans="1:35" ht="16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P170" s="1"/>
      <c r="R170" s="1"/>
      <c r="S170" s="1"/>
      <c r="U170" s="1"/>
      <c r="V170" s="1"/>
      <c r="W170" s="1"/>
      <c r="X170" s="1"/>
      <c r="Y170" s="1"/>
      <c r="Z170" s="1"/>
      <c r="AB170" s="1"/>
      <c r="AC170" s="1"/>
      <c r="AD170" s="1"/>
      <c r="AF170" s="1"/>
      <c r="AG170" s="1"/>
      <c r="AH170" s="1"/>
      <c r="AI170" s="1"/>
    </row>
    <row r="171" spans="1:35" ht="16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P171" s="1"/>
      <c r="R171" s="1"/>
      <c r="S171" s="1"/>
      <c r="U171" s="1"/>
      <c r="V171" s="1"/>
      <c r="W171" s="1"/>
      <c r="X171" s="1"/>
      <c r="Y171" s="1"/>
      <c r="Z171" s="1"/>
      <c r="AB171" s="1"/>
      <c r="AC171" s="1"/>
      <c r="AD171" s="1"/>
      <c r="AF171" s="1"/>
      <c r="AG171" s="1"/>
      <c r="AH171" s="1"/>
      <c r="AI171" s="1"/>
    </row>
    <row r="172" spans="1:35" ht="16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P172" s="1"/>
      <c r="R172" s="1"/>
      <c r="S172" s="1"/>
      <c r="U172" s="1"/>
      <c r="V172" s="1"/>
      <c r="W172" s="1"/>
      <c r="X172" s="1"/>
      <c r="Y172" s="1"/>
      <c r="Z172" s="1"/>
      <c r="AB172" s="1"/>
      <c r="AC172" s="1"/>
      <c r="AD172" s="1"/>
      <c r="AF172" s="1"/>
      <c r="AG172" s="1"/>
      <c r="AH172" s="1"/>
      <c r="AI172" s="1"/>
    </row>
    <row r="173" spans="1:35" ht="16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P173" s="1"/>
      <c r="R173" s="1"/>
      <c r="S173" s="1"/>
      <c r="U173" s="1"/>
      <c r="V173" s="1"/>
      <c r="W173" s="1"/>
      <c r="X173" s="1"/>
      <c r="Y173" s="1"/>
      <c r="Z173" s="1"/>
      <c r="AB173" s="1"/>
      <c r="AC173" s="1"/>
      <c r="AD173" s="1"/>
      <c r="AF173" s="1"/>
      <c r="AG173" s="1"/>
      <c r="AH173" s="1"/>
      <c r="AI173" s="1"/>
    </row>
    <row r="174" spans="1:35" ht="16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P174" s="1"/>
      <c r="R174" s="1"/>
      <c r="S174" s="1"/>
      <c r="U174" s="1"/>
      <c r="V174" s="1"/>
      <c r="W174" s="1"/>
      <c r="X174" s="1"/>
      <c r="Y174" s="1"/>
      <c r="Z174" s="1"/>
      <c r="AB174" s="1"/>
      <c r="AC174" s="1"/>
      <c r="AD174" s="1"/>
      <c r="AF174" s="1"/>
      <c r="AG174" s="1"/>
      <c r="AH174" s="1"/>
      <c r="AI174" s="1"/>
    </row>
    <row r="175" spans="1:35" ht="16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P175" s="1"/>
      <c r="R175" s="1"/>
      <c r="S175" s="1"/>
      <c r="U175" s="1"/>
      <c r="V175" s="1"/>
      <c r="W175" s="1"/>
      <c r="X175" s="1"/>
      <c r="Y175" s="1"/>
      <c r="Z175" s="1"/>
      <c r="AB175" s="1"/>
      <c r="AC175" s="1"/>
      <c r="AD175" s="1"/>
      <c r="AF175" s="1"/>
      <c r="AG175" s="1"/>
      <c r="AH175" s="1"/>
      <c r="AI175" s="1"/>
    </row>
    <row r="176" spans="1:35" ht="16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P176" s="1"/>
      <c r="R176" s="1"/>
      <c r="S176" s="1"/>
      <c r="U176" s="1"/>
      <c r="V176" s="1"/>
      <c r="W176" s="1"/>
      <c r="X176" s="1"/>
      <c r="Y176" s="1"/>
      <c r="Z176" s="1"/>
      <c r="AB176" s="1"/>
      <c r="AC176" s="1"/>
      <c r="AD176" s="1"/>
      <c r="AF176" s="1"/>
      <c r="AG176" s="1"/>
      <c r="AH176" s="1"/>
      <c r="AI176" s="1"/>
    </row>
    <row r="177" spans="1:35" ht="16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P177" s="1"/>
      <c r="R177" s="1"/>
      <c r="S177" s="1"/>
      <c r="U177" s="1"/>
      <c r="V177" s="1"/>
      <c r="W177" s="1"/>
      <c r="X177" s="1"/>
      <c r="Y177" s="1"/>
      <c r="Z177" s="1"/>
      <c r="AB177" s="1"/>
      <c r="AC177" s="1"/>
      <c r="AD177" s="1"/>
      <c r="AF177" s="1"/>
      <c r="AG177" s="1"/>
      <c r="AH177" s="1"/>
      <c r="AI177" s="1"/>
    </row>
    <row r="178" spans="1:35" ht="16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P178" s="1"/>
      <c r="R178" s="1"/>
      <c r="S178" s="1"/>
      <c r="U178" s="1"/>
      <c r="V178" s="1"/>
      <c r="W178" s="1"/>
      <c r="X178" s="1"/>
      <c r="Y178" s="1"/>
      <c r="Z178" s="1"/>
      <c r="AB178" s="1"/>
      <c r="AC178" s="1"/>
      <c r="AD178" s="1"/>
      <c r="AF178" s="1"/>
      <c r="AG178" s="1"/>
      <c r="AH178" s="1"/>
      <c r="AI178" s="1"/>
    </row>
    <row r="179" spans="1:35" ht="16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P179" s="1"/>
      <c r="R179" s="1"/>
      <c r="S179" s="1"/>
      <c r="U179" s="1"/>
      <c r="V179" s="1"/>
      <c r="W179" s="1"/>
      <c r="X179" s="1"/>
      <c r="Y179" s="1"/>
      <c r="Z179" s="1"/>
      <c r="AB179" s="1"/>
      <c r="AC179" s="1"/>
      <c r="AD179" s="1"/>
      <c r="AF179" s="1"/>
      <c r="AG179" s="1"/>
      <c r="AH179" s="1"/>
      <c r="AI179" s="1"/>
    </row>
    <row r="180" spans="1:35" ht="16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P180" s="1"/>
      <c r="R180" s="1"/>
      <c r="S180" s="1"/>
      <c r="U180" s="1"/>
      <c r="V180" s="1"/>
      <c r="W180" s="1"/>
      <c r="X180" s="1"/>
      <c r="Y180" s="1"/>
      <c r="Z180" s="1"/>
      <c r="AB180" s="1"/>
      <c r="AC180" s="1"/>
      <c r="AD180" s="1"/>
      <c r="AF180" s="1"/>
      <c r="AG180" s="1"/>
      <c r="AH180" s="1"/>
      <c r="AI180" s="1"/>
    </row>
    <row r="181" spans="1:35" ht="16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P181" s="1"/>
      <c r="R181" s="1"/>
      <c r="S181" s="1"/>
      <c r="U181" s="1"/>
      <c r="V181" s="1"/>
      <c r="W181" s="1"/>
      <c r="X181" s="1"/>
      <c r="Y181" s="1"/>
      <c r="Z181" s="1"/>
      <c r="AB181" s="1"/>
      <c r="AC181" s="1"/>
      <c r="AD181" s="1"/>
      <c r="AF181" s="1"/>
      <c r="AG181" s="1"/>
      <c r="AH181" s="1"/>
      <c r="AI181" s="1"/>
    </row>
    <row r="182" spans="1:35" ht="16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P182" s="1"/>
      <c r="R182" s="1"/>
      <c r="S182" s="1"/>
      <c r="U182" s="1"/>
      <c r="V182" s="1"/>
      <c r="W182" s="1"/>
      <c r="X182" s="1"/>
      <c r="Y182" s="1"/>
      <c r="Z182" s="1"/>
      <c r="AB182" s="1"/>
      <c r="AC182" s="1"/>
      <c r="AD182" s="1"/>
      <c r="AF182" s="1"/>
      <c r="AG182" s="1"/>
      <c r="AH182" s="1"/>
      <c r="AI182" s="1"/>
    </row>
    <row r="183" spans="1:35" ht="16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P183" s="1"/>
      <c r="R183" s="1"/>
      <c r="S183" s="1"/>
      <c r="U183" s="1"/>
      <c r="V183" s="1"/>
      <c r="W183" s="1"/>
      <c r="X183" s="1"/>
      <c r="Y183" s="1"/>
      <c r="Z183" s="1"/>
      <c r="AB183" s="1"/>
      <c r="AC183" s="1"/>
      <c r="AD183" s="1"/>
      <c r="AF183" s="1"/>
      <c r="AG183" s="1"/>
      <c r="AH183" s="1"/>
      <c r="AI183" s="1"/>
    </row>
    <row r="184" spans="1:35" ht="16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P184" s="1"/>
      <c r="R184" s="1"/>
      <c r="S184" s="1"/>
      <c r="U184" s="1"/>
      <c r="V184" s="1"/>
      <c r="W184" s="1"/>
      <c r="X184" s="1"/>
      <c r="Y184" s="1"/>
      <c r="Z184" s="1"/>
      <c r="AB184" s="1"/>
      <c r="AC184" s="1"/>
      <c r="AD184" s="1"/>
      <c r="AF184" s="1"/>
      <c r="AG184" s="1"/>
      <c r="AH184" s="1"/>
      <c r="AI184" s="1"/>
    </row>
    <row r="185" spans="1:35" ht="16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P185" s="1"/>
      <c r="R185" s="1"/>
      <c r="S185" s="1"/>
      <c r="U185" s="1"/>
      <c r="V185" s="1"/>
      <c r="W185" s="1"/>
      <c r="X185" s="1"/>
      <c r="Y185" s="1"/>
      <c r="Z185" s="1"/>
      <c r="AB185" s="1"/>
      <c r="AC185" s="1"/>
      <c r="AD185" s="1"/>
      <c r="AF185" s="1"/>
      <c r="AG185" s="1"/>
      <c r="AH185" s="1"/>
      <c r="AI185" s="1"/>
    </row>
    <row r="186" spans="1:35" ht="16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P186" s="1"/>
      <c r="R186" s="1"/>
      <c r="S186" s="1"/>
      <c r="U186" s="1"/>
      <c r="V186" s="1"/>
      <c r="W186" s="1"/>
      <c r="X186" s="1"/>
      <c r="Y186" s="1"/>
      <c r="Z186" s="1"/>
      <c r="AB186" s="1"/>
      <c r="AC186" s="1"/>
      <c r="AD186" s="1"/>
      <c r="AF186" s="1"/>
      <c r="AG186" s="1"/>
      <c r="AH186" s="1"/>
      <c r="AI186" s="1"/>
    </row>
    <row r="187" spans="1:35" ht="16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P187" s="1"/>
      <c r="R187" s="1"/>
      <c r="S187" s="1"/>
      <c r="U187" s="1"/>
      <c r="V187" s="1"/>
      <c r="W187" s="1"/>
      <c r="X187" s="1"/>
      <c r="Y187" s="1"/>
      <c r="Z187" s="1"/>
      <c r="AB187" s="1"/>
      <c r="AC187" s="1"/>
      <c r="AD187" s="1"/>
      <c r="AF187" s="1"/>
      <c r="AG187" s="1"/>
      <c r="AH187" s="1"/>
      <c r="AI187" s="1"/>
    </row>
    <row r="188" spans="1:35" ht="16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P188" s="1"/>
      <c r="R188" s="1"/>
      <c r="S188" s="1"/>
      <c r="U188" s="1"/>
      <c r="V188" s="1"/>
      <c r="W188" s="1"/>
      <c r="X188" s="1"/>
      <c r="Y188" s="1"/>
      <c r="Z188" s="1"/>
      <c r="AB188" s="1"/>
      <c r="AC188" s="1"/>
      <c r="AD188" s="1"/>
      <c r="AF188" s="1"/>
      <c r="AG188" s="1"/>
      <c r="AH188" s="1"/>
      <c r="AI188" s="1"/>
    </row>
    <row r="189" spans="1:35" ht="16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P189" s="1"/>
      <c r="R189" s="1"/>
      <c r="S189" s="1"/>
      <c r="U189" s="1"/>
      <c r="V189" s="1"/>
      <c r="W189" s="1"/>
      <c r="X189" s="1"/>
      <c r="Y189" s="1"/>
      <c r="Z189" s="1"/>
      <c r="AB189" s="1"/>
      <c r="AC189" s="1"/>
      <c r="AD189" s="1"/>
      <c r="AF189" s="1"/>
      <c r="AG189" s="1"/>
      <c r="AH189" s="1"/>
      <c r="AI189" s="1"/>
    </row>
    <row r="190" spans="1:35" ht="16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P190" s="1"/>
      <c r="R190" s="1"/>
      <c r="S190" s="1"/>
      <c r="U190" s="1"/>
      <c r="V190" s="1"/>
      <c r="W190" s="1"/>
      <c r="X190" s="1"/>
      <c r="Y190" s="1"/>
      <c r="Z190" s="1"/>
      <c r="AB190" s="1"/>
      <c r="AC190" s="1"/>
      <c r="AD190" s="1"/>
      <c r="AF190" s="1"/>
      <c r="AG190" s="1"/>
      <c r="AH190" s="1"/>
      <c r="AI190" s="1"/>
    </row>
    <row r="191" spans="1:35" ht="16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P191" s="1"/>
      <c r="R191" s="1"/>
      <c r="S191" s="1"/>
      <c r="U191" s="1"/>
      <c r="V191" s="1"/>
      <c r="W191" s="1"/>
      <c r="X191" s="1"/>
      <c r="Y191" s="1"/>
      <c r="Z191" s="1"/>
      <c r="AB191" s="1"/>
      <c r="AC191" s="1"/>
      <c r="AD191" s="1"/>
      <c r="AF191" s="1"/>
      <c r="AG191" s="1"/>
      <c r="AH191" s="1"/>
      <c r="AI191" s="1"/>
    </row>
    <row r="192" spans="1:35" ht="16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P192" s="1"/>
      <c r="R192" s="1"/>
      <c r="S192" s="1"/>
      <c r="U192" s="1"/>
      <c r="V192" s="1"/>
      <c r="W192" s="1"/>
      <c r="X192" s="1"/>
      <c r="Y192" s="1"/>
      <c r="Z192" s="1"/>
      <c r="AB192" s="1"/>
      <c r="AC192" s="1"/>
      <c r="AD192" s="1"/>
      <c r="AF192" s="1"/>
      <c r="AG192" s="1"/>
      <c r="AH192" s="1"/>
      <c r="AI192" s="1"/>
    </row>
    <row r="193" spans="1:35" ht="16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P193" s="1"/>
      <c r="R193" s="1"/>
      <c r="S193" s="1"/>
      <c r="U193" s="1"/>
      <c r="V193" s="1"/>
      <c r="W193" s="1"/>
      <c r="X193" s="1"/>
      <c r="Y193" s="1"/>
      <c r="Z193" s="1"/>
      <c r="AB193" s="1"/>
      <c r="AC193" s="1"/>
      <c r="AD193" s="1"/>
      <c r="AF193" s="1"/>
      <c r="AG193" s="1"/>
      <c r="AH193" s="1"/>
      <c r="AI193" s="1"/>
    </row>
    <row r="194" spans="1:35" ht="16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P194" s="1"/>
      <c r="R194" s="1"/>
      <c r="S194" s="1"/>
      <c r="U194" s="1"/>
      <c r="V194" s="1"/>
      <c r="W194" s="1"/>
      <c r="X194" s="1"/>
      <c r="Y194" s="1"/>
      <c r="Z194" s="1"/>
      <c r="AB194" s="1"/>
      <c r="AC194" s="1"/>
      <c r="AD194" s="1"/>
      <c r="AF194" s="1"/>
      <c r="AG194" s="1"/>
      <c r="AH194" s="1"/>
      <c r="AI194" s="1"/>
    </row>
    <row r="195" spans="1:35" ht="16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P195" s="1"/>
      <c r="R195" s="1"/>
      <c r="S195" s="1"/>
      <c r="U195" s="1"/>
      <c r="V195" s="1"/>
      <c r="W195" s="1"/>
      <c r="X195" s="1"/>
      <c r="Y195" s="1"/>
      <c r="Z195" s="1"/>
      <c r="AB195" s="1"/>
      <c r="AC195" s="1"/>
      <c r="AD195" s="1"/>
      <c r="AF195" s="1"/>
      <c r="AG195" s="1"/>
      <c r="AH195" s="1"/>
      <c r="AI195" s="1"/>
    </row>
    <row r="196" spans="1:35" ht="16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P196" s="1"/>
      <c r="R196" s="1"/>
      <c r="S196" s="1"/>
      <c r="U196" s="1"/>
      <c r="V196" s="1"/>
      <c r="W196" s="1"/>
      <c r="X196" s="1"/>
      <c r="Y196" s="1"/>
      <c r="Z196" s="1"/>
      <c r="AB196" s="1"/>
      <c r="AC196" s="1"/>
      <c r="AD196" s="1"/>
      <c r="AF196" s="1"/>
      <c r="AG196" s="1"/>
      <c r="AH196" s="1"/>
      <c r="AI196" s="1"/>
    </row>
    <row r="197" spans="1:35" ht="16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P197" s="1"/>
      <c r="R197" s="1"/>
      <c r="S197" s="1"/>
      <c r="U197" s="1"/>
      <c r="V197" s="1"/>
      <c r="W197" s="1"/>
      <c r="X197" s="1"/>
      <c r="Y197" s="1"/>
      <c r="Z197" s="1"/>
      <c r="AB197" s="1"/>
      <c r="AC197" s="1"/>
      <c r="AD197" s="1"/>
      <c r="AF197" s="1"/>
      <c r="AG197" s="1"/>
      <c r="AH197" s="1"/>
      <c r="AI197" s="1"/>
    </row>
    <row r="198" spans="1:35" ht="16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P198" s="1"/>
      <c r="R198" s="1"/>
      <c r="S198" s="1"/>
      <c r="U198" s="1"/>
      <c r="V198" s="1"/>
      <c r="W198" s="1"/>
      <c r="X198" s="1"/>
      <c r="Y198" s="1"/>
      <c r="Z198" s="1"/>
      <c r="AB198" s="1"/>
      <c r="AC198" s="1"/>
      <c r="AD198" s="1"/>
      <c r="AF198" s="1"/>
      <c r="AG198" s="1"/>
      <c r="AH198" s="1"/>
      <c r="AI198" s="1"/>
    </row>
    <row r="199" spans="1:35" ht="16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P199" s="1"/>
      <c r="R199" s="1"/>
      <c r="S199" s="1"/>
      <c r="U199" s="1"/>
      <c r="V199" s="1"/>
      <c r="W199" s="1"/>
      <c r="X199" s="1"/>
      <c r="Y199" s="1"/>
      <c r="Z199" s="1"/>
      <c r="AB199" s="1"/>
      <c r="AC199" s="1"/>
      <c r="AD199" s="1"/>
      <c r="AF199" s="1"/>
      <c r="AG199" s="1"/>
      <c r="AH199" s="1"/>
      <c r="AI199" s="1"/>
    </row>
    <row r="200" spans="1:35" ht="16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P200" s="1"/>
      <c r="R200" s="1"/>
      <c r="S200" s="1"/>
      <c r="U200" s="1"/>
      <c r="V200" s="1"/>
      <c r="W200" s="1"/>
      <c r="X200" s="1"/>
      <c r="Y200" s="1"/>
      <c r="Z200" s="1"/>
      <c r="AB200" s="1"/>
      <c r="AC200" s="1"/>
      <c r="AD200" s="1"/>
      <c r="AF200" s="1"/>
      <c r="AG200" s="1"/>
      <c r="AH200" s="1"/>
      <c r="AI200" s="1"/>
    </row>
    <row r="201" spans="1:35" ht="16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P201" s="1"/>
      <c r="R201" s="1"/>
      <c r="S201" s="1"/>
      <c r="U201" s="1"/>
      <c r="V201" s="1"/>
      <c r="W201" s="1"/>
      <c r="X201" s="1"/>
      <c r="Y201" s="1"/>
      <c r="Z201" s="1"/>
      <c r="AB201" s="1"/>
      <c r="AC201" s="1"/>
      <c r="AD201" s="1"/>
      <c r="AF201" s="1"/>
      <c r="AG201" s="1"/>
      <c r="AH201" s="1"/>
      <c r="AI201" s="1"/>
    </row>
    <row r="202" spans="1:35" ht="16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P202" s="1"/>
      <c r="R202" s="1"/>
      <c r="S202" s="1"/>
      <c r="U202" s="1"/>
      <c r="V202" s="1"/>
      <c r="W202" s="1"/>
      <c r="X202" s="1"/>
      <c r="Y202" s="1"/>
      <c r="Z202" s="1"/>
      <c r="AB202" s="1"/>
      <c r="AC202" s="1"/>
      <c r="AD202" s="1"/>
      <c r="AF202" s="1"/>
      <c r="AG202" s="1"/>
      <c r="AH202" s="1"/>
      <c r="AI202" s="1"/>
    </row>
    <row r="203" spans="1:35" ht="16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P203" s="1"/>
      <c r="R203" s="1"/>
      <c r="S203" s="1"/>
      <c r="U203" s="1"/>
      <c r="V203" s="1"/>
      <c r="W203" s="1"/>
      <c r="X203" s="1"/>
      <c r="Y203" s="1"/>
      <c r="Z203" s="1"/>
      <c r="AB203" s="1"/>
      <c r="AC203" s="1"/>
      <c r="AD203" s="1"/>
      <c r="AF203" s="1"/>
      <c r="AG203" s="1"/>
      <c r="AH203" s="1"/>
      <c r="AI203" s="1"/>
    </row>
    <row r="204" spans="1:35" ht="16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P204" s="1"/>
      <c r="R204" s="1"/>
      <c r="S204" s="1"/>
      <c r="U204" s="1"/>
      <c r="V204" s="1"/>
      <c r="W204" s="1"/>
      <c r="X204" s="1"/>
      <c r="Y204" s="1"/>
      <c r="Z204" s="1"/>
      <c r="AB204" s="1"/>
      <c r="AC204" s="1"/>
      <c r="AD204" s="1"/>
      <c r="AF204" s="1"/>
      <c r="AG204" s="1"/>
      <c r="AH204" s="1"/>
      <c r="AI204" s="1"/>
    </row>
    <row r="205" spans="1:35" ht="16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P205" s="1"/>
      <c r="R205" s="1"/>
      <c r="S205" s="1"/>
      <c r="U205" s="1"/>
      <c r="V205" s="1"/>
      <c r="W205" s="1"/>
      <c r="X205" s="1"/>
      <c r="Y205" s="1"/>
      <c r="Z205" s="1"/>
      <c r="AB205" s="1"/>
      <c r="AC205" s="1"/>
      <c r="AD205" s="1"/>
      <c r="AF205" s="1"/>
      <c r="AG205" s="1"/>
      <c r="AH205" s="1"/>
      <c r="AI205" s="1"/>
    </row>
    <row r="206" spans="1:35" ht="16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P206" s="1"/>
      <c r="R206" s="1"/>
      <c r="S206" s="1"/>
      <c r="U206" s="1"/>
      <c r="V206" s="1"/>
      <c r="W206" s="1"/>
      <c r="X206" s="1"/>
      <c r="Y206" s="1"/>
      <c r="Z206" s="1"/>
      <c r="AB206" s="1"/>
      <c r="AC206" s="1"/>
      <c r="AD206" s="1"/>
      <c r="AF206" s="1"/>
      <c r="AG206" s="1"/>
      <c r="AH206" s="1"/>
      <c r="AI206" s="1"/>
    </row>
    <row r="207" spans="1:35" ht="16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P207" s="1"/>
      <c r="R207" s="1"/>
      <c r="S207" s="1"/>
      <c r="U207" s="1"/>
      <c r="V207" s="1"/>
      <c r="W207" s="1"/>
      <c r="X207" s="1"/>
      <c r="Y207" s="1"/>
      <c r="Z207" s="1"/>
      <c r="AB207" s="1"/>
      <c r="AC207" s="1"/>
      <c r="AD207" s="1"/>
      <c r="AF207" s="1"/>
      <c r="AG207" s="1"/>
      <c r="AH207" s="1"/>
      <c r="AI207" s="1"/>
    </row>
    <row r="208" spans="1:35" ht="16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P208" s="1"/>
      <c r="R208" s="1"/>
      <c r="S208" s="1"/>
      <c r="U208" s="1"/>
      <c r="V208" s="1"/>
      <c r="W208" s="1"/>
      <c r="X208" s="1"/>
      <c r="Y208" s="1"/>
      <c r="Z208" s="1"/>
      <c r="AB208" s="1"/>
      <c r="AC208" s="1"/>
      <c r="AD208" s="1"/>
      <c r="AF208" s="1"/>
      <c r="AG208" s="1"/>
      <c r="AH208" s="1"/>
      <c r="AI208" s="1"/>
    </row>
    <row r="209" spans="1:35" ht="16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P209" s="1"/>
      <c r="R209" s="1"/>
      <c r="S209" s="1"/>
      <c r="U209" s="1"/>
      <c r="V209" s="1"/>
      <c r="W209" s="1"/>
      <c r="X209" s="1"/>
      <c r="Y209" s="1"/>
      <c r="Z209" s="1"/>
      <c r="AB209" s="1"/>
      <c r="AC209" s="1"/>
      <c r="AD209" s="1"/>
      <c r="AF209" s="1"/>
      <c r="AG209" s="1"/>
      <c r="AH209" s="1"/>
      <c r="AI209" s="1"/>
    </row>
    <row r="210" spans="1:35" ht="16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P210" s="1"/>
      <c r="R210" s="1"/>
      <c r="S210" s="1"/>
      <c r="U210" s="1"/>
      <c r="V210" s="1"/>
      <c r="W210" s="1"/>
      <c r="X210" s="1"/>
      <c r="Y210" s="1"/>
      <c r="Z210" s="1"/>
      <c r="AB210" s="1"/>
      <c r="AC210" s="1"/>
      <c r="AD210" s="1"/>
      <c r="AF210" s="1"/>
      <c r="AG210" s="1"/>
      <c r="AH210" s="1"/>
      <c r="AI210" s="1"/>
    </row>
    <row r="211" spans="1:35" ht="16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P211" s="1"/>
      <c r="R211" s="1"/>
      <c r="S211" s="1"/>
      <c r="U211" s="1"/>
      <c r="V211" s="1"/>
      <c r="W211" s="1"/>
      <c r="X211" s="1"/>
      <c r="Y211" s="1"/>
      <c r="Z211" s="1"/>
      <c r="AB211" s="1"/>
      <c r="AC211" s="1"/>
      <c r="AD211" s="1"/>
      <c r="AF211" s="1"/>
      <c r="AG211" s="1"/>
      <c r="AH211" s="1"/>
      <c r="AI211" s="1"/>
    </row>
    <row r="212" spans="1:35" ht="16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P212" s="1"/>
      <c r="R212" s="1"/>
      <c r="S212" s="1"/>
      <c r="U212" s="1"/>
      <c r="V212" s="1"/>
      <c r="W212" s="1"/>
      <c r="X212" s="1"/>
      <c r="Y212" s="1"/>
      <c r="Z212" s="1"/>
      <c r="AB212" s="1"/>
      <c r="AC212" s="1"/>
      <c r="AD212" s="1"/>
      <c r="AF212" s="1"/>
      <c r="AG212" s="1"/>
      <c r="AH212" s="1"/>
      <c r="AI212" s="1"/>
    </row>
    <row r="213" spans="1:35" ht="16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P213" s="1"/>
      <c r="R213" s="1"/>
      <c r="S213" s="1"/>
      <c r="U213" s="1"/>
      <c r="V213" s="1"/>
      <c r="W213" s="1"/>
      <c r="X213" s="1"/>
      <c r="Y213" s="1"/>
      <c r="Z213" s="1"/>
      <c r="AB213" s="1"/>
      <c r="AC213" s="1"/>
      <c r="AD213" s="1"/>
      <c r="AF213" s="1"/>
      <c r="AG213" s="1"/>
      <c r="AH213" s="1"/>
      <c r="AI213" s="1"/>
    </row>
    <row r="214" spans="1:35" ht="16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P214" s="1"/>
      <c r="R214" s="1"/>
      <c r="S214" s="1"/>
      <c r="U214" s="1"/>
      <c r="V214" s="1"/>
      <c r="W214" s="1"/>
      <c r="X214" s="1"/>
      <c r="Y214" s="1"/>
      <c r="Z214" s="1"/>
      <c r="AB214" s="1"/>
      <c r="AC214" s="1"/>
      <c r="AD214" s="1"/>
      <c r="AF214" s="1"/>
      <c r="AG214" s="1"/>
      <c r="AH214" s="1"/>
      <c r="AI214" s="1"/>
    </row>
    <row r="215" spans="1:35" ht="16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P215" s="1"/>
      <c r="R215" s="1"/>
      <c r="S215" s="1"/>
      <c r="U215" s="1"/>
      <c r="V215" s="1"/>
      <c r="W215" s="1"/>
      <c r="X215" s="1"/>
      <c r="Y215" s="1"/>
      <c r="Z215" s="1"/>
      <c r="AB215" s="1"/>
      <c r="AC215" s="1"/>
      <c r="AD215" s="1"/>
      <c r="AF215" s="1"/>
      <c r="AG215" s="1"/>
      <c r="AH215" s="1"/>
      <c r="AI215" s="1"/>
    </row>
    <row r="216" spans="1:35" ht="16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P216" s="1"/>
      <c r="R216" s="1"/>
      <c r="S216" s="1"/>
      <c r="U216" s="1"/>
      <c r="V216" s="1"/>
      <c r="W216" s="1"/>
      <c r="X216" s="1"/>
      <c r="Y216" s="1"/>
      <c r="Z216" s="1"/>
      <c r="AB216" s="1"/>
      <c r="AC216" s="1"/>
      <c r="AD216" s="1"/>
      <c r="AF216" s="1"/>
      <c r="AG216" s="1"/>
      <c r="AH216" s="1"/>
      <c r="AI216" s="1"/>
    </row>
    <row r="217" spans="1:35" ht="16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P217" s="1"/>
      <c r="R217" s="1"/>
      <c r="S217" s="1"/>
      <c r="U217" s="1"/>
      <c r="V217" s="1"/>
      <c r="W217" s="1"/>
      <c r="X217" s="1"/>
      <c r="Y217" s="1"/>
      <c r="Z217" s="1"/>
      <c r="AB217" s="1"/>
      <c r="AC217" s="1"/>
      <c r="AD217" s="1"/>
      <c r="AF217" s="1"/>
      <c r="AG217" s="1"/>
      <c r="AH217" s="1"/>
      <c r="AI217" s="1"/>
    </row>
    <row r="218" spans="1:35" ht="16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P218" s="1"/>
      <c r="R218" s="1"/>
      <c r="S218" s="1"/>
      <c r="U218" s="1"/>
      <c r="V218" s="1"/>
      <c r="W218" s="1"/>
      <c r="X218" s="1"/>
      <c r="Y218" s="1"/>
      <c r="Z218" s="1"/>
      <c r="AB218" s="1"/>
      <c r="AC218" s="1"/>
      <c r="AD218" s="1"/>
      <c r="AF218" s="1"/>
      <c r="AG218" s="1"/>
      <c r="AH218" s="1"/>
      <c r="AI218" s="1"/>
    </row>
    <row r="219" spans="1:35" ht="16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P219" s="1"/>
      <c r="R219" s="1"/>
      <c r="S219" s="1"/>
      <c r="U219" s="1"/>
      <c r="V219" s="1"/>
      <c r="W219" s="1"/>
      <c r="X219" s="1"/>
      <c r="Y219" s="1"/>
      <c r="Z219" s="1"/>
      <c r="AB219" s="1"/>
      <c r="AC219" s="1"/>
      <c r="AD219" s="1"/>
      <c r="AF219" s="1"/>
      <c r="AG219" s="1"/>
      <c r="AH219" s="1"/>
      <c r="AI219" s="1"/>
    </row>
    <row r="220" spans="1:35" ht="16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P220" s="1"/>
      <c r="R220" s="1"/>
      <c r="S220" s="1"/>
      <c r="U220" s="1"/>
      <c r="V220" s="1"/>
      <c r="W220" s="1"/>
      <c r="X220" s="1"/>
      <c r="Y220" s="1"/>
      <c r="Z220" s="1"/>
      <c r="AB220" s="1"/>
      <c r="AC220" s="1"/>
      <c r="AD220" s="1"/>
      <c r="AF220" s="1"/>
      <c r="AG220" s="1"/>
      <c r="AH220" s="1"/>
      <c r="AI220" s="1"/>
    </row>
    <row r="221" spans="1:35" ht="16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P221" s="1"/>
      <c r="R221" s="1"/>
      <c r="S221" s="1"/>
      <c r="U221" s="1"/>
      <c r="V221" s="1"/>
      <c r="W221" s="1"/>
      <c r="X221" s="1"/>
      <c r="Y221" s="1"/>
      <c r="Z221" s="1"/>
      <c r="AB221" s="1"/>
      <c r="AC221" s="1"/>
      <c r="AD221" s="1"/>
      <c r="AF221" s="1"/>
      <c r="AG221" s="1"/>
      <c r="AH221" s="1"/>
      <c r="AI221" s="1"/>
    </row>
    <row r="222" spans="1:35" ht="16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P222" s="1"/>
      <c r="R222" s="1"/>
      <c r="S222" s="1"/>
      <c r="U222" s="1"/>
      <c r="V222" s="1"/>
      <c r="W222" s="1"/>
      <c r="X222" s="1"/>
      <c r="Y222" s="1"/>
      <c r="Z222" s="1"/>
      <c r="AB222" s="1"/>
      <c r="AC222" s="1"/>
      <c r="AD222" s="1"/>
      <c r="AF222" s="1"/>
      <c r="AG222" s="1"/>
      <c r="AH222" s="1"/>
      <c r="AI222" s="1"/>
    </row>
    <row r="223" spans="1:35" ht="16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P223" s="1"/>
      <c r="R223" s="1"/>
      <c r="S223" s="1"/>
      <c r="U223" s="1"/>
      <c r="V223" s="1"/>
      <c r="W223" s="1"/>
      <c r="X223" s="1"/>
      <c r="Y223" s="1"/>
      <c r="Z223" s="1"/>
      <c r="AB223" s="1"/>
      <c r="AC223" s="1"/>
      <c r="AD223" s="1"/>
      <c r="AF223" s="1"/>
      <c r="AG223" s="1"/>
      <c r="AH223" s="1"/>
      <c r="AI223" s="1"/>
    </row>
    <row r="224" spans="1:35" ht="16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P224" s="1"/>
      <c r="R224" s="1"/>
      <c r="S224" s="1"/>
      <c r="U224" s="1"/>
      <c r="V224" s="1"/>
      <c r="W224" s="1"/>
      <c r="X224" s="1"/>
      <c r="Y224" s="1"/>
      <c r="Z224" s="1"/>
      <c r="AB224" s="1"/>
      <c r="AC224" s="1"/>
      <c r="AD224" s="1"/>
      <c r="AF224" s="1"/>
      <c r="AG224" s="1"/>
      <c r="AH224" s="1"/>
      <c r="AI224" s="1"/>
    </row>
    <row r="225" spans="1:35" ht="16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P225" s="1"/>
      <c r="R225" s="1"/>
      <c r="S225" s="1"/>
      <c r="U225" s="1"/>
      <c r="V225" s="1"/>
      <c r="W225" s="1"/>
      <c r="X225" s="1"/>
      <c r="Y225" s="1"/>
      <c r="Z225" s="1"/>
      <c r="AB225" s="1"/>
      <c r="AC225" s="1"/>
      <c r="AD225" s="1"/>
      <c r="AF225" s="1"/>
      <c r="AG225" s="1"/>
      <c r="AH225" s="1"/>
      <c r="AI225" s="1"/>
    </row>
    <row r="226" spans="1:35" ht="16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P226" s="1"/>
      <c r="R226" s="1"/>
      <c r="S226" s="1"/>
      <c r="U226" s="1"/>
      <c r="V226" s="1"/>
      <c r="W226" s="1"/>
      <c r="X226" s="1"/>
      <c r="Y226" s="1"/>
      <c r="Z226" s="1"/>
      <c r="AB226" s="1"/>
      <c r="AC226" s="1"/>
      <c r="AD226" s="1"/>
      <c r="AF226" s="1"/>
      <c r="AG226" s="1"/>
      <c r="AH226" s="1"/>
      <c r="AI226" s="1"/>
    </row>
    <row r="227" spans="1:35" ht="16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P227" s="1"/>
      <c r="R227" s="1"/>
      <c r="S227" s="1"/>
      <c r="U227" s="1"/>
      <c r="V227" s="1"/>
      <c r="W227" s="1"/>
      <c r="X227" s="1"/>
      <c r="Y227" s="1"/>
      <c r="Z227" s="1"/>
      <c r="AB227" s="1"/>
      <c r="AC227" s="1"/>
      <c r="AD227" s="1"/>
      <c r="AF227" s="1"/>
      <c r="AG227" s="1"/>
      <c r="AH227" s="1"/>
      <c r="AI227" s="1"/>
    </row>
    <row r="228" spans="1:35" ht="16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P228" s="1"/>
      <c r="R228" s="1"/>
      <c r="S228" s="1"/>
      <c r="U228" s="1"/>
      <c r="V228" s="1"/>
      <c r="W228" s="1"/>
      <c r="X228" s="1"/>
      <c r="Y228" s="1"/>
      <c r="Z228" s="1"/>
      <c r="AB228" s="1"/>
      <c r="AC228" s="1"/>
      <c r="AD228" s="1"/>
      <c r="AF228" s="1"/>
      <c r="AG228" s="1"/>
      <c r="AH228" s="1"/>
      <c r="AI228" s="1"/>
    </row>
    <row r="229" spans="1:35" ht="16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P229" s="1"/>
      <c r="R229" s="1"/>
      <c r="S229" s="1"/>
      <c r="U229" s="1"/>
      <c r="V229" s="1"/>
      <c r="W229" s="1"/>
      <c r="X229" s="1"/>
      <c r="Y229" s="1"/>
      <c r="Z229" s="1"/>
      <c r="AB229" s="1"/>
      <c r="AC229" s="1"/>
      <c r="AD229" s="1"/>
      <c r="AF229" s="1"/>
      <c r="AG229" s="1"/>
      <c r="AH229" s="1"/>
      <c r="AI229" s="1"/>
    </row>
    <row r="230" spans="1:35" ht="16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P230" s="1"/>
      <c r="R230" s="1"/>
      <c r="S230" s="1"/>
      <c r="U230" s="1"/>
      <c r="V230" s="1"/>
      <c r="W230" s="1"/>
      <c r="X230" s="1"/>
      <c r="Y230" s="1"/>
      <c r="Z230" s="1"/>
      <c r="AB230" s="1"/>
      <c r="AC230" s="1"/>
      <c r="AD230" s="1"/>
      <c r="AF230" s="1"/>
      <c r="AG230" s="1"/>
      <c r="AH230" s="1"/>
      <c r="AI230" s="1"/>
    </row>
    <row r="231" spans="1:35" ht="16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P231" s="1"/>
      <c r="R231" s="1"/>
      <c r="S231" s="1"/>
      <c r="U231" s="1"/>
      <c r="V231" s="1"/>
      <c r="W231" s="1"/>
      <c r="X231" s="1"/>
      <c r="Y231" s="1"/>
      <c r="Z231" s="1"/>
      <c r="AB231" s="1"/>
      <c r="AC231" s="1"/>
      <c r="AD231" s="1"/>
      <c r="AF231" s="1"/>
      <c r="AG231" s="1"/>
      <c r="AH231" s="1"/>
      <c r="AI231" s="1"/>
    </row>
    <row r="232" spans="1:35" ht="16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P232" s="1"/>
      <c r="R232" s="1"/>
      <c r="S232" s="1"/>
      <c r="U232" s="1"/>
      <c r="V232" s="1"/>
      <c r="W232" s="1"/>
      <c r="X232" s="1"/>
      <c r="Y232" s="1"/>
      <c r="Z232" s="1"/>
      <c r="AB232" s="1"/>
      <c r="AC232" s="1"/>
      <c r="AD232" s="1"/>
      <c r="AF232" s="1"/>
      <c r="AG232" s="1"/>
      <c r="AH232" s="1"/>
      <c r="AI232" s="1"/>
    </row>
    <row r="233" spans="1:35" ht="16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P233" s="1"/>
      <c r="R233" s="1"/>
      <c r="S233" s="1"/>
      <c r="U233" s="1"/>
      <c r="V233" s="1"/>
      <c r="W233" s="1"/>
      <c r="X233" s="1"/>
      <c r="Y233" s="1"/>
      <c r="Z233" s="1"/>
      <c r="AB233" s="1"/>
      <c r="AC233" s="1"/>
      <c r="AD233" s="1"/>
      <c r="AF233" s="1"/>
      <c r="AG233" s="1"/>
      <c r="AH233" s="1"/>
      <c r="AI233" s="1"/>
    </row>
    <row r="234" spans="1:35" ht="16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P234" s="1"/>
      <c r="R234" s="1"/>
      <c r="S234" s="1"/>
      <c r="U234" s="1"/>
      <c r="V234" s="1"/>
      <c r="W234" s="1"/>
      <c r="X234" s="1"/>
      <c r="Y234" s="1"/>
      <c r="Z234" s="1"/>
      <c r="AB234" s="1"/>
      <c r="AC234" s="1"/>
      <c r="AD234" s="1"/>
      <c r="AF234" s="1"/>
      <c r="AG234" s="1"/>
      <c r="AH234" s="1"/>
      <c r="AI234" s="1"/>
    </row>
    <row r="235" spans="1:35" ht="16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P235" s="1"/>
      <c r="R235" s="1"/>
      <c r="S235" s="1"/>
      <c r="U235" s="1"/>
      <c r="V235" s="1"/>
      <c r="W235" s="1"/>
      <c r="X235" s="1"/>
      <c r="Y235" s="1"/>
      <c r="Z235" s="1"/>
      <c r="AB235" s="1"/>
      <c r="AC235" s="1"/>
      <c r="AD235" s="1"/>
      <c r="AF235" s="1"/>
      <c r="AG235" s="1"/>
      <c r="AH235" s="1"/>
      <c r="AI235" s="1"/>
    </row>
    <row r="236" spans="1:35" ht="16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P236" s="1"/>
      <c r="R236" s="1"/>
      <c r="S236" s="1"/>
      <c r="U236" s="1"/>
      <c r="V236" s="1"/>
      <c r="W236" s="1"/>
      <c r="X236" s="1"/>
      <c r="Y236" s="1"/>
      <c r="Z236" s="1"/>
      <c r="AB236" s="1"/>
      <c r="AC236" s="1"/>
      <c r="AD236" s="1"/>
      <c r="AF236" s="1"/>
      <c r="AG236" s="1"/>
      <c r="AH236" s="1"/>
      <c r="AI236" s="1"/>
    </row>
    <row r="237" spans="1:35" ht="16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P237" s="1"/>
      <c r="R237" s="1"/>
      <c r="S237" s="1"/>
      <c r="U237" s="1"/>
      <c r="V237" s="1"/>
      <c r="W237" s="1"/>
      <c r="X237" s="1"/>
      <c r="Y237" s="1"/>
      <c r="Z237" s="1"/>
      <c r="AB237" s="1"/>
      <c r="AC237" s="1"/>
      <c r="AD237" s="1"/>
      <c r="AF237" s="1"/>
      <c r="AG237" s="1"/>
      <c r="AH237" s="1"/>
      <c r="AI237" s="1"/>
    </row>
    <row r="238" spans="1:35" ht="16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P238" s="1"/>
      <c r="R238" s="1"/>
      <c r="S238" s="1"/>
      <c r="U238" s="1"/>
      <c r="V238" s="1"/>
      <c r="W238" s="1"/>
      <c r="X238" s="1"/>
      <c r="Y238" s="1"/>
      <c r="Z238" s="1"/>
      <c r="AB238" s="1"/>
      <c r="AC238" s="1"/>
      <c r="AD238" s="1"/>
      <c r="AF238" s="1"/>
      <c r="AG238" s="1"/>
      <c r="AH238" s="1"/>
      <c r="AI238" s="1"/>
    </row>
    <row r="239" spans="1:35" ht="16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P239" s="1"/>
      <c r="R239" s="1"/>
      <c r="S239" s="1"/>
      <c r="U239" s="1"/>
      <c r="V239" s="1"/>
      <c r="W239" s="1"/>
      <c r="X239" s="1"/>
      <c r="Y239" s="1"/>
      <c r="Z239" s="1"/>
      <c r="AB239" s="1"/>
      <c r="AC239" s="1"/>
      <c r="AD239" s="1"/>
      <c r="AF239" s="1"/>
      <c r="AG239" s="1"/>
      <c r="AH239" s="1"/>
      <c r="AI239" s="1"/>
    </row>
    <row r="240" spans="1:35" ht="16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P240" s="1"/>
      <c r="R240" s="1"/>
      <c r="S240" s="1"/>
      <c r="U240" s="1"/>
      <c r="V240" s="1"/>
      <c r="W240" s="1"/>
      <c r="X240" s="1"/>
      <c r="Y240" s="1"/>
      <c r="Z240" s="1"/>
      <c r="AB240" s="1"/>
      <c r="AC240" s="1"/>
      <c r="AD240" s="1"/>
      <c r="AF240" s="1"/>
      <c r="AG240" s="1"/>
      <c r="AH240" s="1"/>
      <c r="AI240" s="1"/>
    </row>
    <row r="241" spans="1:35" ht="16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P241" s="1"/>
      <c r="R241" s="1"/>
      <c r="S241" s="1"/>
      <c r="U241" s="1"/>
      <c r="V241" s="1"/>
      <c r="W241" s="1"/>
      <c r="X241" s="1"/>
      <c r="Y241" s="1"/>
      <c r="Z241" s="1"/>
      <c r="AB241" s="1"/>
      <c r="AC241" s="1"/>
      <c r="AD241" s="1"/>
      <c r="AF241" s="1"/>
      <c r="AG241" s="1"/>
      <c r="AH241" s="1"/>
      <c r="AI241" s="1"/>
    </row>
    <row r="242" spans="1:35" ht="16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P242" s="1"/>
      <c r="R242" s="1"/>
      <c r="S242" s="1"/>
      <c r="U242" s="1"/>
      <c r="V242" s="1"/>
      <c r="W242" s="1"/>
      <c r="X242" s="1"/>
      <c r="Y242" s="1"/>
      <c r="Z242" s="1"/>
      <c r="AB242" s="1"/>
      <c r="AC242" s="1"/>
      <c r="AD242" s="1"/>
      <c r="AF242" s="1"/>
      <c r="AG242" s="1"/>
      <c r="AH242" s="1"/>
      <c r="AI242" s="1"/>
    </row>
    <row r="243" spans="1:35" ht="16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P243" s="1"/>
      <c r="R243" s="1"/>
      <c r="S243" s="1"/>
      <c r="U243" s="1"/>
      <c r="V243" s="1"/>
      <c r="W243" s="1"/>
      <c r="X243" s="1"/>
      <c r="Y243" s="1"/>
      <c r="Z243" s="1"/>
      <c r="AB243" s="1"/>
      <c r="AC243" s="1"/>
      <c r="AD243" s="1"/>
      <c r="AF243" s="1"/>
      <c r="AG243" s="1"/>
      <c r="AH243" s="1"/>
      <c r="AI243" s="1"/>
    </row>
    <row r="244" spans="1:35" ht="16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P244" s="1"/>
      <c r="R244" s="1"/>
      <c r="S244" s="1"/>
      <c r="U244" s="1"/>
      <c r="V244" s="1"/>
      <c r="W244" s="1"/>
      <c r="X244" s="1"/>
      <c r="Y244" s="1"/>
      <c r="Z244" s="1"/>
      <c r="AB244" s="1"/>
      <c r="AC244" s="1"/>
      <c r="AD244" s="1"/>
      <c r="AF244" s="1"/>
      <c r="AG244" s="1"/>
      <c r="AH244" s="1"/>
      <c r="AI244" s="1"/>
    </row>
    <row r="245" spans="1:35" ht="16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P245" s="1"/>
      <c r="R245" s="1"/>
      <c r="S245" s="1"/>
      <c r="U245" s="1"/>
      <c r="V245" s="1"/>
      <c r="W245" s="1"/>
      <c r="X245" s="1"/>
      <c r="Y245" s="1"/>
      <c r="Z245" s="1"/>
      <c r="AB245" s="1"/>
      <c r="AC245" s="1"/>
      <c r="AD245" s="1"/>
      <c r="AF245" s="1"/>
      <c r="AG245" s="1"/>
      <c r="AH245" s="1"/>
      <c r="AI245" s="1"/>
    </row>
    <row r="246" spans="1:35" ht="16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P246" s="1"/>
      <c r="R246" s="1"/>
      <c r="S246" s="1"/>
      <c r="U246" s="1"/>
      <c r="V246" s="1"/>
      <c r="W246" s="1"/>
      <c r="X246" s="1"/>
      <c r="Y246" s="1"/>
      <c r="Z246" s="1"/>
      <c r="AB246" s="1"/>
      <c r="AC246" s="1"/>
      <c r="AD246" s="1"/>
      <c r="AF246" s="1"/>
      <c r="AG246" s="1"/>
      <c r="AH246" s="1"/>
      <c r="AI246" s="1"/>
    </row>
    <row r="247" spans="1:35" ht="16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P247" s="1"/>
      <c r="R247" s="1"/>
      <c r="S247" s="1"/>
      <c r="U247" s="1"/>
      <c r="V247" s="1"/>
      <c r="W247" s="1"/>
      <c r="X247" s="1"/>
      <c r="Y247" s="1"/>
      <c r="Z247" s="1"/>
      <c r="AB247" s="1"/>
      <c r="AC247" s="1"/>
      <c r="AD247" s="1"/>
      <c r="AF247" s="1"/>
      <c r="AG247" s="1"/>
      <c r="AH247" s="1"/>
      <c r="AI247" s="1"/>
    </row>
    <row r="248" spans="1:35" ht="16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P248" s="1"/>
      <c r="R248" s="1"/>
      <c r="S248" s="1"/>
      <c r="U248" s="1"/>
      <c r="V248" s="1"/>
      <c r="W248" s="1"/>
      <c r="X248" s="1"/>
      <c r="Y248" s="1"/>
      <c r="Z248" s="1"/>
      <c r="AB248" s="1"/>
      <c r="AC248" s="1"/>
      <c r="AD248" s="1"/>
      <c r="AF248" s="1"/>
      <c r="AG248" s="1"/>
      <c r="AH248" s="1"/>
      <c r="AI248" s="1"/>
    </row>
    <row r="249" spans="1:35" ht="16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P249" s="1"/>
      <c r="R249" s="1"/>
      <c r="S249" s="1"/>
      <c r="U249" s="1"/>
      <c r="V249" s="1"/>
      <c r="W249" s="1"/>
      <c r="X249" s="1"/>
      <c r="Y249" s="1"/>
      <c r="Z249" s="1"/>
      <c r="AB249" s="1"/>
      <c r="AC249" s="1"/>
      <c r="AD249" s="1"/>
      <c r="AF249" s="1"/>
      <c r="AG249" s="1"/>
      <c r="AH249" s="1"/>
      <c r="AI249" s="1"/>
    </row>
    <row r="250" spans="1:35" ht="16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P250" s="1"/>
      <c r="R250" s="1"/>
      <c r="S250" s="1"/>
      <c r="U250" s="1"/>
      <c r="V250" s="1"/>
      <c r="W250" s="1"/>
      <c r="X250" s="1"/>
      <c r="Y250" s="1"/>
      <c r="Z250" s="1"/>
      <c r="AB250" s="1"/>
      <c r="AC250" s="1"/>
      <c r="AD250" s="1"/>
      <c r="AF250" s="1"/>
      <c r="AG250" s="1"/>
      <c r="AH250" s="1"/>
      <c r="AI250" s="1"/>
    </row>
    <row r="251" spans="1:35" ht="16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P251" s="1"/>
      <c r="R251" s="1"/>
      <c r="S251" s="1"/>
      <c r="U251" s="1"/>
      <c r="V251" s="1"/>
      <c r="W251" s="1"/>
      <c r="X251" s="1"/>
      <c r="Y251" s="1"/>
      <c r="Z251" s="1"/>
      <c r="AB251" s="1"/>
      <c r="AC251" s="1"/>
      <c r="AD251" s="1"/>
      <c r="AF251" s="1"/>
      <c r="AG251" s="1"/>
      <c r="AH251" s="1"/>
      <c r="AI251" s="1"/>
    </row>
    <row r="252" spans="1:35" ht="16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P252" s="1"/>
      <c r="R252" s="1"/>
      <c r="S252" s="1"/>
      <c r="U252" s="1"/>
      <c r="V252" s="1"/>
      <c r="W252" s="1"/>
      <c r="X252" s="1"/>
      <c r="Y252" s="1"/>
      <c r="Z252" s="1"/>
      <c r="AB252" s="1"/>
      <c r="AC252" s="1"/>
      <c r="AD252" s="1"/>
      <c r="AF252" s="1"/>
      <c r="AG252" s="1"/>
      <c r="AH252" s="1"/>
      <c r="AI252" s="1"/>
    </row>
    <row r="253" spans="1:35" ht="16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P253" s="1"/>
      <c r="R253" s="1"/>
      <c r="S253" s="1"/>
      <c r="U253" s="1"/>
      <c r="V253" s="1"/>
      <c r="W253" s="1"/>
      <c r="X253" s="1"/>
      <c r="Y253" s="1"/>
      <c r="Z253" s="1"/>
      <c r="AB253" s="1"/>
      <c r="AC253" s="1"/>
      <c r="AD253" s="1"/>
      <c r="AF253" s="1"/>
      <c r="AG253" s="1"/>
      <c r="AH253" s="1"/>
      <c r="AI253" s="1"/>
    </row>
    <row r="254" spans="1:35" ht="16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P254" s="1"/>
      <c r="R254" s="1"/>
      <c r="S254" s="1"/>
      <c r="U254" s="1"/>
      <c r="V254" s="1"/>
      <c r="W254" s="1"/>
      <c r="X254" s="1"/>
      <c r="Y254" s="1"/>
      <c r="Z254" s="1"/>
      <c r="AB254" s="1"/>
      <c r="AC254" s="1"/>
      <c r="AD254" s="1"/>
      <c r="AF254" s="1"/>
      <c r="AG254" s="1"/>
      <c r="AH254" s="1"/>
      <c r="AI254" s="1"/>
    </row>
    <row r="255" spans="1:35" ht="16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P255" s="1"/>
      <c r="R255" s="1"/>
      <c r="S255" s="1"/>
      <c r="U255" s="1"/>
      <c r="V255" s="1"/>
      <c r="W255" s="1"/>
      <c r="X255" s="1"/>
      <c r="Y255" s="1"/>
      <c r="Z255" s="1"/>
      <c r="AB255" s="1"/>
      <c r="AC255" s="1"/>
      <c r="AD255" s="1"/>
      <c r="AF255" s="1"/>
      <c r="AG255" s="1"/>
      <c r="AH255" s="1"/>
      <c r="AI255" s="1"/>
    </row>
    <row r="256" spans="1:35" ht="16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P256" s="1"/>
      <c r="R256" s="1"/>
      <c r="S256" s="1"/>
      <c r="U256" s="1"/>
      <c r="V256" s="1"/>
      <c r="W256" s="1"/>
      <c r="X256" s="1"/>
      <c r="Y256" s="1"/>
      <c r="Z256" s="1"/>
      <c r="AB256" s="1"/>
      <c r="AC256" s="1"/>
      <c r="AD256" s="1"/>
      <c r="AF256" s="1"/>
      <c r="AG256" s="1"/>
      <c r="AH256" s="1"/>
      <c r="AI256" s="1"/>
    </row>
    <row r="257" spans="1:35" ht="16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P257" s="1"/>
      <c r="R257" s="1"/>
      <c r="S257" s="1"/>
      <c r="U257" s="1"/>
      <c r="V257" s="1"/>
      <c r="W257" s="1"/>
      <c r="X257" s="1"/>
      <c r="Y257" s="1"/>
      <c r="Z257" s="1"/>
      <c r="AB257" s="1"/>
      <c r="AC257" s="1"/>
      <c r="AD257" s="1"/>
      <c r="AF257" s="1"/>
      <c r="AG257" s="1"/>
      <c r="AH257" s="1"/>
      <c r="AI257" s="1"/>
    </row>
    <row r="258" spans="1:35" ht="16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P258" s="1"/>
      <c r="R258" s="1"/>
      <c r="S258" s="1"/>
      <c r="U258" s="1"/>
      <c r="V258" s="1"/>
      <c r="W258" s="1"/>
      <c r="X258" s="1"/>
      <c r="Y258" s="1"/>
      <c r="Z258" s="1"/>
      <c r="AB258" s="1"/>
      <c r="AC258" s="1"/>
      <c r="AD258" s="1"/>
      <c r="AF258" s="1"/>
      <c r="AG258" s="1"/>
      <c r="AH258" s="1"/>
      <c r="AI258" s="1"/>
    </row>
    <row r="259" spans="1:35" ht="16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P259" s="1"/>
      <c r="R259" s="1"/>
      <c r="S259" s="1"/>
      <c r="U259" s="1"/>
      <c r="V259" s="1"/>
      <c r="W259" s="1"/>
      <c r="X259" s="1"/>
      <c r="Y259" s="1"/>
      <c r="Z259" s="1"/>
      <c r="AB259" s="1"/>
      <c r="AC259" s="1"/>
      <c r="AD259" s="1"/>
      <c r="AF259" s="1"/>
      <c r="AG259" s="1"/>
      <c r="AH259" s="1"/>
      <c r="AI259" s="1"/>
    </row>
    <row r="260" spans="1:35" ht="16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P260" s="1"/>
      <c r="R260" s="1"/>
      <c r="S260" s="1"/>
      <c r="U260" s="1"/>
      <c r="V260" s="1"/>
      <c r="W260" s="1"/>
      <c r="X260" s="1"/>
      <c r="Y260" s="1"/>
      <c r="Z260" s="1"/>
      <c r="AB260" s="1"/>
      <c r="AC260" s="1"/>
      <c r="AD260" s="1"/>
      <c r="AF260" s="1"/>
      <c r="AG260" s="1"/>
      <c r="AH260" s="1"/>
      <c r="AI260" s="1"/>
    </row>
    <row r="261" spans="1:35" ht="16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P261" s="1"/>
      <c r="R261" s="1"/>
      <c r="S261" s="1"/>
      <c r="U261" s="1"/>
      <c r="V261" s="1"/>
      <c r="W261" s="1"/>
      <c r="X261" s="1"/>
      <c r="Y261" s="1"/>
      <c r="Z261" s="1"/>
      <c r="AB261" s="1"/>
      <c r="AC261" s="1"/>
      <c r="AD261" s="1"/>
      <c r="AF261" s="1"/>
      <c r="AG261" s="1"/>
      <c r="AH261" s="1"/>
      <c r="AI261" s="1"/>
    </row>
    <row r="262" spans="1:35" ht="16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P262" s="1"/>
      <c r="R262" s="1"/>
      <c r="S262" s="1"/>
      <c r="U262" s="1"/>
      <c r="V262" s="1"/>
      <c r="W262" s="1"/>
      <c r="X262" s="1"/>
      <c r="Y262" s="1"/>
      <c r="Z262" s="1"/>
      <c r="AB262" s="1"/>
      <c r="AC262" s="1"/>
      <c r="AD262" s="1"/>
      <c r="AF262" s="1"/>
      <c r="AG262" s="1"/>
      <c r="AH262" s="1"/>
      <c r="AI262" s="1"/>
    </row>
    <row r="263" spans="1:35" ht="16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P263" s="1"/>
      <c r="R263" s="1"/>
      <c r="S263" s="1"/>
      <c r="U263" s="1"/>
      <c r="V263" s="1"/>
      <c r="W263" s="1"/>
      <c r="X263" s="1"/>
      <c r="Y263" s="1"/>
      <c r="Z263" s="1"/>
      <c r="AB263" s="1"/>
      <c r="AC263" s="1"/>
      <c r="AD263" s="1"/>
      <c r="AF263" s="1"/>
      <c r="AG263" s="1"/>
      <c r="AH263" s="1"/>
      <c r="AI263" s="1"/>
    </row>
    <row r="264" spans="1:35" ht="16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P264" s="1"/>
      <c r="R264" s="1"/>
      <c r="S264" s="1"/>
      <c r="U264" s="1"/>
      <c r="V264" s="1"/>
      <c r="W264" s="1"/>
      <c r="X264" s="1"/>
      <c r="Y264" s="1"/>
      <c r="Z264" s="1"/>
      <c r="AB264" s="1"/>
      <c r="AC264" s="1"/>
      <c r="AD264" s="1"/>
      <c r="AF264" s="1"/>
      <c r="AG264" s="1"/>
      <c r="AH264" s="1"/>
      <c r="AI264" s="1"/>
    </row>
    <row r="265" spans="1:35" ht="16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P265" s="1"/>
      <c r="R265" s="1"/>
      <c r="S265" s="1"/>
      <c r="U265" s="1"/>
      <c r="V265" s="1"/>
      <c r="W265" s="1"/>
      <c r="X265" s="1"/>
      <c r="Y265" s="1"/>
      <c r="Z265" s="1"/>
      <c r="AB265" s="1"/>
      <c r="AC265" s="1"/>
      <c r="AD265" s="1"/>
      <c r="AF265" s="1"/>
      <c r="AG265" s="1"/>
      <c r="AH265" s="1"/>
      <c r="AI265" s="1"/>
    </row>
    <row r="266" spans="1:35" ht="16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P266" s="1"/>
      <c r="R266" s="1"/>
      <c r="S266" s="1"/>
      <c r="U266" s="1"/>
      <c r="V266" s="1"/>
      <c r="W266" s="1"/>
      <c r="X266" s="1"/>
      <c r="Y266" s="1"/>
      <c r="Z266" s="1"/>
      <c r="AB266" s="1"/>
      <c r="AC266" s="1"/>
      <c r="AD266" s="1"/>
      <c r="AF266" s="1"/>
      <c r="AG266" s="1"/>
      <c r="AH266" s="1"/>
      <c r="AI266" s="1"/>
    </row>
    <row r="267" spans="1:35" ht="16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P267" s="1"/>
      <c r="R267" s="1"/>
      <c r="S267" s="1"/>
      <c r="U267" s="1"/>
      <c r="V267" s="1"/>
      <c r="W267" s="1"/>
      <c r="X267" s="1"/>
      <c r="Y267" s="1"/>
      <c r="Z267" s="1"/>
      <c r="AB267" s="1"/>
      <c r="AC267" s="1"/>
      <c r="AD267" s="1"/>
      <c r="AF267" s="1"/>
      <c r="AG267" s="1"/>
      <c r="AH267" s="1"/>
      <c r="AI267" s="1"/>
    </row>
    <row r="268" spans="1:35" ht="16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P268" s="1"/>
      <c r="R268" s="1"/>
      <c r="S268" s="1"/>
      <c r="U268" s="1"/>
      <c r="V268" s="1"/>
      <c r="W268" s="1"/>
      <c r="X268" s="1"/>
      <c r="Y268" s="1"/>
      <c r="Z268" s="1"/>
      <c r="AB268" s="1"/>
      <c r="AC268" s="1"/>
      <c r="AD268" s="1"/>
      <c r="AF268" s="1"/>
      <c r="AG268" s="1"/>
      <c r="AH268" s="1"/>
      <c r="AI268" s="1"/>
    </row>
    <row r="269" spans="1:35" ht="16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P269" s="1"/>
      <c r="R269" s="1"/>
      <c r="S269" s="1"/>
      <c r="U269" s="1"/>
      <c r="V269" s="1"/>
      <c r="W269" s="1"/>
      <c r="X269" s="1"/>
      <c r="Y269" s="1"/>
      <c r="Z269" s="1"/>
      <c r="AB269" s="1"/>
      <c r="AC269" s="1"/>
      <c r="AD269" s="1"/>
      <c r="AF269" s="1"/>
      <c r="AG269" s="1"/>
      <c r="AH269" s="1"/>
      <c r="AI269" s="1"/>
    </row>
    <row r="270" spans="1:35" ht="16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P270" s="1"/>
      <c r="R270" s="1"/>
      <c r="S270" s="1"/>
      <c r="U270" s="1"/>
      <c r="V270" s="1"/>
      <c r="W270" s="1"/>
      <c r="X270" s="1"/>
      <c r="Y270" s="1"/>
      <c r="Z270" s="1"/>
      <c r="AB270" s="1"/>
      <c r="AC270" s="1"/>
      <c r="AD270" s="1"/>
      <c r="AF270" s="1"/>
      <c r="AG270" s="1"/>
      <c r="AH270" s="1"/>
      <c r="AI270" s="1"/>
    </row>
    <row r="271" spans="1:35" ht="16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P271" s="1"/>
      <c r="R271" s="1"/>
      <c r="S271" s="1"/>
      <c r="U271" s="1"/>
      <c r="V271" s="1"/>
      <c r="W271" s="1"/>
      <c r="X271" s="1"/>
      <c r="Y271" s="1"/>
      <c r="Z271" s="1"/>
      <c r="AB271" s="1"/>
      <c r="AC271" s="1"/>
      <c r="AD271" s="1"/>
      <c r="AF271" s="1"/>
      <c r="AG271" s="1"/>
      <c r="AH271" s="1"/>
      <c r="AI271" s="1"/>
    </row>
    <row r="272" spans="1:35" ht="16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P272" s="1"/>
      <c r="R272" s="1"/>
      <c r="S272" s="1"/>
      <c r="U272" s="1"/>
      <c r="V272" s="1"/>
      <c r="W272" s="1"/>
      <c r="X272" s="1"/>
      <c r="Y272" s="1"/>
      <c r="Z272" s="1"/>
      <c r="AB272" s="1"/>
      <c r="AC272" s="1"/>
      <c r="AD272" s="1"/>
      <c r="AF272" s="1"/>
      <c r="AG272" s="1"/>
      <c r="AH272" s="1"/>
      <c r="AI272" s="1"/>
    </row>
    <row r="273" spans="1:35" ht="16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P273" s="1"/>
      <c r="R273" s="1"/>
      <c r="S273" s="1"/>
      <c r="U273" s="1"/>
      <c r="V273" s="1"/>
      <c r="W273" s="1"/>
      <c r="X273" s="1"/>
      <c r="Y273" s="1"/>
      <c r="Z273" s="1"/>
      <c r="AB273" s="1"/>
      <c r="AC273" s="1"/>
      <c r="AD273" s="1"/>
      <c r="AF273" s="1"/>
      <c r="AG273" s="1"/>
      <c r="AH273" s="1"/>
      <c r="AI273" s="1"/>
    </row>
    <row r="274" spans="1:35" ht="16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P274" s="1"/>
      <c r="R274" s="1"/>
      <c r="S274" s="1"/>
      <c r="U274" s="1"/>
      <c r="V274" s="1"/>
      <c r="W274" s="1"/>
      <c r="X274" s="1"/>
      <c r="Y274" s="1"/>
      <c r="Z274" s="1"/>
      <c r="AB274" s="1"/>
      <c r="AC274" s="1"/>
      <c r="AD274" s="1"/>
      <c r="AF274" s="1"/>
      <c r="AG274" s="1"/>
      <c r="AH274" s="1"/>
      <c r="AI274" s="1"/>
    </row>
    <row r="275" spans="1:35" ht="16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P275" s="1"/>
      <c r="R275" s="1"/>
      <c r="S275" s="1"/>
      <c r="U275" s="1"/>
      <c r="V275" s="1"/>
      <c r="W275" s="1"/>
      <c r="X275" s="1"/>
      <c r="Y275" s="1"/>
      <c r="Z275" s="1"/>
      <c r="AB275" s="1"/>
      <c r="AC275" s="1"/>
      <c r="AD275" s="1"/>
      <c r="AF275" s="1"/>
      <c r="AG275" s="1"/>
      <c r="AH275" s="1"/>
      <c r="AI275" s="1"/>
    </row>
    <row r="276" spans="1:35" ht="16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P276" s="1"/>
      <c r="R276" s="1"/>
      <c r="S276" s="1"/>
      <c r="U276" s="1"/>
      <c r="V276" s="1"/>
      <c r="W276" s="1"/>
      <c r="X276" s="1"/>
      <c r="Y276" s="1"/>
      <c r="Z276" s="1"/>
      <c r="AB276" s="1"/>
      <c r="AC276" s="1"/>
      <c r="AD276" s="1"/>
      <c r="AF276" s="1"/>
      <c r="AG276" s="1"/>
      <c r="AH276" s="1"/>
      <c r="AI276" s="1"/>
    </row>
    <row r="277" spans="1:35" ht="16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P277" s="1"/>
      <c r="R277" s="1"/>
      <c r="S277" s="1"/>
      <c r="U277" s="1"/>
      <c r="V277" s="1"/>
      <c r="W277" s="1"/>
      <c r="X277" s="1"/>
      <c r="Y277" s="1"/>
      <c r="Z277" s="1"/>
      <c r="AB277" s="1"/>
      <c r="AC277" s="1"/>
      <c r="AD277" s="1"/>
      <c r="AF277" s="1"/>
      <c r="AG277" s="1"/>
      <c r="AH277" s="1"/>
      <c r="AI277" s="1"/>
    </row>
    <row r="278" spans="1:35" ht="16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P278" s="1"/>
      <c r="R278" s="1"/>
      <c r="S278" s="1"/>
      <c r="U278" s="1"/>
      <c r="V278" s="1"/>
      <c r="W278" s="1"/>
      <c r="X278" s="1"/>
      <c r="Y278" s="1"/>
      <c r="Z278" s="1"/>
      <c r="AB278" s="1"/>
      <c r="AC278" s="1"/>
      <c r="AD278" s="1"/>
      <c r="AF278" s="1"/>
      <c r="AG278" s="1"/>
      <c r="AH278" s="1"/>
      <c r="AI278" s="1"/>
    </row>
    <row r="279" spans="1:35" ht="16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P279" s="1"/>
      <c r="R279" s="1"/>
      <c r="S279" s="1"/>
      <c r="U279" s="1"/>
      <c r="V279" s="1"/>
      <c r="W279" s="1"/>
      <c r="X279" s="1"/>
      <c r="Y279" s="1"/>
      <c r="Z279" s="1"/>
      <c r="AB279" s="1"/>
      <c r="AC279" s="1"/>
      <c r="AD279" s="1"/>
      <c r="AF279" s="1"/>
      <c r="AG279" s="1"/>
      <c r="AH279" s="1"/>
      <c r="AI279" s="1"/>
    </row>
    <row r="280" spans="1:35" ht="16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P280" s="1"/>
      <c r="R280" s="1"/>
      <c r="S280" s="1"/>
      <c r="U280" s="1"/>
      <c r="V280" s="1"/>
      <c r="W280" s="1"/>
      <c r="X280" s="1"/>
      <c r="Y280" s="1"/>
      <c r="Z280" s="1"/>
      <c r="AB280" s="1"/>
      <c r="AC280" s="1"/>
      <c r="AD280" s="1"/>
      <c r="AF280" s="1"/>
      <c r="AG280" s="1"/>
      <c r="AH280" s="1"/>
      <c r="AI280" s="1"/>
    </row>
    <row r="281" spans="1:35" ht="16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P281" s="1"/>
      <c r="R281" s="1"/>
      <c r="S281" s="1"/>
      <c r="U281" s="1"/>
      <c r="V281" s="1"/>
      <c r="W281" s="1"/>
      <c r="X281" s="1"/>
      <c r="Y281" s="1"/>
      <c r="Z281" s="1"/>
      <c r="AB281" s="1"/>
      <c r="AC281" s="1"/>
      <c r="AD281" s="1"/>
      <c r="AF281" s="1"/>
      <c r="AG281" s="1"/>
      <c r="AH281" s="1"/>
      <c r="AI281" s="1"/>
    </row>
    <row r="282" spans="1:35" ht="16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P282" s="1"/>
      <c r="R282" s="1"/>
      <c r="S282" s="1"/>
      <c r="U282" s="1"/>
      <c r="V282" s="1"/>
      <c r="W282" s="1"/>
      <c r="X282" s="1"/>
      <c r="Y282" s="1"/>
      <c r="Z282" s="1"/>
      <c r="AB282" s="1"/>
      <c r="AC282" s="1"/>
      <c r="AD282" s="1"/>
      <c r="AF282" s="1"/>
      <c r="AG282" s="1"/>
      <c r="AH282" s="1"/>
      <c r="AI282" s="1"/>
    </row>
    <row r="283" spans="1:35" ht="16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P283" s="1"/>
      <c r="R283" s="1"/>
      <c r="S283" s="1"/>
      <c r="U283" s="1"/>
      <c r="V283" s="1"/>
      <c r="W283" s="1"/>
      <c r="X283" s="1"/>
      <c r="Y283" s="1"/>
      <c r="Z283" s="1"/>
      <c r="AB283" s="1"/>
      <c r="AC283" s="1"/>
      <c r="AD283" s="1"/>
      <c r="AF283" s="1"/>
      <c r="AG283" s="1"/>
      <c r="AH283" s="1"/>
      <c r="AI283" s="1"/>
    </row>
    <row r="284" spans="1:35" ht="16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P284" s="1"/>
      <c r="R284" s="1"/>
      <c r="S284" s="1"/>
      <c r="U284" s="1"/>
      <c r="V284" s="1"/>
      <c r="W284" s="1"/>
      <c r="X284" s="1"/>
      <c r="Y284" s="1"/>
      <c r="Z284" s="1"/>
      <c r="AB284" s="1"/>
      <c r="AC284" s="1"/>
      <c r="AD284" s="1"/>
      <c r="AF284" s="1"/>
      <c r="AG284" s="1"/>
      <c r="AH284" s="1"/>
      <c r="AI284" s="1"/>
    </row>
    <row r="285" spans="1:35" ht="16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P285" s="1"/>
      <c r="R285" s="1"/>
      <c r="S285" s="1"/>
      <c r="U285" s="1"/>
      <c r="V285" s="1"/>
      <c r="W285" s="1"/>
      <c r="X285" s="1"/>
      <c r="Y285" s="1"/>
      <c r="Z285" s="1"/>
      <c r="AB285" s="1"/>
      <c r="AC285" s="1"/>
      <c r="AD285" s="1"/>
      <c r="AF285" s="1"/>
      <c r="AG285" s="1"/>
      <c r="AH285" s="1"/>
      <c r="AI285" s="1"/>
    </row>
    <row r="286" spans="1:35" ht="16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P286" s="1"/>
      <c r="R286" s="1"/>
      <c r="S286" s="1"/>
      <c r="U286" s="1"/>
      <c r="V286" s="1"/>
      <c r="W286" s="1"/>
      <c r="X286" s="1"/>
      <c r="Y286" s="1"/>
      <c r="Z286" s="1"/>
      <c r="AB286" s="1"/>
      <c r="AC286" s="1"/>
      <c r="AD286" s="1"/>
      <c r="AF286" s="1"/>
      <c r="AG286" s="1"/>
      <c r="AH286" s="1"/>
      <c r="AI286" s="1"/>
    </row>
    <row r="287" spans="1:35" ht="16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P287" s="1"/>
      <c r="R287" s="1"/>
      <c r="S287" s="1"/>
      <c r="U287" s="1"/>
      <c r="V287" s="1"/>
      <c r="W287" s="1"/>
      <c r="X287" s="1"/>
      <c r="Y287" s="1"/>
      <c r="Z287" s="1"/>
      <c r="AB287" s="1"/>
      <c r="AC287" s="1"/>
      <c r="AD287" s="1"/>
      <c r="AF287" s="1"/>
      <c r="AG287" s="1"/>
      <c r="AH287" s="1"/>
      <c r="AI287" s="1"/>
    </row>
    <row r="288" spans="1:35" ht="16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P288" s="1"/>
      <c r="R288" s="1"/>
      <c r="S288" s="1"/>
      <c r="U288" s="1"/>
      <c r="V288" s="1"/>
      <c r="W288" s="1"/>
      <c r="X288" s="1"/>
      <c r="Y288" s="1"/>
      <c r="Z288" s="1"/>
      <c r="AB288" s="1"/>
      <c r="AC288" s="1"/>
      <c r="AD288" s="1"/>
      <c r="AF288" s="1"/>
      <c r="AG288" s="1"/>
      <c r="AH288" s="1"/>
      <c r="AI288" s="1"/>
    </row>
    <row r="289" spans="1:35" ht="16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P289" s="1"/>
      <c r="R289" s="1"/>
      <c r="S289" s="1"/>
      <c r="U289" s="1"/>
      <c r="V289" s="1"/>
      <c r="W289" s="1"/>
      <c r="X289" s="1"/>
      <c r="Y289" s="1"/>
      <c r="Z289" s="1"/>
      <c r="AB289" s="1"/>
      <c r="AC289" s="1"/>
      <c r="AD289" s="1"/>
      <c r="AF289" s="1"/>
      <c r="AG289" s="1"/>
      <c r="AH289" s="1"/>
      <c r="AI289" s="1"/>
    </row>
    <row r="290" spans="1:35" ht="16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P290" s="1"/>
      <c r="R290" s="1"/>
      <c r="S290" s="1"/>
      <c r="U290" s="1"/>
      <c r="V290" s="1"/>
      <c r="W290" s="1"/>
      <c r="X290" s="1"/>
      <c r="Y290" s="1"/>
      <c r="Z290" s="1"/>
      <c r="AB290" s="1"/>
      <c r="AC290" s="1"/>
      <c r="AD290" s="1"/>
      <c r="AF290" s="1"/>
      <c r="AG290" s="1"/>
      <c r="AH290" s="1"/>
      <c r="AI290" s="1"/>
    </row>
    <row r="291" spans="1:35" ht="16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P291" s="1"/>
      <c r="R291" s="1"/>
      <c r="S291" s="1"/>
      <c r="U291" s="1"/>
      <c r="V291" s="1"/>
      <c r="W291" s="1"/>
      <c r="X291" s="1"/>
      <c r="Y291" s="1"/>
      <c r="Z291" s="1"/>
      <c r="AB291" s="1"/>
      <c r="AC291" s="1"/>
      <c r="AD291" s="1"/>
      <c r="AF291" s="1"/>
      <c r="AG291" s="1"/>
      <c r="AH291" s="1"/>
      <c r="AI291" s="1"/>
    </row>
    <row r="292" spans="1:35" ht="16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P292" s="1"/>
      <c r="R292" s="1"/>
      <c r="S292" s="1"/>
      <c r="U292" s="1"/>
      <c r="V292" s="1"/>
      <c r="W292" s="1"/>
      <c r="X292" s="1"/>
      <c r="Y292" s="1"/>
      <c r="Z292" s="1"/>
      <c r="AB292" s="1"/>
      <c r="AC292" s="1"/>
      <c r="AD292" s="1"/>
      <c r="AF292" s="1"/>
      <c r="AG292" s="1"/>
      <c r="AH292" s="1"/>
      <c r="AI292" s="1"/>
    </row>
    <row r="293" spans="1:35" ht="16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P293" s="1"/>
      <c r="R293" s="1"/>
      <c r="S293" s="1"/>
      <c r="U293" s="1"/>
      <c r="V293" s="1"/>
      <c r="W293" s="1"/>
      <c r="X293" s="1"/>
      <c r="Y293" s="1"/>
      <c r="Z293" s="1"/>
      <c r="AB293" s="1"/>
      <c r="AC293" s="1"/>
      <c r="AD293" s="1"/>
      <c r="AF293" s="1"/>
      <c r="AG293" s="1"/>
      <c r="AH293" s="1"/>
      <c r="AI293" s="1"/>
    </row>
    <row r="294" spans="1:35" ht="16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P294" s="1"/>
      <c r="R294" s="1"/>
      <c r="S294" s="1"/>
      <c r="U294" s="1"/>
      <c r="V294" s="1"/>
      <c r="W294" s="1"/>
      <c r="X294" s="1"/>
      <c r="Y294" s="1"/>
      <c r="Z294" s="1"/>
      <c r="AB294" s="1"/>
      <c r="AC294" s="1"/>
      <c r="AD294" s="1"/>
      <c r="AF294" s="1"/>
      <c r="AG294" s="1"/>
      <c r="AH294" s="1"/>
      <c r="AI294" s="1"/>
    </row>
    <row r="295" spans="1:35" ht="16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P295" s="1"/>
      <c r="R295" s="1"/>
      <c r="S295" s="1"/>
      <c r="U295" s="1"/>
      <c r="V295" s="1"/>
      <c r="W295" s="1"/>
      <c r="X295" s="1"/>
      <c r="Y295" s="1"/>
      <c r="Z295" s="1"/>
      <c r="AB295" s="1"/>
      <c r="AC295" s="1"/>
      <c r="AD295" s="1"/>
      <c r="AF295" s="1"/>
      <c r="AG295" s="1"/>
      <c r="AH295" s="1"/>
      <c r="AI295" s="1"/>
    </row>
    <row r="296" spans="1:35" ht="16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P296" s="1"/>
      <c r="R296" s="1"/>
      <c r="S296" s="1"/>
      <c r="U296" s="1"/>
      <c r="V296" s="1"/>
      <c r="W296" s="1"/>
      <c r="X296" s="1"/>
      <c r="Y296" s="1"/>
      <c r="Z296" s="1"/>
      <c r="AB296" s="1"/>
      <c r="AC296" s="1"/>
      <c r="AD296" s="1"/>
      <c r="AF296" s="1"/>
      <c r="AG296" s="1"/>
      <c r="AH296" s="1"/>
      <c r="AI296" s="1"/>
    </row>
    <row r="297" spans="1:35" ht="16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P297" s="1"/>
      <c r="R297" s="1"/>
      <c r="S297" s="1"/>
      <c r="U297" s="1"/>
      <c r="V297" s="1"/>
      <c r="W297" s="1"/>
      <c r="X297" s="1"/>
      <c r="Y297" s="1"/>
      <c r="Z297" s="1"/>
      <c r="AB297" s="1"/>
      <c r="AC297" s="1"/>
      <c r="AD297" s="1"/>
      <c r="AF297" s="1"/>
      <c r="AG297" s="1"/>
      <c r="AH297" s="1"/>
      <c r="AI297" s="1"/>
    </row>
    <row r="298" spans="1:35" ht="16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P298" s="1"/>
      <c r="R298" s="1"/>
      <c r="S298" s="1"/>
      <c r="U298" s="1"/>
      <c r="V298" s="1"/>
      <c r="W298" s="1"/>
      <c r="X298" s="1"/>
      <c r="Y298" s="1"/>
      <c r="Z298" s="1"/>
      <c r="AB298" s="1"/>
      <c r="AC298" s="1"/>
      <c r="AD298" s="1"/>
      <c r="AF298" s="1"/>
      <c r="AG298" s="1"/>
      <c r="AH298" s="1"/>
      <c r="AI298" s="1"/>
    </row>
    <row r="299" spans="1:35" ht="16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P299" s="1"/>
      <c r="R299" s="1"/>
      <c r="S299" s="1"/>
      <c r="U299" s="1"/>
      <c r="V299" s="1"/>
      <c r="W299" s="1"/>
      <c r="X299" s="1"/>
      <c r="Y299" s="1"/>
      <c r="Z299" s="1"/>
      <c r="AB299" s="1"/>
      <c r="AC299" s="1"/>
      <c r="AD299" s="1"/>
      <c r="AF299" s="1"/>
      <c r="AG299" s="1"/>
      <c r="AH299" s="1"/>
      <c r="AI299" s="1"/>
    </row>
    <row r="300" spans="1:35" ht="16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P300" s="1"/>
      <c r="R300" s="1"/>
      <c r="S300" s="1"/>
      <c r="U300" s="1"/>
      <c r="V300" s="1"/>
      <c r="W300" s="1"/>
      <c r="X300" s="1"/>
      <c r="Y300" s="1"/>
      <c r="Z300" s="1"/>
      <c r="AB300" s="1"/>
      <c r="AC300" s="1"/>
      <c r="AD300" s="1"/>
      <c r="AF300" s="1"/>
      <c r="AG300" s="1"/>
      <c r="AH300" s="1"/>
      <c r="AI300" s="1"/>
    </row>
    <row r="301" spans="1:35" ht="16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P301" s="1"/>
      <c r="R301" s="1"/>
      <c r="S301" s="1"/>
      <c r="U301" s="1"/>
      <c r="V301" s="1"/>
      <c r="W301" s="1"/>
      <c r="X301" s="1"/>
      <c r="Y301" s="1"/>
      <c r="Z301" s="1"/>
      <c r="AB301" s="1"/>
      <c r="AC301" s="1"/>
      <c r="AD301" s="1"/>
      <c r="AF301" s="1"/>
      <c r="AG301" s="1"/>
      <c r="AH301" s="1"/>
      <c r="AI301" s="1"/>
    </row>
    <row r="302" spans="1:35" ht="16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P302" s="1"/>
      <c r="R302" s="1"/>
      <c r="S302" s="1"/>
      <c r="U302" s="1"/>
      <c r="V302" s="1"/>
      <c r="W302" s="1"/>
      <c r="X302" s="1"/>
      <c r="Y302" s="1"/>
      <c r="Z302" s="1"/>
      <c r="AB302" s="1"/>
      <c r="AC302" s="1"/>
      <c r="AD302" s="1"/>
      <c r="AF302" s="1"/>
      <c r="AG302" s="1"/>
      <c r="AH302" s="1"/>
      <c r="AI302" s="1"/>
    </row>
    <row r="303" spans="1:35" ht="16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P303" s="1"/>
      <c r="R303" s="1"/>
      <c r="S303" s="1"/>
      <c r="U303" s="1"/>
      <c r="V303" s="1"/>
      <c r="W303" s="1"/>
      <c r="X303" s="1"/>
      <c r="Y303" s="1"/>
      <c r="Z303" s="1"/>
      <c r="AB303" s="1"/>
      <c r="AC303" s="1"/>
      <c r="AD303" s="1"/>
      <c r="AF303" s="1"/>
      <c r="AG303" s="1"/>
      <c r="AH303" s="1"/>
      <c r="AI303" s="1"/>
    </row>
    <row r="304" spans="1:35" ht="16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P304" s="1"/>
      <c r="R304" s="1"/>
      <c r="S304" s="1"/>
      <c r="U304" s="1"/>
      <c r="V304" s="1"/>
      <c r="W304" s="1"/>
      <c r="X304" s="1"/>
      <c r="Y304" s="1"/>
      <c r="Z304" s="1"/>
      <c r="AB304" s="1"/>
      <c r="AC304" s="1"/>
      <c r="AD304" s="1"/>
      <c r="AF304" s="1"/>
      <c r="AG304" s="1"/>
      <c r="AH304" s="1"/>
      <c r="AI304" s="1"/>
    </row>
    <row r="305" spans="1:35" ht="16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P305" s="1"/>
      <c r="R305" s="1"/>
      <c r="S305" s="1"/>
      <c r="U305" s="1"/>
      <c r="V305" s="1"/>
      <c r="W305" s="1"/>
      <c r="X305" s="1"/>
      <c r="Y305" s="1"/>
      <c r="Z305" s="1"/>
      <c r="AB305" s="1"/>
      <c r="AC305" s="1"/>
      <c r="AD305" s="1"/>
      <c r="AF305" s="1"/>
      <c r="AG305" s="1"/>
      <c r="AH305" s="1"/>
      <c r="AI305" s="1"/>
    </row>
    <row r="306" spans="1:35" ht="16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P306" s="1"/>
      <c r="R306" s="1"/>
      <c r="S306" s="1"/>
      <c r="U306" s="1"/>
      <c r="V306" s="1"/>
      <c r="W306" s="1"/>
      <c r="X306" s="1"/>
      <c r="Y306" s="1"/>
      <c r="Z306" s="1"/>
      <c r="AB306" s="1"/>
      <c r="AC306" s="1"/>
      <c r="AD306" s="1"/>
      <c r="AF306" s="1"/>
      <c r="AG306" s="1"/>
      <c r="AH306" s="1"/>
      <c r="AI306" s="1"/>
    </row>
    <row r="307" spans="1:35" ht="16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P307" s="1"/>
      <c r="R307" s="1"/>
      <c r="S307" s="1"/>
      <c r="U307" s="1"/>
      <c r="V307" s="1"/>
      <c r="W307" s="1"/>
      <c r="X307" s="1"/>
      <c r="Y307" s="1"/>
      <c r="Z307" s="1"/>
      <c r="AB307" s="1"/>
      <c r="AC307" s="1"/>
      <c r="AD307" s="1"/>
      <c r="AF307" s="1"/>
      <c r="AG307" s="1"/>
      <c r="AH307" s="1"/>
      <c r="AI307" s="1"/>
    </row>
    <row r="308" spans="1:35" ht="16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P308" s="1"/>
      <c r="R308" s="1"/>
      <c r="S308" s="1"/>
      <c r="U308" s="1"/>
      <c r="V308" s="1"/>
      <c r="W308" s="1"/>
      <c r="X308" s="1"/>
      <c r="Y308" s="1"/>
      <c r="Z308" s="1"/>
      <c r="AB308" s="1"/>
      <c r="AC308" s="1"/>
      <c r="AD308" s="1"/>
      <c r="AF308" s="1"/>
      <c r="AG308" s="1"/>
      <c r="AH308" s="1"/>
      <c r="AI308" s="1"/>
    </row>
    <row r="309" spans="1:35" ht="16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P309" s="1"/>
      <c r="R309" s="1"/>
      <c r="S309" s="1"/>
      <c r="U309" s="1"/>
      <c r="V309" s="1"/>
      <c r="W309" s="1"/>
      <c r="X309" s="1"/>
      <c r="Y309" s="1"/>
      <c r="Z309" s="1"/>
      <c r="AB309" s="1"/>
      <c r="AC309" s="1"/>
      <c r="AD309" s="1"/>
      <c r="AF309" s="1"/>
      <c r="AG309" s="1"/>
      <c r="AH309" s="1"/>
      <c r="AI309" s="1"/>
    </row>
    <row r="310" spans="1:35" ht="16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P310" s="1"/>
      <c r="R310" s="1"/>
      <c r="S310" s="1"/>
      <c r="U310" s="1"/>
      <c r="V310" s="1"/>
      <c r="W310" s="1"/>
      <c r="X310" s="1"/>
      <c r="Y310" s="1"/>
      <c r="Z310" s="1"/>
      <c r="AB310" s="1"/>
      <c r="AC310" s="1"/>
      <c r="AD310" s="1"/>
      <c r="AF310" s="1"/>
      <c r="AG310" s="1"/>
      <c r="AH310" s="1"/>
      <c r="AI310" s="1"/>
    </row>
    <row r="311" spans="1:35" ht="16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P311" s="1"/>
      <c r="R311" s="1"/>
      <c r="S311" s="1"/>
      <c r="U311" s="1"/>
      <c r="V311" s="1"/>
      <c r="W311" s="1"/>
      <c r="X311" s="1"/>
      <c r="Y311" s="1"/>
      <c r="Z311" s="1"/>
      <c r="AB311" s="1"/>
      <c r="AC311" s="1"/>
      <c r="AD311" s="1"/>
      <c r="AF311" s="1"/>
      <c r="AG311" s="1"/>
      <c r="AH311" s="1"/>
      <c r="AI311" s="1"/>
    </row>
    <row r="312" spans="1:35" ht="16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P312" s="1"/>
      <c r="R312" s="1"/>
      <c r="S312" s="1"/>
      <c r="U312" s="1"/>
      <c r="V312" s="1"/>
      <c r="W312" s="1"/>
      <c r="X312" s="1"/>
      <c r="Y312" s="1"/>
      <c r="Z312" s="1"/>
      <c r="AB312" s="1"/>
      <c r="AC312" s="1"/>
      <c r="AD312" s="1"/>
      <c r="AF312" s="1"/>
      <c r="AG312" s="1"/>
      <c r="AH312" s="1"/>
      <c r="AI312" s="1"/>
    </row>
    <row r="313" spans="1:35" ht="16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P313" s="1"/>
      <c r="R313" s="1"/>
      <c r="S313" s="1"/>
      <c r="U313" s="1"/>
      <c r="V313" s="1"/>
      <c r="W313" s="1"/>
      <c r="X313" s="1"/>
      <c r="Y313" s="1"/>
      <c r="Z313" s="1"/>
      <c r="AB313" s="1"/>
      <c r="AC313" s="1"/>
      <c r="AD313" s="1"/>
      <c r="AF313" s="1"/>
      <c r="AG313" s="1"/>
      <c r="AH313" s="1"/>
      <c r="AI313" s="1"/>
    </row>
    <row r="314" spans="1:35" ht="16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P314" s="1"/>
      <c r="R314" s="1"/>
      <c r="S314" s="1"/>
      <c r="U314" s="1"/>
      <c r="V314" s="1"/>
      <c r="W314" s="1"/>
      <c r="X314" s="1"/>
      <c r="Y314" s="1"/>
      <c r="Z314" s="1"/>
      <c r="AB314" s="1"/>
      <c r="AC314" s="1"/>
      <c r="AD314" s="1"/>
      <c r="AF314" s="1"/>
      <c r="AG314" s="1"/>
      <c r="AH314" s="1"/>
      <c r="AI314" s="1"/>
    </row>
    <row r="315" spans="1:35" ht="16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P315" s="1"/>
      <c r="R315" s="1"/>
      <c r="S315" s="1"/>
      <c r="U315" s="1"/>
      <c r="V315" s="1"/>
      <c r="W315" s="1"/>
      <c r="X315" s="1"/>
      <c r="Y315" s="1"/>
      <c r="Z315" s="1"/>
      <c r="AB315" s="1"/>
      <c r="AC315" s="1"/>
      <c r="AD315" s="1"/>
      <c r="AF315" s="1"/>
      <c r="AG315" s="1"/>
      <c r="AH315" s="1"/>
      <c r="AI315" s="1"/>
    </row>
    <row r="316" spans="1:35" ht="16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P316" s="1"/>
      <c r="R316" s="1"/>
      <c r="S316" s="1"/>
      <c r="U316" s="1"/>
      <c r="V316" s="1"/>
      <c r="W316" s="1"/>
      <c r="X316" s="1"/>
      <c r="Y316" s="1"/>
      <c r="Z316" s="1"/>
      <c r="AB316" s="1"/>
      <c r="AC316" s="1"/>
      <c r="AD316" s="1"/>
      <c r="AF316" s="1"/>
      <c r="AG316" s="1"/>
      <c r="AH316" s="1"/>
      <c r="AI316" s="1"/>
    </row>
    <row r="317" spans="1:35" ht="16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P317" s="1"/>
      <c r="R317" s="1"/>
      <c r="S317" s="1"/>
      <c r="U317" s="1"/>
      <c r="V317" s="1"/>
      <c r="W317" s="1"/>
      <c r="X317" s="1"/>
      <c r="Y317" s="1"/>
      <c r="Z317" s="1"/>
      <c r="AB317" s="1"/>
      <c r="AC317" s="1"/>
      <c r="AD317" s="1"/>
      <c r="AF317" s="1"/>
      <c r="AG317" s="1"/>
      <c r="AH317" s="1"/>
      <c r="AI317" s="1"/>
    </row>
    <row r="318" spans="1:35" ht="16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P318" s="1"/>
      <c r="R318" s="1"/>
      <c r="S318" s="1"/>
      <c r="U318" s="1"/>
      <c r="V318" s="1"/>
      <c r="W318" s="1"/>
      <c r="X318" s="1"/>
      <c r="Y318" s="1"/>
      <c r="Z318" s="1"/>
      <c r="AB318" s="1"/>
      <c r="AC318" s="1"/>
      <c r="AD318" s="1"/>
      <c r="AF318" s="1"/>
      <c r="AG318" s="1"/>
      <c r="AH318" s="1"/>
      <c r="AI318" s="1"/>
    </row>
    <row r="319" spans="1:35" ht="16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P319" s="1"/>
      <c r="R319" s="1"/>
      <c r="S319" s="1"/>
      <c r="U319" s="1"/>
      <c r="V319" s="1"/>
      <c r="W319" s="1"/>
      <c r="X319" s="1"/>
      <c r="Y319" s="1"/>
      <c r="Z319" s="1"/>
      <c r="AB319" s="1"/>
      <c r="AC319" s="1"/>
      <c r="AD319" s="1"/>
      <c r="AF319" s="1"/>
      <c r="AG319" s="1"/>
      <c r="AH319" s="1"/>
      <c r="AI319" s="1"/>
    </row>
    <row r="320" spans="1:35" ht="16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P320" s="1"/>
      <c r="R320" s="1"/>
      <c r="S320" s="1"/>
      <c r="U320" s="1"/>
      <c r="V320" s="1"/>
      <c r="W320" s="1"/>
      <c r="X320" s="1"/>
      <c r="Y320" s="1"/>
      <c r="Z320" s="1"/>
      <c r="AB320" s="1"/>
      <c r="AC320" s="1"/>
      <c r="AD320" s="1"/>
      <c r="AF320" s="1"/>
      <c r="AG320" s="1"/>
      <c r="AH320" s="1"/>
      <c r="AI320" s="1"/>
    </row>
    <row r="321" spans="1:35" ht="16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P321" s="1"/>
      <c r="R321" s="1"/>
      <c r="S321" s="1"/>
      <c r="U321" s="1"/>
      <c r="V321" s="1"/>
      <c r="W321" s="1"/>
      <c r="X321" s="1"/>
      <c r="Y321" s="1"/>
      <c r="Z321" s="1"/>
      <c r="AB321" s="1"/>
      <c r="AC321" s="1"/>
      <c r="AD321" s="1"/>
      <c r="AF321" s="1"/>
      <c r="AG321" s="1"/>
      <c r="AH321" s="1"/>
      <c r="AI321" s="1"/>
    </row>
    <row r="322" spans="1:35" ht="16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P322" s="1"/>
      <c r="R322" s="1"/>
      <c r="S322" s="1"/>
      <c r="U322" s="1"/>
      <c r="V322" s="1"/>
      <c r="W322" s="1"/>
      <c r="X322" s="1"/>
      <c r="Y322" s="1"/>
      <c r="Z322" s="1"/>
      <c r="AB322" s="1"/>
      <c r="AC322" s="1"/>
      <c r="AD322" s="1"/>
      <c r="AF322" s="1"/>
      <c r="AG322" s="1"/>
      <c r="AH322" s="1"/>
      <c r="AI322" s="1"/>
    </row>
    <row r="323" spans="1:35" ht="16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P323" s="1"/>
      <c r="R323" s="1"/>
      <c r="S323" s="1"/>
      <c r="U323" s="1"/>
      <c r="V323" s="1"/>
      <c r="W323" s="1"/>
      <c r="X323" s="1"/>
      <c r="Y323" s="1"/>
      <c r="Z323" s="1"/>
      <c r="AB323" s="1"/>
      <c r="AC323" s="1"/>
      <c r="AD323" s="1"/>
      <c r="AF323" s="1"/>
      <c r="AG323" s="1"/>
      <c r="AH323" s="1"/>
      <c r="AI323" s="1"/>
    </row>
    <row r="324" spans="1:35" ht="16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P324" s="1"/>
      <c r="R324" s="1"/>
      <c r="S324" s="1"/>
      <c r="U324" s="1"/>
      <c r="V324" s="1"/>
      <c r="W324" s="1"/>
      <c r="X324" s="1"/>
      <c r="Y324" s="1"/>
      <c r="Z324" s="1"/>
      <c r="AB324" s="1"/>
      <c r="AC324" s="1"/>
      <c r="AD324" s="1"/>
      <c r="AF324" s="1"/>
      <c r="AG324" s="1"/>
      <c r="AH324" s="1"/>
      <c r="AI324" s="1"/>
    </row>
    <row r="325" spans="1:35" ht="16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P325" s="1"/>
      <c r="R325" s="1"/>
      <c r="S325" s="1"/>
      <c r="U325" s="1"/>
      <c r="V325" s="1"/>
      <c r="W325" s="1"/>
      <c r="X325" s="1"/>
      <c r="Y325" s="1"/>
      <c r="Z325" s="1"/>
      <c r="AB325" s="1"/>
      <c r="AC325" s="1"/>
      <c r="AD325" s="1"/>
      <c r="AF325" s="1"/>
      <c r="AG325" s="1"/>
      <c r="AH325" s="1"/>
      <c r="AI325" s="1"/>
    </row>
    <row r="326" spans="1:35" ht="16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P326" s="1"/>
      <c r="R326" s="1"/>
      <c r="S326" s="1"/>
      <c r="U326" s="1"/>
      <c r="V326" s="1"/>
      <c r="W326" s="1"/>
      <c r="X326" s="1"/>
      <c r="Y326" s="1"/>
      <c r="Z326" s="1"/>
      <c r="AB326" s="1"/>
      <c r="AC326" s="1"/>
      <c r="AD326" s="1"/>
      <c r="AF326" s="1"/>
      <c r="AG326" s="1"/>
      <c r="AH326" s="1"/>
      <c r="AI326" s="1"/>
    </row>
    <row r="327" spans="1:35" ht="16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P327" s="1"/>
      <c r="R327" s="1"/>
      <c r="S327" s="1"/>
      <c r="U327" s="1"/>
      <c r="V327" s="1"/>
      <c r="W327" s="1"/>
      <c r="X327" s="1"/>
      <c r="Y327" s="1"/>
      <c r="Z327" s="1"/>
      <c r="AB327" s="1"/>
      <c r="AC327" s="1"/>
      <c r="AD327" s="1"/>
      <c r="AF327" s="1"/>
      <c r="AG327" s="1"/>
      <c r="AH327" s="1"/>
      <c r="AI327" s="1"/>
    </row>
    <row r="328" spans="1:35" ht="16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P328" s="1"/>
      <c r="R328" s="1"/>
      <c r="S328" s="1"/>
      <c r="U328" s="1"/>
      <c r="V328" s="1"/>
      <c r="W328" s="1"/>
      <c r="X328" s="1"/>
      <c r="Y328" s="1"/>
      <c r="Z328" s="1"/>
      <c r="AB328" s="1"/>
      <c r="AC328" s="1"/>
      <c r="AD328" s="1"/>
      <c r="AF328" s="1"/>
      <c r="AG328" s="1"/>
      <c r="AH328" s="1"/>
      <c r="AI328" s="1"/>
    </row>
    <row r="329" spans="1:35" ht="16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P329" s="1"/>
      <c r="R329" s="1"/>
      <c r="S329" s="1"/>
      <c r="U329" s="1"/>
      <c r="V329" s="1"/>
      <c r="W329" s="1"/>
      <c r="X329" s="1"/>
      <c r="Y329" s="1"/>
      <c r="Z329" s="1"/>
      <c r="AB329" s="1"/>
      <c r="AC329" s="1"/>
      <c r="AD329" s="1"/>
      <c r="AF329" s="1"/>
      <c r="AG329" s="1"/>
      <c r="AH329" s="1"/>
      <c r="AI329" s="1"/>
    </row>
    <row r="330" spans="1:35" ht="16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P330" s="1"/>
      <c r="R330" s="1"/>
      <c r="S330" s="1"/>
      <c r="U330" s="1"/>
      <c r="V330" s="1"/>
      <c r="W330" s="1"/>
      <c r="X330" s="1"/>
      <c r="Y330" s="1"/>
      <c r="Z330" s="1"/>
      <c r="AB330" s="1"/>
      <c r="AC330" s="1"/>
      <c r="AD330" s="1"/>
      <c r="AF330" s="1"/>
      <c r="AG330" s="1"/>
      <c r="AH330" s="1"/>
      <c r="AI330" s="1"/>
    </row>
    <row r="331" spans="1:35" ht="16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P331" s="1"/>
      <c r="R331" s="1"/>
      <c r="S331" s="1"/>
      <c r="U331" s="1"/>
      <c r="V331" s="1"/>
      <c r="W331" s="1"/>
      <c r="X331" s="1"/>
      <c r="Y331" s="1"/>
      <c r="Z331" s="1"/>
      <c r="AB331" s="1"/>
      <c r="AC331" s="1"/>
      <c r="AD331" s="1"/>
      <c r="AF331" s="1"/>
      <c r="AG331" s="1"/>
      <c r="AH331" s="1"/>
      <c r="AI331" s="1"/>
    </row>
    <row r="332" spans="1:35" ht="16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P332" s="1"/>
      <c r="R332" s="1"/>
      <c r="S332" s="1"/>
      <c r="U332" s="1"/>
      <c r="V332" s="1"/>
      <c r="W332" s="1"/>
      <c r="X332" s="1"/>
      <c r="Y332" s="1"/>
      <c r="Z332" s="1"/>
      <c r="AB332" s="1"/>
      <c r="AC332" s="1"/>
      <c r="AD332" s="1"/>
      <c r="AF332" s="1"/>
      <c r="AG332" s="1"/>
      <c r="AH332" s="1"/>
      <c r="AI332" s="1"/>
    </row>
    <row r="333" spans="1:35" ht="16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P333" s="1"/>
      <c r="R333" s="1"/>
      <c r="S333" s="1"/>
      <c r="U333" s="1"/>
      <c r="V333" s="1"/>
      <c r="W333" s="1"/>
      <c r="X333" s="1"/>
      <c r="Y333" s="1"/>
      <c r="Z333" s="1"/>
      <c r="AB333" s="1"/>
      <c r="AC333" s="1"/>
      <c r="AD333" s="1"/>
      <c r="AF333" s="1"/>
      <c r="AG333" s="1"/>
      <c r="AH333" s="1"/>
      <c r="AI333" s="1"/>
    </row>
    <row r="334" spans="1:35" ht="16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P334" s="1"/>
      <c r="R334" s="1"/>
      <c r="S334" s="1"/>
      <c r="U334" s="1"/>
      <c r="V334" s="1"/>
      <c r="W334" s="1"/>
      <c r="X334" s="1"/>
      <c r="Y334" s="1"/>
      <c r="Z334" s="1"/>
      <c r="AB334" s="1"/>
      <c r="AC334" s="1"/>
      <c r="AD334" s="1"/>
      <c r="AF334" s="1"/>
      <c r="AG334" s="1"/>
      <c r="AH334" s="1"/>
      <c r="AI334" s="1"/>
    </row>
    <row r="335" spans="1:35" ht="16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P335" s="1"/>
      <c r="R335" s="1"/>
      <c r="S335" s="1"/>
      <c r="U335" s="1"/>
      <c r="V335" s="1"/>
      <c r="W335" s="1"/>
      <c r="X335" s="1"/>
      <c r="Y335" s="1"/>
      <c r="Z335" s="1"/>
      <c r="AB335" s="1"/>
      <c r="AC335" s="1"/>
      <c r="AD335" s="1"/>
      <c r="AF335" s="1"/>
      <c r="AG335" s="1"/>
      <c r="AH335" s="1"/>
      <c r="AI335" s="1"/>
    </row>
    <row r="336" spans="1:35" ht="16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P336" s="1"/>
      <c r="R336" s="1"/>
      <c r="S336" s="1"/>
      <c r="U336" s="1"/>
      <c r="V336" s="1"/>
      <c r="W336" s="1"/>
      <c r="X336" s="1"/>
      <c r="Y336" s="1"/>
      <c r="Z336" s="1"/>
      <c r="AB336" s="1"/>
      <c r="AC336" s="1"/>
      <c r="AD336" s="1"/>
      <c r="AF336" s="1"/>
      <c r="AG336" s="1"/>
      <c r="AH336" s="1"/>
      <c r="AI336" s="1"/>
    </row>
    <row r="337" spans="1:35" ht="16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P337" s="1"/>
      <c r="R337" s="1"/>
      <c r="S337" s="1"/>
      <c r="U337" s="1"/>
      <c r="V337" s="1"/>
      <c r="W337" s="1"/>
      <c r="X337" s="1"/>
      <c r="Y337" s="1"/>
      <c r="Z337" s="1"/>
      <c r="AB337" s="1"/>
      <c r="AC337" s="1"/>
      <c r="AD337" s="1"/>
      <c r="AF337" s="1"/>
      <c r="AG337" s="1"/>
      <c r="AH337" s="1"/>
      <c r="AI337" s="1"/>
    </row>
    <row r="338" spans="1:35" ht="16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P338" s="1"/>
      <c r="R338" s="1"/>
      <c r="S338" s="1"/>
      <c r="U338" s="1"/>
      <c r="V338" s="1"/>
      <c r="W338" s="1"/>
      <c r="X338" s="1"/>
      <c r="Y338" s="1"/>
      <c r="Z338" s="1"/>
      <c r="AB338" s="1"/>
      <c r="AC338" s="1"/>
      <c r="AD338" s="1"/>
      <c r="AF338" s="1"/>
      <c r="AG338" s="1"/>
      <c r="AH338" s="1"/>
      <c r="AI338" s="1"/>
    </row>
    <row r="339" spans="1:35" ht="16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P339" s="1"/>
      <c r="R339" s="1"/>
      <c r="S339" s="1"/>
      <c r="U339" s="1"/>
      <c r="V339" s="1"/>
      <c r="W339" s="1"/>
      <c r="X339" s="1"/>
      <c r="Y339" s="1"/>
      <c r="Z339" s="1"/>
      <c r="AB339" s="1"/>
      <c r="AC339" s="1"/>
      <c r="AD339" s="1"/>
      <c r="AF339" s="1"/>
      <c r="AG339" s="1"/>
      <c r="AH339" s="1"/>
      <c r="AI339" s="1"/>
    </row>
    <row r="340" spans="1:35" ht="16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P340" s="1"/>
      <c r="R340" s="1"/>
      <c r="S340" s="1"/>
      <c r="U340" s="1"/>
      <c r="V340" s="1"/>
      <c r="W340" s="1"/>
      <c r="X340" s="1"/>
      <c r="Y340" s="1"/>
      <c r="Z340" s="1"/>
      <c r="AB340" s="1"/>
      <c r="AC340" s="1"/>
      <c r="AD340" s="1"/>
      <c r="AF340" s="1"/>
      <c r="AG340" s="1"/>
      <c r="AH340" s="1"/>
      <c r="AI340" s="1"/>
    </row>
    <row r="341" spans="1:35" ht="16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P341" s="1"/>
      <c r="R341" s="1"/>
      <c r="S341" s="1"/>
      <c r="U341" s="1"/>
      <c r="V341" s="1"/>
      <c r="W341" s="1"/>
      <c r="X341" s="1"/>
      <c r="Y341" s="1"/>
      <c r="Z341" s="1"/>
      <c r="AB341" s="1"/>
      <c r="AC341" s="1"/>
      <c r="AD341" s="1"/>
      <c r="AF341" s="1"/>
      <c r="AG341" s="1"/>
      <c r="AH341" s="1"/>
      <c r="AI341" s="1"/>
    </row>
    <row r="342" spans="1:35" ht="16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P342" s="1"/>
      <c r="R342" s="1"/>
      <c r="S342" s="1"/>
      <c r="U342" s="1"/>
      <c r="V342" s="1"/>
      <c r="W342" s="1"/>
      <c r="X342" s="1"/>
      <c r="Y342" s="1"/>
      <c r="Z342" s="1"/>
      <c r="AB342" s="1"/>
      <c r="AC342" s="1"/>
      <c r="AD342" s="1"/>
      <c r="AF342" s="1"/>
      <c r="AG342" s="1"/>
      <c r="AH342" s="1"/>
      <c r="AI342" s="1"/>
    </row>
    <row r="343" spans="1:35" ht="16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P343" s="1"/>
      <c r="R343" s="1"/>
      <c r="S343" s="1"/>
      <c r="U343" s="1"/>
      <c r="V343" s="1"/>
      <c r="W343" s="1"/>
      <c r="X343" s="1"/>
      <c r="Y343" s="1"/>
      <c r="Z343" s="1"/>
      <c r="AB343" s="1"/>
      <c r="AC343" s="1"/>
      <c r="AD343" s="1"/>
      <c r="AF343" s="1"/>
      <c r="AG343" s="1"/>
      <c r="AH343" s="1"/>
      <c r="AI343" s="1"/>
    </row>
    <row r="344" spans="1:35" ht="16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P344" s="1"/>
      <c r="R344" s="1"/>
      <c r="S344" s="1"/>
      <c r="U344" s="1"/>
      <c r="V344" s="1"/>
      <c r="W344" s="1"/>
      <c r="X344" s="1"/>
      <c r="Y344" s="1"/>
      <c r="Z344" s="1"/>
      <c r="AB344" s="1"/>
      <c r="AC344" s="1"/>
      <c r="AD344" s="1"/>
      <c r="AF344" s="1"/>
      <c r="AG344" s="1"/>
      <c r="AH344" s="1"/>
      <c r="AI344" s="1"/>
    </row>
    <row r="345" spans="1:35" ht="16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P345" s="1"/>
      <c r="R345" s="1"/>
      <c r="S345" s="1"/>
      <c r="U345" s="1"/>
      <c r="V345" s="1"/>
      <c r="W345" s="1"/>
      <c r="X345" s="1"/>
      <c r="Y345" s="1"/>
      <c r="Z345" s="1"/>
      <c r="AB345" s="1"/>
      <c r="AC345" s="1"/>
      <c r="AD345" s="1"/>
      <c r="AF345" s="1"/>
      <c r="AG345" s="1"/>
      <c r="AH345" s="1"/>
      <c r="AI345" s="1"/>
    </row>
    <row r="346" spans="1:35" ht="16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P346" s="1"/>
      <c r="R346" s="1"/>
      <c r="S346" s="1"/>
      <c r="U346" s="1"/>
      <c r="V346" s="1"/>
      <c r="W346" s="1"/>
      <c r="X346" s="1"/>
      <c r="Y346" s="1"/>
      <c r="Z346" s="1"/>
      <c r="AB346" s="1"/>
      <c r="AC346" s="1"/>
      <c r="AD346" s="1"/>
      <c r="AF346" s="1"/>
      <c r="AG346" s="1"/>
      <c r="AH346" s="1"/>
      <c r="AI346" s="1"/>
    </row>
    <row r="347" spans="1:35" ht="16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P347" s="1"/>
      <c r="R347" s="1"/>
      <c r="S347" s="1"/>
      <c r="U347" s="1"/>
      <c r="V347" s="1"/>
      <c r="W347" s="1"/>
      <c r="X347" s="1"/>
      <c r="Y347" s="1"/>
      <c r="Z347" s="1"/>
      <c r="AB347" s="1"/>
      <c r="AC347" s="1"/>
      <c r="AD347" s="1"/>
      <c r="AF347" s="1"/>
      <c r="AG347" s="1"/>
      <c r="AH347" s="1"/>
      <c r="AI347" s="1"/>
    </row>
    <row r="348" spans="1:35" ht="16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P348" s="1"/>
      <c r="R348" s="1"/>
      <c r="S348" s="1"/>
      <c r="U348" s="1"/>
      <c r="V348" s="1"/>
      <c r="W348" s="1"/>
      <c r="X348" s="1"/>
      <c r="Y348" s="1"/>
      <c r="Z348" s="1"/>
      <c r="AB348" s="1"/>
      <c r="AC348" s="1"/>
      <c r="AD348" s="1"/>
      <c r="AF348" s="1"/>
      <c r="AG348" s="1"/>
      <c r="AH348" s="1"/>
      <c r="AI348" s="1"/>
    </row>
    <row r="349" spans="1:35" ht="16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P349" s="1"/>
      <c r="R349" s="1"/>
      <c r="S349" s="1"/>
      <c r="U349" s="1"/>
      <c r="V349" s="1"/>
      <c r="W349" s="1"/>
      <c r="X349" s="1"/>
      <c r="Y349" s="1"/>
      <c r="Z349" s="1"/>
      <c r="AB349" s="1"/>
      <c r="AC349" s="1"/>
      <c r="AD349" s="1"/>
      <c r="AF349" s="1"/>
      <c r="AG349" s="1"/>
      <c r="AH349" s="1"/>
      <c r="AI349" s="1"/>
    </row>
    <row r="350" spans="1:35" ht="16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P350" s="1"/>
      <c r="R350" s="1"/>
      <c r="S350" s="1"/>
      <c r="U350" s="1"/>
      <c r="V350" s="1"/>
      <c r="W350" s="1"/>
      <c r="X350" s="1"/>
      <c r="Y350" s="1"/>
      <c r="Z350" s="1"/>
      <c r="AB350" s="1"/>
      <c r="AC350" s="1"/>
      <c r="AD350" s="1"/>
      <c r="AF350" s="1"/>
      <c r="AG350" s="1"/>
      <c r="AH350" s="1"/>
      <c r="AI350" s="1"/>
    </row>
    <row r="351" spans="1:35" ht="16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P351" s="1"/>
      <c r="R351" s="1"/>
      <c r="S351" s="1"/>
      <c r="U351" s="1"/>
      <c r="V351" s="1"/>
      <c r="W351" s="1"/>
      <c r="X351" s="1"/>
      <c r="Y351" s="1"/>
      <c r="Z351" s="1"/>
      <c r="AB351" s="1"/>
      <c r="AC351" s="1"/>
      <c r="AD351" s="1"/>
      <c r="AF351" s="1"/>
      <c r="AG351" s="1"/>
      <c r="AH351" s="1"/>
      <c r="AI351" s="1"/>
    </row>
    <row r="352" spans="1:35" ht="16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P352" s="1"/>
      <c r="R352" s="1"/>
      <c r="S352" s="1"/>
      <c r="U352" s="1"/>
      <c r="V352" s="1"/>
      <c r="W352" s="1"/>
      <c r="X352" s="1"/>
      <c r="Y352" s="1"/>
      <c r="Z352" s="1"/>
      <c r="AB352" s="1"/>
      <c r="AC352" s="1"/>
      <c r="AD352" s="1"/>
      <c r="AF352" s="1"/>
      <c r="AG352" s="1"/>
      <c r="AH352" s="1"/>
      <c r="AI352" s="1"/>
    </row>
    <row r="353" spans="1:35" ht="16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P353" s="1"/>
      <c r="R353" s="1"/>
      <c r="S353" s="1"/>
      <c r="U353" s="1"/>
      <c r="V353" s="1"/>
      <c r="W353" s="1"/>
      <c r="X353" s="1"/>
      <c r="Y353" s="1"/>
      <c r="Z353" s="1"/>
      <c r="AB353" s="1"/>
      <c r="AC353" s="1"/>
      <c r="AD353" s="1"/>
      <c r="AF353" s="1"/>
      <c r="AG353" s="1"/>
      <c r="AH353" s="1"/>
      <c r="AI353" s="1"/>
    </row>
    <row r="354" spans="1:35" ht="16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P354" s="1"/>
      <c r="R354" s="1"/>
      <c r="S354" s="1"/>
      <c r="U354" s="1"/>
      <c r="V354" s="1"/>
      <c r="W354" s="1"/>
      <c r="X354" s="1"/>
      <c r="Y354" s="1"/>
      <c r="Z354" s="1"/>
      <c r="AB354" s="1"/>
      <c r="AC354" s="1"/>
      <c r="AD354" s="1"/>
      <c r="AF354" s="1"/>
      <c r="AG354" s="1"/>
      <c r="AH354" s="1"/>
      <c r="AI354" s="1"/>
    </row>
    <row r="355" spans="1:35" ht="16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P355" s="1"/>
      <c r="R355" s="1"/>
      <c r="S355" s="1"/>
      <c r="U355" s="1"/>
      <c r="V355" s="1"/>
      <c r="W355" s="1"/>
      <c r="X355" s="1"/>
      <c r="Y355" s="1"/>
      <c r="Z355" s="1"/>
      <c r="AB355" s="1"/>
      <c r="AC355" s="1"/>
      <c r="AD355" s="1"/>
      <c r="AF355" s="1"/>
      <c r="AG355" s="1"/>
      <c r="AH355" s="1"/>
      <c r="AI355" s="1"/>
    </row>
    <row r="356" spans="1:35" ht="16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P356" s="1"/>
      <c r="R356" s="1"/>
      <c r="S356" s="1"/>
      <c r="U356" s="1"/>
      <c r="V356" s="1"/>
      <c r="W356" s="1"/>
      <c r="X356" s="1"/>
      <c r="Y356" s="1"/>
      <c r="Z356" s="1"/>
      <c r="AB356" s="1"/>
      <c r="AC356" s="1"/>
      <c r="AD356" s="1"/>
      <c r="AF356" s="1"/>
      <c r="AG356" s="1"/>
      <c r="AH356" s="1"/>
      <c r="AI356" s="1"/>
    </row>
    <row r="357" spans="1:35" ht="16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P357" s="1"/>
      <c r="R357" s="1"/>
      <c r="S357" s="1"/>
      <c r="U357" s="1"/>
      <c r="V357" s="1"/>
      <c r="W357" s="1"/>
      <c r="X357" s="1"/>
      <c r="Y357" s="1"/>
      <c r="Z357" s="1"/>
      <c r="AB357" s="1"/>
      <c r="AC357" s="1"/>
      <c r="AD357" s="1"/>
      <c r="AF357" s="1"/>
      <c r="AG357" s="1"/>
      <c r="AH357" s="1"/>
      <c r="AI357" s="1"/>
    </row>
    <row r="358" spans="1:35" ht="16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P358" s="1"/>
      <c r="R358" s="1"/>
      <c r="S358" s="1"/>
      <c r="U358" s="1"/>
      <c r="V358" s="1"/>
      <c r="W358" s="1"/>
      <c r="X358" s="1"/>
      <c r="Y358" s="1"/>
      <c r="Z358" s="1"/>
      <c r="AB358" s="1"/>
      <c r="AC358" s="1"/>
      <c r="AD358" s="1"/>
      <c r="AF358" s="1"/>
      <c r="AG358" s="1"/>
      <c r="AH358" s="1"/>
      <c r="AI358" s="1"/>
    </row>
    <row r="359" spans="1:35" ht="16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P359" s="1"/>
      <c r="R359" s="1"/>
      <c r="S359" s="1"/>
      <c r="U359" s="1"/>
      <c r="V359" s="1"/>
      <c r="W359" s="1"/>
      <c r="X359" s="1"/>
      <c r="Y359" s="1"/>
      <c r="Z359" s="1"/>
      <c r="AB359" s="1"/>
      <c r="AC359" s="1"/>
      <c r="AD359" s="1"/>
      <c r="AF359" s="1"/>
      <c r="AG359" s="1"/>
      <c r="AH359" s="1"/>
      <c r="AI359" s="1"/>
    </row>
    <row r="360" spans="1:35" ht="16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P360" s="1"/>
      <c r="R360" s="1"/>
      <c r="S360" s="1"/>
      <c r="U360" s="1"/>
      <c r="V360" s="1"/>
      <c r="W360" s="1"/>
      <c r="X360" s="1"/>
      <c r="Y360" s="1"/>
      <c r="Z360" s="1"/>
      <c r="AB360" s="1"/>
      <c r="AC360" s="1"/>
      <c r="AD360" s="1"/>
      <c r="AF360" s="1"/>
      <c r="AG360" s="1"/>
      <c r="AH360" s="1"/>
      <c r="AI360" s="1"/>
    </row>
    <row r="361" spans="1:35" ht="16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P361" s="1"/>
      <c r="R361" s="1"/>
      <c r="S361" s="1"/>
      <c r="U361" s="1"/>
      <c r="V361" s="1"/>
      <c r="W361" s="1"/>
      <c r="X361" s="1"/>
      <c r="Y361" s="1"/>
      <c r="Z361" s="1"/>
      <c r="AB361" s="1"/>
      <c r="AC361" s="1"/>
      <c r="AD361" s="1"/>
      <c r="AF361" s="1"/>
      <c r="AG361" s="1"/>
      <c r="AH361" s="1"/>
      <c r="AI361" s="1"/>
    </row>
    <row r="362" spans="1:35" ht="16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P362" s="1"/>
      <c r="R362" s="1"/>
      <c r="S362" s="1"/>
      <c r="U362" s="1"/>
      <c r="V362" s="1"/>
      <c r="W362" s="1"/>
      <c r="X362" s="1"/>
      <c r="Y362" s="1"/>
      <c r="Z362" s="1"/>
      <c r="AB362" s="1"/>
      <c r="AC362" s="1"/>
      <c r="AD362" s="1"/>
      <c r="AF362" s="1"/>
      <c r="AG362" s="1"/>
      <c r="AH362" s="1"/>
      <c r="AI362" s="1"/>
    </row>
    <row r="363" spans="1:35" ht="16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P363" s="1"/>
      <c r="R363" s="1"/>
      <c r="S363" s="1"/>
      <c r="U363" s="1"/>
      <c r="V363" s="1"/>
      <c r="W363" s="1"/>
      <c r="X363" s="1"/>
      <c r="Y363" s="1"/>
      <c r="Z363" s="1"/>
      <c r="AB363" s="1"/>
      <c r="AC363" s="1"/>
      <c r="AD363" s="1"/>
      <c r="AF363" s="1"/>
      <c r="AG363" s="1"/>
      <c r="AH363" s="1"/>
      <c r="AI363" s="1"/>
    </row>
    <row r="364" spans="1:35" ht="16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P364" s="1"/>
      <c r="R364" s="1"/>
      <c r="S364" s="1"/>
      <c r="U364" s="1"/>
      <c r="V364" s="1"/>
      <c r="W364" s="1"/>
      <c r="X364" s="1"/>
      <c r="Y364" s="1"/>
      <c r="Z364" s="1"/>
      <c r="AB364" s="1"/>
      <c r="AC364" s="1"/>
      <c r="AD364" s="1"/>
      <c r="AF364" s="1"/>
      <c r="AG364" s="1"/>
      <c r="AH364" s="1"/>
      <c r="AI364" s="1"/>
    </row>
    <row r="365" spans="1:35" ht="16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P365" s="1"/>
      <c r="R365" s="1"/>
      <c r="S365" s="1"/>
      <c r="U365" s="1"/>
      <c r="V365" s="1"/>
      <c r="W365" s="1"/>
      <c r="X365" s="1"/>
      <c r="Y365" s="1"/>
      <c r="Z365" s="1"/>
      <c r="AB365" s="1"/>
      <c r="AC365" s="1"/>
      <c r="AD365" s="1"/>
      <c r="AF365" s="1"/>
      <c r="AG365" s="1"/>
      <c r="AH365" s="1"/>
      <c r="AI365" s="1"/>
    </row>
    <row r="366" spans="1:35" ht="16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P366" s="1"/>
      <c r="R366" s="1"/>
      <c r="S366" s="1"/>
      <c r="U366" s="1"/>
      <c r="V366" s="1"/>
      <c r="W366" s="1"/>
      <c r="X366" s="1"/>
      <c r="Y366" s="1"/>
      <c r="Z366" s="1"/>
      <c r="AB366" s="1"/>
      <c r="AC366" s="1"/>
      <c r="AD366" s="1"/>
      <c r="AF366" s="1"/>
      <c r="AG366" s="1"/>
      <c r="AH366" s="1"/>
      <c r="AI366" s="1"/>
    </row>
    <row r="367" spans="1:35" ht="16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P367" s="1"/>
      <c r="R367" s="1"/>
      <c r="S367" s="1"/>
      <c r="U367" s="1"/>
      <c r="V367" s="1"/>
      <c r="W367" s="1"/>
      <c r="X367" s="1"/>
      <c r="Y367" s="1"/>
      <c r="Z367" s="1"/>
      <c r="AB367" s="1"/>
      <c r="AC367" s="1"/>
      <c r="AD367" s="1"/>
      <c r="AF367" s="1"/>
      <c r="AG367" s="1"/>
      <c r="AH367" s="1"/>
      <c r="AI367" s="1"/>
    </row>
    <row r="368" spans="1:35" ht="16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P368" s="1"/>
      <c r="R368" s="1"/>
      <c r="S368" s="1"/>
      <c r="U368" s="1"/>
      <c r="V368" s="1"/>
      <c r="W368" s="1"/>
      <c r="X368" s="1"/>
      <c r="Y368" s="1"/>
      <c r="Z368" s="1"/>
      <c r="AB368" s="1"/>
      <c r="AC368" s="1"/>
      <c r="AD368" s="1"/>
      <c r="AF368" s="1"/>
      <c r="AG368" s="1"/>
      <c r="AH368" s="1"/>
      <c r="AI368" s="1"/>
    </row>
    <row r="369" spans="1:35" ht="16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P369" s="1"/>
      <c r="R369" s="1"/>
      <c r="S369" s="1"/>
      <c r="U369" s="1"/>
      <c r="V369" s="1"/>
      <c r="W369" s="1"/>
      <c r="X369" s="1"/>
      <c r="Y369" s="1"/>
      <c r="Z369" s="1"/>
      <c r="AB369" s="1"/>
      <c r="AC369" s="1"/>
      <c r="AD369" s="1"/>
      <c r="AF369" s="1"/>
      <c r="AG369" s="1"/>
      <c r="AH369" s="1"/>
      <c r="AI369" s="1"/>
    </row>
    <row r="370" spans="1:35" ht="16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P370" s="1"/>
      <c r="R370" s="1"/>
      <c r="S370" s="1"/>
      <c r="U370" s="1"/>
      <c r="V370" s="1"/>
      <c r="W370" s="1"/>
      <c r="X370" s="1"/>
      <c r="Y370" s="1"/>
      <c r="Z370" s="1"/>
      <c r="AB370" s="1"/>
      <c r="AC370" s="1"/>
      <c r="AD370" s="1"/>
      <c r="AF370" s="1"/>
      <c r="AG370" s="1"/>
      <c r="AH370" s="1"/>
      <c r="AI370" s="1"/>
    </row>
    <row r="371" spans="1:35" ht="16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P371" s="1"/>
      <c r="R371" s="1"/>
      <c r="S371" s="1"/>
      <c r="U371" s="1"/>
      <c r="V371" s="1"/>
      <c r="W371" s="1"/>
      <c r="X371" s="1"/>
      <c r="Y371" s="1"/>
      <c r="Z371" s="1"/>
      <c r="AB371" s="1"/>
      <c r="AC371" s="1"/>
      <c r="AD371" s="1"/>
      <c r="AF371" s="1"/>
      <c r="AG371" s="1"/>
      <c r="AH371" s="1"/>
      <c r="AI371" s="1"/>
    </row>
    <row r="372" spans="1:35" ht="16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P372" s="1"/>
      <c r="R372" s="1"/>
      <c r="S372" s="1"/>
      <c r="U372" s="1"/>
      <c r="V372" s="1"/>
      <c r="W372" s="1"/>
      <c r="X372" s="1"/>
      <c r="Y372" s="1"/>
      <c r="Z372" s="1"/>
      <c r="AB372" s="1"/>
      <c r="AC372" s="1"/>
      <c r="AD372" s="1"/>
      <c r="AF372" s="1"/>
      <c r="AG372" s="1"/>
      <c r="AH372" s="1"/>
      <c r="AI372" s="1"/>
    </row>
    <row r="373" spans="1:35" ht="16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P373" s="1"/>
      <c r="R373" s="1"/>
      <c r="S373" s="1"/>
      <c r="U373" s="1"/>
      <c r="V373" s="1"/>
      <c r="W373" s="1"/>
      <c r="X373" s="1"/>
      <c r="Y373" s="1"/>
      <c r="Z373" s="1"/>
      <c r="AB373" s="1"/>
      <c r="AC373" s="1"/>
      <c r="AD373" s="1"/>
      <c r="AF373" s="1"/>
      <c r="AG373" s="1"/>
      <c r="AH373" s="1"/>
      <c r="AI373" s="1"/>
    </row>
    <row r="374" spans="1:35" ht="16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P374" s="1"/>
      <c r="R374" s="1"/>
      <c r="S374" s="1"/>
      <c r="U374" s="1"/>
      <c r="V374" s="1"/>
      <c r="W374" s="1"/>
      <c r="X374" s="1"/>
      <c r="Y374" s="1"/>
      <c r="Z374" s="1"/>
      <c r="AB374" s="1"/>
      <c r="AC374" s="1"/>
      <c r="AD374" s="1"/>
      <c r="AF374" s="1"/>
      <c r="AG374" s="1"/>
      <c r="AH374" s="1"/>
      <c r="AI374" s="1"/>
    </row>
    <row r="375" spans="1:35" ht="16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P375" s="1"/>
      <c r="R375" s="1"/>
      <c r="S375" s="1"/>
      <c r="U375" s="1"/>
      <c r="V375" s="1"/>
      <c r="W375" s="1"/>
      <c r="X375" s="1"/>
      <c r="Y375" s="1"/>
      <c r="Z375" s="1"/>
      <c r="AB375" s="1"/>
      <c r="AC375" s="1"/>
      <c r="AD375" s="1"/>
      <c r="AF375" s="1"/>
      <c r="AG375" s="1"/>
      <c r="AH375" s="1"/>
      <c r="AI375" s="1"/>
    </row>
    <row r="376" spans="1:35" ht="16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P376" s="1"/>
      <c r="R376" s="1"/>
      <c r="S376" s="1"/>
      <c r="U376" s="1"/>
      <c r="V376" s="1"/>
      <c r="W376" s="1"/>
      <c r="X376" s="1"/>
      <c r="Y376" s="1"/>
      <c r="Z376" s="1"/>
      <c r="AB376" s="1"/>
      <c r="AC376" s="1"/>
      <c r="AD376" s="1"/>
      <c r="AF376" s="1"/>
      <c r="AG376" s="1"/>
      <c r="AH376" s="1"/>
      <c r="AI376" s="1"/>
    </row>
    <row r="377" spans="1:35" ht="16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P377" s="1"/>
      <c r="R377" s="1"/>
      <c r="S377" s="1"/>
      <c r="U377" s="1"/>
      <c r="V377" s="1"/>
      <c r="W377" s="1"/>
      <c r="X377" s="1"/>
      <c r="Y377" s="1"/>
      <c r="Z377" s="1"/>
      <c r="AB377" s="1"/>
      <c r="AC377" s="1"/>
      <c r="AD377" s="1"/>
      <c r="AF377" s="1"/>
      <c r="AG377" s="1"/>
      <c r="AH377" s="1"/>
      <c r="AI377" s="1"/>
    </row>
    <row r="378" spans="1:35" ht="16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P378" s="1"/>
      <c r="R378" s="1"/>
      <c r="S378" s="1"/>
      <c r="U378" s="1"/>
      <c r="V378" s="1"/>
      <c r="W378" s="1"/>
      <c r="X378" s="1"/>
      <c r="Y378" s="1"/>
      <c r="Z378" s="1"/>
      <c r="AB378" s="1"/>
      <c r="AC378" s="1"/>
      <c r="AD378" s="1"/>
      <c r="AF378" s="1"/>
      <c r="AG378" s="1"/>
      <c r="AH378" s="1"/>
      <c r="AI378" s="1"/>
    </row>
    <row r="379" spans="1:35" ht="16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P379" s="1"/>
      <c r="R379" s="1"/>
      <c r="S379" s="1"/>
      <c r="U379" s="1"/>
      <c r="V379" s="1"/>
      <c r="W379" s="1"/>
      <c r="X379" s="1"/>
      <c r="Y379" s="1"/>
      <c r="Z379" s="1"/>
      <c r="AB379" s="1"/>
      <c r="AC379" s="1"/>
      <c r="AD379" s="1"/>
      <c r="AF379" s="1"/>
      <c r="AG379" s="1"/>
      <c r="AH379" s="1"/>
      <c r="AI379" s="1"/>
    </row>
    <row r="380" spans="1:35" ht="16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P380" s="1"/>
      <c r="R380" s="1"/>
      <c r="S380" s="1"/>
      <c r="U380" s="1"/>
      <c r="V380" s="1"/>
      <c r="W380" s="1"/>
      <c r="X380" s="1"/>
      <c r="Y380" s="1"/>
      <c r="Z380" s="1"/>
      <c r="AB380" s="1"/>
      <c r="AC380" s="1"/>
      <c r="AD380" s="1"/>
      <c r="AF380" s="1"/>
      <c r="AG380" s="1"/>
      <c r="AH380" s="1"/>
      <c r="AI380" s="1"/>
    </row>
    <row r="381" spans="1:35" ht="16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P381" s="1"/>
      <c r="R381" s="1"/>
      <c r="S381" s="1"/>
      <c r="U381" s="1"/>
      <c r="V381" s="1"/>
      <c r="W381" s="1"/>
      <c r="X381" s="1"/>
      <c r="Y381" s="1"/>
      <c r="Z381" s="1"/>
      <c r="AB381" s="1"/>
      <c r="AC381" s="1"/>
      <c r="AD381" s="1"/>
      <c r="AF381" s="1"/>
      <c r="AG381" s="1"/>
      <c r="AH381" s="1"/>
      <c r="AI381" s="1"/>
    </row>
    <row r="382" spans="1:35" ht="16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P382" s="1"/>
      <c r="R382" s="1"/>
      <c r="S382" s="1"/>
      <c r="U382" s="1"/>
      <c r="V382" s="1"/>
      <c r="W382" s="1"/>
      <c r="X382" s="1"/>
      <c r="Y382" s="1"/>
      <c r="Z382" s="1"/>
      <c r="AB382" s="1"/>
      <c r="AC382" s="1"/>
      <c r="AD382" s="1"/>
      <c r="AF382" s="1"/>
      <c r="AG382" s="1"/>
      <c r="AH382" s="1"/>
      <c r="AI382" s="1"/>
    </row>
    <row r="383" spans="1:35" ht="16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P383" s="1"/>
      <c r="R383" s="1"/>
      <c r="S383" s="1"/>
      <c r="U383" s="1"/>
      <c r="V383" s="1"/>
      <c r="W383" s="1"/>
      <c r="X383" s="1"/>
      <c r="Y383" s="1"/>
      <c r="Z383" s="1"/>
      <c r="AB383" s="1"/>
      <c r="AC383" s="1"/>
      <c r="AD383" s="1"/>
      <c r="AF383" s="1"/>
      <c r="AG383" s="1"/>
      <c r="AH383" s="1"/>
      <c r="AI383" s="1"/>
    </row>
    <row r="384" spans="1:35" ht="16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P384" s="1"/>
      <c r="R384" s="1"/>
      <c r="S384" s="1"/>
      <c r="U384" s="1"/>
      <c r="V384" s="1"/>
      <c r="W384" s="1"/>
      <c r="X384" s="1"/>
      <c r="Y384" s="1"/>
      <c r="Z384" s="1"/>
      <c r="AB384" s="1"/>
      <c r="AC384" s="1"/>
      <c r="AD384" s="1"/>
      <c r="AF384" s="1"/>
      <c r="AG384" s="1"/>
      <c r="AH384" s="1"/>
      <c r="AI384" s="1"/>
    </row>
    <row r="385" spans="1:35" ht="16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P385" s="1"/>
      <c r="R385" s="1"/>
      <c r="S385" s="1"/>
      <c r="U385" s="1"/>
      <c r="V385" s="1"/>
      <c r="W385" s="1"/>
      <c r="X385" s="1"/>
      <c r="Y385" s="1"/>
      <c r="Z385" s="1"/>
      <c r="AB385" s="1"/>
      <c r="AC385" s="1"/>
      <c r="AD385" s="1"/>
      <c r="AF385" s="1"/>
      <c r="AG385" s="1"/>
      <c r="AH385" s="1"/>
      <c r="AI385" s="1"/>
    </row>
    <row r="386" spans="1:35" ht="16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P386" s="1"/>
      <c r="R386" s="1"/>
      <c r="S386" s="1"/>
      <c r="U386" s="1"/>
      <c r="V386" s="1"/>
      <c r="W386" s="1"/>
      <c r="X386" s="1"/>
      <c r="Y386" s="1"/>
      <c r="Z386" s="1"/>
      <c r="AB386" s="1"/>
      <c r="AC386" s="1"/>
      <c r="AD386" s="1"/>
      <c r="AF386" s="1"/>
      <c r="AG386" s="1"/>
      <c r="AH386" s="1"/>
      <c r="AI386" s="1"/>
    </row>
    <row r="387" spans="1:35" ht="16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P387" s="1"/>
      <c r="R387" s="1"/>
      <c r="S387" s="1"/>
      <c r="U387" s="1"/>
      <c r="V387" s="1"/>
      <c r="W387" s="1"/>
      <c r="X387" s="1"/>
      <c r="Y387" s="1"/>
      <c r="Z387" s="1"/>
      <c r="AB387" s="1"/>
      <c r="AC387" s="1"/>
      <c r="AD387" s="1"/>
      <c r="AF387" s="1"/>
      <c r="AG387" s="1"/>
      <c r="AH387" s="1"/>
      <c r="AI387" s="1"/>
    </row>
    <row r="388" spans="1:35" ht="16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P388" s="1"/>
      <c r="R388" s="1"/>
      <c r="S388" s="1"/>
      <c r="U388" s="1"/>
      <c r="V388" s="1"/>
      <c r="W388" s="1"/>
      <c r="X388" s="1"/>
      <c r="Y388" s="1"/>
      <c r="Z388" s="1"/>
      <c r="AB388" s="1"/>
      <c r="AC388" s="1"/>
      <c r="AD388" s="1"/>
      <c r="AF388" s="1"/>
      <c r="AG388" s="1"/>
      <c r="AH388" s="1"/>
      <c r="AI388" s="1"/>
    </row>
    <row r="389" spans="1:35" ht="16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P389" s="1"/>
      <c r="R389" s="1"/>
      <c r="S389" s="1"/>
      <c r="U389" s="1"/>
      <c r="V389" s="1"/>
      <c r="W389" s="1"/>
      <c r="X389" s="1"/>
      <c r="Y389" s="1"/>
      <c r="Z389" s="1"/>
      <c r="AB389" s="1"/>
      <c r="AC389" s="1"/>
      <c r="AD389" s="1"/>
      <c r="AF389" s="1"/>
      <c r="AG389" s="1"/>
      <c r="AH389" s="1"/>
      <c r="AI389" s="1"/>
    </row>
    <row r="390" spans="1:35" ht="16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P390" s="1"/>
      <c r="R390" s="1"/>
      <c r="S390" s="1"/>
      <c r="U390" s="1"/>
      <c r="V390" s="1"/>
      <c r="W390" s="1"/>
      <c r="X390" s="1"/>
      <c r="Y390" s="1"/>
      <c r="Z390" s="1"/>
      <c r="AB390" s="1"/>
      <c r="AC390" s="1"/>
      <c r="AD390" s="1"/>
      <c r="AF390" s="1"/>
      <c r="AG390" s="1"/>
      <c r="AH390" s="1"/>
      <c r="AI390" s="1"/>
    </row>
    <row r="391" spans="1:35" ht="16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P391" s="1"/>
      <c r="R391" s="1"/>
      <c r="S391" s="1"/>
      <c r="U391" s="1"/>
      <c r="V391" s="1"/>
      <c r="W391" s="1"/>
      <c r="X391" s="1"/>
      <c r="Y391" s="1"/>
      <c r="Z391" s="1"/>
      <c r="AB391" s="1"/>
      <c r="AC391" s="1"/>
      <c r="AD391" s="1"/>
      <c r="AF391" s="1"/>
      <c r="AG391" s="1"/>
      <c r="AH391" s="1"/>
      <c r="AI391" s="1"/>
    </row>
    <row r="392" spans="1:35" ht="16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P392" s="1"/>
      <c r="R392" s="1"/>
      <c r="S392" s="1"/>
      <c r="U392" s="1"/>
      <c r="V392" s="1"/>
      <c r="W392" s="1"/>
      <c r="X392" s="1"/>
      <c r="Y392" s="1"/>
      <c r="Z392" s="1"/>
      <c r="AB392" s="1"/>
      <c r="AC392" s="1"/>
      <c r="AD392" s="1"/>
      <c r="AF392" s="1"/>
      <c r="AG392" s="1"/>
      <c r="AH392" s="1"/>
      <c r="AI392" s="1"/>
    </row>
    <row r="393" spans="1:35" ht="16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P393" s="1"/>
      <c r="R393" s="1"/>
      <c r="S393" s="1"/>
      <c r="U393" s="1"/>
      <c r="V393" s="1"/>
      <c r="W393" s="1"/>
      <c r="X393" s="1"/>
      <c r="Y393" s="1"/>
      <c r="Z393" s="1"/>
      <c r="AB393" s="1"/>
      <c r="AC393" s="1"/>
      <c r="AD393" s="1"/>
      <c r="AF393" s="1"/>
      <c r="AG393" s="1"/>
      <c r="AH393" s="1"/>
      <c r="AI393" s="1"/>
    </row>
    <row r="394" spans="1:35" ht="16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P394" s="1"/>
      <c r="R394" s="1"/>
      <c r="S394" s="1"/>
      <c r="U394" s="1"/>
      <c r="V394" s="1"/>
      <c r="W394" s="1"/>
      <c r="X394" s="1"/>
      <c r="Y394" s="1"/>
      <c r="Z394" s="1"/>
      <c r="AB394" s="1"/>
      <c r="AC394" s="1"/>
      <c r="AD394" s="1"/>
      <c r="AF394" s="1"/>
      <c r="AG394" s="1"/>
      <c r="AH394" s="1"/>
      <c r="AI394" s="1"/>
    </row>
    <row r="395" spans="1:35" ht="16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P395" s="1"/>
      <c r="R395" s="1"/>
      <c r="S395" s="1"/>
      <c r="U395" s="1"/>
      <c r="V395" s="1"/>
      <c r="W395" s="1"/>
      <c r="X395" s="1"/>
      <c r="Y395" s="1"/>
      <c r="Z395" s="1"/>
      <c r="AB395" s="1"/>
      <c r="AC395" s="1"/>
      <c r="AD395" s="1"/>
      <c r="AF395" s="1"/>
      <c r="AG395" s="1"/>
      <c r="AH395" s="1"/>
      <c r="AI395" s="1"/>
    </row>
    <row r="396" spans="1:35" ht="16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P396" s="1"/>
      <c r="R396" s="1"/>
      <c r="S396" s="1"/>
      <c r="U396" s="1"/>
      <c r="V396" s="1"/>
      <c r="W396" s="1"/>
      <c r="X396" s="1"/>
      <c r="Y396" s="1"/>
      <c r="Z396" s="1"/>
      <c r="AB396" s="1"/>
      <c r="AC396" s="1"/>
      <c r="AD396" s="1"/>
      <c r="AF396" s="1"/>
      <c r="AG396" s="1"/>
      <c r="AH396" s="1"/>
      <c r="AI396" s="1"/>
    </row>
    <row r="397" spans="1:35" ht="16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P397" s="1"/>
      <c r="R397" s="1"/>
      <c r="S397" s="1"/>
      <c r="U397" s="1"/>
      <c r="V397" s="1"/>
      <c r="W397" s="1"/>
      <c r="X397" s="1"/>
      <c r="Y397" s="1"/>
      <c r="Z397" s="1"/>
      <c r="AB397" s="1"/>
      <c r="AC397" s="1"/>
      <c r="AD397" s="1"/>
      <c r="AF397" s="1"/>
      <c r="AG397" s="1"/>
      <c r="AH397" s="1"/>
      <c r="AI397" s="1"/>
    </row>
    <row r="398" spans="1:35" ht="16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P398" s="1"/>
      <c r="R398" s="1"/>
      <c r="S398" s="1"/>
      <c r="U398" s="1"/>
      <c r="V398" s="1"/>
      <c r="W398" s="1"/>
      <c r="X398" s="1"/>
      <c r="Y398" s="1"/>
      <c r="Z398" s="1"/>
      <c r="AB398" s="1"/>
      <c r="AC398" s="1"/>
      <c r="AD398" s="1"/>
      <c r="AF398" s="1"/>
      <c r="AG398" s="1"/>
      <c r="AH398" s="1"/>
      <c r="AI398" s="1"/>
    </row>
    <row r="399" spans="1:35" ht="16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P399" s="1"/>
      <c r="R399" s="1"/>
      <c r="S399" s="1"/>
      <c r="U399" s="1"/>
      <c r="V399" s="1"/>
      <c r="W399" s="1"/>
      <c r="X399" s="1"/>
      <c r="Y399" s="1"/>
      <c r="Z399" s="1"/>
      <c r="AB399" s="1"/>
      <c r="AC399" s="1"/>
      <c r="AD399" s="1"/>
      <c r="AF399" s="1"/>
      <c r="AG399" s="1"/>
      <c r="AH399" s="1"/>
      <c r="AI399" s="1"/>
    </row>
    <row r="400" spans="1:35" ht="16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P400" s="1"/>
      <c r="R400" s="1"/>
      <c r="S400" s="1"/>
      <c r="U400" s="1"/>
      <c r="V400" s="1"/>
      <c r="W400" s="1"/>
      <c r="X400" s="1"/>
      <c r="Y400" s="1"/>
      <c r="Z400" s="1"/>
      <c r="AB400" s="1"/>
      <c r="AC400" s="1"/>
      <c r="AD400" s="1"/>
      <c r="AF400" s="1"/>
      <c r="AG400" s="1"/>
      <c r="AH400" s="1"/>
      <c r="AI400" s="1"/>
    </row>
    <row r="401" spans="1:35" ht="16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P401" s="1"/>
      <c r="R401" s="1"/>
      <c r="S401" s="1"/>
      <c r="U401" s="1"/>
      <c r="V401" s="1"/>
      <c r="W401" s="1"/>
      <c r="X401" s="1"/>
      <c r="Y401" s="1"/>
      <c r="Z401" s="1"/>
      <c r="AB401" s="1"/>
      <c r="AC401" s="1"/>
      <c r="AD401" s="1"/>
      <c r="AF401" s="1"/>
      <c r="AG401" s="1"/>
      <c r="AH401" s="1"/>
      <c r="AI401" s="1"/>
    </row>
    <row r="402" spans="1:35" ht="16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P402" s="1"/>
      <c r="R402" s="1"/>
      <c r="S402" s="1"/>
      <c r="U402" s="1"/>
      <c r="V402" s="1"/>
      <c r="W402" s="1"/>
      <c r="X402" s="1"/>
      <c r="Y402" s="1"/>
      <c r="Z402" s="1"/>
      <c r="AB402" s="1"/>
      <c r="AC402" s="1"/>
      <c r="AD402" s="1"/>
      <c r="AF402" s="1"/>
      <c r="AG402" s="1"/>
      <c r="AH402" s="1"/>
      <c r="AI402" s="1"/>
    </row>
    <row r="403" spans="1:35" ht="16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P403" s="1"/>
      <c r="R403" s="1"/>
      <c r="S403" s="1"/>
      <c r="U403" s="1"/>
      <c r="V403" s="1"/>
      <c r="W403" s="1"/>
      <c r="X403" s="1"/>
      <c r="Y403" s="1"/>
      <c r="Z403" s="1"/>
      <c r="AB403" s="1"/>
      <c r="AC403" s="1"/>
      <c r="AD403" s="1"/>
      <c r="AF403" s="1"/>
      <c r="AG403" s="1"/>
      <c r="AH403" s="1"/>
      <c r="AI403" s="1"/>
    </row>
    <row r="404" spans="1:35" ht="16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P404" s="1"/>
      <c r="R404" s="1"/>
      <c r="S404" s="1"/>
      <c r="U404" s="1"/>
      <c r="V404" s="1"/>
      <c r="W404" s="1"/>
      <c r="X404" s="1"/>
      <c r="Y404" s="1"/>
      <c r="Z404" s="1"/>
      <c r="AB404" s="1"/>
      <c r="AC404" s="1"/>
      <c r="AD404" s="1"/>
      <c r="AF404" s="1"/>
      <c r="AG404" s="1"/>
      <c r="AH404" s="1"/>
      <c r="AI404" s="1"/>
    </row>
    <row r="405" spans="1:35" ht="16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P405" s="1"/>
      <c r="R405" s="1"/>
      <c r="S405" s="1"/>
      <c r="U405" s="1"/>
      <c r="V405" s="1"/>
      <c r="W405" s="1"/>
      <c r="X405" s="1"/>
      <c r="Y405" s="1"/>
      <c r="Z405" s="1"/>
      <c r="AB405" s="1"/>
      <c r="AC405" s="1"/>
      <c r="AD405" s="1"/>
      <c r="AF405" s="1"/>
      <c r="AG405" s="1"/>
      <c r="AH405" s="1"/>
      <c r="AI405" s="1"/>
    </row>
    <row r="406" spans="1:35" ht="16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P406" s="1"/>
      <c r="R406" s="1"/>
      <c r="S406" s="1"/>
      <c r="U406" s="1"/>
      <c r="V406" s="1"/>
      <c r="W406" s="1"/>
      <c r="X406" s="1"/>
      <c r="Y406" s="1"/>
      <c r="Z406" s="1"/>
      <c r="AB406" s="1"/>
      <c r="AC406" s="1"/>
      <c r="AD406" s="1"/>
      <c r="AF406" s="1"/>
      <c r="AG406" s="1"/>
      <c r="AH406" s="1"/>
      <c r="AI406" s="1"/>
    </row>
    <row r="407" spans="1:35" ht="16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P407" s="1"/>
      <c r="R407" s="1"/>
      <c r="S407" s="1"/>
      <c r="U407" s="1"/>
      <c r="V407" s="1"/>
      <c r="W407" s="1"/>
      <c r="X407" s="1"/>
      <c r="Y407" s="1"/>
      <c r="Z407" s="1"/>
      <c r="AB407" s="1"/>
      <c r="AC407" s="1"/>
      <c r="AD407" s="1"/>
      <c r="AF407" s="1"/>
      <c r="AG407" s="1"/>
      <c r="AH407" s="1"/>
      <c r="AI407" s="1"/>
    </row>
    <row r="408" spans="1:35" ht="16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P408" s="1"/>
      <c r="R408" s="1"/>
      <c r="S408" s="1"/>
      <c r="U408" s="1"/>
      <c r="V408" s="1"/>
      <c r="W408" s="1"/>
      <c r="X408" s="1"/>
      <c r="Y408" s="1"/>
      <c r="Z408" s="1"/>
      <c r="AB408" s="1"/>
      <c r="AC408" s="1"/>
      <c r="AD408" s="1"/>
      <c r="AF408" s="1"/>
      <c r="AG408" s="1"/>
      <c r="AH408" s="1"/>
      <c r="AI408" s="1"/>
    </row>
    <row r="409" spans="1:35" ht="16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P409" s="1"/>
      <c r="R409" s="1"/>
      <c r="S409" s="1"/>
      <c r="U409" s="1"/>
      <c r="V409" s="1"/>
      <c r="W409" s="1"/>
      <c r="X409" s="1"/>
      <c r="Y409" s="1"/>
      <c r="Z409" s="1"/>
      <c r="AB409" s="1"/>
      <c r="AC409" s="1"/>
      <c r="AD409" s="1"/>
      <c r="AF409" s="1"/>
      <c r="AG409" s="1"/>
      <c r="AH409" s="1"/>
      <c r="AI409" s="1"/>
    </row>
    <row r="410" spans="1:35" ht="16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P410" s="1"/>
      <c r="R410" s="1"/>
      <c r="S410" s="1"/>
      <c r="U410" s="1"/>
      <c r="V410" s="1"/>
      <c r="W410" s="1"/>
      <c r="X410" s="1"/>
      <c r="Y410" s="1"/>
      <c r="Z410" s="1"/>
      <c r="AB410" s="1"/>
      <c r="AC410" s="1"/>
      <c r="AD410" s="1"/>
      <c r="AF410" s="1"/>
      <c r="AG410" s="1"/>
      <c r="AH410" s="1"/>
      <c r="AI410" s="1"/>
    </row>
    <row r="411" spans="1:35" ht="16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P411" s="1"/>
      <c r="R411" s="1"/>
      <c r="S411" s="1"/>
      <c r="U411" s="1"/>
      <c r="V411" s="1"/>
      <c r="W411" s="1"/>
      <c r="X411" s="1"/>
      <c r="Y411" s="1"/>
      <c r="Z411" s="1"/>
      <c r="AB411" s="1"/>
      <c r="AC411" s="1"/>
      <c r="AD411" s="1"/>
      <c r="AF411" s="1"/>
      <c r="AG411" s="1"/>
      <c r="AH411" s="1"/>
      <c r="AI411" s="1"/>
    </row>
    <row r="412" spans="1:35" ht="16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P412" s="1"/>
      <c r="R412" s="1"/>
      <c r="S412" s="1"/>
      <c r="U412" s="1"/>
      <c r="V412" s="1"/>
      <c r="W412" s="1"/>
      <c r="X412" s="1"/>
      <c r="Y412" s="1"/>
      <c r="Z412" s="1"/>
      <c r="AB412" s="1"/>
      <c r="AC412" s="1"/>
      <c r="AD412" s="1"/>
      <c r="AF412" s="1"/>
      <c r="AG412" s="1"/>
      <c r="AH412" s="1"/>
      <c r="AI412" s="1"/>
    </row>
    <row r="413" spans="1:35" ht="16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P413" s="1"/>
      <c r="R413" s="1"/>
      <c r="S413" s="1"/>
      <c r="U413" s="1"/>
      <c r="V413" s="1"/>
      <c r="W413" s="1"/>
      <c r="X413" s="1"/>
      <c r="Y413" s="1"/>
      <c r="Z413" s="1"/>
      <c r="AB413" s="1"/>
      <c r="AC413" s="1"/>
      <c r="AD413" s="1"/>
      <c r="AF413" s="1"/>
      <c r="AG413" s="1"/>
      <c r="AH413" s="1"/>
      <c r="AI413" s="1"/>
    </row>
    <row r="414" spans="1:35" ht="16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P414" s="1"/>
      <c r="R414" s="1"/>
      <c r="S414" s="1"/>
      <c r="U414" s="1"/>
      <c r="V414" s="1"/>
      <c r="W414" s="1"/>
      <c r="X414" s="1"/>
      <c r="Y414" s="1"/>
      <c r="Z414" s="1"/>
      <c r="AB414" s="1"/>
      <c r="AC414" s="1"/>
      <c r="AD414" s="1"/>
      <c r="AF414" s="1"/>
      <c r="AG414" s="1"/>
      <c r="AH414" s="1"/>
      <c r="AI414" s="1"/>
    </row>
    <row r="415" spans="1:35" ht="16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P415" s="1"/>
      <c r="R415" s="1"/>
      <c r="S415" s="1"/>
      <c r="U415" s="1"/>
      <c r="V415" s="1"/>
      <c r="W415" s="1"/>
      <c r="X415" s="1"/>
      <c r="Y415" s="1"/>
      <c r="Z415" s="1"/>
      <c r="AB415" s="1"/>
      <c r="AC415" s="1"/>
      <c r="AD415" s="1"/>
      <c r="AF415" s="1"/>
      <c r="AG415" s="1"/>
      <c r="AH415" s="1"/>
      <c r="AI415" s="1"/>
    </row>
    <row r="416" spans="1:35" ht="16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P416" s="1"/>
      <c r="R416" s="1"/>
      <c r="S416" s="1"/>
      <c r="U416" s="1"/>
      <c r="V416" s="1"/>
      <c r="W416" s="1"/>
      <c r="X416" s="1"/>
      <c r="Y416" s="1"/>
      <c r="Z416" s="1"/>
      <c r="AB416" s="1"/>
      <c r="AC416" s="1"/>
      <c r="AD416" s="1"/>
      <c r="AF416" s="1"/>
      <c r="AG416" s="1"/>
      <c r="AH416" s="1"/>
      <c r="AI416" s="1"/>
    </row>
    <row r="417" spans="1:35" ht="16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P417" s="1"/>
      <c r="R417" s="1"/>
      <c r="S417" s="1"/>
      <c r="U417" s="1"/>
      <c r="V417" s="1"/>
      <c r="W417" s="1"/>
      <c r="X417" s="1"/>
      <c r="Y417" s="1"/>
      <c r="Z417" s="1"/>
      <c r="AB417" s="1"/>
      <c r="AC417" s="1"/>
      <c r="AD417" s="1"/>
      <c r="AF417" s="1"/>
      <c r="AG417" s="1"/>
      <c r="AH417" s="1"/>
      <c r="AI417" s="1"/>
    </row>
    <row r="418" spans="1:35" ht="16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P418" s="1"/>
      <c r="R418" s="1"/>
      <c r="S418" s="1"/>
      <c r="U418" s="1"/>
      <c r="V418" s="1"/>
      <c r="W418" s="1"/>
      <c r="X418" s="1"/>
      <c r="Y418" s="1"/>
      <c r="Z418" s="1"/>
      <c r="AB418" s="1"/>
      <c r="AC418" s="1"/>
      <c r="AD418" s="1"/>
      <c r="AF418" s="1"/>
      <c r="AG418" s="1"/>
      <c r="AH418" s="1"/>
      <c r="AI418" s="1"/>
    </row>
    <row r="419" spans="1:35" ht="16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P419" s="1"/>
      <c r="R419" s="1"/>
      <c r="S419" s="1"/>
      <c r="U419" s="1"/>
      <c r="V419" s="1"/>
      <c r="W419" s="1"/>
      <c r="X419" s="1"/>
      <c r="Y419" s="1"/>
      <c r="Z419" s="1"/>
      <c r="AB419" s="1"/>
      <c r="AC419" s="1"/>
      <c r="AD419" s="1"/>
      <c r="AF419" s="1"/>
      <c r="AG419" s="1"/>
      <c r="AH419" s="1"/>
      <c r="AI419" s="1"/>
    </row>
    <row r="420" spans="1:35" ht="16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P420" s="1"/>
      <c r="R420" s="1"/>
      <c r="S420" s="1"/>
      <c r="U420" s="1"/>
      <c r="V420" s="1"/>
      <c r="W420" s="1"/>
      <c r="X420" s="1"/>
      <c r="Y420" s="1"/>
      <c r="Z420" s="1"/>
      <c r="AB420" s="1"/>
      <c r="AC420" s="1"/>
      <c r="AD420" s="1"/>
      <c r="AF420" s="1"/>
      <c r="AG420" s="1"/>
      <c r="AH420" s="1"/>
      <c r="AI420" s="1"/>
    </row>
    <row r="421" spans="1:35" ht="16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P421" s="1"/>
      <c r="R421" s="1"/>
      <c r="S421" s="1"/>
      <c r="U421" s="1"/>
      <c r="V421" s="1"/>
      <c r="W421" s="1"/>
      <c r="X421" s="1"/>
      <c r="Y421" s="1"/>
      <c r="Z421" s="1"/>
      <c r="AB421" s="1"/>
      <c r="AC421" s="1"/>
      <c r="AD421" s="1"/>
      <c r="AF421" s="1"/>
      <c r="AG421" s="1"/>
      <c r="AH421" s="1"/>
      <c r="AI421" s="1"/>
    </row>
    <row r="422" spans="1:35" ht="16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P422" s="1"/>
      <c r="R422" s="1"/>
      <c r="S422" s="1"/>
      <c r="U422" s="1"/>
      <c r="V422" s="1"/>
      <c r="W422" s="1"/>
      <c r="X422" s="1"/>
      <c r="Y422" s="1"/>
      <c r="Z422" s="1"/>
      <c r="AB422" s="1"/>
      <c r="AC422" s="1"/>
      <c r="AD422" s="1"/>
      <c r="AF422" s="1"/>
      <c r="AG422" s="1"/>
      <c r="AH422" s="1"/>
      <c r="AI422" s="1"/>
    </row>
    <row r="423" spans="1:35" ht="16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P423" s="1"/>
      <c r="R423" s="1"/>
      <c r="S423" s="1"/>
      <c r="U423" s="1"/>
      <c r="V423" s="1"/>
      <c r="W423" s="1"/>
      <c r="X423" s="1"/>
      <c r="Y423" s="1"/>
      <c r="Z423" s="1"/>
      <c r="AB423" s="1"/>
      <c r="AC423" s="1"/>
      <c r="AD423" s="1"/>
      <c r="AF423" s="1"/>
      <c r="AG423" s="1"/>
      <c r="AH423" s="1"/>
      <c r="AI423" s="1"/>
    </row>
    <row r="424" spans="1:35" ht="16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P424" s="1"/>
      <c r="R424" s="1"/>
      <c r="S424" s="1"/>
      <c r="U424" s="1"/>
      <c r="V424" s="1"/>
      <c r="W424" s="1"/>
      <c r="X424" s="1"/>
      <c r="Y424" s="1"/>
      <c r="Z424" s="1"/>
      <c r="AB424" s="1"/>
      <c r="AC424" s="1"/>
      <c r="AD424" s="1"/>
      <c r="AF424" s="1"/>
      <c r="AG424" s="1"/>
      <c r="AH424" s="1"/>
      <c r="AI424" s="1"/>
    </row>
    <row r="425" spans="1:35" ht="16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P425" s="1"/>
      <c r="R425" s="1"/>
      <c r="S425" s="1"/>
      <c r="U425" s="1"/>
      <c r="V425" s="1"/>
      <c r="W425" s="1"/>
      <c r="X425" s="1"/>
      <c r="Y425" s="1"/>
      <c r="Z425" s="1"/>
      <c r="AB425" s="1"/>
      <c r="AC425" s="1"/>
      <c r="AD425" s="1"/>
      <c r="AF425" s="1"/>
      <c r="AG425" s="1"/>
      <c r="AH425" s="1"/>
      <c r="AI425" s="1"/>
    </row>
    <row r="426" spans="1:35" ht="16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P426" s="1"/>
      <c r="R426" s="1"/>
      <c r="S426" s="1"/>
      <c r="U426" s="1"/>
      <c r="V426" s="1"/>
      <c r="W426" s="1"/>
      <c r="X426" s="1"/>
      <c r="Y426" s="1"/>
      <c r="Z426" s="1"/>
      <c r="AB426" s="1"/>
      <c r="AC426" s="1"/>
      <c r="AD426" s="1"/>
      <c r="AF426" s="1"/>
      <c r="AG426" s="1"/>
      <c r="AH426" s="1"/>
      <c r="AI426" s="1"/>
    </row>
    <row r="427" spans="1:35" ht="16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P427" s="1"/>
      <c r="R427" s="1"/>
      <c r="S427" s="1"/>
      <c r="U427" s="1"/>
      <c r="V427" s="1"/>
      <c r="W427" s="1"/>
      <c r="X427" s="1"/>
      <c r="Y427" s="1"/>
      <c r="Z427" s="1"/>
      <c r="AB427" s="1"/>
      <c r="AC427" s="1"/>
      <c r="AD427" s="1"/>
      <c r="AF427" s="1"/>
      <c r="AG427" s="1"/>
      <c r="AH427" s="1"/>
      <c r="AI427" s="1"/>
    </row>
    <row r="428" spans="1:35" ht="16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P428" s="1"/>
      <c r="R428" s="1"/>
      <c r="S428" s="1"/>
      <c r="U428" s="1"/>
      <c r="V428" s="1"/>
      <c r="W428" s="1"/>
      <c r="X428" s="1"/>
      <c r="Y428" s="1"/>
      <c r="Z428" s="1"/>
      <c r="AB428" s="1"/>
      <c r="AC428" s="1"/>
      <c r="AD428" s="1"/>
      <c r="AF428" s="1"/>
      <c r="AG428" s="1"/>
      <c r="AH428" s="1"/>
      <c r="AI428" s="1"/>
    </row>
    <row r="429" spans="1:35" ht="16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P429" s="1"/>
      <c r="R429" s="1"/>
      <c r="S429" s="1"/>
      <c r="U429" s="1"/>
      <c r="V429" s="1"/>
      <c r="W429" s="1"/>
      <c r="X429" s="1"/>
      <c r="Y429" s="1"/>
      <c r="Z429" s="1"/>
      <c r="AB429" s="1"/>
      <c r="AC429" s="1"/>
      <c r="AD429" s="1"/>
      <c r="AF429" s="1"/>
      <c r="AG429" s="1"/>
      <c r="AH429" s="1"/>
      <c r="AI429" s="1"/>
    </row>
    <row r="430" spans="1:35" ht="16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P430" s="1"/>
      <c r="R430" s="1"/>
      <c r="S430" s="1"/>
      <c r="U430" s="1"/>
      <c r="V430" s="1"/>
      <c r="W430" s="1"/>
      <c r="X430" s="1"/>
      <c r="Y430" s="1"/>
      <c r="Z430" s="1"/>
      <c r="AB430" s="1"/>
      <c r="AC430" s="1"/>
      <c r="AD430" s="1"/>
      <c r="AF430" s="1"/>
      <c r="AG430" s="1"/>
      <c r="AH430" s="1"/>
      <c r="AI430" s="1"/>
    </row>
    <row r="431" spans="1:35" ht="16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P431" s="1"/>
      <c r="R431" s="1"/>
      <c r="S431" s="1"/>
      <c r="U431" s="1"/>
      <c r="V431" s="1"/>
      <c r="W431" s="1"/>
      <c r="X431" s="1"/>
      <c r="Y431" s="1"/>
      <c r="Z431" s="1"/>
      <c r="AB431" s="1"/>
      <c r="AC431" s="1"/>
      <c r="AD431" s="1"/>
      <c r="AF431" s="1"/>
      <c r="AG431" s="1"/>
      <c r="AH431" s="1"/>
      <c r="AI431" s="1"/>
    </row>
    <row r="432" spans="1:35" ht="16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P432" s="1"/>
      <c r="R432" s="1"/>
      <c r="S432" s="1"/>
      <c r="U432" s="1"/>
      <c r="V432" s="1"/>
      <c r="W432" s="1"/>
      <c r="X432" s="1"/>
      <c r="Y432" s="1"/>
      <c r="Z432" s="1"/>
      <c r="AB432" s="1"/>
      <c r="AC432" s="1"/>
      <c r="AD432" s="1"/>
      <c r="AF432" s="1"/>
      <c r="AG432" s="1"/>
      <c r="AH432" s="1"/>
      <c r="AI432" s="1"/>
    </row>
    <row r="433" spans="1:35" ht="16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P433" s="1"/>
      <c r="R433" s="1"/>
      <c r="S433" s="1"/>
      <c r="U433" s="1"/>
      <c r="V433" s="1"/>
      <c r="W433" s="1"/>
      <c r="X433" s="1"/>
      <c r="Y433" s="1"/>
      <c r="Z433" s="1"/>
      <c r="AB433" s="1"/>
      <c r="AC433" s="1"/>
      <c r="AD433" s="1"/>
      <c r="AF433" s="1"/>
      <c r="AG433" s="1"/>
      <c r="AH433" s="1"/>
      <c r="AI433" s="1"/>
    </row>
    <row r="434" spans="1:35" ht="16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P434" s="1"/>
      <c r="R434" s="1"/>
      <c r="S434" s="1"/>
      <c r="U434" s="1"/>
      <c r="V434" s="1"/>
      <c r="W434" s="1"/>
      <c r="X434" s="1"/>
      <c r="Y434" s="1"/>
      <c r="Z434" s="1"/>
      <c r="AB434" s="1"/>
      <c r="AC434" s="1"/>
      <c r="AD434" s="1"/>
      <c r="AF434" s="1"/>
      <c r="AG434" s="1"/>
      <c r="AH434" s="1"/>
      <c r="AI434" s="1"/>
    </row>
    <row r="435" spans="1:35" ht="16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P435" s="1"/>
      <c r="R435" s="1"/>
      <c r="S435" s="1"/>
      <c r="U435" s="1"/>
      <c r="V435" s="1"/>
      <c r="W435" s="1"/>
      <c r="X435" s="1"/>
      <c r="Y435" s="1"/>
      <c r="Z435" s="1"/>
      <c r="AB435" s="1"/>
      <c r="AC435" s="1"/>
      <c r="AD435" s="1"/>
      <c r="AF435" s="1"/>
      <c r="AG435" s="1"/>
      <c r="AH435" s="1"/>
      <c r="AI435" s="1"/>
    </row>
    <row r="436" spans="1:35" ht="16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P436" s="1"/>
      <c r="R436" s="1"/>
      <c r="S436" s="1"/>
      <c r="U436" s="1"/>
      <c r="V436" s="1"/>
      <c r="W436" s="1"/>
      <c r="X436" s="1"/>
      <c r="Y436" s="1"/>
      <c r="Z436" s="1"/>
      <c r="AB436" s="1"/>
      <c r="AC436" s="1"/>
      <c r="AD436" s="1"/>
      <c r="AF436" s="1"/>
      <c r="AG436" s="1"/>
      <c r="AH436" s="1"/>
      <c r="AI436" s="1"/>
    </row>
    <row r="437" spans="1:35" ht="16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P437" s="1"/>
      <c r="R437" s="1"/>
      <c r="S437" s="1"/>
      <c r="U437" s="1"/>
      <c r="V437" s="1"/>
      <c r="W437" s="1"/>
      <c r="X437" s="1"/>
      <c r="Y437" s="1"/>
      <c r="Z437" s="1"/>
      <c r="AB437" s="1"/>
      <c r="AC437" s="1"/>
      <c r="AD437" s="1"/>
      <c r="AF437" s="1"/>
      <c r="AG437" s="1"/>
      <c r="AH437" s="1"/>
      <c r="AI437" s="1"/>
    </row>
    <row r="438" spans="1:35" ht="16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P438" s="1"/>
      <c r="R438" s="1"/>
      <c r="S438" s="1"/>
      <c r="U438" s="1"/>
      <c r="V438" s="1"/>
      <c r="W438" s="1"/>
      <c r="X438" s="1"/>
      <c r="Y438" s="1"/>
      <c r="Z438" s="1"/>
      <c r="AB438" s="1"/>
      <c r="AC438" s="1"/>
      <c r="AD438" s="1"/>
      <c r="AF438" s="1"/>
      <c r="AG438" s="1"/>
      <c r="AH438" s="1"/>
      <c r="AI438" s="1"/>
    </row>
    <row r="439" spans="1:35" ht="16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P439" s="1"/>
      <c r="R439" s="1"/>
      <c r="S439" s="1"/>
      <c r="U439" s="1"/>
      <c r="V439" s="1"/>
      <c r="W439" s="1"/>
      <c r="X439" s="1"/>
      <c r="Y439" s="1"/>
      <c r="Z439" s="1"/>
      <c r="AB439" s="1"/>
      <c r="AC439" s="1"/>
      <c r="AD439" s="1"/>
      <c r="AF439" s="1"/>
      <c r="AG439" s="1"/>
      <c r="AH439" s="1"/>
      <c r="AI439" s="1"/>
    </row>
    <row r="440" spans="1:35" ht="16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P440" s="1"/>
      <c r="R440" s="1"/>
      <c r="S440" s="1"/>
      <c r="U440" s="1"/>
      <c r="V440" s="1"/>
      <c r="W440" s="1"/>
      <c r="X440" s="1"/>
      <c r="Y440" s="1"/>
      <c r="Z440" s="1"/>
      <c r="AB440" s="1"/>
      <c r="AC440" s="1"/>
      <c r="AD440" s="1"/>
      <c r="AF440" s="1"/>
      <c r="AG440" s="1"/>
      <c r="AH440" s="1"/>
      <c r="AI440" s="1"/>
    </row>
    <row r="441" spans="1:35" ht="16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P441" s="1"/>
      <c r="R441" s="1"/>
      <c r="S441" s="1"/>
      <c r="U441" s="1"/>
      <c r="V441" s="1"/>
      <c r="W441" s="1"/>
      <c r="X441" s="1"/>
      <c r="Y441" s="1"/>
      <c r="Z441" s="1"/>
      <c r="AB441" s="1"/>
      <c r="AC441" s="1"/>
      <c r="AD441" s="1"/>
      <c r="AF441" s="1"/>
      <c r="AG441" s="1"/>
      <c r="AH441" s="1"/>
      <c r="AI441" s="1"/>
    </row>
    <row r="442" spans="1:35" ht="16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P442" s="1"/>
      <c r="R442" s="1"/>
      <c r="S442" s="1"/>
      <c r="U442" s="1"/>
      <c r="V442" s="1"/>
      <c r="W442" s="1"/>
      <c r="X442" s="1"/>
      <c r="Y442" s="1"/>
      <c r="Z442" s="1"/>
      <c r="AB442" s="1"/>
      <c r="AC442" s="1"/>
      <c r="AD442" s="1"/>
      <c r="AF442" s="1"/>
      <c r="AG442" s="1"/>
      <c r="AH442" s="1"/>
      <c r="AI442" s="1"/>
    </row>
    <row r="443" spans="1:35" ht="16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P443" s="1"/>
      <c r="R443" s="1"/>
      <c r="S443" s="1"/>
      <c r="U443" s="1"/>
      <c r="V443" s="1"/>
      <c r="W443" s="1"/>
      <c r="X443" s="1"/>
      <c r="Y443" s="1"/>
      <c r="Z443" s="1"/>
      <c r="AB443" s="1"/>
      <c r="AC443" s="1"/>
      <c r="AD443" s="1"/>
      <c r="AF443" s="1"/>
      <c r="AG443" s="1"/>
      <c r="AH443" s="1"/>
      <c r="AI443" s="1"/>
    </row>
    <row r="444" spans="1:35" ht="16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P444" s="1"/>
      <c r="R444" s="1"/>
      <c r="S444" s="1"/>
      <c r="U444" s="1"/>
      <c r="V444" s="1"/>
      <c r="W444" s="1"/>
      <c r="X444" s="1"/>
      <c r="Y444" s="1"/>
      <c r="Z444" s="1"/>
      <c r="AB444" s="1"/>
      <c r="AC444" s="1"/>
      <c r="AD444" s="1"/>
      <c r="AF444" s="1"/>
      <c r="AG444" s="1"/>
      <c r="AH444" s="1"/>
      <c r="AI444" s="1"/>
    </row>
    <row r="445" spans="1:35" ht="16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P445" s="1"/>
      <c r="R445" s="1"/>
      <c r="S445" s="1"/>
      <c r="U445" s="1"/>
      <c r="V445" s="1"/>
      <c r="W445" s="1"/>
      <c r="X445" s="1"/>
      <c r="Y445" s="1"/>
      <c r="Z445" s="1"/>
      <c r="AB445" s="1"/>
      <c r="AC445" s="1"/>
      <c r="AD445" s="1"/>
      <c r="AF445" s="1"/>
      <c r="AG445" s="1"/>
      <c r="AH445" s="1"/>
      <c r="AI445" s="1"/>
    </row>
    <row r="446" spans="1:35" ht="16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P446" s="1"/>
      <c r="R446" s="1"/>
      <c r="S446" s="1"/>
      <c r="U446" s="1"/>
      <c r="V446" s="1"/>
      <c r="W446" s="1"/>
      <c r="X446" s="1"/>
      <c r="Y446" s="1"/>
      <c r="Z446" s="1"/>
      <c r="AB446" s="1"/>
      <c r="AC446" s="1"/>
      <c r="AD446" s="1"/>
      <c r="AF446" s="1"/>
      <c r="AG446" s="1"/>
      <c r="AH446" s="1"/>
      <c r="AI446" s="1"/>
    </row>
    <row r="447" spans="1:35" ht="16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P447" s="1"/>
      <c r="R447" s="1"/>
      <c r="S447" s="1"/>
      <c r="U447" s="1"/>
      <c r="V447" s="1"/>
      <c r="W447" s="1"/>
      <c r="X447" s="1"/>
      <c r="Y447" s="1"/>
      <c r="Z447" s="1"/>
      <c r="AB447" s="1"/>
      <c r="AC447" s="1"/>
      <c r="AD447" s="1"/>
      <c r="AF447" s="1"/>
      <c r="AG447" s="1"/>
      <c r="AH447" s="1"/>
      <c r="AI447" s="1"/>
    </row>
    <row r="448" spans="1:35" ht="16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P448" s="1"/>
      <c r="R448" s="1"/>
      <c r="S448" s="1"/>
      <c r="U448" s="1"/>
      <c r="V448" s="1"/>
      <c r="W448" s="1"/>
      <c r="X448" s="1"/>
      <c r="Y448" s="1"/>
      <c r="Z448" s="1"/>
      <c r="AB448" s="1"/>
      <c r="AC448" s="1"/>
      <c r="AD448" s="1"/>
      <c r="AF448" s="1"/>
      <c r="AG448" s="1"/>
      <c r="AH448" s="1"/>
      <c r="AI448" s="1"/>
    </row>
    <row r="449" spans="1:35" ht="16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P449" s="1"/>
      <c r="R449" s="1"/>
      <c r="S449" s="1"/>
      <c r="U449" s="1"/>
      <c r="V449" s="1"/>
      <c r="W449" s="1"/>
      <c r="X449" s="1"/>
      <c r="Y449" s="1"/>
      <c r="Z449" s="1"/>
      <c r="AB449" s="1"/>
      <c r="AC449" s="1"/>
      <c r="AD449" s="1"/>
      <c r="AF449" s="1"/>
      <c r="AG449" s="1"/>
      <c r="AH449" s="1"/>
      <c r="AI449" s="1"/>
    </row>
    <row r="450" spans="1:35" ht="16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P450" s="1"/>
      <c r="R450" s="1"/>
      <c r="S450" s="1"/>
      <c r="U450" s="1"/>
      <c r="V450" s="1"/>
      <c r="W450" s="1"/>
      <c r="X450" s="1"/>
      <c r="Y450" s="1"/>
      <c r="Z450" s="1"/>
      <c r="AB450" s="1"/>
      <c r="AC450" s="1"/>
      <c r="AD450" s="1"/>
      <c r="AF450" s="1"/>
      <c r="AG450" s="1"/>
      <c r="AH450" s="1"/>
      <c r="AI450" s="1"/>
    </row>
    <row r="451" spans="1:35" ht="16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P451" s="1"/>
      <c r="R451" s="1"/>
      <c r="S451" s="1"/>
      <c r="U451" s="1"/>
      <c r="V451" s="1"/>
      <c r="W451" s="1"/>
      <c r="X451" s="1"/>
      <c r="Y451" s="1"/>
      <c r="Z451" s="1"/>
      <c r="AB451" s="1"/>
      <c r="AC451" s="1"/>
      <c r="AD451" s="1"/>
      <c r="AF451" s="1"/>
      <c r="AG451" s="1"/>
      <c r="AH451" s="1"/>
      <c r="AI451" s="1"/>
    </row>
    <row r="452" spans="1:35" ht="16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P452" s="1"/>
      <c r="R452" s="1"/>
      <c r="S452" s="1"/>
      <c r="U452" s="1"/>
      <c r="V452" s="1"/>
      <c r="W452" s="1"/>
      <c r="X452" s="1"/>
      <c r="Y452" s="1"/>
      <c r="Z452" s="1"/>
      <c r="AB452" s="1"/>
      <c r="AC452" s="1"/>
      <c r="AD452" s="1"/>
      <c r="AF452" s="1"/>
      <c r="AG452" s="1"/>
      <c r="AH452" s="1"/>
      <c r="AI452" s="1"/>
    </row>
    <row r="453" spans="1:35" ht="16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P453" s="1"/>
      <c r="R453" s="1"/>
      <c r="S453" s="1"/>
      <c r="U453" s="1"/>
      <c r="V453" s="1"/>
      <c r="W453" s="1"/>
      <c r="X453" s="1"/>
      <c r="Y453" s="1"/>
      <c r="Z453" s="1"/>
      <c r="AB453" s="1"/>
      <c r="AC453" s="1"/>
      <c r="AD453" s="1"/>
      <c r="AF453" s="1"/>
      <c r="AG453" s="1"/>
      <c r="AH453" s="1"/>
      <c r="AI453" s="1"/>
    </row>
    <row r="454" spans="1:35" ht="16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P454" s="1"/>
      <c r="R454" s="1"/>
      <c r="S454" s="1"/>
      <c r="U454" s="1"/>
      <c r="V454" s="1"/>
      <c r="W454" s="1"/>
      <c r="X454" s="1"/>
      <c r="Y454" s="1"/>
      <c r="Z454" s="1"/>
      <c r="AB454" s="1"/>
      <c r="AC454" s="1"/>
      <c r="AD454" s="1"/>
      <c r="AF454" s="1"/>
      <c r="AG454" s="1"/>
      <c r="AH454" s="1"/>
      <c r="AI454" s="1"/>
    </row>
    <row r="455" spans="1:35" ht="16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P455" s="1"/>
      <c r="R455" s="1"/>
      <c r="S455" s="1"/>
      <c r="U455" s="1"/>
      <c r="V455" s="1"/>
      <c r="W455" s="1"/>
      <c r="X455" s="1"/>
      <c r="Y455" s="1"/>
      <c r="Z455" s="1"/>
      <c r="AB455" s="1"/>
      <c r="AC455" s="1"/>
      <c r="AD455" s="1"/>
      <c r="AF455" s="1"/>
      <c r="AG455" s="1"/>
      <c r="AH455" s="1"/>
      <c r="AI455" s="1"/>
    </row>
    <row r="456" spans="1:35" ht="16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P456" s="1"/>
      <c r="R456" s="1"/>
      <c r="S456" s="1"/>
      <c r="U456" s="1"/>
      <c r="V456" s="1"/>
      <c r="W456" s="1"/>
      <c r="X456" s="1"/>
      <c r="Y456" s="1"/>
      <c r="Z456" s="1"/>
      <c r="AB456" s="1"/>
      <c r="AC456" s="1"/>
      <c r="AD456" s="1"/>
      <c r="AF456" s="1"/>
      <c r="AG456" s="1"/>
      <c r="AH456" s="1"/>
      <c r="AI456" s="1"/>
    </row>
    <row r="457" spans="1:35" ht="16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P457" s="1"/>
      <c r="R457" s="1"/>
      <c r="S457" s="1"/>
      <c r="U457" s="1"/>
      <c r="V457" s="1"/>
      <c r="W457" s="1"/>
      <c r="X457" s="1"/>
      <c r="Y457" s="1"/>
      <c r="Z457" s="1"/>
      <c r="AB457" s="1"/>
      <c r="AC457" s="1"/>
      <c r="AD457" s="1"/>
      <c r="AF457" s="1"/>
      <c r="AG457" s="1"/>
      <c r="AH457" s="1"/>
      <c r="AI457" s="1"/>
    </row>
    <row r="458" spans="1:35" ht="16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P458" s="1"/>
      <c r="R458" s="1"/>
      <c r="S458" s="1"/>
      <c r="U458" s="1"/>
      <c r="V458" s="1"/>
      <c r="W458" s="1"/>
      <c r="X458" s="1"/>
      <c r="Y458" s="1"/>
      <c r="Z458" s="1"/>
      <c r="AB458" s="1"/>
      <c r="AC458" s="1"/>
      <c r="AD458" s="1"/>
      <c r="AF458" s="1"/>
      <c r="AG458" s="1"/>
      <c r="AH458" s="1"/>
      <c r="AI458" s="1"/>
    </row>
    <row r="459" spans="1:35" ht="16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P459" s="1"/>
      <c r="R459" s="1"/>
      <c r="S459" s="1"/>
      <c r="U459" s="1"/>
      <c r="V459" s="1"/>
      <c r="W459" s="1"/>
      <c r="X459" s="1"/>
      <c r="Y459" s="1"/>
      <c r="Z459" s="1"/>
      <c r="AB459" s="1"/>
      <c r="AC459" s="1"/>
      <c r="AD459" s="1"/>
      <c r="AF459" s="1"/>
      <c r="AG459" s="1"/>
      <c r="AH459" s="1"/>
      <c r="AI459" s="1"/>
    </row>
    <row r="460" spans="1:35" ht="16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P460" s="1"/>
      <c r="R460" s="1"/>
      <c r="S460" s="1"/>
      <c r="U460" s="1"/>
      <c r="V460" s="1"/>
      <c r="W460" s="1"/>
      <c r="X460" s="1"/>
      <c r="Y460" s="1"/>
      <c r="Z460" s="1"/>
      <c r="AB460" s="1"/>
      <c r="AC460" s="1"/>
      <c r="AD460" s="1"/>
      <c r="AF460" s="1"/>
      <c r="AG460" s="1"/>
      <c r="AH460" s="1"/>
      <c r="AI460" s="1"/>
    </row>
    <row r="461" spans="1:35" ht="16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P461" s="1"/>
      <c r="R461" s="1"/>
      <c r="S461" s="1"/>
      <c r="U461" s="1"/>
      <c r="V461" s="1"/>
      <c r="W461" s="1"/>
      <c r="X461" s="1"/>
      <c r="Y461" s="1"/>
      <c r="Z461" s="1"/>
      <c r="AB461" s="1"/>
      <c r="AC461" s="1"/>
      <c r="AD461" s="1"/>
      <c r="AF461" s="1"/>
      <c r="AG461" s="1"/>
      <c r="AH461" s="1"/>
      <c r="AI461" s="1"/>
    </row>
    <row r="462" spans="1:35" ht="16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P462" s="1"/>
      <c r="R462" s="1"/>
      <c r="S462" s="1"/>
      <c r="U462" s="1"/>
      <c r="V462" s="1"/>
      <c r="W462" s="1"/>
      <c r="X462" s="1"/>
      <c r="Y462" s="1"/>
      <c r="Z462" s="1"/>
      <c r="AB462" s="1"/>
      <c r="AC462" s="1"/>
      <c r="AD462" s="1"/>
      <c r="AF462" s="1"/>
      <c r="AG462" s="1"/>
      <c r="AH462" s="1"/>
      <c r="AI462" s="1"/>
    </row>
    <row r="463" spans="1:35" ht="16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P463" s="1"/>
      <c r="R463" s="1"/>
      <c r="S463" s="1"/>
      <c r="U463" s="1"/>
      <c r="V463" s="1"/>
      <c r="W463" s="1"/>
      <c r="X463" s="1"/>
      <c r="Y463" s="1"/>
      <c r="Z463" s="1"/>
      <c r="AB463" s="1"/>
      <c r="AC463" s="1"/>
      <c r="AD463" s="1"/>
      <c r="AF463" s="1"/>
      <c r="AG463" s="1"/>
      <c r="AH463" s="1"/>
      <c r="AI463" s="1"/>
    </row>
    <row r="464" spans="1:35" ht="16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P464" s="1"/>
      <c r="R464" s="1"/>
      <c r="S464" s="1"/>
      <c r="U464" s="1"/>
      <c r="V464" s="1"/>
      <c r="W464" s="1"/>
      <c r="X464" s="1"/>
      <c r="Y464" s="1"/>
      <c r="Z464" s="1"/>
      <c r="AB464" s="1"/>
      <c r="AC464" s="1"/>
      <c r="AD464" s="1"/>
      <c r="AF464" s="1"/>
      <c r="AG464" s="1"/>
      <c r="AH464" s="1"/>
      <c r="AI464" s="1"/>
    </row>
    <row r="465" spans="1:35" ht="16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P465" s="1"/>
      <c r="R465" s="1"/>
      <c r="S465" s="1"/>
      <c r="U465" s="1"/>
      <c r="V465" s="1"/>
      <c r="W465" s="1"/>
      <c r="X465" s="1"/>
      <c r="Y465" s="1"/>
      <c r="Z465" s="1"/>
      <c r="AB465" s="1"/>
      <c r="AC465" s="1"/>
      <c r="AD465" s="1"/>
      <c r="AF465" s="1"/>
      <c r="AG465" s="1"/>
      <c r="AH465" s="1"/>
      <c r="AI465" s="1"/>
    </row>
    <row r="466" spans="1:35" ht="16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P466" s="1"/>
      <c r="R466" s="1"/>
      <c r="S466" s="1"/>
      <c r="U466" s="1"/>
      <c r="V466" s="1"/>
      <c r="W466" s="1"/>
      <c r="X466" s="1"/>
      <c r="Y466" s="1"/>
      <c r="Z466" s="1"/>
      <c r="AB466" s="1"/>
      <c r="AC466" s="1"/>
      <c r="AD466" s="1"/>
      <c r="AF466" s="1"/>
      <c r="AG466" s="1"/>
      <c r="AH466" s="1"/>
      <c r="AI466" s="1"/>
    </row>
    <row r="467" spans="1:35" ht="16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P467" s="1"/>
      <c r="R467" s="1"/>
      <c r="S467" s="1"/>
      <c r="U467" s="1"/>
      <c r="V467" s="1"/>
      <c r="W467" s="1"/>
      <c r="X467" s="1"/>
      <c r="Y467" s="1"/>
      <c r="Z467" s="1"/>
      <c r="AB467" s="1"/>
      <c r="AC467" s="1"/>
      <c r="AD467" s="1"/>
      <c r="AF467" s="1"/>
      <c r="AG467" s="1"/>
      <c r="AH467" s="1"/>
      <c r="AI467" s="1"/>
    </row>
    <row r="468" spans="1:35" ht="16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P468" s="1"/>
      <c r="R468" s="1"/>
      <c r="S468" s="1"/>
      <c r="U468" s="1"/>
      <c r="V468" s="1"/>
      <c r="W468" s="1"/>
      <c r="X468" s="1"/>
      <c r="Y468" s="1"/>
      <c r="Z468" s="1"/>
      <c r="AB468" s="1"/>
      <c r="AC468" s="1"/>
      <c r="AD468" s="1"/>
      <c r="AF468" s="1"/>
      <c r="AG468" s="1"/>
      <c r="AH468" s="1"/>
      <c r="AI468" s="1"/>
    </row>
    <row r="469" spans="1:35" ht="16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P469" s="1"/>
      <c r="R469" s="1"/>
      <c r="S469" s="1"/>
      <c r="U469" s="1"/>
      <c r="V469" s="1"/>
      <c r="W469" s="1"/>
      <c r="X469" s="1"/>
      <c r="Y469" s="1"/>
      <c r="Z469" s="1"/>
      <c r="AB469" s="1"/>
      <c r="AC469" s="1"/>
      <c r="AD469" s="1"/>
      <c r="AF469" s="1"/>
      <c r="AG469" s="1"/>
      <c r="AH469" s="1"/>
      <c r="AI469" s="1"/>
    </row>
    <row r="470" spans="1:35" ht="16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P470" s="1"/>
      <c r="R470" s="1"/>
      <c r="S470" s="1"/>
      <c r="U470" s="1"/>
      <c r="V470" s="1"/>
      <c r="W470" s="1"/>
      <c r="X470" s="1"/>
      <c r="Y470" s="1"/>
      <c r="Z470" s="1"/>
      <c r="AB470" s="1"/>
      <c r="AC470" s="1"/>
      <c r="AD470" s="1"/>
      <c r="AF470" s="1"/>
      <c r="AG470" s="1"/>
      <c r="AH470" s="1"/>
      <c r="AI470" s="1"/>
    </row>
    <row r="471" spans="1:35" ht="16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P471" s="1"/>
      <c r="R471" s="1"/>
      <c r="S471" s="1"/>
      <c r="U471" s="1"/>
      <c r="V471" s="1"/>
      <c r="W471" s="1"/>
      <c r="X471" s="1"/>
      <c r="Y471" s="1"/>
      <c r="Z471" s="1"/>
      <c r="AB471" s="1"/>
      <c r="AC471" s="1"/>
      <c r="AD471" s="1"/>
      <c r="AF471" s="1"/>
      <c r="AG471" s="1"/>
      <c r="AH471" s="1"/>
      <c r="AI471" s="1"/>
    </row>
    <row r="472" spans="1:35" ht="16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P472" s="1"/>
      <c r="R472" s="1"/>
      <c r="S472" s="1"/>
      <c r="U472" s="1"/>
      <c r="V472" s="1"/>
      <c r="W472" s="1"/>
      <c r="X472" s="1"/>
      <c r="Y472" s="1"/>
      <c r="Z472" s="1"/>
      <c r="AB472" s="1"/>
      <c r="AC472" s="1"/>
      <c r="AD472" s="1"/>
      <c r="AF472" s="1"/>
      <c r="AG472" s="1"/>
      <c r="AH472" s="1"/>
      <c r="AI472" s="1"/>
    </row>
    <row r="473" spans="1:35" ht="16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P473" s="1"/>
      <c r="R473" s="1"/>
      <c r="S473" s="1"/>
      <c r="U473" s="1"/>
      <c r="V473" s="1"/>
      <c r="W473" s="1"/>
      <c r="X473" s="1"/>
      <c r="Y473" s="1"/>
      <c r="Z473" s="1"/>
      <c r="AB473" s="1"/>
      <c r="AC473" s="1"/>
      <c r="AD473" s="1"/>
      <c r="AF473" s="1"/>
      <c r="AG473" s="1"/>
      <c r="AH473" s="1"/>
      <c r="AI473" s="1"/>
    </row>
    <row r="474" spans="1:35" ht="16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P474" s="1"/>
      <c r="R474" s="1"/>
      <c r="S474" s="1"/>
      <c r="U474" s="1"/>
      <c r="V474" s="1"/>
      <c r="W474" s="1"/>
      <c r="X474" s="1"/>
      <c r="Y474" s="1"/>
      <c r="Z474" s="1"/>
      <c r="AB474" s="1"/>
      <c r="AC474" s="1"/>
      <c r="AD474" s="1"/>
      <c r="AF474" s="1"/>
      <c r="AG474" s="1"/>
      <c r="AH474" s="1"/>
      <c r="AI474" s="1"/>
    </row>
    <row r="475" spans="1:35" ht="16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P475" s="1"/>
      <c r="R475" s="1"/>
      <c r="S475" s="1"/>
      <c r="U475" s="1"/>
      <c r="V475" s="1"/>
      <c r="W475" s="1"/>
      <c r="X475" s="1"/>
      <c r="Y475" s="1"/>
      <c r="Z475" s="1"/>
      <c r="AB475" s="1"/>
      <c r="AC475" s="1"/>
      <c r="AD475" s="1"/>
      <c r="AF475" s="1"/>
      <c r="AG475" s="1"/>
      <c r="AH475" s="1"/>
      <c r="AI475" s="1"/>
    </row>
    <row r="476" spans="1:35" ht="16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P476" s="1"/>
      <c r="R476" s="1"/>
      <c r="S476" s="1"/>
      <c r="U476" s="1"/>
      <c r="V476" s="1"/>
      <c r="W476" s="1"/>
      <c r="X476" s="1"/>
      <c r="Y476" s="1"/>
      <c r="Z476" s="1"/>
      <c r="AB476" s="1"/>
      <c r="AC476" s="1"/>
      <c r="AD476" s="1"/>
      <c r="AF476" s="1"/>
      <c r="AG476" s="1"/>
      <c r="AH476" s="1"/>
      <c r="AI476" s="1"/>
    </row>
    <row r="477" spans="1:35" ht="16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P477" s="1"/>
      <c r="R477" s="1"/>
      <c r="S477" s="1"/>
      <c r="U477" s="1"/>
      <c r="V477" s="1"/>
      <c r="W477" s="1"/>
      <c r="X477" s="1"/>
      <c r="Y477" s="1"/>
      <c r="Z477" s="1"/>
      <c r="AB477" s="1"/>
      <c r="AC477" s="1"/>
      <c r="AD477" s="1"/>
      <c r="AF477" s="1"/>
      <c r="AG477" s="1"/>
      <c r="AH477" s="1"/>
      <c r="AI477" s="1"/>
    </row>
    <row r="478" spans="1:35" ht="16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P478" s="1"/>
      <c r="R478" s="1"/>
      <c r="S478" s="1"/>
      <c r="U478" s="1"/>
      <c r="V478" s="1"/>
      <c r="W478" s="1"/>
      <c r="X478" s="1"/>
      <c r="Y478" s="1"/>
      <c r="Z478" s="1"/>
      <c r="AB478" s="1"/>
      <c r="AC478" s="1"/>
      <c r="AD478" s="1"/>
      <c r="AF478" s="1"/>
      <c r="AG478" s="1"/>
      <c r="AH478" s="1"/>
      <c r="AI478" s="1"/>
    </row>
    <row r="479" spans="1:35" ht="16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P479" s="1"/>
      <c r="R479" s="1"/>
      <c r="S479" s="1"/>
      <c r="U479" s="1"/>
      <c r="V479" s="1"/>
      <c r="W479" s="1"/>
      <c r="X479" s="1"/>
      <c r="Y479" s="1"/>
      <c r="Z479" s="1"/>
      <c r="AB479" s="1"/>
      <c r="AC479" s="1"/>
      <c r="AD479" s="1"/>
      <c r="AF479" s="1"/>
      <c r="AG479" s="1"/>
      <c r="AH479" s="1"/>
      <c r="AI479" s="1"/>
    </row>
    <row r="480" spans="1:35" ht="16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P480" s="1"/>
      <c r="R480" s="1"/>
      <c r="S480" s="1"/>
      <c r="U480" s="1"/>
      <c r="V480" s="1"/>
      <c r="W480" s="1"/>
      <c r="X480" s="1"/>
      <c r="Y480" s="1"/>
      <c r="Z480" s="1"/>
      <c r="AB480" s="1"/>
      <c r="AC480" s="1"/>
      <c r="AD480" s="1"/>
      <c r="AF480" s="1"/>
      <c r="AG480" s="1"/>
      <c r="AH480" s="1"/>
      <c r="AI480" s="1"/>
    </row>
    <row r="481" spans="1:35" ht="16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P481" s="1"/>
      <c r="R481" s="1"/>
      <c r="S481" s="1"/>
      <c r="U481" s="1"/>
      <c r="V481" s="1"/>
      <c r="W481" s="1"/>
      <c r="X481" s="1"/>
      <c r="Y481" s="1"/>
      <c r="Z481" s="1"/>
      <c r="AB481" s="1"/>
      <c r="AC481" s="1"/>
      <c r="AD481" s="1"/>
      <c r="AF481" s="1"/>
      <c r="AG481" s="1"/>
      <c r="AH481" s="1"/>
      <c r="AI481" s="1"/>
    </row>
    <row r="482" spans="1:35" ht="16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P482" s="1"/>
      <c r="R482" s="1"/>
      <c r="S482" s="1"/>
      <c r="U482" s="1"/>
      <c r="V482" s="1"/>
      <c r="W482" s="1"/>
      <c r="X482" s="1"/>
      <c r="Y482" s="1"/>
      <c r="Z482" s="1"/>
      <c r="AB482" s="1"/>
      <c r="AC482" s="1"/>
      <c r="AD482" s="1"/>
      <c r="AF482" s="1"/>
      <c r="AG482" s="1"/>
      <c r="AH482" s="1"/>
      <c r="AI482" s="1"/>
    </row>
    <row r="483" spans="1:35" ht="16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P483" s="1"/>
      <c r="R483" s="1"/>
      <c r="S483" s="1"/>
      <c r="U483" s="1"/>
      <c r="V483" s="1"/>
      <c r="W483" s="1"/>
      <c r="X483" s="1"/>
      <c r="Y483" s="1"/>
      <c r="Z483" s="1"/>
      <c r="AB483" s="1"/>
      <c r="AC483" s="1"/>
      <c r="AD483" s="1"/>
      <c r="AF483" s="1"/>
      <c r="AG483" s="1"/>
      <c r="AH483" s="1"/>
      <c r="AI483" s="1"/>
    </row>
    <row r="484" spans="1:35" ht="16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P484" s="1"/>
      <c r="R484" s="1"/>
      <c r="S484" s="1"/>
      <c r="U484" s="1"/>
      <c r="V484" s="1"/>
      <c r="W484" s="1"/>
      <c r="X484" s="1"/>
      <c r="Y484" s="1"/>
      <c r="Z484" s="1"/>
      <c r="AB484" s="1"/>
      <c r="AC484" s="1"/>
      <c r="AD484" s="1"/>
      <c r="AF484" s="1"/>
      <c r="AG484" s="1"/>
      <c r="AH484" s="1"/>
      <c r="AI484" s="1"/>
    </row>
    <row r="485" spans="1:35" ht="16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P485" s="1"/>
      <c r="R485" s="1"/>
      <c r="S485" s="1"/>
      <c r="U485" s="1"/>
      <c r="V485" s="1"/>
      <c r="W485" s="1"/>
      <c r="X485" s="1"/>
      <c r="Y485" s="1"/>
      <c r="Z485" s="1"/>
      <c r="AB485" s="1"/>
      <c r="AC485" s="1"/>
      <c r="AD485" s="1"/>
      <c r="AF485" s="1"/>
      <c r="AG485" s="1"/>
      <c r="AH485" s="1"/>
      <c r="AI485" s="1"/>
    </row>
    <row r="486" spans="1:35" ht="16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P486" s="1"/>
      <c r="R486" s="1"/>
      <c r="S486" s="1"/>
      <c r="U486" s="1"/>
      <c r="V486" s="1"/>
      <c r="W486" s="1"/>
      <c r="X486" s="1"/>
      <c r="Y486" s="1"/>
      <c r="Z486" s="1"/>
      <c r="AB486" s="1"/>
      <c r="AC486" s="1"/>
      <c r="AD486" s="1"/>
      <c r="AF486" s="1"/>
      <c r="AG486" s="1"/>
      <c r="AH486" s="1"/>
      <c r="AI486" s="1"/>
    </row>
    <row r="487" spans="1:35" ht="16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P487" s="1"/>
      <c r="R487" s="1"/>
      <c r="S487" s="1"/>
      <c r="U487" s="1"/>
      <c r="V487" s="1"/>
      <c r="W487" s="1"/>
      <c r="X487" s="1"/>
      <c r="Y487" s="1"/>
      <c r="Z487" s="1"/>
      <c r="AB487" s="1"/>
      <c r="AC487" s="1"/>
      <c r="AD487" s="1"/>
      <c r="AF487" s="1"/>
      <c r="AG487" s="1"/>
      <c r="AH487" s="1"/>
      <c r="AI487" s="1"/>
    </row>
    <row r="488" spans="1:35" ht="16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P488" s="1"/>
      <c r="R488" s="1"/>
      <c r="S488" s="1"/>
      <c r="U488" s="1"/>
      <c r="V488" s="1"/>
      <c r="W488" s="1"/>
      <c r="X488" s="1"/>
      <c r="Y488" s="1"/>
      <c r="Z488" s="1"/>
      <c r="AB488" s="1"/>
      <c r="AC488" s="1"/>
      <c r="AD488" s="1"/>
      <c r="AF488" s="1"/>
      <c r="AG488" s="1"/>
      <c r="AH488" s="1"/>
      <c r="AI488" s="1"/>
    </row>
    <row r="489" spans="1:35" ht="16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P489" s="1"/>
      <c r="R489" s="1"/>
      <c r="S489" s="1"/>
      <c r="U489" s="1"/>
      <c r="V489" s="1"/>
      <c r="W489" s="1"/>
      <c r="X489" s="1"/>
      <c r="Y489" s="1"/>
      <c r="Z489" s="1"/>
      <c r="AB489" s="1"/>
      <c r="AC489" s="1"/>
      <c r="AD489" s="1"/>
      <c r="AF489" s="1"/>
      <c r="AG489" s="1"/>
      <c r="AH489" s="1"/>
      <c r="AI489" s="1"/>
    </row>
    <row r="490" spans="1:35" ht="16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P490" s="1"/>
      <c r="R490" s="1"/>
      <c r="S490" s="1"/>
      <c r="U490" s="1"/>
      <c r="V490" s="1"/>
      <c r="W490" s="1"/>
      <c r="X490" s="1"/>
      <c r="Y490" s="1"/>
      <c r="Z490" s="1"/>
      <c r="AB490" s="1"/>
      <c r="AC490" s="1"/>
      <c r="AD490" s="1"/>
      <c r="AF490" s="1"/>
      <c r="AG490" s="1"/>
      <c r="AH490" s="1"/>
      <c r="AI490" s="1"/>
    </row>
    <row r="491" spans="1:35" ht="16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P491" s="1"/>
      <c r="R491" s="1"/>
      <c r="S491" s="1"/>
      <c r="U491" s="1"/>
      <c r="V491" s="1"/>
      <c r="W491" s="1"/>
      <c r="X491" s="1"/>
      <c r="Y491" s="1"/>
      <c r="Z491" s="1"/>
      <c r="AB491" s="1"/>
      <c r="AC491" s="1"/>
      <c r="AD491" s="1"/>
      <c r="AF491" s="1"/>
      <c r="AG491" s="1"/>
      <c r="AH491" s="1"/>
      <c r="AI491" s="1"/>
    </row>
    <row r="492" spans="1:35" ht="16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P492" s="1"/>
      <c r="R492" s="1"/>
      <c r="S492" s="1"/>
      <c r="U492" s="1"/>
      <c r="V492" s="1"/>
      <c r="W492" s="1"/>
      <c r="X492" s="1"/>
      <c r="Y492" s="1"/>
      <c r="Z492" s="1"/>
      <c r="AB492" s="1"/>
      <c r="AC492" s="1"/>
      <c r="AD492" s="1"/>
      <c r="AF492" s="1"/>
      <c r="AG492" s="1"/>
      <c r="AH492" s="1"/>
      <c r="AI492" s="1"/>
    </row>
    <row r="493" spans="1:35" ht="16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P493" s="1"/>
      <c r="R493" s="1"/>
      <c r="S493" s="1"/>
      <c r="U493" s="1"/>
      <c r="V493" s="1"/>
      <c r="W493" s="1"/>
      <c r="X493" s="1"/>
      <c r="Y493" s="1"/>
      <c r="Z493" s="1"/>
      <c r="AB493" s="1"/>
      <c r="AC493" s="1"/>
      <c r="AD493" s="1"/>
      <c r="AF493" s="1"/>
      <c r="AG493" s="1"/>
      <c r="AH493" s="1"/>
      <c r="AI493" s="1"/>
    </row>
    <row r="494" spans="1:35" ht="16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P494" s="1"/>
      <c r="R494" s="1"/>
      <c r="S494" s="1"/>
      <c r="U494" s="1"/>
      <c r="V494" s="1"/>
      <c r="W494" s="1"/>
      <c r="X494" s="1"/>
      <c r="Y494" s="1"/>
      <c r="Z494" s="1"/>
      <c r="AB494" s="1"/>
      <c r="AC494" s="1"/>
      <c r="AD494" s="1"/>
      <c r="AF494" s="1"/>
      <c r="AG494" s="1"/>
      <c r="AH494" s="1"/>
      <c r="AI494" s="1"/>
    </row>
    <row r="495" spans="1:35" ht="16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P495" s="1"/>
      <c r="R495" s="1"/>
      <c r="S495" s="1"/>
      <c r="U495" s="1"/>
      <c r="V495" s="1"/>
      <c r="W495" s="1"/>
      <c r="X495" s="1"/>
      <c r="Y495" s="1"/>
      <c r="Z495" s="1"/>
      <c r="AB495" s="1"/>
      <c r="AC495" s="1"/>
      <c r="AD495" s="1"/>
      <c r="AF495" s="1"/>
      <c r="AG495" s="1"/>
      <c r="AH495" s="1"/>
      <c r="AI495" s="1"/>
    </row>
    <row r="496" spans="1:35" ht="16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P496" s="1"/>
      <c r="R496" s="1"/>
      <c r="S496" s="1"/>
      <c r="U496" s="1"/>
      <c r="V496" s="1"/>
      <c r="W496" s="1"/>
      <c r="X496" s="1"/>
      <c r="Y496" s="1"/>
      <c r="Z496" s="1"/>
      <c r="AB496" s="1"/>
      <c r="AC496" s="1"/>
      <c r="AD496" s="1"/>
      <c r="AF496" s="1"/>
      <c r="AG496" s="1"/>
      <c r="AH496" s="1"/>
      <c r="AI496" s="1"/>
    </row>
    <row r="497" spans="1:35" ht="16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P497" s="1"/>
      <c r="R497" s="1"/>
      <c r="S497" s="1"/>
      <c r="U497" s="1"/>
      <c r="V497" s="1"/>
      <c r="W497" s="1"/>
      <c r="X497" s="1"/>
      <c r="Y497" s="1"/>
      <c r="Z497" s="1"/>
      <c r="AB497" s="1"/>
      <c r="AC497" s="1"/>
      <c r="AD497" s="1"/>
      <c r="AF497" s="1"/>
      <c r="AG497" s="1"/>
      <c r="AH497" s="1"/>
      <c r="AI497" s="1"/>
    </row>
    <row r="498" spans="1:35" ht="16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P498" s="1"/>
      <c r="R498" s="1"/>
      <c r="S498" s="1"/>
      <c r="U498" s="1"/>
      <c r="V498" s="1"/>
      <c r="W498" s="1"/>
      <c r="X498" s="1"/>
      <c r="Y498" s="1"/>
      <c r="Z498" s="1"/>
      <c r="AB498" s="1"/>
      <c r="AC498" s="1"/>
      <c r="AD498" s="1"/>
      <c r="AF498" s="1"/>
      <c r="AG498" s="1"/>
      <c r="AH498" s="1"/>
      <c r="AI498" s="1"/>
    </row>
    <row r="499" spans="1:35" ht="16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P499" s="1"/>
      <c r="R499" s="1"/>
      <c r="S499" s="1"/>
      <c r="U499" s="1"/>
      <c r="V499" s="1"/>
      <c r="W499" s="1"/>
      <c r="X499" s="1"/>
      <c r="Y499" s="1"/>
      <c r="Z499" s="1"/>
      <c r="AB499" s="1"/>
      <c r="AC499" s="1"/>
      <c r="AD499" s="1"/>
      <c r="AF499" s="1"/>
      <c r="AG499" s="1"/>
      <c r="AH499" s="1"/>
      <c r="AI499" s="1"/>
    </row>
    <row r="500" spans="1:35" ht="16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P500" s="1"/>
      <c r="R500" s="1"/>
      <c r="S500" s="1"/>
      <c r="U500" s="1"/>
      <c r="V500" s="1"/>
      <c r="W500" s="1"/>
      <c r="X500" s="1"/>
      <c r="Y500" s="1"/>
      <c r="Z500" s="1"/>
      <c r="AB500" s="1"/>
      <c r="AC500" s="1"/>
      <c r="AD500" s="1"/>
      <c r="AF500" s="1"/>
      <c r="AG500" s="1"/>
      <c r="AH500" s="1"/>
      <c r="AI500" s="1"/>
    </row>
    <row r="501" spans="1:35" ht="16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P501" s="1"/>
      <c r="R501" s="1"/>
      <c r="S501" s="1"/>
      <c r="U501" s="1"/>
      <c r="V501" s="1"/>
      <c r="W501" s="1"/>
      <c r="X501" s="1"/>
      <c r="Y501" s="1"/>
      <c r="Z501" s="1"/>
      <c r="AB501" s="1"/>
      <c r="AC501" s="1"/>
      <c r="AD501" s="1"/>
      <c r="AF501" s="1"/>
      <c r="AG501" s="1"/>
      <c r="AH501" s="1"/>
      <c r="AI501" s="1"/>
    </row>
    <row r="502" spans="1:35" ht="16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P502" s="1"/>
      <c r="R502" s="1"/>
      <c r="S502" s="1"/>
      <c r="U502" s="1"/>
      <c r="V502" s="1"/>
      <c r="W502" s="1"/>
      <c r="X502" s="1"/>
      <c r="Y502" s="1"/>
      <c r="Z502" s="1"/>
      <c r="AB502" s="1"/>
      <c r="AC502" s="1"/>
      <c r="AD502" s="1"/>
      <c r="AF502" s="1"/>
      <c r="AG502" s="1"/>
      <c r="AH502" s="1"/>
      <c r="AI502" s="1"/>
    </row>
    <row r="503" spans="1:35" ht="16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P503" s="1"/>
      <c r="R503" s="1"/>
      <c r="S503" s="1"/>
      <c r="U503" s="1"/>
      <c r="V503" s="1"/>
      <c r="W503" s="1"/>
      <c r="X503" s="1"/>
      <c r="Y503" s="1"/>
      <c r="Z503" s="1"/>
      <c r="AB503" s="1"/>
      <c r="AC503" s="1"/>
      <c r="AD503" s="1"/>
      <c r="AF503" s="1"/>
      <c r="AG503" s="1"/>
      <c r="AH503" s="1"/>
      <c r="AI503" s="1"/>
    </row>
    <row r="504" spans="1:35" ht="16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P504" s="1"/>
      <c r="R504" s="1"/>
      <c r="S504" s="1"/>
      <c r="U504" s="1"/>
      <c r="V504" s="1"/>
      <c r="W504" s="1"/>
      <c r="X504" s="1"/>
      <c r="Y504" s="1"/>
      <c r="Z504" s="1"/>
      <c r="AB504" s="1"/>
      <c r="AC504" s="1"/>
      <c r="AD504" s="1"/>
      <c r="AF504" s="1"/>
      <c r="AG504" s="1"/>
      <c r="AH504" s="1"/>
      <c r="AI504" s="1"/>
    </row>
    <row r="505" spans="1:35" ht="16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P505" s="1"/>
      <c r="R505" s="1"/>
      <c r="S505" s="1"/>
      <c r="U505" s="1"/>
      <c r="V505" s="1"/>
      <c r="W505" s="1"/>
      <c r="X505" s="1"/>
      <c r="Y505" s="1"/>
      <c r="Z505" s="1"/>
      <c r="AB505" s="1"/>
      <c r="AC505" s="1"/>
      <c r="AD505" s="1"/>
      <c r="AF505" s="1"/>
      <c r="AG505" s="1"/>
      <c r="AH505" s="1"/>
      <c r="AI505" s="1"/>
    </row>
    <row r="506" spans="1:35" ht="16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P506" s="1"/>
      <c r="R506" s="1"/>
      <c r="S506" s="1"/>
      <c r="U506" s="1"/>
      <c r="V506" s="1"/>
      <c r="W506" s="1"/>
      <c r="X506" s="1"/>
      <c r="Y506" s="1"/>
      <c r="Z506" s="1"/>
      <c r="AB506" s="1"/>
      <c r="AC506" s="1"/>
      <c r="AD506" s="1"/>
      <c r="AF506" s="1"/>
      <c r="AG506" s="1"/>
      <c r="AH506" s="1"/>
      <c r="AI506" s="1"/>
    </row>
    <row r="507" spans="1:35" ht="16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P507" s="1"/>
      <c r="R507" s="1"/>
      <c r="S507" s="1"/>
      <c r="U507" s="1"/>
      <c r="V507" s="1"/>
      <c r="W507" s="1"/>
      <c r="X507" s="1"/>
      <c r="Y507" s="1"/>
      <c r="Z507" s="1"/>
      <c r="AB507" s="1"/>
      <c r="AC507" s="1"/>
      <c r="AD507" s="1"/>
      <c r="AF507" s="1"/>
      <c r="AG507" s="1"/>
      <c r="AH507" s="1"/>
      <c r="AI507" s="1"/>
    </row>
    <row r="508" spans="1:35" ht="16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P508" s="1"/>
      <c r="R508" s="1"/>
      <c r="S508" s="1"/>
      <c r="U508" s="1"/>
      <c r="V508" s="1"/>
      <c r="W508" s="1"/>
      <c r="X508" s="1"/>
      <c r="Y508" s="1"/>
      <c r="Z508" s="1"/>
      <c r="AB508" s="1"/>
      <c r="AC508" s="1"/>
      <c r="AD508" s="1"/>
      <c r="AF508" s="1"/>
      <c r="AG508" s="1"/>
      <c r="AH508" s="1"/>
      <c r="AI508" s="1"/>
    </row>
    <row r="509" spans="1:35" ht="16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P509" s="1"/>
      <c r="R509" s="1"/>
      <c r="S509" s="1"/>
      <c r="U509" s="1"/>
      <c r="V509" s="1"/>
      <c r="W509" s="1"/>
      <c r="X509" s="1"/>
      <c r="Y509" s="1"/>
      <c r="Z509" s="1"/>
      <c r="AB509" s="1"/>
      <c r="AC509" s="1"/>
      <c r="AD509" s="1"/>
      <c r="AF509" s="1"/>
      <c r="AG509" s="1"/>
      <c r="AH509" s="1"/>
      <c r="AI509" s="1"/>
    </row>
    <row r="510" spans="1:35" ht="16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P510" s="1"/>
      <c r="R510" s="1"/>
      <c r="S510" s="1"/>
      <c r="U510" s="1"/>
      <c r="V510" s="1"/>
      <c r="W510" s="1"/>
      <c r="X510" s="1"/>
      <c r="Y510" s="1"/>
      <c r="Z510" s="1"/>
      <c r="AB510" s="1"/>
      <c r="AC510" s="1"/>
      <c r="AD510" s="1"/>
      <c r="AF510" s="1"/>
      <c r="AG510" s="1"/>
      <c r="AH510" s="1"/>
      <c r="AI510" s="1"/>
    </row>
    <row r="511" spans="1:35" ht="16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P511" s="1"/>
      <c r="R511" s="1"/>
      <c r="S511" s="1"/>
      <c r="U511" s="1"/>
      <c r="V511" s="1"/>
      <c r="W511" s="1"/>
      <c r="X511" s="1"/>
      <c r="Y511" s="1"/>
      <c r="Z511" s="1"/>
      <c r="AB511" s="1"/>
      <c r="AC511" s="1"/>
      <c r="AD511" s="1"/>
      <c r="AF511" s="1"/>
      <c r="AG511" s="1"/>
      <c r="AH511" s="1"/>
      <c r="AI511" s="1"/>
    </row>
    <row r="512" spans="1:35" ht="16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P512" s="1"/>
      <c r="R512" s="1"/>
      <c r="S512" s="1"/>
      <c r="U512" s="1"/>
      <c r="V512" s="1"/>
      <c r="W512" s="1"/>
      <c r="X512" s="1"/>
      <c r="Y512" s="1"/>
      <c r="Z512" s="1"/>
      <c r="AB512" s="1"/>
      <c r="AC512" s="1"/>
      <c r="AD512" s="1"/>
      <c r="AF512" s="1"/>
      <c r="AG512" s="1"/>
      <c r="AH512" s="1"/>
      <c r="AI512" s="1"/>
    </row>
    <row r="513" spans="1:35" ht="16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P513" s="1"/>
      <c r="R513" s="1"/>
      <c r="S513" s="1"/>
      <c r="U513" s="1"/>
      <c r="V513" s="1"/>
      <c r="W513" s="1"/>
      <c r="X513" s="1"/>
      <c r="Y513" s="1"/>
      <c r="Z513" s="1"/>
      <c r="AB513" s="1"/>
      <c r="AC513" s="1"/>
      <c r="AD513" s="1"/>
      <c r="AF513" s="1"/>
      <c r="AG513" s="1"/>
      <c r="AH513" s="1"/>
      <c r="AI513" s="1"/>
    </row>
    <row r="514" spans="1:35" ht="16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P514" s="1"/>
      <c r="R514" s="1"/>
      <c r="S514" s="1"/>
      <c r="U514" s="1"/>
      <c r="V514" s="1"/>
      <c r="W514" s="1"/>
      <c r="X514" s="1"/>
      <c r="Y514" s="1"/>
      <c r="Z514" s="1"/>
      <c r="AB514" s="1"/>
      <c r="AC514" s="1"/>
      <c r="AD514" s="1"/>
      <c r="AF514" s="1"/>
      <c r="AG514" s="1"/>
      <c r="AH514" s="1"/>
      <c r="AI514" s="1"/>
    </row>
    <row r="515" spans="1:35" ht="16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P515" s="1"/>
      <c r="R515" s="1"/>
      <c r="S515" s="1"/>
      <c r="U515" s="1"/>
      <c r="V515" s="1"/>
      <c r="W515" s="1"/>
      <c r="X515" s="1"/>
      <c r="Y515" s="1"/>
      <c r="Z515" s="1"/>
      <c r="AB515" s="1"/>
      <c r="AC515" s="1"/>
      <c r="AD515" s="1"/>
      <c r="AF515" s="1"/>
      <c r="AG515" s="1"/>
      <c r="AH515" s="1"/>
      <c r="AI515" s="1"/>
    </row>
    <row r="516" spans="1:35" ht="16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P516" s="1"/>
      <c r="R516" s="1"/>
      <c r="S516" s="1"/>
      <c r="U516" s="1"/>
      <c r="V516" s="1"/>
      <c r="W516" s="1"/>
      <c r="X516" s="1"/>
      <c r="Y516" s="1"/>
      <c r="Z516" s="1"/>
      <c r="AB516" s="1"/>
      <c r="AC516" s="1"/>
      <c r="AD516" s="1"/>
      <c r="AF516" s="1"/>
      <c r="AG516" s="1"/>
      <c r="AH516" s="1"/>
      <c r="AI516" s="1"/>
    </row>
    <row r="517" spans="1:35" ht="16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P517" s="1"/>
      <c r="R517" s="1"/>
      <c r="S517" s="1"/>
      <c r="U517" s="1"/>
      <c r="V517" s="1"/>
      <c r="W517" s="1"/>
      <c r="X517" s="1"/>
      <c r="Y517" s="1"/>
      <c r="Z517" s="1"/>
      <c r="AB517" s="1"/>
      <c r="AC517" s="1"/>
      <c r="AD517" s="1"/>
      <c r="AF517" s="1"/>
      <c r="AG517" s="1"/>
      <c r="AH517" s="1"/>
      <c r="AI517" s="1"/>
    </row>
    <row r="518" spans="1:35" ht="16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P518" s="1"/>
      <c r="R518" s="1"/>
      <c r="S518" s="1"/>
      <c r="U518" s="1"/>
      <c r="V518" s="1"/>
      <c r="W518" s="1"/>
      <c r="X518" s="1"/>
      <c r="Y518" s="1"/>
      <c r="Z518" s="1"/>
      <c r="AB518" s="1"/>
      <c r="AC518" s="1"/>
      <c r="AD518" s="1"/>
      <c r="AF518" s="1"/>
      <c r="AG518" s="1"/>
      <c r="AH518" s="1"/>
      <c r="AI518" s="1"/>
    </row>
    <row r="519" spans="1:35" ht="16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P519" s="1"/>
      <c r="R519" s="1"/>
      <c r="S519" s="1"/>
      <c r="U519" s="1"/>
      <c r="V519" s="1"/>
      <c r="W519" s="1"/>
      <c r="X519" s="1"/>
      <c r="Y519" s="1"/>
      <c r="Z519" s="1"/>
      <c r="AB519" s="1"/>
      <c r="AC519" s="1"/>
      <c r="AD519" s="1"/>
      <c r="AF519" s="1"/>
      <c r="AG519" s="1"/>
      <c r="AH519" s="1"/>
      <c r="AI519" s="1"/>
    </row>
    <row r="520" spans="1:35" ht="16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P520" s="1"/>
      <c r="R520" s="1"/>
      <c r="S520" s="1"/>
      <c r="U520" s="1"/>
      <c r="V520" s="1"/>
      <c r="W520" s="1"/>
      <c r="X520" s="1"/>
      <c r="Y520" s="1"/>
      <c r="Z520" s="1"/>
      <c r="AB520" s="1"/>
      <c r="AC520" s="1"/>
      <c r="AD520" s="1"/>
      <c r="AF520" s="1"/>
      <c r="AG520" s="1"/>
      <c r="AH520" s="1"/>
      <c r="AI520" s="1"/>
    </row>
    <row r="521" spans="1:35" ht="16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P521" s="1"/>
      <c r="R521" s="1"/>
      <c r="S521" s="1"/>
      <c r="U521" s="1"/>
      <c r="V521" s="1"/>
      <c r="W521" s="1"/>
      <c r="X521" s="1"/>
      <c r="Y521" s="1"/>
      <c r="Z521" s="1"/>
      <c r="AB521" s="1"/>
      <c r="AC521" s="1"/>
      <c r="AD521" s="1"/>
      <c r="AF521" s="1"/>
      <c r="AG521" s="1"/>
      <c r="AH521" s="1"/>
      <c r="AI521" s="1"/>
    </row>
    <row r="522" spans="1:35" ht="16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P522" s="1"/>
      <c r="R522" s="1"/>
      <c r="S522" s="1"/>
      <c r="U522" s="1"/>
      <c r="V522" s="1"/>
      <c r="W522" s="1"/>
      <c r="X522" s="1"/>
      <c r="Y522" s="1"/>
      <c r="Z522" s="1"/>
      <c r="AB522" s="1"/>
      <c r="AC522" s="1"/>
      <c r="AD522" s="1"/>
      <c r="AF522" s="1"/>
      <c r="AG522" s="1"/>
      <c r="AH522" s="1"/>
      <c r="AI522" s="1"/>
    </row>
    <row r="523" spans="1:35" ht="16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P523" s="1"/>
      <c r="R523" s="1"/>
      <c r="S523" s="1"/>
      <c r="U523" s="1"/>
      <c r="V523" s="1"/>
      <c r="W523" s="1"/>
      <c r="X523" s="1"/>
      <c r="Y523" s="1"/>
      <c r="Z523" s="1"/>
      <c r="AB523" s="1"/>
      <c r="AC523" s="1"/>
      <c r="AD523" s="1"/>
      <c r="AF523" s="1"/>
      <c r="AG523" s="1"/>
      <c r="AH523" s="1"/>
      <c r="AI523" s="1"/>
    </row>
    <row r="524" spans="1:35" ht="16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P524" s="1"/>
      <c r="R524" s="1"/>
      <c r="S524" s="1"/>
      <c r="U524" s="1"/>
      <c r="V524" s="1"/>
      <c r="W524" s="1"/>
      <c r="X524" s="1"/>
      <c r="Y524" s="1"/>
      <c r="Z524" s="1"/>
      <c r="AB524" s="1"/>
      <c r="AC524" s="1"/>
      <c r="AD524" s="1"/>
      <c r="AF524" s="1"/>
      <c r="AG524" s="1"/>
      <c r="AH524" s="1"/>
      <c r="AI524" s="1"/>
    </row>
    <row r="525" spans="1:35" ht="16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P525" s="1"/>
      <c r="R525" s="1"/>
      <c r="S525" s="1"/>
      <c r="U525" s="1"/>
      <c r="V525" s="1"/>
      <c r="W525" s="1"/>
      <c r="X525" s="1"/>
      <c r="Y525" s="1"/>
      <c r="Z525" s="1"/>
      <c r="AB525" s="1"/>
      <c r="AC525" s="1"/>
      <c r="AD525" s="1"/>
      <c r="AF525" s="1"/>
      <c r="AG525" s="1"/>
      <c r="AH525" s="1"/>
      <c r="AI525" s="1"/>
    </row>
    <row r="526" spans="1:35" ht="16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P526" s="1"/>
      <c r="R526" s="1"/>
      <c r="S526" s="1"/>
      <c r="U526" s="1"/>
      <c r="V526" s="1"/>
      <c r="W526" s="1"/>
      <c r="X526" s="1"/>
      <c r="Y526" s="1"/>
      <c r="Z526" s="1"/>
      <c r="AB526" s="1"/>
      <c r="AC526" s="1"/>
      <c r="AD526" s="1"/>
      <c r="AF526" s="1"/>
      <c r="AG526" s="1"/>
      <c r="AH526" s="1"/>
      <c r="AI526" s="1"/>
    </row>
    <row r="527" spans="1:35" ht="16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P527" s="1"/>
      <c r="R527" s="1"/>
      <c r="S527" s="1"/>
      <c r="U527" s="1"/>
      <c r="V527" s="1"/>
      <c r="W527" s="1"/>
      <c r="X527" s="1"/>
      <c r="Y527" s="1"/>
      <c r="Z527" s="1"/>
      <c r="AB527" s="1"/>
      <c r="AC527" s="1"/>
      <c r="AD527" s="1"/>
      <c r="AF527" s="1"/>
      <c r="AG527" s="1"/>
      <c r="AH527" s="1"/>
      <c r="AI527" s="1"/>
    </row>
    <row r="528" spans="1:35" ht="16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P528" s="1"/>
      <c r="R528" s="1"/>
      <c r="S528" s="1"/>
      <c r="U528" s="1"/>
      <c r="V528" s="1"/>
      <c r="W528" s="1"/>
      <c r="X528" s="1"/>
      <c r="Y528" s="1"/>
      <c r="Z528" s="1"/>
      <c r="AB528" s="1"/>
      <c r="AC528" s="1"/>
      <c r="AD528" s="1"/>
      <c r="AF528" s="1"/>
      <c r="AG528" s="1"/>
      <c r="AH528" s="1"/>
      <c r="AI528" s="1"/>
    </row>
    <row r="529" spans="1:35" ht="16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P529" s="1"/>
      <c r="R529" s="1"/>
      <c r="S529" s="1"/>
      <c r="U529" s="1"/>
      <c r="V529" s="1"/>
      <c r="W529" s="1"/>
      <c r="X529" s="1"/>
      <c r="Y529" s="1"/>
      <c r="Z529" s="1"/>
      <c r="AB529" s="1"/>
      <c r="AC529" s="1"/>
      <c r="AD529" s="1"/>
      <c r="AF529" s="1"/>
      <c r="AG529" s="1"/>
      <c r="AH529" s="1"/>
      <c r="AI529" s="1"/>
    </row>
    <row r="530" spans="1:35" ht="16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P530" s="1"/>
      <c r="R530" s="1"/>
      <c r="S530" s="1"/>
      <c r="U530" s="1"/>
      <c r="V530" s="1"/>
      <c r="W530" s="1"/>
      <c r="X530" s="1"/>
      <c r="Y530" s="1"/>
      <c r="Z530" s="1"/>
      <c r="AB530" s="1"/>
      <c r="AC530" s="1"/>
      <c r="AD530" s="1"/>
      <c r="AF530" s="1"/>
      <c r="AG530" s="1"/>
      <c r="AH530" s="1"/>
      <c r="AI530" s="1"/>
    </row>
    <row r="531" spans="1:35" ht="16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P531" s="1"/>
      <c r="R531" s="1"/>
      <c r="S531" s="1"/>
      <c r="U531" s="1"/>
      <c r="V531" s="1"/>
      <c r="W531" s="1"/>
      <c r="X531" s="1"/>
      <c r="Y531" s="1"/>
      <c r="Z531" s="1"/>
      <c r="AB531" s="1"/>
      <c r="AC531" s="1"/>
      <c r="AD531" s="1"/>
      <c r="AF531" s="1"/>
      <c r="AG531" s="1"/>
      <c r="AH531" s="1"/>
      <c r="AI531" s="1"/>
    </row>
    <row r="532" spans="1:35" ht="16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P532" s="1"/>
      <c r="R532" s="1"/>
      <c r="S532" s="1"/>
      <c r="U532" s="1"/>
      <c r="V532" s="1"/>
      <c r="W532" s="1"/>
      <c r="X532" s="1"/>
      <c r="Y532" s="1"/>
      <c r="Z532" s="1"/>
      <c r="AB532" s="1"/>
      <c r="AC532" s="1"/>
      <c r="AD532" s="1"/>
      <c r="AF532" s="1"/>
      <c r="AG532" s="1"/>
      <c r="AH532" s="1"/>
      <c r="AI532" s="1"/>
    </row>
    <row r="533" spans="1:35" ht="16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P533" s="1"/>
      <c r="R533" s="1"/>
      <c r="S533" s="1"/>
      <c r="U533" s="1"/>
      <c r="V533" s="1"/>
      <c r="W533" s="1"/>
      <c r="X533" s="1"/>
      <c r="Y533" s="1"/>
      <c r="Z533" s="1"/>
      <c r="AB533" s="1"/>
      <c r="AC533" s="1"/>
      <c r="AD533" s="1"/>
      <c r="AF533" s="1"/>
      <c r="AG533" s="1"/>
      <c r="AH533" s="1"/>
      <c r="AI533" s="1"/>
    </row>
    <row r="534" spans="1:35" ht="16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P534" s="1"/>
      <c r="R534" s="1"/>
      <c r="S534" s="1"/>
      <c r="U534" s="1"/>
      <c r="V534" s="1"/>
      <c r="W534" s="1"/>
      <c r="X534" s="1"/>
      <c r="Y534" s="1"/>
      <c r="Z534" s="1"/>
      <c r="AB534" s="1"/>
      <c r="AC534" s="1"/>
      <c r="AD534" s="1"/>
      <c r="AF534" s="1"/>
      <c r="AG534" s="1"/>
      <c r="AH534" s="1"/>
      <c r="AI534" s="1"/>
    </row>
    <row r="535" spans="1:35" ht="16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P535" s="1"/>
      <c r="R535" s="1"/>
      <c r="S535" s="1"/>
      <c r="U535" s="1"/>
      <c r="V535" s="1"/>
      <c r="W535" s="1"/>
      <c r="X535" s="1"/>
      <c r="Y535" s="1"/>
      <c r="Z535" s="1"/>
      <c r="AB535" s="1"/>
      <c r="AC535" s="1"/>
      <c r="AD535" s="1"/>
      <c r="AF535" s="1"/>
      <c r="AG535" s="1"/>
      <c r="AH535" s="1"/>
      <c r="AI535" s="1"/>
    </row>
    <row r="536" spans="1:35" ht="16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P536" s="1"/>
      <c r="R536" s="1"/>
      <c r="S536" s="1"/>
      <c r="U536" s="1"/>
      <c r="V536" s="1"/>
      <c r="W536" s="1"/>
      <c r="X536" s="1"/>
      <c r="Y536" s="1"/>
      <c r="Z536" s="1"/>
      <c r="AB536" s="1"/>
      <c r="AC536" s="1"/>
      <c r="AD536" s="1"/>
      <c r="AF536" s="1"/>
      <c r="AG536" s="1"/>
      <c r="AH536" s="1"/>
      <c r="AI536" s="1"/>
    </row>
    <row r="537" spans="1:35" ht="16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P537" s="1"/>
      <c r="R537" s="1"/>
      <c r="S537" s="1"/>
      <c r="U537" s="1"/>
      <c r="V537" s="1"/>
      <c r="W537" s="1"/>
      <c r="X537" s="1"/>
      <c r="Y537" s="1"/>
      <c r="Z537" s="1"/>
      <c r="AB537" s="1"/>
      <c r="AC537" s="1"/>
      <c r="AD537" s="1"/>
      <c r="AF537" s="1"/>
      <c r="AG537" s="1"/>
      <c r="AH537" s="1"/>
      <c r="AI537" s="1"/>
    </row>
    <row r="538" spans="1:35" ht="16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P538" s="1"/>
      <c r="R538" s="1"/>
      <c r="S538" s="1"/>
      <c r="U538" s="1"/>
      <c r="V538" s="1"/>
      <c r="W538" s="1"/>
      <c r="X538" s="1"/>
      <c r="Y538" s="1"/>
      <c r="Z538" s="1"/>
      <c r="AB538" s="1"/>
      <c r="AC538" s="1"/>
      <c r="AD538" s="1"/>
      <c r="AF538" s="1"/>
      <c r="AG538" s="1"/>
      <c r="AH538" s="1"/>
      <c r="AI538" s="1"/>
    </row>
    <row r="539" spans="1:35" ht="16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P539" s="1"/>
      <c r="R539" s="1"/>
      <c r="S539" s="1"/>
      <c r="U539" s="1"/>
      <c r="V539" s="1"/>
      <c r="W539" s="1"/>
      <c r="X539" s="1"/>
      <c r="Y539" s="1"/>
      <c r="Z539" s="1"/>
      <c r="AB539" s="1"/>
      <c r="AC539" s="1"/>
      <c r="AD539" s="1"/>
      <c r="AF539" s="1"/>
      <c r="AG539" s="1"/>
      <c r="AH539" s="1"/>
      <c r="AI539" s="1"/>
    </row>
    <row r="540" spans="1:35" ht="16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P540" s="1"/>
      <c r="R540" s="1"/>
      <c r="S540" s="1"/>
      <c r="U540" s="1"/>
      <c r="V540" s="1"/>
      <c r="W540" s="1"/>
      <c r="X540" s="1"/>
      <c r="Y540" s="1"/>
      <c r="Z540" s="1"/>
      <c r="AB540" s="1"/>
      <c r="AC540" s="1"/>
      <c r="AD540" s="1"/>
      <c r="AF540" s="1"/>
      <c r="AG540" s="1"/>
      <c r="AH540" s="1"/>
      <c r="AI540" s="1"/>
    </row>
    <row r="541" spans="1:35" ht="16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P541" s="1"/>
      <c r="R541" s="1"/>
      <c r="S541" s="1"/>
      <c r="U541" s="1"/>
      <c r="V541" s="1"/>
      <c r="W541" s="1"/>
      <c r="X541" s="1"/>
      <c r="Y541" s="1"/>
      <c r="Z541" s="1"/>
      <c r="AB541" s="1"/>
      <c r="AC541" s="1"/>
      <c r="AD541" s="1"/>
      <c r="AF541" s="1"/>
      <c r="AG541" s="1"/>
      <c r="AH541" s="1"/>
      <c r="AI541" s="1"/>
    </row>
    <row r="542" spans="1:35" ht="16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P542" s="1"/>
      <c r="R542" s="1"/>
      <c r="S542" s="1"/>
      <c r="U542" s="1"/>
      <c r="V542" s="1"/>
      <c r="W542" s="1"/>
      <c r="X542" s="1"/>
      <c r="Y542" s="1"/>
      <c r="Z542" s="1"/>
      <c r="AB542" s="1"/>
      <c r="AC542" s="1"/>
      <c r="AD542" s="1"/>
      <c r="AF542" s="1"/>
      <c r="AG542" s="1"/>
      <c r="AH542" s="1"/>
      <c r="AI542" s="1"/>
    </row>
    <row r="543" spans="1:35" ht="16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P543" s="1"/>
      <c r="R543" s="1"/>
      <c r="S543" s="1"/>
      <c r="U543" s="1"/>
      <c r="V543" s="1"/>
      <c r="W543" s="1"/>
      <c r="X543" s="1"/>
      <c r="Y543" s="1"/>
      <c r="Z543" s="1"/>
      <c r="AB543" s="1"/>
      <c r="AC543" s="1"/>
      <c r="AD543" s="1"/>
      <c r="AF543" s="1"/>
      <c r="AG543" s="1"/>
      <c r="AH543" s="1"/>
      <c r="AI543" s="1"/>
    </row>
    <row r="544" spans="1:35" ht="16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P544" s="1"/>
      <c r="R544" s="1"/>
      <c r="S544" s="1"/>
      <c r="U544" s="1"/>
      <c r="V544" s="1"/>
      <c r="W544" s="1"/>
      <c r="X544" s="1"/>
      <c r="Y544" s="1"/>
      <c r="Z544" s="1"/>
      <c r="AB544" s="1"/>
      <c r="AC544" s="1"/>
      <c r="AD544" s="1"/>
      <c r="AF544" s="1"/>
      <c r="AG544" s="1"/>
      <c r="AH544" s="1"/>
      <c r="AI544" s="1"/>
    </row>
    <row r="545" spans="1:35" ht="16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P545" s="1"/>
      <c r="R545" s="1"/>
      <c r="S545" s="1"/>
      <c r="U545" s="1"/>
      <c r="V545" s="1"/>
      <c r="W545" s="1"/>
      <c r="X545" s="1"/>
      <c r="Y545" s="1"/>
      <c r="Z545" s="1"/>
      <c r="AB545" s="1"/>
      <c r="AC545" s="1"/>
      <c r="AD545" s="1"/>
      <c r="AF545" s="1"/>
      <c r="AG545" s="1"/>
      <c r="AH545" s="1"/>
      <c r="AI545" s="1"/>
    </row>
    <row r="546" spans="1:35" ht="16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P546" s="1"/>
      <c r="R546" s="1"/>
      <c r="S546" s="1"/>
      <c r="U546" s="1"/>
      <c r="V546" s="1"/>
      <c r="W546" s="1"/>
      <c r="X546" s="1"/>
      <c r="Y546" s="1"/>
      <c r="Z546" s="1"/>
      <c r="AB546" s="1"/>
      <c r="AC546" s="1"/>
      <c r="AD546" s="1"/>
      <c r="AF546" s="1"/>
      <c r="AG546" s="1"/>
      <c r="AH546" s="1"/>
      <c r="AI546" s="1"/>
    </row>
    <row r="547" spans="1:35" ht="16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P547" s="1"/>
      <c r="R547" s="1"/>
      <c r="S547" s="1"/>
      <c r="U547" s="1"/>
      <c r="V547" s="1"/>
      <c r="W547" s="1"/>
      <c r="X547" s="1"/>
      <c r="Y547" s="1"/>
      <c r="Z547" s="1"/>
      <c r="AB547" s="1"/>
      <c r="AC547" s="1"/>
      <c r="AD547" s="1"/>
      <c r="AF547" s="1"/>
      <c r="AG547" s="1"/>
      <c r="AH547" s="1"/>
      <c r="AI547" s="1"/>
    </row>
    <row r="548" spans="1:35" ht="16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N548" s="1"/>
      <c r="O548" s="1"/>
      <c r="P548" s="1"/>
      <c r="R548" s="1"/>
      <c r="S548" s="1"/>
      <c r="U548" s="1"/>
      <c r="V548" s="1"/>
      <c r="W548" s="1"/>
      <c r="X548" s="1"/>
      <c r="Y548" s="1"/>
      <c r="Z548" s="1"/>
      <c r="AB548" s="1"/>
      <c r="AC548" s="1"/>
      <c r="AD548" s="1"/>
      <c r="AF548" s="1"/>
      <c r="AG548" s="1"/>
      <c r="AH548" s="1"/>
      <c r="AI548" s="1"/>
    </row>
    <row r="549" spans="1:35" ht="16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N549" s="1"/>
      <c r="O549" s="1"/>
      <c r="P549" s="1"/>
      <c r="R549" s="1"/>
      <c r="S549" s="1"/>
      <c r="U549" s="1"/>
      <c r="V549" s="1"/>
      <c r="W549" s="1"/>
      <c r="X549" s="1"/>
      <c r="Y549" s="1"/>
      <c r="Z549" s="1"/>
      <c r="AB549" s="1"/>
      <c r="AC549" s="1"/>
      <c r="AD549" s="1"/>
      <c r="AF549" s="1"/>
      <c r="AG549" s="1"/>
      <c r="AH549" s="1"/>
      <c r="AI549" s="1"/>
    </row>
    <row r="550" spans="1:35" ht="16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N550" s="1"/>
      <c r="O550" s="1"/>
      <c r="P550" s="1"/>
      <c r="R550" s="1"/>
      <c r="S550" s="1"/>
      <c r="U550" s="1"/>
      <c r="V550" s="1"/>
      <c r="W550" s="1"/>
      <c r="X550" s="1"/>
      <c r="Y550" s="1"/>
      <c r="Z550" s="1"/>
      <c r="AB550" s="1"/>
      <c r="AC550" s="1"/>
      <c r="AD550" s="1"/>
      <c r="AF550" s="1"/>
      <c r="AG550" s="1"/>
      <c r="AH550" s="1"/>
      <c r="AI550" s="1"/>
    </row>
    <row r="551" spans="1:35" ht="16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N551" s="1"/>
      <c r="O551" s="1"/>
      <c r="P551" s="1"/>
      <c r="R551" s="1"/>
      <c r="S551" s="1"/>
      <c r="U551" s="1"/>
      <c r="V551" s="1"/>
      <c r="W551" s="1"/>
      <c r="X551" s="1"/>
      <c r="Y551" s="1"/>
      <c r="Z551" s="1"/>
      <c r="AB551" s="1"/>
      <c r="AC551" s="1"/>
      <c r="AD551" s="1"/>
      <c r="AF551" s="1"/>
      <c r="AG551" s="1"/>
      <c r="AH551" s="1"/>
      <c r="AI551" s="1"/>
    </row>
    <row r="552" spans="1:35" ht="16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N552" s="1"/>
      <c r="O552" s="1"/>
      <c r="P552" s="1"/>
      <c r="R552" s="1"/>
      <c r="S552" s="1"/>
      <c r="U552" s="1"/>
      <c r="V552" s="1"/>
      <c r="W552" s="1"/>
      <c r="X552" s="1"/>
      <c r="Y552" s="1"/>
      <c r="Z552" s="1"/>
      <c r="AB552" s="1"/>
      <c r="AC552" s="1"/>
      <c r="AD552" s="1"/>
      <c r="AF552" s="1"/>
      <c r="AG552" s="1"/>
      <c r="AH552" s="1"/>
      <c r="AI552" s="1"/>
    </row>
    <row r="553" spans="1:35" ht="16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N553" s="1"/>
      <c r="O553" s="1"/>
      <c r="P553" s="1"/>
      <c r="R553" s="1"/>
      <c r="S553" s="1"/>
      <c r="U553" s="1"/>
      <c r="V553" s="1"/>
      <c r="W553" s="1"/>
      <c r="X553" s="1"/>
      <c r="Y553" s="1"/>
      <c r="Z553" s="1"/>
      <c r="AB553" s="1"/>
      <c r="AC553" s="1"/>
      <c r="AD553" s="1"/>
      <c r="AF553" s="1"/>
      <c r="AG553" s="1"/>
      <c r="AH553" s="1"/>
      <c r="AI553" s="1"/>
    </row>
    <row r="554" spans="1:35" ht="16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N554" s="1"/>
      <c r="O554" s="1"/>
      <c r="P554" s="1"/>
      <c r="R554" s="1"/>
      <c r="S554" s="1"/>
      <c r="U554" s="1"/>
      <c r="V554" s="1"/>
      <c r="W554" s="1"/>
      <c r="X554" s="1"/>
      <c r="Y554" s="1"/>
      <c r="Z554" s="1"/>
      <c r="AB554" s="1"/>
      <c r="AC554" s="1"/>
      <c r="AD554" s="1"/>
      <c r="AF554" s="1"/>
      <c r="AG554" s="1"/>
      <c r="AH554" s="1"/>
      <c r="AI554" s="1"/>
    </row>
    <row r="555" spans="1:35" ht="16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N555" s="1"/>
      <c r="O555" s="1"/>
      <c r="P555" s="1"/>
      <c r="R555" s="1"/>
      <c r="S555" s="1"/>
      <c r="U555" s="1"/>
      <c r="V555" s="1"/>
      <c r="W555" s="1"/>
      <c r="X555" s="1"/>
      <c r="Y555" s="1"/>
      <c r="Z555" s="1"/>
      <c r="AB555" s="1"/>
      <c r="AC555" s="1"/>
      <c r="AD555" s="1"/>
      <c r="AF555" s="1"/>
      <c r="AG555" s="1"/>
      <c r="AH555" s="1"/>
      <c r="AI555" s="1"/>
    </row>
    <row r="556" spans="1:35" ht="16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N556" s="1"/>
      <c r="O556" s="1"/>
      <c r="P556" s="1"/>
      <c r="R556" s="1"/>
      <c r="S556" s="1"/>
      <c r="U556" s="1"/>
      <c r="V556" s="1"/>
      <c r="W556" s="1"/>
      <c r="X556" s="1"/>
      <c r="Y556" s="1"/>
      <c r="Z556" s="1"/>
      <c r="AB556" s="1"/>
      <c r="AC556" s="1"/>
      <c r="AD556" s="1"/>
      <c r="AF556" s="1"/>
      <c r="AG556" s="1"/>
      <c r="AH556" s="1"/>
      <c r="AI556" s="1"/>
    </row>
    <row r="557" spans="1:35" ht="16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N557" s="1"/>
      <c r="O557" s="1"/>
      <c r="P557" s="1"/>
      <c r="R557" s="1"/>
      <c r="S557" s="1"/>
      <c r="U557" s="1"/>
      <c r="V557" s="1"/>
      <c r="W557" s="1"/>
      <c r="X557" s="1"/>
      <c r="Y557" s="1"/>
      <c r="Z557" s="1"/>
      <c r="AB557" s="1"/>
      <c r="AC557" s="1"/>
      <c r="AD557" s="1"/>
      <c r="AF557" s="1"/>
      <c r="AG557" s="1"/>
      <c r="AH557" s="1"/>
      <c r="AI557" s="1"/>
    </row>
    <row r="558" spans="1:35" ht="16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N558" s="1"/>
      <c r="O558" s="1"/>
      <c r="P558" s="1"/>
      <c r="R558" s="1"/>
      <c r="S558" s="1"/>
      <c r="U558" s="1"/>
      <c r="V558" s="1"/>
      <c r="W558" s="1"/>
      <c r="X558" s="1"/>
      <c r="Y558" s="1"/>
      <c r="Z558" s="1"/>
      <c r="AB558" s="1"/>
      <c r="AC558" s="1"/>
      <c r="AD558" s="1"/>
      <c r="AF558" s="1"/>
      <c r="AG558" s="1"/>
      <c r="AH558" s="1"/>
      <c r="AI558" s="1"/>
    </row>
    <row r="559" spans="1:35" ht="16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N559" s="1"/>
      <c r="O559" s="1"/>
      <c r="P559" s="1"/>
      <c r="R559" s="1"/>
      <c r="S559" s="1"/>
      <c r="U559" s="1"/>
      <c r="V559" s="1"/>
      <c r="W559" s="1"/>
      <c r="X559" s="1"/>
      <c r="Y559" s="1"/>
      <c r="Z559" s="1"/>
      <c r="AB559" s="1"/>
      <c r="AC559" s="1"/>
      <c r="AD559" s="1"/>
      <c r="AF559" s="1"/>
      <c r="AG559" s="1"/>
      <c r="AH559" s="1"/>
      <c r="AI559" s="1"/>
    </row>
    <row r="560" spans="1:35" ht="16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N560" s="1"/>
      <c r="O560" s="1"/>
      <c r="P560" s="1"/>
      <c r="R560" s="1"/>
      <c r="S560" s="1"/>
      <c r="U560" s="1"/>
      <c r="V560" s="1"/>
      <c r="W560" s="1"/>
      <c r="X560" s="1"/>
      <c r="Y560" s="1"/>
      <c r="Z560" s="1"/>
      <c r="AB560" s="1"/>
      <c r="AC560" s="1"/>
      <c r="AD560" s="1"/>
      <c r="AF560" s="1"/>
      <c r="AG560" s="1"/>
      <c r="AH560" s="1"/>
      <c r="AI560" s="1"/>
    </row>
    <row r="561" spans="1:35" ht="16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N561" s="1"/>
      <c r="O561" s="1"/>
      <c r="P561" s="1"/>
      <c r="R561" s="1"/>
      <c r="S561" s="1"/>
      <c r="U561" s="1"/>
      <c r="V561" s="1"/>
      <c r="W561" s="1"/>
      <c r="X561" s="1"/>
      <c r="Y561" s="1"/>
      <c r="Z561" s="1"/>
      <c r="AB561" s="1"/>
      <c r="AC561" s="1"/>
      <c r="AD561" s="1"/>
      <c r="AF561" s="1"/>
      <c r="AG561" s="1"/>
      <c r="AH561" s="1"/>
      <c r="AI561" s="1"/>
    </row>
    <row r="562" spans="1:35" ht="16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N562" s="1"/>
      <c r="O562" s="1"/>
      <c r="P562" s="1"/>
      <c r="R562" s="1"/>
      <c r="S562" s="1"/>
      <c r="U562" s="1"/>
      <c r="V562" s="1"/>
      <c r="W562" s="1"/>
      <c r="X562" s="1"/>
      <c r="Y562" s="1"/>
      <c r="Z562" s="1"/>
      <c r="AB562" s="1"/>
      <c r="AC562" s="1"/>
      <c r="AD562" s="1"/>
      <c r="AF562" s="1"/>
      <c r="AG562" s="1"/>
      <c r="AH562" s="1"/>
      <c r="AI562" s="1"/>
    </row>
    <row r="563" spans="1:35" ht="16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N563" s="1"/>
      <c r="O563" s="1"/>
      <c r="P563" s="1"/>
      <c r="R563" s="1"/>
      <c r="S563" s="1"/>
      <c r="U563" s="1"/>
      <c r="V563" s="1"/>
      <c r="W563" s="1"/>
      <c r="X563" s="1"/>
      <c r="Y563" s="1"/>
      <c r="Z563" s="1"/>
      <c r="AB563" s="1"/>
      <c r="AC563" s="1"/>
      <c r="AD563" s="1"/>
      <c r="AF563" s="1"/>
      <c r="AG563" s="1"/>
      <c r="AH563" s="1"/>
      <c r="AI563" s="1"/>
    </row>
    <row r="564" spans="1:35" ht="16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N564" s="1"/>
      <c r="O564" s="1"/>
      <c r="P564" s="1"/>
      <c r="R564" s="1"/>
      <c r="S564" s="1"/>
      <c r="U564" s="1"/>
      <c r="V564" s="1"/>
      <c r="W564" s="1"/>
      <c r="X564" s="1"/>
      <c r="Y564" s="1"/>
      <c r="Z564" s="1"/>
      <c r="AB564" s="1"/>
      <c r="AC564" s="1"/>
      <c r="AD564" s="1"/>
      <c r="AF564" s="1"/>
      <c r="AG564" s="1"/>
      <c r="AH564" s="1"/>
      <c r="AI564" s="1"/>
    </row>
    <row r="565" spans="1:35" ht="16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N565" s="1"/>
      <c r="O565" s="1"/>
      <c r="P565" s="1"/>
      <c r="R565" s="1"/>
      <c r="S565" s="1"/>
      <c r="U565" s="1"/>
      <c r="V565" s="1"/>
      <c r="W565" s="1"/>
      <c r="X565" s="1"/>
      <c r="Y565" s="1"/>
      <c r="Z565" s="1"/>
      <c r="AB565" s="1"/>
      <c r="AC565" s="1"/>
      <c r="AD565" s="1"/>
      <c r="AF565" s="1"/>
      <c r="AG565" s="1"/>
      <c r="AH565" s="1"/>
      <c r="AI565" s="1"/>
    </row>
    <row r="566" spans="1:35" ht="16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N566" s="1"/>
      <c r="O566" s="1"/>
      <c r="P566" s="1"/>
      <c r="R566" s="1"/>
      <c r="S566" s="1"/>
      <c r="U566" s="1"/>
      <c r="V566" s="1"/>
      <c r="W566" s="1"/>
      <c r="X566" s="1"/>
      <c r="Y566" s="1"/>
      <c r="Z566" s="1"/>
      <c r="AB566" s="1"/>
      <c r="AC566" s="1"/>
      <c r="AD566" s="1"/>
      <c r="AF566" s="1"/>
      <c r="AG566" s="1"/>
      <c r="AH566" s="1"/>
      <c r="AI566" s="1"/>
    </row>
    <row r="567" spans="1:35" ht="16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N567" s="1"/>
      <c r="O567" s="1"/>
      <c r="P567" s="1"/>
      <c r="R567" s="1"/>
      <c r="S567" s="1"/>
      <c r="U567" s="1"/>
      <c r="V567" s="1"/>
      <c r="W567" s="1"/>
      <c r="X567" s="1"/>
      <c r="Y567" s="1"/>
      <c r="Z567" s="1"/>
      <c r="AB567" s="1"/>
      <c r="AC567" s="1"/>
      <c r="AD567" s="1"/>
      <c r="AF567" s="1"/>
      <c r="AG567" s="1"/>
      <c r="AH567" s="1"/>
      <c r="AI567" s="1"/>
    </row>
    <row r="568" spans="1:35" ht="16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N568" s="1"/>
      <c r="O568" s="1"/>
      <c r="P568" s="1"/>
      <c r="R568" s="1"/>
      <c r="S568" s="1"/>
      <c r="U568" s="1"/>
      <c r="V568" s="1"/>
      <c r="W568" s="1"/>
      <c r="X568" s="1"/>
      <c r="Y568" s="1"/>
      <c r="Z568" s="1"/>
      <c r="AB568" s="1"/>
      <c r="AC568" s="1"/>
      <c r="AD568" s="1"/>
      <c r="AF568" s="1"/>
      <c r="AG568" s="1"/>
      <c r="AH568" s="1"/>
      <c r="AI568" s="1"/>
    </row>
    <row r="569" spans="1:35" ht="16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N569" s="1"/>
      <c r="O569" s="1"/>
      <c r="P569" s="1"/>
      <c r="R569" s="1"/>
      <c r="S569" s="1"/>
      <c r="U569" s="1"/>
      <c r="V569" s="1"/>
      <c r="W569" s="1"/>
      <c r="X569" s="1"/>
      <c r="Y569" s="1"/>
      <c r="Z569" s="1"/>
      <c r="AB569" s="1"/>
      <c r="AC569" s="1"/>
      <c r="AD569" s="1"/>
      <c r="AF569" s="1"/>
      <c r="AG569" s="1"/>
      <c r="AH569" s="1"/>
      <c r="AI569" s="1"/>
    </row>
    <row r="570" spans="1:35" ht="16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N570" s="1"/>
      <c r="O570" s="1"/>
      <c r="P570" s="1"/>
      <c r="R570" s="1"/>
      <c r="S570" s="1"/>
      <c r="U570" s="1"/>
      <c r="V570" s="1"/>
      <c r="W570" s="1"/>
      <c r="X570" s="1"/>
      <c r="Y570" s="1"/>
      <c r="Z570" s="1"/>
      <c r="AB570" s="1"/>
      <c r="AC570" s="1"/>
      <c r="AD570" s="1"/>
      <c r="AF570" s="1"/>
      <c r="AG570" s="1"/>
      <c r="AH570" s="1"/>
      <c r="AI570" s="1"/>
    </row>
    <row r="571" spans="1:35" ht="16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N571" s="1"/>
      <c r="O571" s="1"/>
      <c r="P571" s="1"/>
      <c r="R571" s="1"/>
      <c r="S571" s="1"/>
      <c r="U571" s="1"/>
      <c r="V571" s="1"/>
      <c r="W571" s="1"/>
      <c r="X571" s="1"/>
      <c r="Y571" s="1"/>
      <c r="Z571" s="1"/>
      <c r="AB571" s="1"/>
      <c r="AC571" s="1"/>
      <c r="AD571" s="1"/>
      <c r="AF571" s="1"/>
      <c r="AG571" s="1"/>
      <c r="AH571" s="1"/>
      <c r="AI571" s="1"/>
    </row>
    <row r="572" spans="1:35" ht="16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N572" s="1"/>
      <c r="O572" s="1"/>
      <c r="P572" s="1"/>
      <c r="R572" s="1"/>
      <c r="S572" s="1"/>
      <c r="U572" s="1"/>
      <c r="V572" s="1"/>
      <c r="W572" s="1"/>
      <c r="X572" s="1"/>
      <c r="Y572" s="1"/>
      <c r="Z572" s="1"/>
      <c r="AB572" s="1"/>
      <c r="AC572" s="1"/>
      <c r="AD572" s="1"/>
      <c r="AF572" s="1"/>
      <c r="AG572" s="1"/>
      <c r="AH572" s="1"/>
      <c r="AI572" s="1"/>
    </row>
    <row r="573" spans="1:35" ht="16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N573" s="1"/>
      <c r="O573" s="1"/>
      <c r="P573" s="1"/>
      <c r="R573" s="1"/>
      <c r="S573" s="1"/>
      <c r="U573" s="1"/>
      <c r="V573" s="1"/>
      <c r="W573" s="1"/>
      <c r="X573" s="1"/>
      <c r="Y573" s="1"/>
      <c r="Z573" s="1"/>
      <c r="AB573" s="1"/>
      <c r="AC573" s="1"/>
      <c r="AD573" s="1"/>
      <c r="AF573" s="1"/>
      <c r="AG573" s="1"/>
      <c r="AH573" s="1"/>
      <c r="AI573" s="1"/>
    </row>
    <row r="574" spans="1:35" ht="16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N574" s="1"/>
      <c r="O574" s="1"/>
      <c r="P574" s="1"/>
      <c r="R574" s="1"/>
      <c r="S574" s="1"/>
      <c r="U574" s="1"/>
      <c r="V574" s="1"/>
      <c r="W574" s="1"/>
      <c r="X574" s="1"/>
      <c r="Y574" s="1"/>
      <c r="Z574" s="1"/>
      <c r="AB574" s="1"/>
      <c r="AC574" s="1"/>
      <c r="AD574" s="1"/>
      <c r="AF574" s="1"/>
      <c r="AG574" s="1"/>
      <c r="AH574" s="1"/>
      <c r="AI574" s="1"/>
    </row>
    <row r="575" spans="1:35" ht="16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N575" s="1"/>
      <c r="O575" s="1"/>
      <c r="P575" s="1"/>
      <c r="R575" s="1"/>
      <c r="S575" s="1"/>
      <c r="U575" s="1"/>
      <c r="V575" s="1"/>
      <c r="W575" s="1"/>
      <c r="X575" s="1"/>
      <c r="Y575" s="1"/>
      <c r="Z575" s="1"/>
      <c r="AB575" s="1"/>
      <c r="AC575" s="1"/>
      <c r="AD575" s="1"/>
      <c r="AF575" s="1"/>
      <c r="AG575" s="1"/>
      <c r="AH575" s="1"/>
      <c r="AI575" s="1"/>
    </row>
    <row r="576" spans="1:35" ht="16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N576" s="1"/>
      <c r="O576" s="1"/>
      <c r="P576" s="1"/>
      <c r="R576" s="1"/>
      <c r="S576" s="1"/>
      <c r="U576" s="1"/>
      <c r="V576" s="1"/>
      <c r="W576" s="1"/>
      <c r="X576" s="1"/>
      <c r="Y576" s="1"/>
      <c r="Z576" s="1"/>
      <c r="AB576" s="1"/>
      <c r="AC576" s="1"/>
      <c r="AD576" s="1"/>
      <c r="AF576" s="1"/>
      <c r="AG576" s="1"/>
      <c r="AH576" s="1"/>
      <c r="AI576" s="1"/>
    </row>
    <row r="577" spans="1:35" ht="16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N577" s="1"/>
      <c r="O577" s="1"/>
      <c r="P577" s="1"/>
      <c r="R577" s="1"/>
      <c r="S577" s="1"/>
      <c r="U577" s="1"/>
      <c r="V577" s="1"/>
      <c r="W577" s="1"/>
      <c r="X577" s="1"/>
      <c r="Y577" s="1"/>
      <c r="Z577" s="1"/>
      <c r="AB577" s="1"/>
      <c r="AC577" s="1"/>
      <c r="AD577" s="1"/>
      <c r="AF577" s="1"/>
      <c r="AG577" s="1"/>
      <c r="AH577" s="1"/>
      <c r="AI577" s="1"/>
    </row>
    <row r="578" spans="1:35" ht="16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N578" s="1"/>
      <c r="O578" s="1"/>
      <c r="P578" s="1"/>
      <c r="R578" s="1"/>
      <c r="S578" s="1"/>
      <c r="U578" s="1"/>
      <c r="V578" s="1"/>
      <c r="W578" s="1"/>
      <c r="X578" s="1"/>
      <c r="Y578" s="1"/>
      <c r="Z578" s="1"/>
      <c r="AB578" s="1"/>
      <c r="AC578" s="1"/>
      <c r="AD578" s="1"/>
      <c r="AF578" s="1"/>
      <c r="AG578" s="1"/>
      <c r="AH578" s="1"/>
      <c r="AI578" s="1"/>
    </row>
    <row r="579" spans="1:35" ht="16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N579" s="1"/>
      <c r="O579" s="1"/>
      <c r="P579" s="1"/>
      <c r="R579" s="1"/>
      <c r="S579" s="1"/>
      <c r="U579" s="1"/>
      <c r="V579" s="1"/>
      <c r="W579" s="1"/>
      <c r="X579" s="1"/>
      <c r="Y579" s="1"/>
      <c r="Z579" s="1"/>
      <c r="AB579" s="1"/>
      <c r="AC579" s="1"/>
      <c r="AD579" s="1"/>
      <c r="AF579" s="1"/>
      <c r="AG579" s="1"/>
      <c r="AH579" s="1"/>
      <c r="AI579" s="1"/>
    </row>
    <row r="580" spans="1:35" ht="16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N580" s="1"/>
      <c r="O580" s="1"/>
      <c r="P580" s="1"/>
      <c r="R580" s="1"/>
      <c r="S580" s="1"/>
      <c r="U580" s="1"/>
      <c r="V580" s="1"/>
      <c r="W580" s="1"/>
      <c r="X580" s="1"/>
      <c r="Y580" s="1"/>
      <c r="Z580" s="1"/>
      <c r="AB580" s="1"/>
      <c r="AC580" s="1"/>
      <c r="AD580" s="1"/>
      <c r="AF580" s="1"/>
      <c r="AG580" s="1"/>
      <c r="AH580" s="1"/>
      <c r="AI580" s="1"/>
    </row>
    <row r="581" spans="1:35" ht="16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N581" s="1"/>
      <c r="O581" s="1"/>
      <c r="P581" s="1"/>
      <c r="R581" s="1"/>
      <c r="S581" s="1"/>
      <c r="U581" s="1"/>
      <c r="V581" s="1"/>
      <c r="W581" s="1"/>
      <c r="X581" s="1"/>
      <c r="Y581" s="1"/>
      <c r="Z581" s="1"/>
      <c r="AB581" s="1"/>
      <c r="AC581" s="1"/>
      <c r="AD581" s="1"/>
      <c r="AF581" s="1"/>
      <c r="AG581" s="1"/>
      <c r="AH581" s="1"/>
      <c r="AI581" s="1"/>
    </row>
    <row r="582" spans="1:35" ht="16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N582" s="1"/>
      <c r="O582" s="1"/>
      <c r="P582" s="1"/>
      <c r="R582" s="1"/>
      <c r="S582" s="1"/>
      <c r="U582" s="1"/>
      <c r="V582" s="1"/>
      <c r="W582" s="1"/>
      <c r="X582" s="1"/>
      <c r="Y582" s="1"/>
      <c r="Z582" s="1"/>
      <c r="AB582" s="1"/>
      <c r="AC582" s="1"/>
      <c r="AD582" s="1"/>
      <c r="AF582" s="1"/>
      <c r="AG582" s="1"/>
      <c r="AH582" s="1"/>
      <c r="AI582" s="1"/>
    </row>
    <row r="583" spans="1:35" ht="16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N583" s="1"/>
      <c r="O583" s="1"/>
      <c r="P583" s="1"/>
      <c r="R583" s="1"/>
      <c r="S583" s="1"/>
      <c r="U583" s="1"/>
      <c r="V583" s="1"/>
      <c r="W583" s="1"/>
      <c r="X583" s="1"/>
      <c r="Y583" s="1"/>
      <c r="Z583" s="1"/>
      <c r="AB583" s="1"/>
      <c r="AC583" s="1"/>
      <c r="AD583" s="1"/>
      <c r="AF583" s="1"/>
      <c r="AG583" s="1"/>
      <c r="AH583" s="1"/>
      <c r="AI583" s="1"/>
    </row>
    <row r="584" spans="1:35" ht="16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N584" s="1"/>
      <c r="O584" s="1"/>
      <c r="P584" s="1"/>
      <c r="R584" s="1"/>
      <c r="S584" s="1"/>
      <c r="U584" s="1"/>
      <c r="V584" s="1"/>
      <c r="W584" s="1"/>
      <c r="X584" s="1"/>
      <c r="Y584" s="1"/>
      <c r="Z584" s="1"/>
      <c r="AB584" s="1"/>
      <c r="AC584" s="1"/>
      <c r="AD584" s="1"/>
      <c r="AF584" s="1"/>
      <c r="AG584" s="1"/>
      <c r="AH584" s="1"/>
      <c r="AI584" s="1"/>
    </row>
    <row r="585" spans="1:35" ht="16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N585" s="1"/>
      <c r="O585" s="1"/>
      <c r="P585" s="1"/>
      <c r="R585" s="1"/>
      <c r="S585" s="1"/>
      <c r="U585" s="1"/>
      <c r="V585" s="1"/>
      <c r="W585" s="1"/>
      <c r="X585" s="1"/>
      <c r="Y585" s="1"/>
      <c r="Z585" s="1"/>
      <c r="AB585" s="1"/>
      <c r="AC585" s="1"/>
      <c r="AD585" s="1"/>
      <c r="AF585" s="1"/>
      <c r="AG585" s="1"/>
      <c r="AH585" s="1"/>
      <c r="AI585" s="1"/>
    </row>
    <row r="586" spans="1:35" ht="16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N586" s="1"/>
      <c r="O586" s="1"/>
      <c r="P586" s="1"/>
      <c r="R586" s="1"/>
      <c r="S586" s="1"/>
      <c r="U586" s="1"/>
      <c r="V586" s="1"/>
      <c r="W586" s="1"/>
      <c r="X586" s="1"/>
      <c r="Y586" s="1"/>
      <c r="Z586" s="1"/>
      <c r="AB586" s="1"/>
      <c r="AC586" s="1"/>
      <c r="AD586" s="1"/>
      <c r="AF586" s="1"/>
      <c r="AG586" s="1"/>
      <c r="AH586" s="1"/>
      <c r="AI586" s="1"/>
    </row>
    <row r="587" spans="1:35" ht="16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N587" s="1"/>
      <c r="O587" s="1"/>
      <c r="P587" s="1"/>
      <c r="R587" s="1"/>
      <c r="S587" s="1"/>
      <c r="U587" s="1"/>
      <c r="V587" s="1"/>
      <c r="W587" s="1"/>
      <c r="X587" s="1"/>
      <c r="Y587" s="1"/>
      <c r="Z587" s="1"/>
      <c r="AB587" s="1"/>
      <c r="AC587" s="1"/>
      <c r="AD587" s="1"/>
      <c r="AF587" s="1"/>
      <c r="AG587" s="1"/>
      <c r="AH587" s="1"/>
      <c r="AI587" s="1"/>
    </row>
    <row r="588" spans="1:35" ht="16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N588" s="1"/>
      <c r="O588" s="1"/>
      <c r="P588" s="1"/>
      <c r="R588" s="1"/>
      <c r="S588" s="1"/>
      <c r="U588" s="1"/>
      <c r="V588" s="1"/>
      <c r="W588" s="1"/>
      <c r="X588" s="1"/>
      <c r="Y588" s="1"/>
      <c r="Z588" s="1"/>
      <c r="AB588" s="1"/>
      <c r="AC588" s="1"/>
      <c r="AD588" s="1"/>
      <c r="AF588" s="1"/>
      <c r="AG588" s="1"/>
      <c r="AH588" s="1"/>
      <c r="AI588" s="1"/>
    </row>
    <row r="589" spans="1:35" ht="16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N589" s="1"/>
      <c r="O589" s="1"/>
      <c r="P589" s="1"/>
      <c r="R589" s="1"/>
      <c r="S589" s="1"/>
      <c r="U589" s="1"/>
      <c r="V589" s="1"/>
      <c r="W589" s="1"/>
      <c r="X589" s="1"/>
      <c r="Y589" s="1"/>
      <c r="Z589" s="1"/>
      <c r="AB589" s="1"/>
      <c r="AC589" s="1"/>
      <c r="AD589" s="1"/>
      <c r="AF589" s="1"/>
      <c r="AG589" s="1"/>
      <c r="AH589" s="1"/>
      <c r="AI589" s="1"/>
    </row>
    <row r="590" spans="1:35" ht="16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N590" s="1"/>
      <c r="O590" s="1"/>
      <c r="P590" s="1"/>
      <c r="R590" s="1"/>
      <c r="S590" s="1"/>
      <c r="U590" s="1"/>
      <c r="V590" s="1"/>
      <c r="W590" s="1"/>
      <c r="X590" s="1"/>
      <c r="Y590" s="1"/>
      <c r="Z590" s="1"/>
      <c r="AB590" s="1"/>
      <c r="AC590" s="1"/>
      <c r="AD590" s="1"/>
      <c r="AF590" s="1"/>
      <c r="AG590" s="1"/>
      <c r="AH590" s="1"/>
      <c r="AI590" s="1"/>
    </row>
    <row r="591" spans="1:35" ht="16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N591" s="1"/>
      <c r="O591" s="1"/>
      <c r="P591" s="1"/>
      <c r="R591" s="1"/>
      <c r="S591" s="1"/>
      <c r="U591" s="1"/>
      <c r="V591" s="1"/>
      <c r="W591" s="1"/>
      <c r="X591" s="1"/>
      <c r="Y591" s="1"/>
      <c r="Z591" s="1"/>
      <c r="AB591" s="1"/>
      <c r="AC591" s="1"/>
      <c r="AD591" s="1"/>
      <c r="AF591" s="1"/>
      <c r="AG591" s="1"/>
      <c r="AH591" s="1"/>
      <c r="AI591" s="1"/>
    </row>
    <row r="592" spans="1:35" ht="16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N592" s="1"/>
      <c r="O592" s="1"/>
      <c r="P592" s="1"/>
      <c r="R592" s="1"/>
      <c r="S592" s="1"/>
      <c r="U592" s="1"/>
      <c r="V592" s="1"/>
      <c r="W592" s="1"/>
      <c r="X592" s="1"/>
      <c r="Y592" s="1"/>
      <c r="Z592" s="1"/>
      <c r="AB592" s="1"/>
      <c r="AC592" s="1"/>
      <c r="AD592" s="1"/>
      <c r="AF592" s="1"/>
      <c r="AG592" s="1"/>
      <c r="AH592" s="1"/>
      <c r="AI592" s="1"/>
    </row>
    <row r="593" spans="1:35" ht="16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N593" s="1"/>
      <c r="O593" s="1"/>
      <c r="P593" s="1"/>
      <c r="R593" s="1"/>
      <c r="S593" s="1"/>
      <c r="U593" s="1"/>
      <c r="V593" s="1"/>
      <c r="W593" s="1"/>
      <c r="X593" s="1"/>
      <c r="Y593" s="1"/>
      <c r="Z593" s="1"/>
      <c r="AB593" s="1"/>
      <c r="AC593" s="1"/>
      <c r="AD593" s="1"/>
      <c r="AF593" s="1"/>
      <c r="AG593" s="1"/>
      <c r="AH593" s="1"/>
      <c r="AI593" s="1"/>
    </row>
    <row r="594" spans="1:35" ht="16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N594" s="1"/>
      <c r="O594" s="1"/>
      <c r="P594" s="1"/>
      <c r="R594" s="1"/>
      <c r="S594" s="1"/>
      <c r="U594" s="1"/>
      <c r="V594" s="1"/>
      <c r="W594" s="1"/>
      <c r="X594" s="1"/>
      <c r="Y594" s="1"/>
      <c r="Z594" s="1"/>
      <c r="AB594" s="1"/>
      <c r="AC594" s="1"/>
      <c r="AD594" s="1"/>
      <c r="AF594" s="1"/>
      <c r="AG594" s="1"/>
      <c r="AH594" s="1"/>
      <c r="AI594" s="1"/>
    </row>
    <row r="595" spans="1:35" ht="16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N595" s="1"/>
      <c r="O595" s="1"/>
      <c r="P595" s="1"/>
      <c r="R595" s="1"/>
      <c r="S595" s="1"/>
      <c r="U595" s="1"/>
      <c r="V595" s="1"/>
      <c r="W595" s="1"/>
      <c r="X595" s="1"/>
      <c r="Y595" s="1"/>
      <c r="Z595" s="1"/>
      <c r="AB595" s="1"/>
      <c r="AC595" s="1"/>
      <c r="AD595" s="1"/>
      <c r="AF595" s="1"/>
      <c r="AG595" s="1"/>
      <c r="AH595" s="1"/>
      <c r="AI595" s="1"/>
    </row>
    <row r="596" spans="1:35" ht="16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N596" s="1"/>
      <c r="O596" s="1"/>
      <c r="P596" s="1"/>
      <c r="R596" s="1"/>
      <c r="S596" s="1"/>
      <c r="U596" s="1"/>
      <c r="V596" s="1"/>
      <c r="W596" s="1"/>
      <c r="X596" s="1"/>
      <c r="Y596" s="1"/>
      <c r="Z596" s="1"/>
      <c r="AB596" s="1"/>
      <c r="AC596" s="1"/>
      <c r="AD596" s="1"/>
      <c r="AF596" s="1"/>
      <c r="AG596" s="1"/>
      <c r="AH596" s="1"/>
      <c r="AI596" s="1"/>
    </row>
    <row r="597" spans="1:35" ht="16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N597" s="1"/>
      <c r="O597" s="1"/>
      <c r="P597" s="1"/>
      <c r="R597" s="1"/>
      <c r="S597" s="1"/>
      <c r="U597" s="1"/>
      <c r="V597" s="1"/>
      <c r="W597" s="1"/>
      <c r="X597" s="1"/>
      <c r="Y597" s="1"/>
      <c r="Z597" s="1"/>
      <c r="AB597" s="1"/>
      <c r="AC597" s="1"/>
      <c r="AD597" s="1"/>
      <c r="AF597" s="1"/>
      <c r="AG597" s="1"/>
      <c r="AH597" s="1"/>
      <c r="AI597" s="1"/>
    </row>
    <row r="598" spans="1:35" ht="16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N598" s="1"/>
      <c r="O598" s="1"/>
      <c r="P598" s="1"/>
      <c r="R598" s="1"/>
      <c r="S598" s="1"/>
      <c r="U598" s="1"/>
      <c r="V598" s="1"/>
      <c r="W598" s="1"/>
      <c r="X598" s="1"/>
      <c r="Y598" s="1"/>
      <c r="Z598" s="1"/>
      <c r="AB598" s="1"/>
      <c r="AC598" s="1"/>
      <c r="AD598" s="1"/>
      <c r="AF598" s="1"/>
      <c r="AG598" s="1"/>
      <c r="AH598" s="1"/>
      <c r="AI598" s="1"/>
    </row>
    <row r="599" spans="1:35" ht="16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N599" s="1"/>
      <c r="O599" s="1"/>
      <c r="P599" s="1"/>
      <c r="R599" s="1"/>
      <c r="S599" s="1"/>
      <c r="U599" s="1"/>
      <c r="V599" s="1"/>
      <c r="W599" s="1"/>
      <c r="X599" s="1"/>
      <c r="Y599" s="1"/>
      <c r="Z599" s="1"/>
      <c r="AB599" s="1"/>
      <c r="AC599" s="1"/>
      <c r="AD599" s="1"/>
      <c r="AF599" s="1"/>
      <c r="AG599" s="1"/>
      <c r="AH599" s="1"/>
      <c r="AI599" s="1"/>
    </row>
    <row r="600" spans="1:35" ht="16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N600" s="1"/>
      <c r="O600" s="1"/>
      <c r="P600" s="1"/>
      <c r="R600" s="1"/>
      <c r="S600" s="1"/>
      <c r="U600" s="1"/>
      <c r="V600" s="1"/>
      <c r="W600" s="1"/>
      <c r="X600" s="1"/>
      <c r="Y600" s="1"/>
      <c r="Z600" s="1"/>
      <c r="AB600" s="1"/>
      <c r="AC600" s="1"/>
      <c r="AD600" s="1"/>
      <c r="AF600" s="1"/>
      <c r="AG600" s="1"/>
      <c r="AH600" s="1"/>
      <c r="AI600" s="1"/>
    </row>
    <row r="601" spans="1:35" ht="16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N601" s="1"/>
      <c r="O601" s="1"/>
      <c r="P601" s="1"/>
      <c r="R601" s="1"/>
      <c r="S601" s="1"/>
      <c r="U601" s="1"/>
      <c r="V601" s="1"/>
      <c r="W601" s="1"/>
      <c r="X601" s="1"/>
      <c r="Y601" s="1"/>
      <c r="Z601" s="1"/>
      <c r="AB601" s="1"/>
      <c r="AC601" s="1"/>
      <c r="AD601" s="1"/>
      <c r="AF601" s="1"/>
      <c r="AG601" s="1"/>
      <c r="AH601" s="1"/>
      <c r="AI601" s="1"/>
    </row>
    <row r="602" spans="1:35" ht="16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N602" s="1"/>
      <c r="O602" s="1"/>
      <c r="P602" s="1"/>
      <c r="R602" s="1"/>
      <c r="S602" s="1"/>
      <c r="U602" s="1"/>
      <c r="V602" s="1"/>
      <c r="W602" s="1"/>
      <c r="X602" s="1"/>
      <c r="Y602" s="1"/>
      <c r="Z602" s="1"/>
      <c r="AB602" s="1"/>
      <c r="AC602" s="1"/>
      <c r="AD602" s="1"/>
      <c r="AF602" s="1"/>
      <c r="AG602" s="1"/>
      <c r="AH602" s="1"/>
      <c r="AI602" s="1"/>
    </row>
    <row r="603" spans="1:35" ht="16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N603" s="1"/>
      <c r="O603" s="1"/>
      <c r="P603" s="1"/>
      <c r="R603" s="1"/>
      <c r="S603" s="1"/>
      <c r="U603" s="1"/>
      <c r="V603" s="1"/>
      <c r="W603" s="1"/>
      <c r="X603" s="1"/>
      <c r="Y603" s="1"/>
      <c r="Z603" s="1"/>
      <c r="AB603" s="1"/>
      <c r="AC603" s="1"/>
      <c r="AD603" s="1"/>
      <c r="AF603" s="1"/>
      <c r="AG603" s="1"/>
      <c r="AH603" s="1"/>
      <c r="AI603" s="1"/>
    </row>
    <row r="604" spans="1:35" ht="16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N604" s="1"/>
      <c r="O604" s="1"/>
      <c r="P604" s="1"/>
      <c r="R604" s="1"/>
      <c r="S604" s="1"/>
      <c r="U604" s="1"/>
      <c r="V604" s="1"/>
      <c r="W604" s="1"/>
      <c r="X604" s="1"/>
      <c r="Y604" s="1"/>
      <c r="Z604" s="1"/>
      <c r="AB604" s="1"/>
      <c r="AC604" s="1"/>
      <c r="AD604" s="1"/>
      <c r="AF604" s="1"/>
      <c r="AG604" s="1"/>
      <c r="AH604" s="1"/>
      <c r="AI604" s="1"/>
    </row>
    <row r="605" spans="1:35" ht="16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N605" s="1"/>
      <c r="O605" s="1"/>
      <c r="P605" s="1"/>
      <c r="R605" s="1"/>
      <c r="S605" s="1"/>
      <c r="U605" s="1"/>
      <c r="V605" s="1"/>
      <c r="W605" s="1"/>
      <c r="X605" s="1"/>
      <c r="Y605" s="1"/>
      <c r="Z605" s="1"/>
      <c r="AB605" s="1"/>
      <c r="AC605" s="1"/>
      <c r="AD605" s="1"/>
      <c r="AF605" s="1"/>
      <c r="AG605" s="1"/>
      <c r="AH605" s="1"/>
      <c r="AI605" s="1"/>
    </row>
    <row r="606" spans="1:35" ht="16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N606" s="1"/>
      <c r="O606" s="1"/>
      <c r="P606" s="1"/>
      <c r="R606" s="1"/>
      <c r="S606" s="1"/>
      <c r="U606" s="1"/>
      <c r="V606" s="1"/>
      <c r="W606" s="1"/>
      <c r="X606" s="1"/>
      <c r="Y606" s="1"/>
      <c r="Z606" s="1"/>
      <c r="AB606" s="1"/>
      <c r="AC606" s="1"/>
      <c r="AD606" s="1"/>
      <c r="AF606" s="1"/>
      <c r="AG606" s="1"/>
      <c r="AH606" s="1"/>
      <c r="AI606" s="1"/>
    </row>
    <row r="607" spans="1:35" ht="16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N607" s="1"/>
      <c r="O607" s="1"/>
      <c r="P607" s="1"/>
      <c r="R607" s="1"/>
      <c r="S607" s="1"/>
      <c r="U607" s="1"/>
      <c r="V607" s="1"/>
      <c r="W607" s="1"/>
      <c r="X607" s="1"/>
      <c r="Y607" s="1"/>
      <c r="Z607" s="1"/>
      <c r="AB607" s="1"/>
      <c r="AC607" s="1"/>
      <c r="AD607" s="1"/>
      <c r="AF607" s="1"/>
      <c r="AG607" s="1"/>
      <c r="AH607" s="1"/>
      <c r="AI607" s="1"/>
    </row>
    <row r="608" spans="1:35" ht="16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N608" s="1"/>
      <c r="O608" s="1"/>
      <c r="P608" s="1"/>
      <c r="R608" s="1"/>
      <c r="S608" s="1"/>
      <c r="U608" s="1"/>
      <c r="V608" s="1"/>
      <c r="W608" s="1"/>
      <c r="X608" s="1"/>
      <c r="Y608" s="1"/>
      <c r="Z608" s="1"/>
      <c r="AB608" s="1"/>
      <c r="AC608" s="1"/>
      <c r="AD608" s="1"/>
      <c r="AF608" s="1"/>
      <c r="AG608" s="1"/>
      <c r="AH608" s="1"/>
      <c r="AI608" s="1"/>
    </row>
    <row r="609" spans="1:35" ht="16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N609" s="1"/>
      <c r="O609" s="1"/>
      <c r="P609" s="1"/>
      <c r="R609" s="1"/>
      <c r="S609" s="1"/>
      <c r="U609" s="1"/>
      <c r="V609" s="1"/>
      <c r="W609" s="1"/>
      <c r="X609" s="1"/>
      <c r="Y609" s="1"/>
      <c r="Z609" s="1"/>
      <c r="AB609" s="1"/>
      <c r="AC609" s="1"/>
      <c r="AD609" s="1"/>
      <c r="AF609" s="1"/>
      <c r="AG609" s="1"/>
      <c r="AH609" s="1"/>
      <c r="AI609" s="1"/>
    </row>
    <row r="610" spans="1:35" ht="16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N610" s="1"/>
      <c r="O610" s="1"/>
      <c r="P610" s="1"/>
      <c r="R610" s="1"/>
      <c r="S610" s="1"/>
      <c r="U610" s="1"/>
      <c r="V610" s="1"/>
      <c r="W610" s="1"/>
      <c r="X610" s="1"/>
      <c r="Y610" s="1"/>
      <c r="Z610" s="1"/>
      <c r="AB610" s="1"/>
      <c r="AC610" s="1"/>
      <c r="AD610" s="1"/>
      <c r="AF610" s="1"/>
      <c r="AG610" s="1"/>
      <c r="AH610" s="1"/>
      <c r="AI610" s="1"/>
    </row>
    <row r="611" spans="1:35" ht="16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N611" s="1"/>
      <c r="O611" s="1"/>
      <c r="P611" s="1"/>
      <c r="R611" s="1"/>
      <c r="S611" s="1"/>
      <c r="U611" s="1"/>
      <c r="V611" s="1"/>
      <c r="W611" s="1"/>
      <c r="X611" s="1"/>
      <c r="Y611" s="1"/>
      <c r="Z611" s="1"/>
      <c r="AB611" s="1"/>
      <c r="AC611" s="1"/>
      <c r="AD611" s="1"/>
      <c r="AF611" s="1"/>
      <c r="AG611" s="1"/>
      <c r="AH611" s="1"/>
      <c r="AI611" s="1"/>
    </row>
    <row r="612" spans="1:35" ht="16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N612" s="1"/>
      <c r="O612" s="1"/>
      <c r="P612" s="1"/>
      <c r="R612" s="1"/>
      <c r="S612" s="1"/>
      <c r="U612" s="1"/>
      <c r="V612" s="1"/>
      <c r="W612" s="1"/>
      <c r="X612" s="1"/>
      <c r="Y612" s="1"/>
      <c r="Z612" s="1"/>
      <c r="AB612" s="1"/>
      <c r="AC612" s="1"/>
      <c r="AD612" s="1"/>
      <c r="AF612" s="1"/>
      <c r="AG612" s="1"/>
      <c r="AH612" s="1"/>
      <c r="AI612" s="1"/>
    </row>
    <row r="613" spans="1:35" ht="16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N613" s="1"/>
      <c r="O613" s="1"/>
      <c r="P613" s="1"/>
      <c r="R613" s="1"/>
      <c r="S613" s="1"/>
      <c r="U613" s="1"/>
      <c r="V613" s="1"/>
      <c r="W613" s="1"/>
      <c r="X613" s="1"/>
      <c r="Y613" s="1"/>
      <c r="Z613" s="1"/>
      <c r="AB613" s="1"/>
      <c r="AC613" s="1"/>
      <c r="AD613" s="1"/>
      <c r="AF613" s="1"/>
      <c r="AG613" s="1"/>
      <c r="AH613" s="1"/>
      <c r="AI613" s="1"/>
    </row>
    <row r="614" spans="1:35" ht="16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N614" s="1"/>
      <c r="O614" s="1"/>
      <c r="P614" s="1"/>
      <c r="R614" s="1"/>
      <c r="S614" s="1"/>
      <c r="U614" s="1"/>
      <c r="V614" s="1"/>
      <c r="W614" s="1"/>
      <c r="X614" s="1"/>
      <c r="Y614" s="1"/>
      <c r="Z614" s="1"/>
      <c r="AB614" s="1"/>
      <c r="AC614" s="1"/>
      <c r="AD614" s="1"/>
      <c r="AF614" s="1"/>
      <c r="AG614" s="1"/>
      <c r="AH614" s="1"/>
      <c r="AI614" s="1"/>
    </row>
    <row r="615" spans="1:35" ht="16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N615" s="1"/>
      <c r="O615" s="1"/>
      <c r="P615" s="1"/>
      <c r="R615" s="1"/>
      <c r="S615" s="1"/>
      <c r="U615" s="1"/>
      <c r="V615" s="1"/>
      <c r="W615" s="1"/>
      <c r="X615" s="1"/>
      <c r="Y615" s="1"/>
      <c r="Z615" s="1"/>
      <c r="AB615" s="1"/>
      <c r="AC615" s="1"/>
      <c r="AD615" s="1"/>
      <c r="AF615" s="1"/>
      <c r="AG615" s="1"/>
      <c r="AH615" s="1"/>
      <c r="AI615" s="1"/>
    </row>
    <row r="616" spans="1:35" ht="16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N616" s="1"/>
      <c r="O616" s="1"/>
      <c r="P616" s="1"/>
      <c r="R616" s="1"/>
      <c r="S616" s="1"/>
      <c r="U616" s="1"/>
      <c r="V616" s="1"/>
      <c r="W616" s="1"/>
      <c r="X616" s="1"/>
      <c r="Y616" s="1"/>
      <c r="Z616" s="1"/>
      <c r="AB616" s="1"/>
      <c r="AC616" s="1"/>
      <c r="AD616" s="1"/>
      <c r="AF616" s="1"/>
      <c r="AG616" s="1"/>
      <c r="AH616" s="1"/>
      <c r="AI616" s="1"/>
    </row>
    <row r="617" spans="1:35" ht="16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N617" s="1"/>
      <c r="O617" s="1"/>
      <c r="P617" s="1"/>
      <c r="R617" s="1"/>
      <c r="S617" s="1"/>
      <c r="U617" s="1"/>
      <c r="V617" s="1"/>
      <c r="W617" s="1"/>
      <c r="X617" s="1"/>
      <c r="Y617" s="1"/>
      <c r="Z617" s="1"/>
      <c r="AB617" s="1"/>
      <c r="AC617" s="1"/>
      <c r="AD617" s="1"/>
      <c r="AF617" s="1"/>
      <c r="AG617" s="1"/>
      <c r="AH617" s="1"/>
      <c r="AI617" s="1"/>
    </row>
    <row r="618" spans="1:35" ht="16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N618" s="1"/>
      <c r="O618" s="1"/>
      <c r="P618" s="1"/>
      <c r="R618" s="1"/>
      <c r="S618" s="1"/>
      <c r="U618" s="1"/>
      <c r="V618" s="1"/>
      <c r="W618" s="1"/>
      <c r="X618" s="1"/>
      <c r="Y618" s="1"/>
      <c r="Z618" s="1"/>
      <c r="AB618" s="1"/>
      <c r="AC618" s="1"/>
      <c r="AD618" s="1"/>
      <c r="AF618" s="1"/>
      <c r="AG618" s="1"/>
      <c r="AH618" s="1"/>
      <c r="AI618" s="1"/>
    </row>
    <row r="619" spans="1:35" ht="16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N619" s="1"/>
      <c r="O619" s="1"/>
      <c r="P619" s="1"/>
      <c r="R619" s="1"/>
      <c r="S619" s="1"/>
      <c r="U619" s="1"/>
      <c r="V619" s="1"/>
      <c r="W619" s="1"/>
      <c r="X619" s="1"/>
      <c r="Y619" s="1"/>
      <c r="Z619" s="1"/>
      <c r="AB619" s="1"/>
      <c r="AC619" s="1"/>
      <c r="AD619" s="1"/>
      <c r="AF619" s="1"/>
      <c r="AG619" s="1"/>
      <c r="AH619" s="1"/>
      <c r="AI619" s="1"/>
    </row>
    <row r="620" spans="1:35" ht="16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N620" s="1"/>
      <c r="O620" s="1"/>
      <c r="P620" s="1"/>
      <c r="R620" s="1"/>
      <c r="S620" s="1"/>
      <c r="U620" s="1"/>
      <c r="V620" s="1"/>
      <c r="W620" s="1"/>
      <c r="X620" s="1"/>
      <c r="Y620" s="1"/>
      <c r="Z620" s="1"/>
      <c r="AB620" s="1"/>
      <c r="AC620" s="1"/>
      <c r="AD620" s="1"/>
      <c r="AF620" s="1"/>
      <c r="AG620" s="1"/>
      <c r="AH620" s="1"/>
      <c r="AI620" s="1"/>
    </row>
    <row r="621" spans="1:35" ht="16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N621" s="1"/>
      <c r="O621" s="1"/>
      <c r="P621" s="1"/>
      <c r="R621" s="1"/>
      <c r="S621" s="1"/>
      <c r="U621" s="1"/>
      <c r="V621" s="1"/>
      <c r="W621" s="1"/>
      <c r="X621" s="1"/>
      <c r="Y621" s="1"/>
      <c r="Z621" s="1"/>
      <c r="AB621" s="1"/>
      <c r="AC621" s="1"/>
      <c r="AD621" s="1"/>
      <c r="AF621" s="1"/>
      <c r="AG621" s="1"/>
      <c r="AH621" s="1"/>
      <c r="AI621" s="1"/>
    </row>
    <row r="622" spans="1:35" ht="16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N622" s="1"/>
      <c r="O622" s="1"/>
      <c r="P622" s="1"/>
      <c r="R622" s="1"/>
      <c r="S622" s="1"/>
      <c r="U622" s="1"/>
      <c r="V622" s="1"/>
      <c r="W622" s="1"/>
      <c r="X622" s="1"/>
      <c r="Y622" s="1"/>
      <c r="Z622" s="1"/>
      <c r="AB622" s="1"/>
      <c r="AC622" s="1"/>
      <c r="AD622" s="1"/>
      <c r="AF622" s="1"/>
      <c r="AG622" s="1"/>
      <c r="AH622" s="1"/>
      <c r="AI622" s="1"/>
    </row>
    <row r="623" spans="1:35" ht="16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N623" s="1"/>
      <c r="O623" s="1"/>
      <c r="P623" s="1"/>
      <c r="R623" s="1"/>
      <c r="S623" s="1"/>
      <c r="U623" s="1"/>
      <c r="V623" s="1"/>
      <c r="W623" s="1"/>
      <c r="X623" s="1"/>
      <c r="Y623" s="1"/>
      <c r="Z623" s="1"/>
      <c r="AB623" s="1"/>
      <c r="AC623" s="1"/>
      <c r="AD623" s="1"/>
      <c r="AF623" s="1"/>
      <c r="AG623" s="1"/>
      <c r="AH623" s="1"/>
      <c r="AI623" s="1"/>
    </row>
    <row r="624" spans="1:35" ht="16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N624" s="1"/>
      <c r="O624" s="1"/>
      <c r="P624" s="1"/>
      <c r="R624" s="1"/>
      <c r="S624" s="1"/>
      <c r="U624" s="1"/>
      <c r="V624" s="1"/>
      <c r="W624" s="1"/>
      <c r="X624" s="1"/>
      <c r="Y624" s="1"/>
      <c r="Z624" s="1"/>
      <c r="AB624" s="1"/>
      <c r="AC624" s="1"/>
      <c r="AD624" s="1"/>
      <c r="AF624" s="1"/>
      <c r="AG624" s="1"/>
      <c r="AH624" s="1"/>
      <c r="AI624" s="1"/>
    </row>
    <row r="625" spans="1:35" ht="16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N625" s="1"/>
      <c r="O625" s="1"/>
      <c r="P625" s="1"/>
      <c r="R625" s="1"/>
      <c r="S625" s="1"/>
      <c r="U625" s="1"/>
      <c r="V625" s="1"/>
      <c r="W625" s="1"/>
      <c r="X625" s="1"/>
      <c r="Y625" s="1"/>
      <c r="Z625" s="1"/>
      <c r="AB625" s="1"/>
      <c r="AC625" s="1"/>
      <c r="AD625" s="1"/>
      <c r="AF625" s="1"/>
      <c r="AG625" s="1"/>
      <c r="AH625" s="1"/>
      <c r="AI625" s="1"/>
    </row>
    <row r="626" spans="1:35" ht="16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N626" s="1"/>
      <c r="O626" s="1"/>
      <c r="P626" s="1"/>
      <c r="R626" s="1"/>
      <c r="S626" s="1"/>
      <c r="U626" s="1"/>
      <c r="V626" s="1"/>
      <c r="W626" s="1"/>
      <c r="X626" s="1"/>
      <c r="Y626" s="1"/>
      <c r="Z626" s="1"/>
      <c r="AB626" s="1"/>
      <c r="AC626" s="1"/>
      <c r="AD626" s="1"/>
      <c r="AF626" s="1"/>
      <c r="AG626" s="1"/>
      <c r="AH626" s="1"/>
      <c r="AI626" s="1"/>
    </row>
    <row r="627" spans="1:35" ht="16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N627" s="1"/>
      <c r="O627" s="1"/>
      <c r="P627" s="1"/>
      <c r="R627" s="1"/>
      <c r="S627" s="1"/>
      <c r="U627" s="1"/>
      <c r="V627" s="1"/>
      <c r="W627" s="1"/>
      <c r="X627" s="1"/>
      <c r="Y627" s="1"/>
      <c r="Z627" s="1"/>
      <c r="AB627" s="1"/>
      <c r="AC627" s="1"/>
      <c r="AD627" s="1"/>
      <c r="AF627" s="1"/>
      <c r="AG627" s="1"/>
      <c r="AH627" s="1"/>
      <c r="AI627" s="1"/>
    </row>
    <row r="628" spans="1:35" ht="16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N628" s="1"/>
      <c r="O628" s="1"/>
      <c r="P628" s="1"/>
      <c r="R628" s="1"/>
      <c r="S628" s="1"/>
      <c r="U628" s="1"/>
      <c r="V628" s="1"/>
      <c r="W628" s="1"/>
      <c r="X628" s="1"/>
      <c r="Y628" s="1"/>
      <c r="Z628" s="1"/>
      <c r="AB628" s="1"/>
      <c r="AC628" s="1"/>
      <c r="AD628" s="1"/>
      <c r="AF628" s="1"/>
      <c r="AG628" s="1"/>
      <c r="AH628" s="1"/>
      <c r="AI628" s="1"/>
    </row>
    <row r="629" spans="1:35" ht="16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N629" s="1"/>
      <c r="O629" s="1"/>
      <c r="P629" s="1"/>
      <c r="R629" s="1"/>
      <c r="S629" s="1"/>
      <c r="U629" s="1"/>
      <c r="V629" s="1"/>
      <c r="W629" s="1"/>
      <c r="X629" s="1"/>
      <c r="Y629" s="1"/>
      <c r="Z629" s="1"/>
      <c r="AB629" s="1"/>
      <c r="AC629" s="1"/>
      <c r="AD629" s="1"/>
      <c r="AF629" s="1"/>
      <c r="AG629" s="1"/>
      <c r="AH629" s="1"/>
      <c r="AI629" s="1"/>
    </row>
    <row r="630" spans="1:35" ht="16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N630" s="1"/>
      <c r="O630" s="1"/>
      <c r="P630" s="1"/>
      <c r="R630" s="1"/>
      <c r="S630" s="1"/>
      <c r="U630" s="1"/>
      <c r="V630" s="1"/>
      <c r="W630" s="1"/>
      <c r="X630" s="1"/>
      <c r="Y630" s="1"/>
      <c r="Z630" s="1"/>
      <c r="AB630" s="1"/>
      <c r="AC630" s="1"/>
      <c r="AD630" s="1"/>
      <c r="AF630" s="1"/>
      <c r="AG630" s="1"/>
      <c r="AH630" s="1"/>
      <c r="AI630" s="1"/>
    </row>
    <row r="631" spans="1:35" ht="16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N631" s="1"/>
      <c r="O631" s="1"/>
      <c r="P631" s="1"/>
      <c r="R631" s="1"/>
      <c r="S631" s="1"/>
      <c r="U631" s="1"/>
      <c r="V631" s="1"/>
      <c r="W631" s="1"/>
      <c r="X631" s="1"/>
      <c r="Y631" s="1"/>
      <c r="Z631" s="1"/>
      <c r="AB631" s="1"/>
      <c r="AC631" s="1"/>
      <c r="AD631" s="1"/>
      <c r="AF631" s="1"/>
      <c r="AG631" s="1"/>
      <c r="AH631" s="1"/>
      <c r="AI631" s="1"/>
    </row>
    <row r="632" spans="1:35" ht="16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N632" s="1"/>
      <c r="O632" s="1"/>
      <c r="P632" s="1"/>
      <c r="R632" s="1"/>
      <c r="S632" s="1"/>
      <c r="U632" s="1"/>
      <c r="V632" s="1"/>
      <c r="W632" s="1"/>
      <c r="X632" s="1"/>
      <c r="Y632" s="1"/>
      <c r="Z632" s="1"/>
      <c r="AB632" s="1"/>
      <c r="AC632" s="1"/>
      <c r="AD632" s="1"/>
      <c r="AF632" s="1"/>
      <c r="AG632" s="1"/>
      <c r="AH632" s="1"/>
      <c r="AI632" s="1"/>
    </row>
    <row r="633" spans="1:35" ht="16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N633" s="1"/>
      <c r="O633" s="1"/>
      <c r="P633" s="1"/>
      <c r="R633" s="1"/>
      <c r="S633" s="1"/>
      <c r="U633" s="1"/>
      <c r="V633" s="1"/>
      <c r="W633" s="1"/>
      <c r="X633" s="1"/>
      <c r="Y633" s="1"/>
      <c r="Z633" s="1"/>
      <c r="AB633" s="1"/>
      <c r="AC633" s="1"/>
      <c r="AD633" s="1"/>
      <c r="AF633" s="1"/>
      <c r="AG633" s="1"/>
      <c r="AH633" s="1"/>
      <c r="AI633" s="1"/>
    </row>
    <row r="634" spans="1:35" ht="16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N634" s="1"/>
      <c r="O634" s="1"/>
      <c r="P634" s="1"/>
      <c r="R634" s="1"/>
      <c r="S634" s="1"/>
      <c r="U634" s="1"/>
      <c r="V634" s="1"/>
      <c r="W634" s="1"/>
      <c r="X634" s="1"/>
      <c r="Y634" s="1"/>
      <c r="Z634" s="1"/>
      <c r="AB634" s="1"/>
      <c r="AC634" s="1"/>
      <c r="AD634" s="1"/>
      <c r="AF634" s="1"/>
      <c r="AG634" s="1"/>
      <c r="AH634" s="1"/>
      <c r="AI634" s="1"/>
    </row>
    <row r="635" spans="1:35" ht="16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N635" s="1"/>
      <c r="O635" s="1"/>
      <c r="P635" s="1"/>
      <c r="R635" s="1"/>
      <c r="S635" s="1"/>
      <c r="U635" s="1"/>
      <c r="V635" s="1"/>
      <c r="W635" s="1"/>
      <c r="X635" s="1"/>
      <c r="Y635" s="1"/>
      <c r="Z635" s="1"/>
      <c r="AB635" s="1"/>
      <c r="AC635" s="1"/>
      <c r="AD635" s="1"/>
      <c r="AF635" s="1"/>
      <c r="AG635" s="1"/>
      <c r="AH635" s="1"/>
      <c r="AI635" s="1"/>
    </row>
    <row r="636" spans="1:35" ht="16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N636" s="1"/>
      <c r="O636" s="1"/>
      <c r="P636" s="1"/>
      <c r="R636" s="1"/>
      <c r="S636" s="1"/>
      <c r="U636" s="1"/>
      <c r="V636" s="1"/>
      <c r="W636" s="1"/>
      <c r="X636" s="1"/>
      <c r="Y636" s="1"/>
      <c r="Z636" s="1"/>
      <c r="AB636" s="1"/>
      <c r="AC636" s="1"/>
      <c r="AD636" s="1"/>
      <c r="AF636" s="1"/>
      <c r="AG636" s="1"/>
      <c r="AH636" s="1"/>
      <c r="AI636" s="1"/>
    </row>
    <row r="637" spans="1:35" ht="16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N637" s="1"/>
      <c r="O637" s="1"/>
      <c r="P637" s="1"/>
      <c r="R637" s="1"/>
      <c r="S637" s="1"/>
      <c r="U637" s="1"/>
      <c r="V637" s="1"/>
      <c r="W637" s="1"/>
      <c r="X637" s="1"/>
      <c r="Y637" s="1"/>
      <c r="Z637" s="1"/>
      <c r="AB637" s="1"/>
      <c r="AC637" s="1"/>
      <c r="AD637" s="1"/>
      <c r="AF637" s="1"/>
      <c r="AG637" s="1"/>
      <c r="AH637" s="1"/>
      <c r="AI637" s="1"/>
    </row>
    <row r="638" spans="1:35" ht="16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N638" s="1"/>
      <c r="O638" s="1"/>
      <c r="P638" s="1"/>
      <c r="R638" s="1"/>
      <c r="S638" s="1"/>
      <c r="U638" s="1"/>
      <c r="V638" s="1"/>
      <c r="W638" s="1"/>
      <c r="X638" s="1"/>
      <c r="Y638" s="1"/>
      <c r="Z638" s="1"/>
      <c r="AB638" s="1"/>
      <c r="AC638" s="1"/>
      <c r="AD638" s="1"/>
      <c r="AF638" s="1"/>
      <c r="AG638" s="1"/>
      <c r="AH638" s="1"/>
      <c r="AI638" s="1"/>
    </row>
    <row r="639" spans="1:35" ht="16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N639" s="1"/>
      <c r="O639" s="1"/>
      <c r="P639" s="1"/>
      <c r="R639" s="1"/>
      <c r="S639" s="1"/>
      <c r="U639" s="1"/>
      <c r="V639" s="1"/>
      <c r="W639" s="1"/>
      <c r="X639" s="1"/>
      <c r="Y639" s="1"/>
      <c r="Z639" s="1"/>
      <c r="AB639" s="1"/>
      <c r="AC639" s="1"/>
      <c r="AD639" s="1"/>
      <c r="AF639" s="1"/>
      <c r="AG639" s="1"/>
      <c r="AH639" s="1"/>
      <c r="AI639" s="1"/>
    </row>
    <row r="640" spans="1:35" ht="16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N640" s="1"/>
      <c r="O640" s="1"/>
      <c r="P640" s="1"/>
      <c r="R640" s="1"/>
      <c r="S640" s="1"/>
      <c r="U640" s="1"/>
      <c r="V640" s="1"/>
      <c r="W640" s="1"/>
      <c r="X640" s="1"/>
      <c r="Y640" s="1"/>
      <c r="Z640" s="1"/>
      <c r="AB640" s="1"/>
      <c r="AC640" s="1"/>
      <c r="AD640" s="1"/>
      <c r="AF640" s="1"/>
      <c r="AG640" s="1"/>
      <c r="AH640" s="1"/>
      <c r="AI640" s="1"/>
    </row>
    <row r="641" spans="1:35" ht="16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N641" s="1"/>
      <c r="O641" s="1"/>
      <c r="P641" s="1"/>
      <c r="R641" s="1"/>
      <c r="S641" s="1"/>
      <c r="U641" s="1"/>
      <c r="V641" s="1"/>
      <c r="W641" s="1"/>
      <c r="X641" s="1"/>
      <c r="Y641" s="1"/>
      <c r="Z641" s="1"/>
      <c r="AB641" s="1"/>
      <c r="AC641" s="1"/>
      <c r="AD641" s="1"/>
      <c r="AF641" s="1"/>
      <c r="AG641" s="1"/>
      <c r="AH641" s="1"/>
      <c r="AI641" s="1"/>
    </row>
    <row r="642" spans="1:35" ht="16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N642" s="1"/>
      <c r="O642" s="1"/>
      <c r="P642" s="1"/>
      <c r="R642" s="1"/>
      <c r="S642" s="1"/>
      <c r="U642" s="1"/>
      <c r="V642" s="1"/>
      <c r="W642" s="1"/>
      <c r="X642" s="1"/>
      <c r="Y642" s="1"/>
      <c r="Z642" s="1"/>
      <c r="AB642" s="1"/>
      <c r="AC642" s="1"/>
      <c r="AD642" s="1"/>
      <c r="AF642" s="1"/>
      <c r="AG642" s="1"/>
      <c r="AH642" s="1"/>
      <c r="AI642" s="1"/>
    </row>
    <row r="643" spans="1:35" ht="16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N643" s="1"/>
      <c r="O643" s="1"/>
      <c r="P643" s="1"/>
      <c r="R643" s="1"/>
      <c r="S643" s="1"/>
      <c r="U643" s="1"/>
      <c r="V643" s="1"/>
      <c r="W643" s="1"/>
      <c r="X643" s="1"/>
      <c r="Y643" s="1"/>
      <c r="Z643" s="1"/>
      <c r="AB643" s="1"/>
      <c r="AC643" s="1"/>
      <c r="AD643" s="1"/>
      <c r="AF643" s="1"/>
      <c r="AG643" s="1"/>
      <c r="AH643" s="1"/>
      <c r="AI643" s="1"/>
    </row>
    <row r="644" spans="1:35" ht="16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N644" s="1"/>
      <c r="O644" s="1"/>
      <c r="P644" s="1"/>
      <c r="R644" s="1"/>
      <c r="S644" s="1"/>
      <c r="U644" s="1"/>
      <c r="V644" s="1"/>
      <c r="W644" s="1"/>
      <c r="X644" s="1"/>
      <c r="Y644" s="1"/>
      <c r="Z644" s="1"/>
      <c r="AB644" s="1"/>
      <c r="AC644" s="1"/>
      <c r="AD644" s="1"/>
      <c r="AF644" s="1"/>
      <c r="AG644" s="1"/>
      <c r="AH644" s="1"/>
      <c r="AI644" s="1"/>
    </row>
    <row r="645" spans="1:35" ht="16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N645" s="1"/>
      <c r="O645" s="1"/>
      <c r="P645" s="1"/>
      <c r="R645" s="1"/>
      <c r="S645" s="1"/>
      <c r="U645" s="1"/>
      <c r="V645" s="1"/>
      <c r="W645" s="1"/>
      <c r="X645" s="1"/>
      <c r="Y645" s="1"/>
      <c r="Z645" s="1"/>
      <c r="AB645" s="1"/>
      <c r="AC645" s="1"/>
      <c r="AD645" s="1"/>
      <c r="AF645" s="1"/>
      <c r="AG645" s="1"/>
      <c r="AH645" s="1"/>
      <c r="AI645" s="1"/>
    </row>
    <row r="646" spans="1:35" ht="16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N646" s="1"/>
      <c r="O646" s="1"/>
      <c r="P646" s="1"/>
      <c r="R646" s="1"/>
      <c r="S646" s="1"/>
      <c r="U646" s="1"/>
      <c r="V646" s="1"/>
      <c r="W646" s="1"/>
      <c r="X646" s="1"/>
      <c r="Y646" s="1"/>
      <c r="Z646" s="1"/>
      <c r="AB646" s="1"/>
      <c r="AC646" s="1"/>
      <c r="AD646" s="1"/>
      <c r="AF646" s="1"/>
      <c r="AG646" s="1"/>
      <c r="AH646" s="1"/>
      <c r="AI646" s="1"/>
    </row>
    <row r="647" spans="1:35" ht="16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N647" s="1"/>
      <c r="O647" s="1"/>
      <c r="P647" s="1"/>
      <c r="R647" s="1"/>
      <c r="S647" s="1"/>
      <c r="U647" s="1"/>
      <c r="V647" s="1"/>
      <c r="W647" s="1"/>
      <c r="X647" s="1"/>
      <c r="Y647" s="1"/>
      <c r="Z647" s="1"/>
      <c r="AB647" s="1"/>
      <c r="AC647" s="1"/>
      <c r="AD647" s="1"/>
      <c r="AF647" s="1"/>
      <c r="AG647" s="1"/>
      <c r="AH647" s="1"/>
      <c r="AI647" s="1"/>
    </row>
    <row r="648" spans="1:35" ht="16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N648" s="1"/>
      <c r="O648" s="1"/>
      <c r="P648" s="1"/>
      <c r="R648" s="1"/>
      <c r="S648" s="1"/>
      <c r="U648" s="1"/>
      <c r="V648" s="1"/>
      <c r="W648" s="1"/>
      <c r="X648" s="1"/>
      <c r="Y648" s="1"/>
      <c r="Z648" s="1"/>
      <c r="AB648" s="1"/>
      <c r="AC648" s="1"/>
      <c r="AD648" s="1"/>
      <c r="AF648" s="1"/>
      <c r="AG648" s="1"/>
      <c r="AH648" s="1"/>
      <c r="AI648" s="1"/>
    </row>
    <row r="649" spans="1:35" ht="16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N649" s="1"/>
      <c r="O649" s="1"/>
      <c r="P649" s="1"/>
      <c r="R649" s="1"/>
      <c r="S649" s="1"/>
      <c r="U649" s="1"/>
      <c r="V649" s="1"/>
      <c r="W649" s="1"/>
      <c r="X649" s="1"/>
      <c r="Y649" s="1"/>
      <c r="Z649" s="1"/>
      <c r="AB649" s="1"/>
      <c r="AC649" s="1"/>
      <c r="AD649" s="1"/>
      <c r="AF649" s="1"/>
      <c r="AG649" s="1"/>
      <c r="AH649" s="1"/>
      <c r="AI649" s="1"/>
    </row>
    <row r="650" spans="1:35" ht="16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N650" s="1"/>
      <c r="O650" s="1"/>
      <c r="P650" s="1"/>
      <c r="R650" s="1"/>
      <c r="S650" s="1"/>
      <c r="U650" s="1"/>
      <c r="V650" s="1"/>
      <c r="W650" s="1"/>
      <c r="X650" s="1"/>
      <c r="Y650" s="1"/>
      <c r="Z650" s="1"/>
      <c r="AB650" s="1"/>
      <c r="AC650" s="1"/>
      <c r="AD650" s="1"/>
      <c r="AF650" s="1"/>
      <c r="AG650" s="1"/>
      <c r="AH650" s="1"/>
      <c r="AI650" s="1"/>
    </row>
    <row r="651" spans="1:35" ht="16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N651" s="1"/>
      <c r="O651" s="1"/>
      <c r="P651" s="1"/>
      <c r="R651" s="1"/>
      <c r="S651" s="1"/>
      <c r="U651" s="1"/>
      <c r="V651" s="1"/>
      <c r="W651" s="1"/>
      <c r="X651" s="1"/>
      <c r="Y651" s="1"/>
      <c r="Z651" s="1"/>
      <c r="AB651" s="1"/>
      <c r="AC651" s="1"/>
      <c r="AD651" s="1"/>
      <c r="AF651" s="1"/>
      <c r="AG651" s="1"/>
      <c r="AH651" s="1"/>
      <c r="AI651" s="1"/>
    </row>
    <row r="652" spans="1:35" ht="16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N652" s="1"/>
      <c r="O652" s="1"/>
      <c r="P652" s="1"/>
      <c r="R652" s="1"/>
      <c r="S652" s="1"/>
      <c r="U652" s="1"/>
      <c r="V652" s="1"/>
      <c r="W652" s="1"/>
      <c r="X652" s="1"/>
      <c r="Y652" s="1"/>
      <c r="Z652" s="1"/>
      <c r="AB652" s="1"/>
      <c r="AC652" s="1"/>
      <c r="AD652" s="1"/>
      <c r="AF652" s="1"/>
      <c r="AG652" s="1"/>
      <c r="AH652" s="1"/>
      <c r="AI652" s="1"/>
    </row>
    <row r="653" spans="1:35" ht="16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N653" s="1"/>
      <c r="O653" s="1"/>
      <c r="P653" s="1"/>
      <c r="R653" s="1"/>
      <c r="S653" s="1"/>
      <c r="U653" s="1"/>
      <c r="V653" s="1"/>
      <c r="W653" s="1"/>
      <c r="X653" s="1"/>
      <c r="Y653" s="1"/>
      <c r="Z653" s="1"/>
      <c r="AB653" s="1"/>
      <c r="AC653" s="1"/>
      <c r="AD653" s="1"/>
      <c r="AF653" s="1"/>
      <c r="AG653" s="1"/>
      <c r="AH653" s="1"/>
      <c r="AI653" s="1"/>
    </row>
    <row r="654" spans="1:35" ht="16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N654" s="1"/>
      <c r="O654" s="1"/>
      <c r="P654" s="1"/>
      <c r="R654" s="1"/>
      <c r="S654" s="1"/>
      <c r="U654" s="1"/>
      <c r="V654" s="1"/>
      <c r="W654" s="1"/>
      <c r="X654" s="1"/>
      <c r="Y654" s="1"/>
      <c r="Z654" s="1"/>
      <c r="AB654" s="1"/>
      <c r="AC654" s="1"/>
      <c r="AD654" s="1"/>
      <c r="AF654" s="1"/>
      <c r="AG654" s="1"/>
      <c r="AH654" s="1"/>
      <c r="AI654" s="1"/>
    </row>
    <row r="655" spans="1:35" ht="16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N655" s="1"/>
      <c r="O655" s="1"/>
      <c r="P655" s="1"/>
      <c r="R655" s="1"/>
      <c r="S655" s="1"/>
      <c r="U655" s="1"/>
      <c r="V655" s="1"/>
      <c r="W655" s="1"/>
      <c r="X655" s="1"/>
      <c r="Y655" s="1"/>
      <c r="Z655" s="1"/>
      <c r="AB655" s="1"/>
      <c r="AC655" s="1"/>
      <c r="AD655" s="1"/>
      <c r="AF655" s="1"/>
      <c r="AG655" s="1"/>
      <c r="AH655" s="1"/>
      <c r="AI655" s="1"/>
    </row>
    <row r="656" spans="1:35" ht="16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N656" s="1"/>
      <c r="O656" s="1"/>
      <c r="P656" s="1"/>
      <c r="R656" s="1"/>
      <c r="S656" s="1"/>
      <c r="U656" s="1"/>
      <c r="V656" s="1"/>
      <c r="W656" s="1"/>
      <c r="X656" s="1"/>
      <c r="Y656" s="1"/>
      <c r="Z656" s="1"/>
      <c r="AB656" s="1"/>
      <c r="AC656" s="1"/>
      <c r="AD656" s="1"/>
      <c r="AF656" s="1"/>
      <c r="AG656" s="1"/>
      <c r="AH656" s="1"/>
      <c r="AI656" s="1"/>
    </row>
    <row r="657" spans="1:35" ht="16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N657" s="1"/>
      <c r="O657" s="1"/>
      <c r="P657" s="1"/>
      <c r="R657" s="1"/>
      <c r="S657" s="1"/>
      <c r="U657" s="1"/>
      <c r="V657" s="1"/>
      <c r="W657" s="1"/>
      <c r="X657" s="1"/>
      <c r="Y657" s="1"/>
      <c r="Z657" s="1"/>
      <c r="AB657" s="1"/>
      <c r="AC657" s="1"/>
      <c r="AD657" s="1"/>
      <c r="AF657" s="1"/>
      <c r="AG657" s="1"/>
      <c r="AH657" s="1"/>
      <c r="AI657" s="1"/>
    </row>
    <row r="658" spans="1:35" ht="16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N658" s="1"/>
      <c r="O658" s="1"/>
      <c r="P658" s="1"/>
      <c r="R658" s="1"/>
      <c r="S658" s="1"/>
      <c r="U658" s="1"/>
      <c r="V658" s="1"/>
      <c r="W658" s="1"/>
      <c r="X658" s="1"/>
      <c r="Y658" s="1"/>
      <c r="Z658" s="1"/>
      <c r="AB658" s="1"/>
      <c r="AC658" s="1"/>
      <c r="AD658" s="1"/>
      <c r="AF658" s="1"/>
      <c r="AG658" s="1"/>
      <c r="AH658" s="1"/>
      <c r="AI658" s="1"/>
    </row>
    <row r="659" spans="1:35" ht="16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N659" s="1"/>
      <c r="O659" s="1"/>
      <c r="P659" s="1"/>
      <c r="R659" s="1"/>
      <c r="S659" s="1"/>
      <c r="U659" s="1"/>
      <c r="V659" s="1"/>
      <c r="W659" s="1"/>
      <c r="X659" s="1"/>
      <c r="Y659" s="1"/>
      <c r="Z659" s="1"/>
      <c r="AB659" s="1"/>
      <c r="AC659" s="1"/>
      <c r="AD659" s="1"/>
      <c r="AF659" s="1"/>
      <c r="AG659" s="1"/>
      <c r="AH659" s="1"/>
      <c r="AI659" s="1"/>
    </row>
    <row r="660" spans="1:35" ht="16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N660" s="1"/>
      <c r="O660" s="1"/>
      <c r="P660" s="1"/>
      <c r="R660" s="1"/>
      <c r="S660" s="1"/>
      <c r="U660" s="1"/>
      <c r="V660" s="1"/>
      <c r="W660" s="1"/>
      <c r="X660" s="1"/>
      <c r="Y660" s="1"/>
      <c r="Z660" s="1"/>
      <c r="AB660" s="1"/>
      <c r="AC660" s="1"/>
      <c r="AD660" s="1"/>
      <c r="AF660" s="1"/>
      <c r="AG660" s="1"/>
      <c r="AH660" s="1"/>
      <c r="AI660" s="1"/>
    </row>
    <row r="661" spans="1:35" ht="16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N661" s="1"/>
      <c r="O661" s="1"/>
      <c r="P661" s="1"/>
      <c r="R661" s="1"/>
      <c r="S661" s="1"/>
      <c r="U661" s="1"/>
      <c r="V661" s="1"/>
      <c r="W661" s="1"/>
      <c r="X661" s="1"/>
      <c r="Y661" s="1"/>
      <c r="Z661" s="1"/>
      <c r="AB661" s="1"/>
      <c r="AC661" s="1"/>
      <c r="AD661" s="1"/>
      <c r="AF661" s="1"/>
      <c r="AG661" s="1"/>
      <c r="AH661" s="1"/>
      <c r="AI661" s="1"/>
    </row>
    <row r="662" spans="1:35" ht="16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N662" s="1"/>
      <c r="O662" s="1"/>
      <c r="P662" s="1"/>
      <c r="R662" s="1"/>
      <c r="S662" s="1"/>
      <c r="U662" s="1"/>
      <c r="V662" s="1"/>
      <c r="W662" s="1"/>
      <c r="X662" s="1"/>
      <c r="Y662" s="1"/>
      <c r="Z662" s="1"/>
      <c r="AB662" s="1"/>
      <c r="AC662" s="1"/>
      <c r="AD662" s="1"/>
      <c r="AF662" s="1"/>
      <c r="AG662" s="1"/>
      <c r="AH662" s="1"/>
      <c r="AI662" s="1"/>
    </row>
    <row r="663" spans="1:35" ht="16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N663" s="1"/>
      <c r="O663" s="1"/>
      <c r="P663" s="1"/>
      <c r="R663" s="1"/>
      <c r="S663" s="1"/>
      <c r="U663" s="1"/>
      <c r="V663" s="1"/>
      <c r="W663" s="1"/>
      <c r="X663" s="1"/>
      <c r="Y663" s="1"/>
      <c r="Z663" s="1"/>
      <c r="AB663" s="1"/>
      <c r="AC663" s="1"/>
      <c r="AD663" s="1"/>
      <c r="AF663" s="1"/>
      <c r="AG663" s="1"/>
      <c r="AH663" s="1"/>
      <c r="AI663" s="1"/>
    </row>
    <row r="664" spans="1:35" ht="16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N664" s="1"/>
      <c r="O664" s="1"/>
      <c r="P664" s="1"/>
      <c r="R664" s="1"/>
      <c r="S664" s="1"/>
      <c r="U664" s="1"/>
      <c r="V664" s="1"/>
      <c r="W664" s="1"/>
      <c r="X664" s="1"/>
      <c r="Y664" s="1"/>
      <c r="Z664" s="1"/>
      <c r="AB664" s="1"/>
      <c r="AC664" s="1"/>
      <c r="AD664" s="1"/>
      <c r="AF664" s="1"/>
      <c r="AG664" s="1"/>
      <c r="AH664" s="1"/>
      <c r="AI664" s="1"/>
    </row>
    <row r="665" spans="1:35" ht="16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N665" s="1"/>
      <c r="O665" s="1"/>
      <c r="P665" s="1"/>
      <c r="R665" s="1"/>
      <c r="S665" s="1"/>
      <c r="U665" s="1"/>
      <c r="V665" s="1"/>
      <c r="W665" s="1"/>
      <c r="X665" s="1"/>
      <c r="Y665" s="1"/>
      <c r="Z665" s="1"/>
      <c r="AB665" s="1"/>
      <c r="AC665" s="1"/>
      <c r="AD665" s="1"/>
      <c r="AF665" s="1"/>
      <c r="AG665" s="1"/>
      <c r="AH665" s="1"/>
      <c r="AI665" s="1"/>
    </row>
    <row r="666" spans="1:35" ht="16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N666" s="1"/>
      <c r="O666" s="1"/>
      <c r="P666" s="1"/>
      <c r="R666" s="1"/>
      <c r="S666" s="1"/>
      <c r="U666" s="1"/>
      <c r="V666" s="1"/>
      <c r="W666" s="1"/>
      <c r="X666" s="1"/>
      <c r="Y666" s="1"/>
      <c r="Z666" s="1"/>
      <c r="AB666" s="1"/>
      <c r="AC666" s="1"/>
      <c r="AD666" s="1"/>
      <c r="AF666" s="1"/>
      <c r="AG666" s="1"/>
      <c r="AH666" s="1"/>
      <c r="AI666" s="1"/>
    </row>
    <row r="667" spans="1:35" ht="16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N667" s="1"/>
      <c r="O667" s="1"/>
      <c r="P667" s="1"/>
      <c r="R667" s="1"/>
      <c r="S667" s="1"/>
      <c r="U667" s="1"/>
      <c r="V667" s="1"/>
      <c r="W667" s="1"/>
      <c r="X667" s="1"/>
      <c r="Y667" s="1"/>
      <c r="Z667" s="1"/>
      <c r="AB667" s="1"/>
      <c r="AC667" s="1"/>
      <c r="AD667" s="1"/>
      <c r="AF667" s="1"/>
      <c r="AG667" s="1"/>
      <c r="AH667" s="1"/>
      <c r="AI667" s="1"/>
    </row>
    <row r="668" spans="1:35" ht="16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N668" s="1"/>
      <c r="O668" s="1"/>
      <c r="P668" s="1"/>
      <c r="R668" s="1"/>
      <c r="S668" s="1"/>
      <c r="U668" s="1"/>
      <c r="V668" s="1"/>
      <c r="W668" s="1"/>
      <c r="X668" s="1"/>
      <c r="Y668" s="1"/>
      <c r="Z668" s="1"/>
      <c r="AB668" s="1"/>
      <c r="AC668" s="1"/>
      <c r="AD668" s="1"/>
      <c r="AF668" s="1"/>
      <c r="AG668" s="1"/>
      <c r="AH668" s="1"/>
      <c r="AI668" s="1"/>
    </row>
    <row r="669" spans="1:35" ht="16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N669" s="1"/>
      <c r="O669" s="1"/>
      <c r="P669" s="1"/>
      <c r="R669" s="1"/>
      <c r="S669" s="1"/>
      <c r="U669" s="1"/>
      <c r="V669" s="1"/>
      <c r="W669" s="1"/>
      <c r="X669" s="1"/>
      <c r="Y669" s="1"/>
      <c r="Z669" s="1"/>
      <c r="AB669" s="1"/>
      <c r="AC669" s="1"/>
      <c r="AD669" s="1"/>
      <c r="AF669" s="1"/>
      <c r="AG669" s="1"/>
      <c r="AH669" s="1"/>
      <c r="AI669" s="1"/>
    </row>
    <row r="670" spans="1:35" ht="16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N670" s="1"/>
      <c r="O670" s="1"/>
      <c r="P670" s="1"/>
      <c r="R670" s="1"/>
      <c r="S670" s="1"/>
      <c r="U670" s="1"/>
      <c r="V670" s="1"/>
      <c r="W670" s="1"/>
      <c r="X670" s="1"/>
      <c r="Y670" s="1"/>
      <c r="Z670" s="1"/>
      <c r="AB670" s="1"/>
      <c r="AC670" s="1"/>
      <c r="AD670" s="1"/>
      <c r="AF670" s="1"/>
      <c r="AG670" s="1"/>
      <c r="AH670" s="1"/>
      <c r="AI670" s="1"/>
    </row>
    <row r="671" spans="1:35" ht="16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N671" s="1"/>
      <c r="O671" s="1"/>
      <c r="P671" s="1"/>
      <c r="R671" s="1"/>
      <c r="S671" s="1"/>
      <c r="U671" s="1"/>
      <c r="V671" s="1"/>
      <c r="W671" s="1"/>
      <c r="X671" s="1"/>
      <c r="Y671" s="1"/>
      <c r="Z671" s="1"/>
      <c r="AB671" s="1"/>
      <c r="AC671" s="1"/>
      <c r="AD671" s="1"/>
      <c r="AF671" s="1"/>
      <c r="AG671" s="1"/>
      <c r="AH671" s="1"/>
      <c r="AI671" s="1"/>
    </row>
    <row r="672" spans="1:35" ht="16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N672" s="1"/>
      <c r="O672" s="1"/>
      <c r="P672" s="1"/>
      <c r="R672" s="1"/>
      <c r="S672" s="1"/>
      <c r="U672" s="1"/>
      <c r="V672" s="1"/>
      <c r="W672" s="1"/>
      <c r="X672" s="1"/>
      <c r="Y672" s="1"/>
      <c r="Z672" s="1"/>
      <c r="AB672" s="1"/>
      <c r="AC672" s="1"/>
      <c r="AD672" s="1"/>
      <c r="AF672" s="1"/>
      <c r="AG672" s="1"/>
      <c r="AH672" s="1"/>
      <c r="AI672" s="1"/>
    </row>
    <row r="673" spans="1:35" ht="16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N673" s="1"/>
      <c r="O673" s="1"/>
      <c r="P673" s="1"/>
      <c r="R673" s="1"/>
      <c r="S673" s="1"/>
      <c r="U673" s="1"/>
      <c r="V673" s="1"/>
      <c r="W673" s="1"/>
      <c r="X673" s="1"/>
      <c r="Y673" s="1"/>
      <c r="Z673" s="1"/>
      <c r="AB673" s="1"/>
      <c r="AC673" s="1"/>
      <c r="AD673" s="1"/>
      <c r="AF673" s="1"/>
      <c r="AG673" s="1"/>
      <c r="AH673" s="1"/>
      <c r="AI673" s="1"/>
    </row>
    <row r="674" spans="1:35" ht="16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N674" s="1"/>
      <c r="O674" s="1"/>
      <c r="P674" s="1"/>
      <c r="R674" s="1"/>
      <c r="S674" s="1"/>
      <c r="U674" s="1"/>
      <c r="V674" s="1"/>
      <c r="W674" s="1"/>
      <c r="X674" s="1"/>
      <c r="Y674" s="1"/>
      <c r="Z674" s="1"/>
      <c r="AB674" s="1"/>
      <c r="AC674" s="1"/>
      <c r="AD674" s="1"/>
      <c r="AF674" s="1"/>
      <c r="AG674" s="1"/>
      <c r="AH674" s="1"/>
      <c r="AI674" s="1"/>
    </row>
    <row r="675" spans="1:35" ht="16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N675" s="1"/>
      <c r="O675" s="1"/>
      <c r="P675" s="1"/>
      <c r="R675" s="1"/>
      <c r="S675" s="1"/>
      <c r="U675" s="1"/>
      <c r="V675" s="1"/>
      <c r="W675" s="1"/>
      <c r="X675" s="1"/>
      <c r="Y675" s="1"/>
      <c r="Z675" s="1"/>
      <c r="AB675" s="1"/>
      <c r="AC675" s="1"/>
      <c r="AD675" s="1"/>
      <c r="AF675" s="1"/>
      <c r="AG675" s="1"/>
      <c r="AH675" s="1"/>
      <c r="AI675" s="1"/>
    </row>
    <row r="676" spans="1:35" ht="16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N676" s="1"/>
      <c r="O676" s="1"/>
      <c r="P676" s="1"/>
      <c r="R676" s="1"/>
      <c r="S676" s="1"/>
      <c r="U676" s="1"/>
      <c r="V676" s="1"/>
      <c r="W676" s="1"/>
      <c r="X676" s="1"/>
      <c r="Y676" s="1"/>
      <c r="Z676" s="1"/>
      <c r="AB676" s="1"/>
      <c r="AC676" s="1"/>
      <c r="AD676" s="1"/>
      <c r="AF676" s="1"/>
      <c r="AG676" s="1"/>
      <c r="AH676" s="1"/>
      <c r="AI676" s="1"/>
    </row>
    <row r="677" spans="1:35" ht="16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N677" s="1"/>
      <c r="O677" s="1"/>
      <c r="P677" s="1"/>
      <c r="R677" s="1"/>
      <c r="S677" s="1"/>
      <c r="U677" s="1"/>
      <c r="V677" s="1"/>
      <c r="W677" s="1"/>
      <c r="X677" s="1"/>
      <c r="Y677" s="1"/>
      <c r="Z677" s="1"/>
      <c r="AB677" s="1"/>
      <c r="AC677" s="1"/>
      <c r="AD677" s="1"/>
      <c r="AF677" s="1"/>
      <c r="AG677" s="1"/>
      <c r="AH677" s="1"/>
      <c r="AI677" s="1"/>
    </row>
    <row r="678" spans="1:35" ht="16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N678" s="1"/>
      <c r="O678" s="1"/>
      <c r="P678" s="1"/>
      <c r="R678" s="1"/>
      <c r="S678" s="1"/>
      <c r="U678" s="1"/>
      <c r="V678" s="1"/>
      <c r="W678" s="1"/>
      <c r="X678" s="1"/>
      <c r="Y678" s="1"/>
      <c r="Z678" s="1"/>
      <c r="AB678" s="1"/>
      <c r="AC678" s="1"/>
      <c r="AD678" s="1"/>
      <c r="AF678" s="1"/>
      <c r="AG678" s="1"/>
      <c r="AH678" s="1"/>
      <c r="AI678" s="1"/>
    </row>
    <row r="679" spans="1:35" ht="16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N679" s="1"/>
      <c r="O679" s="1"/>
      <c r="P679" s="1"/>
      <c r="R679" s="1"/>
      <c r="S679" s="1"/>
      <c r="U679" s="1"/>
      <c r="V679" s="1"/>
      <c r="W679" s="1"/>
      <c r="X679" s="1"/>
      <c r="Y679" s="1"/>
      <c r="Z679" s="1"/>
      <c r="AB679" s="1"/>
      <c r="AC679" s="1"/>
      <c r="AD679" s="1"/>
      <c r="AF679" s="1"/>
      <c r="AG679" s="1"/>
      <c r="AH679" s="1"/>
      <c r="AI679" s="1"/>
    </row>
    <row r="680" spans="1:35" ht="16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N680" s="1"/>
      <c r="O680" s="1"/>
      <c r="P680" s="1"/>
      <c r="R680" s="1"/>
      <c r="S680" s="1"/>
      <c r="U680" s="1"/>
      <c r="V680" s="1"/>
      <c r="W680" s="1"/>
      <c r="X680" s="1"/>
      <c r="Y680" s="1"/>
      <c r="Z680" s="1"/>
      <c r="AB680" s="1"/>
      <c r="AC680" s="1"/>
      <c r="AD680" s="1"/>
      <c r="AF680" s="1"/>
      <c r="AG680" s="1"/>
      <c r="AH680" s="1"/>
      <c r="AI680" s="1"/>
    </row>
    <row r="681" spans="1:35" ht="16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N681" s="1"/>
      <c r="O681" s="1"/>
      <c r="P681" s="1"/>
      <c r="R681" s="1"/>
      <c r="S681" s="1"/>
      <c r="U681" s="1"/>
      <c r="V681" s="1"/>
      <c r="W681" s="1"/>
      <c r="X681" s="1"/>
      <c r="Y681" s="1"/>
      <c r="Z681" s="1"/>
      <c r="AB681" s="1"/>
      <c r="AC681" s="1"/>
      <c r="AD681" s="1"/>
      <c r="AF681" s="1"/>
      <c r="AG681" s="1"/>
      <c r="AH681" s="1"/>
      <c r="AI681" s="1"/>
    </row>
    <row r="682" spans="1:35" ht="16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N682" s="1"/>
      <c r="O682" s="1"/>
      <c r="P682" s="1"/>
      <c r="R682" s="1"/>
      <c r="S682" s="1"/>
      <c r="U682" s="1"/>
      <c r="V682" s="1"/>
      <c r="W682" s="1"/>
      <c r="X682" s="1"/>
      <c r="Y682" s="1"/>
      <c r="Z682" s="1"/>
      <c r="AB682" s="1"/>
      <c r="AC682" s="1"/>
      <c r="AD682" s="1"/>
      <c r="AF682" s="1"/>
      <c r="AG682" s="1"/>
      <c r="AH682" s="1"/>
      <c r="AI682" s="1"/>
    </row>
    <row r="683" spans="1:35" ht="16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N683" s="1"/>
      <c r="O683" s="1"/>
      <c r="P683" s="1"/>
      <c r="R683" s="1"/>
      <c r="S683" s="1"/>
      <c r="U683" s="1"/>
      <c r="V683" s="1"/>
      <c r="W683" s="1"/>
      <c r="X683" s="1"/>
      <c r="Y683" s="1"/>
      <c r="Z683" s="1"/>
      <c r="AB683" s="1"/>
      <c r="AC683" s="1"/>
      <c r="AD683" s="1"/>
      <c r="AF683" s="1"/>
      <c r="AG683" s="1"/>
      <c r="AH683" s="1"/>
      <c r="AI683" s="1"/>
    </row>
    <row r="684" spans="1:35" ht="16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N684" s="1"/>
      <c r="O684" s="1"/>
      <c r="P684" s="1"/>
      <c r="R684" s="1"/>
      <c r="S684" s="1"/>
      <c r="U684" s="1"/>
      <c r="V684" s="1"/>
      <c r="W684" s="1"/>
      <c r="X684" s="1"/>
      <c r="Y684" s="1"/>
      <c r="Z684" s="1"/>
      <c r="AB684" s="1"/>
      <c r="AC684" s="1"/>
      <c r="AD684" s="1"/>
      <c r="AF684" s="1"/>
      <c r="AG684" s="1"/>
      <c r="AH684" s="1"/>
      <c r="AI684" s="1"/>
    </row>
    <row r="685" spans="1:35" ht="16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N685" s="1"/>
      <c r="O685" s="1"/>
      <c r="P685" s="1"/>
      <c r="R685" s="1"/>
      <c r="S685" s="1"/>
      <c r="U685" s="1"/>
      <c r="V685" s="1"/>
      <c r="W685" s="1"/>
      <c r="X685" s="1"/>
      <c r="Y685" s="1"/>
      <c r="Z685" s="1"/>
      <c r="AB685" s="1"/>
      <c r="AC685" s="1"/>
      <c r="AD685" s="1"/>
      <c r="AF685" s="1"/>
      <c r="AG685" s="1"/>
      <c r="AH685" s="1"/>
      <c r="AI685" s="1"/>
    </row>
    <row r="686" spans="1:35" ht="16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N686" s="1"/>
      <c r="O686" s="1"/>
      <c r="P686" s="1"/>
      <c r="R686" s="1"/>
      <c r="S686" s="1"/>
      <c r="U686" s="1"/>
      <c r="V686" s="1"/>
      <c r="W686" s="1"/>
      <c r="X686" s="1"/>
      <c r="Y686" s="1"/>
      <c r="Z686" s="1"/>
      <c r="AB686" s="1"/>
      <c r="AC686" s="1"/>
      <c r="AD686" s="1"/>
      <c r="AF686" s="1"/>
      <c r="AG686" s="1"/>
      <c r="AH686" s="1"/>
      <c r="AI686" s="1"/>
    </row>
    <row r="687" spans="1:35" ht="16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N687" s="1"/>
      <c r="O687" s="1"/>
      <c r="P687" s="1"/>
      <c r="R687" s="1"/>
      <c r="S687" s="1"/>
      <c r="U687" s="1"/>
      <c r="V687" s="1"/>
      <c r="W687" s="1"/>
      <c r="X687" s="1"/>
      <c r="Y687" s="1"/>
      <c r="Z687" s="1"/>
      <c r="AB687" s="1"/>
      <c r="AC687" s="1"/>
      <c r="AD687" s="1"/>
      <c r="AF687" s="1"/>
      <c r="AG687" s="1"/>
      <c r="AH687" s="1"/>
      <c r="AI687" s="1"/>
    </row>
    <row r="688" spans="1:35" ht="16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N688" s="1"/>
      <c r="O688" s="1"/>
      <c r="P688" s="1"/>
      <c r="R688" s="1"/>
      <c r="S688" s="1"/>
      <c r="U688" s="1"/>
      <c r="V688" s="1"/>
      <c r="W688" s="1"/>
      <c r="X688" s="1"/>
      <c r="Y688" s="1"/>
      <c r="Z688" s="1"/>
      <c r="AB688" s="1"/>
      <c r="AC688" s="1"/>
      <c r="AD688" s="1"/>
      <c r="AF688" s="1"/>
      <c r="AG688" s="1"/>
      <c r="AH688" s="1"/>
      <c r="AI688" s="1"/>
    </row>
    <row r="689" spans="1:35" ht="16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N689" s="1"/>
      <c r="O689" s="1"/>
      <c r="P689" s="1"/>
      <c r="R689" s="1"/>
      <c r="S689" s="1"/>
      <c r="U689" s="1"/>
      <c r="V689" s="1"/>
      <c r="W689" s="1"/>
      <c r="X689" s="1"/>
      <c r="Y689" s="1"/>
      <c r="Z689" s="1"/>
      <c r="AB689" s="1"/>
      <c r="AC689" s="1"/>
      <c r="AD689" s="1"/>
      <c r="AF689" s="1"/>
      <c r="AG689" s="1"/>
      <c r="AH689" s="1"/>
      <c r="AI689" s="1"/>
    </row>
    <row r="690" spans="1:35" ht="16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N690" s="1"/>
      <c r="O690" s="1"/>
      <c r="P690" s="1"/>
      <c r="R690" s="1"/>
      <c r="S690" s="1"/>
      <c r="U690" s="1"/>
      <c r="V690" s="1"/>
      <c r="W690" s="1"/>
      <c r="X690" s="1"/>
      <c r="Y690" s="1"/>
      <c r="Z690" s="1"/>
      <c r="AB690" s="1"/>
      <c r="AC690" s="1"/>
      <c r="AD690" s="1"/>
      <c r="AF690" s="1"/>
      <c r="AG690" s="1"/>
      <c r="AH690" s="1"/>
      <c r="AI690" s="1"/>
    </row>
    <row r="691" spans="1:35" ht="16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N691" s="1"/>
      <c r="O691" s="1"/>
      <c r="P691" s="1"/>
      <c r="R691" s="1"/>
      <c r="S691" s="1"/>
      <c r="U691" s="1"/>
      <c r="V691" s="1"/>
      <c r="W691" s="1"/>
      <c r="X691" s="1"/>
      <c r="Y691" s="1"/>
      <c r="Z691" s="1"/>
      <c r="AB691" s="1"/>
      <c r="AC691" s="1"/>
      <c r="AD691" s="1"/>
      <c r="AF691" s="1"/>
      <c r="AG691" s="1"/>
      <c r="AH691" s="1"/>
      <c r="AI691" s="1"/>
    </row>
    <row r="692" spans="1:35" ht="16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N692" s="1"/>
      <c r="O692" s="1"/>
      <c r="P692" s="1"/>
      <c r="R692" s="1"/>
      <c r="S692" s="1"/>
      <c r="U692" s="1"/>
      <c r="V692" s="1"/>
      <c r="W692" s="1"/>
      <c r="X692" s="1"/>
      <c r="Y692" s="1"/>
      <c r="Z692" s="1"/>
      <c r="AB692" s="1"/>
      <c r="AC692" s="1"/>
      <c r="AD692" s="1"/>
      <c r="AF692" s="1"/>
      <c r="AG692" s="1"/>
      <c r="AH692" s="1"/>
      <c r="AI692" s="1"/>
    </row>
    <row r="693" spans="1:35" ht="16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N693" s="1"/>
      <c r="O693" s="1"/>
      <c r="P693" s="1"/>
      <c r="R693" s="1"/>
      <c r="S693" s="1"/>
      <c r="U693" s="1"/>
      <c r="V693" s="1"/>
      <c r="W693" s="1"/>
      <c r="X693" s="1"/>
      <c r="Y693" s="1"/>
      <c r="Z693" s="1"/>
      <c r="AB693" s="1"/>
      <c r="AC693" s="1"/>
      <c r="AD693" s="1"/>
      <c r="AF693" s="1"/>
      <c r="AG693" s="1"/>
      <c r="AH693" s="1"/>
      <c r="AI693" s="1"/>
    </row>
    <row r="694" spans="1:35" ht="16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N694" s="1"/>
      <c r="O694" s="1"/>
      <c r="P694" s="1"/>
      <c r="R694" s="1"/>
      <c r="S694" s="1"/>
      <c r="U694" s="1"/>
      <c r="V694" s="1"/>
      <c r="W694" s="1"/>
      <c r="X694" s="1"/>
      <c r="Y694" s="1"/>
      <c r="Z694" s="1"/>
      <c r="AB694" s="1"/>
      <c r="AC694" s="1"/>
      <c r="AD694" s="1"/>
      <c r="AF694" s="1"/>
      <c r="AG694" s="1"/>
      <c r="AH694" s="1"/>
      <c r="AI694" s="1"/>
    </row>
    <row r="695" spans="1:35" ht="16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N695" s="1"/>
      <c r="O695" s="1"/>
      <c r="P695" s="1"/>
      <c r="R695" s="1"/>
      <c r="S695" s="1"/>
      <c r="U695" s="1"/>
      <c r="V695" s="1"/>
      <c r="W695" s="1"/>
      <c r="X695" s="1"/>
      <c r="Y695" s="1"/>
      <c r="Z695" s="1"/>
      <c r="AB695" s="1"/>
      <c r="AC695" s="1"/>
      <c r="AD695" s="1"/>
      <c r="AF695" s="1"/>
      <c r="AG695" s="1"/>
      <c r="AH695" s="1"/>
      <c r="AI695" s="1"/>
    </row>
    <row r="696" spans="1:35" ht="16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N696" s="1"/>
      <c r="O696" s="1"/>
      <c r="P696" s="1"/>
      <c r="R696" s="1"/>
      <c r="S696" s="1"/>
      <c r="U696" s="1"/>
      <c r="V696" s="1"/>
      <c r="W696" s="1"/>
      <c r="X696" s="1"/>
      <c r="Y696" s="1"/>
      <c r="Z696" s="1"/>
      <c r="AB696" s="1"/>
      <c r="AC696" s="1"/>
      <c r="AD696" s="1"/>
      <c r="AF696" s="1"/>
      <c r="AG696" s="1"/>
      <c r="AH696" s="1"/>
      <c r="AI696" s="1"/>
    </row>
    <row r="697" spans="1:35" ht="16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N697" s="1"/>
      <c r="O697" s="1"/>
      <c r="P697" s="1"/>
      <c r="R697" s="1"/>
      <c r="S697" s="1"/>
      <c r="U697" s="1"/>
      <c r="V697" s="1"/>
      <c r="W697" s="1"/>
      <c r="X697" s="1"/>
      <c r="Y697" s="1"/>
      <c r="Z697" s="1"/>
      <c r="AB697" s="1"/>
      <c r="AC697" s="1"/>
      <c r="AD697" s="1"/>
      <c r="AF697" s="1"/>
      <c r="AG697" s="1"/>
      <c r="AH697" s="1"/>
      <c r="AI697" s="1"/>
    </row>
    <row r="698" spans="1:35" ht="16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N698" s="1"/>
      <c r="O698" s="1"/>
      <c r="P698" s="1"/>
      <c r="R698" s="1"/>
      <c r="S698" s="1"/>
      <c r="U698" s="1"/>
      <c r="V698" s="1"/>
      <c r="W698" s="1"/>
      <c r="X698" s="1"/>
      <c r="Y698" s="1"/>
      <c r="Z698" s="1"/>
      <c r="AB698" s="1"/>
      <c r="AC698" s="1"/>
      <c r="AD698" s="1"/>
      <c r="AF698" s="1"/>
      <c r="AG698" s="1"/>
      <c r="AH698" s="1"/>
      <c r="AI698" s="1"/>
    </row>
    <row r="699" spans="1:35" ht="16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N699" s="1"/>
      <c r="O699" s="1"/>
      <c r="P699" s="1"/>
      <c r="R699" s="1"/>
      <c r="S699" s="1"/>
      <c r="U699" s="1"/>
      <c r="V699" s="1"/>
      <c r="W699" s="1"/>
      <c r="X699" s="1"/>
      <c r="Y699" s="1"/>
      <c r="Z699" s="1"/>
      <c r="AB699" s="1"/>
      <c r="AC699" s="1"/>
      <c r="AD699" s="1"/>
      <c r="AF699" s="1"/>
      <c r="AG699" s="1"/>
      <c r="AH699" s="1"/>
      <c r="AI699" s="1"/>
    </row>
    <row r="700" spans="1:35" ht="16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N700" s="1"/>
      <c r="O700" s="1"/>
      <c r="P700" s="1"/>
      <c r="R700" s="1"/>
      <c r="S700" s="1"/>
      <c r="U700" s="1"/>
      <c r="V700" s="1"/>
      <c r="W700" s="1"/>
      <c r="X700" s="1"/>
      <c r="Y700" s="1"/>
      <c r="Z700" s="1"/>
      <c r="AB700" s="1"/>
      <c r="AC700" s="1"/>
      <c r="AD700" s="1"/>
      <c r="AF700" s="1"/>
      <c r="AG700" s="1"/>
      <c r="AH700" s="1"/>
      <c r="AI700" s="1"/>
    </row>
    <row r="701" spans="1:35" ht="16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N701" s="1"/>
      <c r="O701" s="1"/>
      <c r="P701" s="1"/>
      <c r="R701" s="1"/>
      <c r="S701" s="1"/>
      <c r="U701" s="1"/>
      <c r="V701" s="1"/>
      <c r="W701" s="1"/>
      <c r="X701" s="1"/>
      <c r="Y701" s="1"/>
      <c r="Z701" s="1"/>
      <c r="AB701" s="1"/>
      <c r="AC701" s="1"/>
      <c r="AD701" s="1"/>
      <c r="AF701" s="1"/>
      <c r="AG701" s="1"/>
      <c r="AH701" s="1"/>
      <c r="AI701" s="1"/>
    </row>
    <row r="702" spans="1:35" ht="16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N702" s="1"/>
      <c r="O702" s="1"/>
      <c r="P702" s="1"/>
      <c r="R702" s="1"/>
      <c r="S702" s="1"/>
      <c r="U702" s="1"/>
      <c r="V702" s="1"/>
      <c r="W702" s="1"/>
      <c r="X702" s="1"/>
      <c r="Y702" s="1"/>
      <c r="Z702" s="1"/>
      <c r="AB702" s="1"/>
      <c r="AC702" s="1"/>
      <c r="AD702" s="1"/>
      <c r="AF702" s="1"/>
      <c r="AG702" s="1"/>
      <c r="AH702" s="1"/>
      <c r="AI702" s="1"/>
    </row>
    <row r="703" spans="1:35" ht="16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N703" s="1"/>
      <c r="O703" s="1"/>
      <c r="P703" s="1"/>
      <c r="R703" s="1"/>
      <c r="S703" s="1"/>
      <c r="U703" s="1"/>
      <c r="V703" s="1"/>
      <c r="W703" s="1"/>
      <c r="X703" s="1"/>
      <c r="Y703" s="1"/>
      <c r="Z703" s="1"/>
      <c r="AB703" s="1"/>
      <c r="AC703" s="1"/>
      <c r="AD703" s="1"/>
      <c r="AF703" s="1"/>
      <c r="AG703" s="1"/>
      <c r="AH703" s="1"/>
      <c r="AI703" s="1"/>
    </row>
    <row r="704" spans="1:35" ht="16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N704" s="1"/>
      <c r="O704" s="1"/>
      <c r="P704" s="1"/>
      <c r="R704" s="1"/>
      <c r="S704" s="1"/>
      <c r="U704" s="1"/>
      <c r="V704" s="1"/>
      <c r="W704" s="1"/>
      <c r="X704" s="1"/>
      <c r="Y704" s="1"/>
      <c r="Z704" s="1"/>
      <c r="AB704" s="1"/>
      <c r="AC704" s="1"/>
      <c r="AD704" s="1"/>
      <c r="AF704" s="1"/>
      <c r="AG704" s="1"/>
      <c r="AH704" s="1"/>
      <c r="AI704" s="1"/>
    </row>
    <row r="705" spans="1:35" ht="16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N705" s="1"/>
      <c r="O705" s="1"/>
      <c r="P705" s="1"/>
      <c r="R705" s="1"/>
      <c r="S705" s="1"/>
      <c r="U705" s="1"/>
      <c r="V705" s="1"/>
      <c r="W705" s="1"/>
      <c r="X705" s="1"/>
      <c r="Y705" s="1"/>
      <c r="Z705" s="1"/>
      <c r="AB705" s="1"/>
      <c r="AC705" s="1"/>
      <c r="AD705" s="1"/>
      <c r="AF705" s="1"/>
      <c r="AG705" s="1"/>
      <c r="AH705" s="1"/>
      <c r="AI705" s="1"/>
    </row>
    <row r="706" spans="1:35" ht="16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N706" s="1"/>
      <c r="O706" s="1"/>
      <c r="P706" s="1"/>
      <c r="R706" s="1"/>
      <c r="S706" s="1"/>
      <c r="U706" s="1"/>
      <c r="V706" s="1"/>
      <c r="W706" s="1"/>
      <c r="X706" s="1"/>
      <c r="Y706" s="1"/>
      <c r="Z706" s="1"/>
      <c r="AB706" s="1"/>
      <c r="AC706" s="1"/>
      <c r="AD706" s="1"/>
      <c r="AF706" s="1"/>
      <c r="AG706" s="1"/>
      <c r="AH706" s="1"/>
      <c r="AI706" s="1"/>
    </row>
    <row r="707" spans="1:35" ht="16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N707" s="1"/>
      <c r="O707" s="1"/>
      <c r="P707" s="1"/>
      <c r="R707" s="1"/>
      <c r="S707" s="1"/>
      <c r="U707" s="1"/>
      <c r="V707" s="1"/>
      <c r="W707" s="1"/>
      <c r="X707" s="1"/>
      <c r="Y707" s="1"/>
      <c r="Z707" s="1"/>
      <c r="AB707" s="1"/>
      <c r="AC707" s="1"/>
      <c r="AD707" s="1"/>
      <c r="AF707" s="1"/>
      <c r="AG707" s="1"/>
      <c r="AH707" s="1"/>
      <c r="AI707" s="1"/>
    </row>
    <row r="708" spans="1:35" ht="16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N708" s="1"/>
      <c r="O708" s="1"/>
      <c r="P708" s="1"/>
      <c r="R708" s="1"/>
      <c r="S708" s="1"/>
      <c r="U708" s="1"/>
      <c r="V708" s="1"/>
      <c r="W708" s="1"/>
      <c r="X708" s="1"/>
      <c r="Y708" s="1"/>
      <c r="Z708" s="1"/>
      <c r="AB708" s="1"/>
      <c r="AC708" s="1"/>
      <c r="AD708" s="1"/>
      <c r="AF708" s="1"/>
      <c r="AG708" s="1"/>
      <c r="AH708" s="1"/>
      <c r="AI708" s="1"/>
    </row>
    <row r="709" spans="1:35" ht="16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N709" s="1"/>
      <c r="O709" s="1"/>
      <c r="P709" s="1"/>
      <c r="R709" s="1"/>
      <c r="S709" s="1"/>
      <c r="U709" s="1"/>
      <c r="V709" s="1"/>
      <c r="W709" s="1"/>
      <c r="X709" s="1"/>
      <c r="Y709" s="1"/>
      <c r="Z709" s="1"/>
      <c r="AB709" s="1"/>
      <c r="AC709" s="1"/>
      <c r="AD709" s="1"/>
      <c r="AF709" s="1"/>
      <c r="AG709" s="1"/>
      <c r="AH709" s="1"/>
      <c r="AI709" s="1"/>
    </row>
    <row r="710" spans="1:35" ht="16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N710" s="1"/>
      <c r="O710" s="1"/>
      <c r="P710" s="1"/>
      <c r="R710" s="1"/>
      <c r="S710" s="1"/>
      <c r="U710" s="1"/>
      <c r="V710" s="1"/>
      <c r="W710" s="1"/>
      <c r="X710" s="1"/>
      <c r="Y710" s="1"/>
      <c r="Z710" s="1"/>
      <c r="AB710" s="1"/>
      <c r="AC710" s="1"/>
      <c r="AD710" s="1"/>
      <c r="AF710" s="1"/>
      <c r="AG710" s="1"/>
      <c r="AH710" s="1"/>
      <c r="AI710" s="1"/>
    </row>
    <row r="711" spans="1:35" ht="16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N711" s="1"/>
      <c r="O711" s="1"/>
      <c r="P711" s="1"/>
      <c r="R711" s="1"/>
      <c r="S711" s="1"/>
      <c r="U711" s="1"/>
      <c r="V711" s="1"/>
      <c r="W711" s="1"/>
      <c r="X711" s="1"/>
      <c r="Y711" s="1"/>
      <c r="Z711" s="1"/>
      <c r="AB711" s="1"/>
      <c r="AC711" s="1"/>
      <c r="AD711" s="1"/>
      <c r="AF711" s="1"/>
      <c r="AG711" s="1"/>
      <c r="AH711" s="1"/>
      <c r="AI711" s="1"/>
    </row>
    <row r="712" spans="1:35" ht="16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N712" s="1"/>
      <c r="O712" s="1"/>
      <c r="P712" s="1"/>
      <c r="R712" s="1"/>
      <c r="S712" s="1"/>
      <c r="U712" s="1"/>
      <c r="V712" s="1"/>
      <c r="W712" s="1"/>
      <c r="X712" s="1"/>
      <c r="Y712" s="1"/>
      <c r="Z712" s="1"/>
      <c r="AB712" s="1"/>
      <c r="AC712" s="1"/>
      <c r="AD712" s="1"/>
      <c r="AF712" s="1"/>
      <c r="AG712" s="1"/>
      <c r="AH712" s="1"/>
      <c r="AI712" s="1"/>
    </row>
    <row r="713" spans="1:35" ht="16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N713" s="1"/>
      <c r="O713" s="1"/>
      <c r="P713" s="1"/>
      <c r="R713" s="1"/>
      <c r="S713" s="1"/>
      <c r="U713" s="1"/>
      <c r="V713" s="1"/>
      <c r="W713" s="1"/>
      <c r="X713" s="1"/>
      <c r="Y713" s="1"/>
      <c r="Z713" s="1"/>
      <c r="AB713" s="1"/>
      <c r="AC713" s="1"/>
      <c r="AD713" s="1"/>
      <c r="AF713" s="1"/>
      <c r="AG713" s="1"/>
      <c r="AH713" s="1"/>
      <c r="AI713" s="1"/>
    </row>
    <row r="714" spans="1:35" ht="16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N714" s="1"/>
      <c r="O714" s="1"/>
      <c r="P714" s="1"/>
      <c r="R714" s="1"/>
      <c r="S714" s="1"/>
      <c r="U714" s="1"/>
      <c r="V714" s="1"/>
      <c r="W714" s="1"/>
      <c r="X714" s="1"/>
      <c r="Y714" s="1"/>
      <c r="Z714" s="1"/>
      <c r="AB714" s="1"/>
      <c r="AC714" s="1"/>
      <c r="AD714" s="1"/>
      <c r="AF714" s="1"/>
      <c r="AG714" s="1"/>
      <c r="AH714" s="1"/>
      <c r="AI714" s="1"/>
    </row>
    <row r="715" spans="1:35" ht="16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N715" s="1"/>
      <c r="O715" s="1"/>
      <c r="P715" s="1"/>
      <c r="R715" s="1"/>
      <c r="S715" s="1"/>
      <c r="U715" s="1"/>
      <c r="V715" s="1"/>
      <c r="W715" s="1"/>
      <c r="X715" s="1"/>
      <c r="Y715" s="1"/>
      <c r="Z715" s="1"/>
      <c r="AB715" s="1"/>
      <c r="AC715" s="1"/>
      <c r="AD715" s="1"/>
      <c r="AF715" s="1"/>
      <c r="AG715" s="1"/>
      <c r="AH715" s="1"/>
      <c r="AI715" s="1"/>
    </row>
    <row r="716" spans="1:35" ht="16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N716" s="1"/>
      <c r="O716" s="1"/>
      <c r="P716" s="1"/>
      <c r="R716" s="1"/>
      <c r="S716" s="1"/>
      <c r="U716" s="1"/>
      <c r="V716" s="1"/>
      <c r="W716" s="1"/>
      <c r="X716" s="1"/>
      <c r="Y716" s="1"/>
      <c r="Z716" s="1"/>
      <c r="AB716" s="1"/>
      <c r="AC716" s="1"/>
      <c r="AD716" s="1"/>
      <c r="AF716" s="1"/>
      <c r="AG716" s="1"/>
      <c r="AH716" s="1"/>
      <c r="AI716" s="1"/>
    </row>
    <row r="717" spans="1:35" ht="16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N717" s="1"/>
      <c r="O717" s="1"/>
      <c r="P717" s="1"/>
      <c r="R717" s="1"/>
      <c r="S717" s="1"/>
      <c r="U717" s="1"/>
      <c r="V717" s="1"/>
      <c r="W717" s="1"/>
      <c r="X717" s="1"/>
      <c r="Y717" s="1"/>
      <c r="Z717" s="1"/>
      <c r="AB717" s="1"/>
      <c r="AC717" s="1"/>
      <c r="AD717" s="1"/>
      <c r="AF717" s="1"/>
      <c r="AG717" s="1"/>
      <c r="AH717" s="1"/>
      <c r="AI717" s="1"/>
    </row>
    <row r="718" spans="1:35" ht="16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N718" s="1"/>
      <c r="O718" s="1"/>
      <c r="P718" s="1"/>
      <c r="R718" s="1"/>
      <c r="S718" s="1"/>
      <c r="U718" s="1"/>
      <c r="V718" s="1"/>
      <c r="W718" s="1"/>
      <c r="X718" s="1"/>
      <c r="Y718" s="1"/>
      <c r="Z718" s="1"/>
      <c r="AB718" s="1"/>
      <c r="AC718" s="1"/>
      <c r="AD718" s="1"/>
      <c r="AF718" s="1"/>
      <c r="AG718" s="1"/>
      <c r="AH718" s="1"/>
      <c r="AI718" s="1"/>
    </row>
    <row r="719" spans="1:35" ht="16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N719" s="1"/>
      <c r="O719" s="1"/>
      <c r="P719" s="1"/>
      <c r="R719" s="1"/>
      <c r="S719" s="1"/>
      <c r="U719" s="1"/>
      <c r="V719" s="1"/>
      <c r="W719" s="1"/>
      <c r="X719" s="1"/>
      <c r="Y719" s="1"/>
      <c r="Z719" s="1"/>
      <c r="AB719" s="1"/>
      <c r="AC719" s="1"/>
      <c r="AD719" s="1"/>
      <c r="AF719" s="1"/>
      <c r="AG719" s="1"/>
      <c r="AH719" s="1"/>
      <c r="AI719" s="1"/>
    </row>
    <row r="720" spans="1:35" ht="16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N720" s="1"/>
      <c r="O720" s="1"/>
      <c r="P720" s="1"/>
      <c r="R720" s="1"/>
      <c r="S720" s="1"/>
      <c r="U720" s="1"/>
      <c r="V720" s="1"/>
      <c r="W720" s="1"/>
      <c r="X720" s="1"/>
      <c r="Y720" s="1"/>
      <c r="Z720" s="1"/>
      <c r="AB720" s="1"/>
      <c r="AC720" s="1"/>
      <c r="AD720" s="1"/>
      <c r="AF720" s="1"/>
      <c r="AG720" s="1"/>
      <c r="AH720" s="1"/>
      <c r="AI720" s="1"/>
    </row>
    <row r="721" spans="1:35" ht="16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N721" s="1"/>
      <c r="O721" s="1"/>
      <c r="P721" s="1"/>
      <c r="R721" s="1"/>
      <c r="S721" s="1"/>
      <c r="U721" s="1"/>
      <c r="V721" s="1"/>
      <c r="W721" s="1"/>
      <c r="X721" s="1"/>
      <c r="Y721" s="1"/>
      <c r="Z721" s="1"/>
      <c r="AB721" s="1"/>
      <c r="AC721" s="1"/>
      <c r="AD721" s="1"/>
      <c r="AF721" s="1"/>
      <c r="AG721" s="1"/>
      <c r="AH721" s="1"/>
      <c r="AI721" s="1"/>
    </row>
    <row r="722" spans="1:35" ht="16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N722" s="1"/>
      <c r="O722" s="1"/>
      <c r="P722" s="1"/>
      <c r="R722" s="1"/>
      <c r="S722" s="1"/>
      <c r="U722" s="1"/>
      <c r="V722" s="1"/>
      <c r="W722" s="1"/>
      <c r="X722" s="1"/>
      <c r="Y722" s="1"/>
      <c r="Z722" s="1"/>
      <c r="AB722" s="1"/>
      <c r="AC722" s="1"/>
      <c r="AD722" s="1"/>
      <c r="AF722" s="1"/>
      <c r="AG722" s="1"/>
      <c r="AH722" s="1"/>
      <c r="AI722" s="1"/>
    </row>
    <row r="723" spans="1:35" ht="16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N723" s="1"/>
      <c r="O723" s="1"/>
      <c r="P723" s="1"/>
      <c r="R723" s="1"/>
      <c r="S723" s="1"/>
      <c r="U723" s="1"/>
      <c r="V723" s="1"/>
      <c r="W723" s="1"/>
      <c r="X723" s="1"/>
      <c r="Y723" s="1"/>
      <c r="Z723" s="1"/>
      <c r="AB723" s="1"/>
      <c r="AC723" s="1"/>
      <c r="AD723" s="1"/>
      <c r="AF723" s="1"/>
      <c r="AG723" s="1"/>
      <c r="AH723" s="1"/>
      <c r="AI723" s="1"/>
    </row>
    <row r="724" spans="1:35" ht="16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N724" s="1"/>
      <c r="O724" s="1"/>
      <c r="P724" s="1"/>
      <c r="R724" s="1"/>
      <c r="S724" s="1"/>
      <c r="U724" s="1"/>
      <c r="V724" s="1"/>
      <c r="W724" s="1"/>
      <c r="X724" s="1"/>
      <c r="Y724" s="1"/>
      <c r="Z724" s="1"/>
      <c r="AB724" s="1"/>
      <c r="AC724" s="1"/>
      <c r="AD724" s="1"/>
      <c r="AF724" s="1"/>
      <c r="AG724" s="1"/>
      <c r="AH724" s="1"/>
      <c r="AI724" s="1"/>
    </row>
    <row r="725" spans="1:35" ht="16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N725" s="1"/>
      <c r="O725" s="1"/>
      <c r="P725" s="1"/>
      <c r="R725" s="1"/>
      <c r="S725" s="1"/>
      <c r="U725" s="1"/>
      <c r="V725" s="1"/>
      <c r="W725" s="1"/>
      <c r="X725" s="1"/>
      <c r="Y725" s="1"/>
      <c r="Z725" s="1"/>
      <c r="AB725" s="1"/>
      <c r="AC725" s="1"/>
      <c r="AD725" s="1"/>
      <c r="AF725" s="1"/>
      <c r="AG725" s="1"/>
      <c r="AH725" s="1"/>
      <c r="AI725" s="1"/>
    </row>
    <row r="726" spans="1:35" ht="16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N726" s="1"/>
      <c r="O726" s="1"/>
      <c r="P726" s="1"/>
      <c r="R726" s="1"/>
      <c r="S726" s="1"/>
      <c r="U726" s="1"/>
      <c r="V726" s="1"/>
      <c r="W726" s="1"/>
      <c r="X726" s="1"/>
      <c r="Y726" s="1"/>
      <c r="Z726" s="1"/>
      <c r="AB726" s="1"/>
      <c r="AC726" s="1"/>
      <c r="AD726" s="1"/>
      <c r="AF726" s="1"/>
      <c r="AG726" s="1"/>
      <c r="AH726" s="1"/>
      <c r="AI726" s="1"/>
    </row>
    <row r="727" spans="1:35" ht="16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N727" s="1"/>
      <c r="O727" s="1"/>
      <c r="P727" s="1"/>
      <c r="R727" s="1"/>
      <c r="S727" s="1"/>
      <c r="U727" s="1"/>
      <c r="V727" s="1"/>
      <c r="W727" s="1"/>
      <c r="X727" s="1"/>
      <c r="Y727" s="1"/>
      <c r="Z727" s="1"/>
      <c r="AB727" s="1"/>
      <c r="AC727" s="1"/>
      <c r="AD727" s="1"/>
      <c r="AF727" s="1"/>
      <c r="AG727" s="1"/>
      <c r="AH727" s="1"/>
      <c r="AI727" s="1"/>
    </row>
    <row r="728" spans="1:35" ht="16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N728" s="1"/>
      <c r="O728" s="1"/>
      <c r="P728" s="1"/>
      <c r="R728" s="1"/>
      <c r="S728" s="1"/>
      <c r="U728" s="1"/>
      <c r="V728" s="1"/>
      <c r="W728" s="1"/>
      <c r="X728" s="1"/>
      <c r="Y728" s="1"/>
      <c r="Z728" s="1"/>
      <c r="AB728" s="1"/>
      <c r="AC728" s="1"/>
      <c r="AD728" s="1"/>
      <c r="AF728" s="1"/>
      <c r="AG728" s="1"/>
      <c r="AH728" s="1"/>
      <c r="AI728" s="1"/>
    </row>
    <row r="729" spans="1:35" ht="16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N729" s="1"/>
      <c r="O729" s="1"/>
      <c r="P729" s="1"/>
      <c r="R729" s="1"/>
      <c r="S729" s="1"/>
      <c r="U729" s="1"/>
      <c r="V729" s="1"/>
      <c r="W729" s="1"/>
      <c r="X729" s="1"/>
      <c r="Y729" s="1"/>
      <c r="Z729" s="1"/>
      <c r="AB729" s="1"/>
      <c r="AC729" s="1"/>
      <c r="AD729" s="1"/>
      <c r="AF729" s="1"/>
      <c r="AG729" s="1"/>
      <c r="AH729" s="1"/>
      <c r="AI729" s="1"/>
    </row>
    <row r="730" spans="1:35" ht="16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N730" s="1"/>
      <c r="O730" s="1"/>
      <c r="P730" s="1"/>
      <c r="R730" s="1"/>
      <c r="S730" s="1"/>
      <c r="U730" s="1"/>
      <c r="V730" s="1"/>
      <c r="W730" s="1"/>
      <c r="X730" s="1"/>
      <c r="Y730" s="1"/>
      <c r="Z730" s="1"/>
      <c r="AB730" s="1"/>
      <c r="AC730" s="1"/>
      <c r="AD730" s="1"/>
      <c r="AF730" s="1"/>
      <c r="AG730" s="1"/>
      <c r="AH730" s="1"/>
      <c r="AI730" s="1"/>
    </row>
    <row r="731" spans="1:35" ht="16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N731" s="1"/>
      <c r="O731" s="1"/>
      <c r="P731" s="1"/>
      <c r="R731" s="1"/>
      <c r="S731" s="1"/>
      <c r="U731" s="1"/>
      <c r="V731" s="1"/>
      <c r="W731" s="1"/>
      <c r="X731" s="1"/>
      <c r="Y731" s="1"/>
      <c r="Z731" s="1"/>
      <c r="AB731" s="1"/>
      <c r="AC731" s="1"/>
      <c r="AD731" s="1"/>
      <c r="AF731" s="1"/>
      <c r="AG731" s="1"/>
      <c r="AH731" s="1"/>
      <c r="AI731" s="1"/>
    </row>
    <row r="732" spans="1:35" ht="16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N732" s="1"/>
      <c r="O732" s="1"/>
      <c r="P732" s="1"/>
      <c r="R732" s="1"/>
      <c r="S732" s="1"/>
      <c r="U732" s="1"/>
      <c r="V732" s="1"/>
      <c r="W732" s="1"/>
      <c r="X732" s="1"/>
      <c r="Y732" s="1"/>
      <c r="Z732" s="1"/>
      <c r="AB732" s="1"/>
      <c r="AC732" s="1"/>
      <c r="AD732" s="1"/>
      <c r="AF732" s="1"/>
      <c r="AG732" s="1"/>
      <c r="AH732" s="1"/>
      <c r="AI732" s="1"/>
    </row>
    <row r="733" spans="1:35" ht="16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N733" s="1"/>
      <c r="O733" s="1"/>
      <c r="P733" s="1"/>
      <c r="R733" s="1"/>
      <c r="S733" s="1"/>
      <c r="U733" s="1"/>
      <c r="V733" s="1"/>
      <c r="W733" s="1"/>
      <c r="X733" s="1"/>
      <c r="Y733" s="1"/>
      <c r="Z733" s="1"/>
      <c r="AB733" s="1"/>
      <c r="AC733" s="1"/>
      <c r="AD733" s="1"/>
      <c r="AF733" s="1"/>
      <c r="AG733" s="1"/>
      <c r="AH733" s="1"/>
      <c r="AI733" s="1"/>
    </row>
    <row r="734" spans="1:35" ht="16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N734" s="1"/>
      <c r="O734" s="1"/>
      <c r="P734" s="1"/>
      <c r="R734" s="1"/>
      <c r="S734" s="1"/>
      <c r="U734" s="1"/>
      <c r="V734" s="1"/>
      <c r="W734" s="1"/>
      <c r="X734" s="1"/>
      <c r="Y734" s="1"/>
      <c r="Z734" s="1"/>
      <c r="AB734" s="1"/>
      <c r="AC734" s="1"/>
      <c r="AD734" s="1"/>
      <c r="AF734" s="1"/>
      <c r="AG734" s="1"/>
      <c r="AH734" s="1"/>
      <c r="AI734" s="1"/>
    </row>
    <row r="735" spans="1:35" ht="16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N735" s="1"/>
      <c r="O735" s="1"/>
      <c r="P735" s="1"/>
      <c r="R735" s="1"/>
      <c r="S735" s="1"/>
      <c r="U735" s="1"/>
      <c r="V735" s="1"/>
      <c r="W735" s="1"/>
      <c r="X735" s="1"/>
      <c r="Y735" s="1"/>
      <c r="Z735" s="1"/>
      <c r="AB735" s="1"/>
      <c r="AC735" s="1"/>
      <c r="AD735" s="1"/>
      <c r="AF735" s="1"/>
      <c r="AG735" s="1"/>
      <c r="AH735" s="1"/>
      <c r="AI735" s="1"/>
    </row>
    <row r="736" spans="1:35" ht="16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N736" s="1"/>
      <c r="O736" s="1"/>
      <c r="P736" s="1"/>
      <c r="R736" s="1"/>
      <c r="S736" s="1"/>
      <c r="U736" s="1"/>
      <c r="V736" s="1"/>
      <c r="W736" s="1"/>
      <c r="X736" s="1"/>
      <c r="Y736" s="1"/>
      <c r="Z736" s="1"/>
      <c r="AB736" s="1"/>
      <c r="AC736" s="1"/>
      <c r="AD736" s="1"/>
      <c r="AF736" s="1"/>
      <c r="AG736" s="1"/>
      <c r="AH736" s="1"/>
      <c r="AI736" s="1"/>
    </row>
    <row r="737" spans="1:35" ht="16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N737" s="1"/>
      <c r="O737" s="1"/>
      <c r="P737" s="1"/>
      <c r="R737" s="1"/>
      <c r="S737" s="1"/>
      <c r="U737" s="1"/>
      <c r="V737" s="1"/>
      <c r="W737" s="1"/>
      <c r="X737" s="1"/>
      <c r="Y737" s="1"/>
      <c r="Z737" s="1"/>
      <c r="AB737" s="1"/>
      <c r="AC737" s="1"/>
      <c r="AD737" s="1"/>
      <c r="AF737" s="1"/>
      <c r="AG737" s="1"/>
      <c r="AH737" s="1"/>
      <c r="AI737" s="1"/>
    </row>
    <row r="738" spans="1:35" ht="16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N738" s="1"/>
      <c r="O738" s="1"/>
      <c r="P738" s="1"/>
      <c r="R738" s="1"/>
      <c r="S738" s="1"/>
      <c r="U738" s="1"/>
      <c r="V738" s="1"/>
      <c r="W738" s="1"/>
      <c r="X738" s="1"/>
      <c r="Y738" s="1"/>
      <c r="Z738" s="1"/>
      <c r="AB738" s="1"/>
      <c r="AC738" s="1"/>
      <c r="AD738" s="1"/>
      <c r="AF738" s="1"/>
      <c r="AG738" s="1"/>
      <c r="AH738" s="1"/>
      <c r="AI738" s="1"/>
    </row>
    <row r="739" spans="1:35" ht="16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N739" s="1"/>
      <c r="O739" s="1"/>
      <c r="P739" s="1"/>
      <c r="R739" s="1"/>
      <c r="S739" s="1"/>
      <c r="U739" s="1"/>
      <c r="V739" s="1"/>
      <c r="W739" s="1"/>
      <c r="X739" s="1"/>
      <c r="Y739" s="1"/>
      <c r="Z739" s="1"/>
      <c r="AB739" s="1"/>
      <c r="AC739" s="1"/>
      <c r="AD739" s="1"/>
      <c r="AF739" s="1"/>
      <c r="AG739" s="1"/>
      <c r="AH739" s="1"/>
      <c r="AI739" s="1"/>
    </row>
    <row r="740" spans="1:35" ht="16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N740" s="1"/>
      <c r="O740" s="1"/>
      <c r="P740" s="1"/>
      <c r="R740" s="1"/>
      <c r="S740" s="1"/>
      <c r="U740" s="1"/>
      <c r="V740" s="1"/>
      <c r="W740" s="1"/>
      <c r="X740" s="1"/>
      <c r="Y740" s="1"/>
      <c r="Z740" s="1"/>
      <c r="AB740" s="1"/>
      <c r="AC740" s="1"/>
      <c r="AD740" s="1"/>
      <c r="AF740" s="1"/>
      <c r="AG740" s="1"/>
      <c r="AH740" s="1"/>
      <c r="AI740" s="1"/>
    </row>
    <row r="741" spans="1:35" ht="16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N741" s="1"/>
      <c r="O741" s="1"/>
      <c r="P741" s="1"/>
      <c r="R741" s="1"/>
      <c r="S741" s="1"/>
      <c r="U741" s="1"/>
      <c r="V741" s="1"/>
      <c r="W741" s="1"/>
      <c r="X741" s="1"/>
      <c r="Y741" s="1"/>
      <c r="Z741" s="1"/>
      <c r="AB741" s="1"/>
      <c r="AC741" s="1"/>
      <c r="AD741" s="1"/>
      <c r="AF741" s="1"/>
      <c r="AG741" s="1"/>
      <c r="AH741" s="1"/>
      <c r="AI741" s="1"/>
    </row>
    <row r="742" spans="1:35" ht="16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N742" s="1"/>
      <c r="O742" s="1"/>
      <c r="P742" s="1"/>
      <c r="R742" s="1"/>
      <c r="S742" s="1"/>
      <c r="U742" s="1"/>
      <c r="V742" s="1"/>
      <c r="W742" s="1"/>
      <c r="X742" s="1"/>
      <c r="Y742" s="1"/>
      <c r="Z742" s="1"/>
      <c r="AB742" s="1"/>
      <c r="AC742" s="1"/>
      <c r="AD742" s="1"/>
      <c r="AF742" s="1"/>
      <c r="AG742" s="1"/>
      <c r="AH742" s="1"/>
      <c r="AI742" s="1"/>
    </row>
    <row r="743" spans="1:35" ht="16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N743" s="1"/>
      <c r="O743" s="1"/>
      <c r="P743" s="1"/>
      <c r="R743" s="1"/>
      <c r="S743" s="1"/>
      <c r="U743" s="1"/>
      <c r="V743" s="1"/>
      <c r="W743" s="1"/>
      <c r="X743" s="1"/>
      <c r="Y743" s="1"/>
      <c r="Z743" s="1"/>
      <c r="AB743" s="1"/>
      <c r="AC743" s="1"/>
      <c r="AD743" s="1"/>
      <c r="AF743" s="1"/>
      <c r="AG743" s="1"/>
      <c r="AH743" s="1"/>
      <c r="AI743" s="1"/>
    </row>
    <row r="744" spans="1:35" ht="16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N744" s="1"/>
      <c r="O744" s="1"/>
      <c r="P744" s="1"/>
      <c r="R744" s="1"/>
      <c r="S744" s="1"/>
      <c r="U744" s="1"/>
      <c r="V744" s="1"/>
      <c r="W744" s="1"/>
      <c r="X744" s="1"/>
      <c r="Y744" s="1"/>
      <c r="Z744" s="1"/>
      <c r="AB744" s="1"/>
      <c r="AC744" s="1"/>
      <c r="AD744" s="1"/>
      <c r="AF744" s="1"/>
      <c r="AG744" s="1"/>
      <c r="AH744" s="1"/>
      <c r="AI744" s="1"/>
    </row>
    <row r="745" spans="1:35" ht="16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N745" s="1"/>
      <c r="O745" s="1"/>
      <c r="P745" s="1"/>
      <c r="R745" s="1"/>
      <c r="S745" s="1"/>
      <c r="U745" s="1"/>
      <c r="V745" s="1"/>
      <c r="W745" s="1"/>
      <c r="X745" s="1"/>
      <c r="Y745" s="1"/>
      <c r="Z745" s="1"/>
      <c r="AB745" s="1"/>
      <c r="AC745" s="1"/>
      <c r="AD745" s="1"/>
      <c r="AF745" s="1"/>
      <c r="AG745" s="1"/>
      <c r="AH745" s="1"/>
      <c r="AI745" s="1"/>
    </row>
    <row r="746" spans="1:35" ht="16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N746" s="1"/>
      <c r="O746" s="1"/>
      <c r="P746" s="1"/>
      <c r="R746" s="1"/>
      <c r="S746" s="1"/>
      <c r="U746" s="1"/>
      <c r="V746" s="1"/>
      <c r="W746" s="1"/>
      <c r="X746" s="1"/>
      <c r="Y746" s="1"/>
      <c r="Z746" s="1"/>
      <c r="AB746" s="1"/>
      <c r="AC746" s="1"/>
      <c r="AD746" s="1"/>
      <c r="AF746" s="1"/>
      <c r="AG746" s="1"/>
      <c r="AH746" s="1"/>
      <c r="AI746" s="1"/>
    </row>
    <row r="747" spans="1:35" ht="16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N747" s="1"/>
      <c r="O747" s="1"/>
      <c r="P747" s="1"/>
      <c r="R747" s="1"/>
      <c r="S747" s="1"/>
      <c r="U747" s="1"/>
      <c r="V747" s="1"/>
      <c r="W747" s="1"/>
      <c r="X747" s="1"/>
      <c r="Y747" s="1"/>
      <c r="Z747" s="1"/>
      <c r="AB747" s="1"/>
      <c r="AC747" s="1"/>
      <c r="AD747" s="1"/>
      <c r="AF747" s="1"/>
      <c r="AG747" s="1"/>
      <c r="AH747" s="1"/>
      <c r="AI747" s="1"/>
    </row>
    <row r="748" spans="1:35" ht="16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N748" s="1"/>
      <c r="O748" s="1"/>
      <c r="P748" s="1"/>
      <c r="R748" s="1"/>
      <c r="S748" s="1"/>
      <c r="U748" s="1"/>
      <c r="V748" s="1"/>
      <c r="W748" s="1"/>
      <c r="X748" s="1"/>
      <c r="Y748" s="1"/>
      <c r="Z748" s="1"/>
      <c r="AB748" s="1"/>
      <c r="AC748" s="1"/>
      <c r="AD748" s="1"/>
      <c r="AF748" s="1"/>
      <c r="AG748" s="1"/>
      <c r="AH748" s="1"/>
      <c r="AI748" s="1"/>
    </row>
    <row r="749" spans="1:35" ht="16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N749" s="1"/>
      <c r="O749" s="1"/>
      <c r="P749" s="1"/>
      <c r="R749" s="1"/>
      <c r="S749" s="1"/>
      <c r="U749" s="1"/>
      <c r="V749" s="1"/>
      <c r="W749" s="1"/>
      <c r="X749" s="1"/>
      <c r="Y749" s="1"/>
      <c r="Z749" s="1"/>
      <c r="AB749" s="1"/>
      <c r="AC749" s="1"/>
      <c r="AD749" s="1"/>
      <c r="AF749" s="1"/>
      <c r="AG749" s="1"/>
      <c r="AH749" s="1"/>
      <c r="AI749" s="1"/>
    </row>
    <row r="750" spans="1:35" ht="16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N750" s="1"/>
      <c r="O750" s="1"/>
      <c r="P750" s="1"/>
      <c r="R750" s="1"/>
      <c r="S750" s="1"/>
      <c r="U750" s="1"/>
      <c r="V750" s="1"/>
      <c r="W750" s="1"/>
      <c r="X750" s="1"/>
      <c r="Y750" s="1"/>
      <c r="Z750" s="1"/>
      <c r="AB750" s="1"/>
      <c r="AC750" s="1"/>
      <c r="AD750" s="1"/>
      <c r="AF750" s="1"/>
      <c r="AG750" s="1"/>
      <c r="AH750" s="1"/>
      <c r="AI750" s="1"/>
    </row>
    <row r="751" spans="1:35" ht="16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N751" s="1"/>
      <c r="O751" s="1"/>
      <c r="P751" s="1"/>
      <c r="R751" s="1"/>
      <c r="S751" s="1"/>
      <c r="U751" s="1"/>
      <c r="V751" s="1"/>
      <c r="W751" s="1"/>
      <c r="X751" s="1"/>
      <c r="Y751" s="1"/>
      <c r="Z751" s="1"/>
      <c r="AB751" s="1"/>
      <c r="AC751" s="1"/>
      <c r="AD751" s="1"/>
      <c r="AF751" s="1"/>
      <c r="AG751" s="1"/>
      <c r="AH751" s="1"/>
      <c r="AI751" s="1"/>
    </row>
    <row r="752" spans="1:35" ht="16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N752" s="1"/>
      <c r="O752" s="1"/>
      <c r="P752" s="1"/>
      <c r="R752" s="1"/>
      <c r="S752" s="1"/>
      <c r="U752" s="1"/>
      <c r="V752" s="1"/>
      <c r="W752" s="1"/>
      <c r="X752" s="1"/>
      <c r="Y752" s="1"/>
      <c r="Z752" s="1"/>
      <c r="AB752" s="1"/>
      <c r="AC752" s="1"/>
      <c r="AD752" s="1"/>
      <c r="AF752" s="1"/>
      <c r="AG752" s="1"/>
      <c r="AH752" s="1"/>
      <c r="AI752" s="1"/>
    </row>
    <row r="753" spans="1:35" ht="16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N753" s="1"/>
      <c r="O753" s="1"/>
      <c r="P753" s="1"/>
      <c r="R753" s="1"/>
      <c r="S753" s="1"/>
      <c r="U753" s="1"/>
      <c r="V753" s="1"/>
      <c r="W753" s="1"/>
      <c r="X753" s="1"/>
      <c r="Y753" s="1"/>
      <c r="Z753" s="1"/>
      <c r="AB753" s="1"/>
      <c r="AC753" s="1"/>
      <c r="AD753" s="1"/>
      <c r="AF753" s="1"/>
      <c r="AG753" s="1"/>
      <c r="AH753" s="1"/>
      <c r="AI753" s="1"/>
    </row>
    <row r="754" spans="1:35" ht="16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N754" s="1"/>
      <c r="O754" s="1"/>
      <c r="P754" s="1"/>
      <c r="R754" s="1"/>
      <c r="S754" s="1"/>
      <c r="U754" s="1"/>
      <c r="V754" s="1"/>
      <c r="W754" s="1"/>
      <c r="X754" s="1"/>
      <c r="Y754" s="1"/>
      <c r="Z754" s="1"/>
      <c r="AB754" s="1"/>
      <c r="AC754" s="1"/>
      <c r="AD754" s="1"/>
      <c r="AF754" s="1"/>
      <c r="AG754" s="1"/>
      <c r="AH754" s="1"/>
      <c r="AI754" s="1"/>
    </row>
    <row r="755" spans="1:35" ht="16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N755" s="1"/>
      <c r="O755" s="1"/>
      <c r="P755" s="1"/>
      <c r="R755" s="1"/>
      <c r="S755" s="1"/>
      <c r="U755" s="1"/>
      <c r="V755" s="1"/>
      <c r="W755" s="1"/>
      <c r="X755" s="1"/>
      <c r="Y755" s="1"/>
      <c r="Z755" s="1"/>
      <c r="AB755" s="1"/>
      <c r="AC755" s="1"/>
      <c r="AD755" s="1"/>
      <c r="AF755" s="1"/>
      <c r="AG755" s="1"/>
      <c r="AH755" s="1"/>
      <c r="AI755" s="1"/>
    </row>
    <row r="756" spans="1:35" ht="16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N756" s="1"/>
      <c r="O756" s="1"/>
      <c r="P756" s="1"/>
      <c r="R756" s="1"/>
      <c r="S756" s="1"/>
      <c r="U756" s="1"/>
      <c r="V756" s="1"/>
      <c r="W756" s="1"/>
      <c r="X756" s="1"/>
      <c r="Y756" s="1"/>
      <c r="Z756" s="1"/>
      <c r="AB756" s="1"/>
      <c r="AC756" s="1"/>
      <c r="AD756" s="1"/>
      <c r="AF756" s="1"/>
      <c r="AG756" s="1"/>
      <c r="AH756" s="1"/>
      <c r="AI756" s="1"/>
    </row>
    <row r="757" spans="1:35" ht="16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N757" s="1"/>
      <c r="O757" s="1"/>
      <c r="P757" s="1"/>
      <c r="R757" s="1"/>
      <c r="S757" s="1"/>
      <c r="U757" s="1"/>
      <c r="V757" s="1"/>
      <c r="W757" s="1"/>
      <c r="X757" s="1"/>
      <c r="Y757" s="1"/>
      <c r="Z757" s="1"/>
      <c r="AB757" s="1"/>
      <c r="AC757" s="1"/>
      <c r="AD757" s="1"/>
      <c r="AF757" s="1"/>
      <c r="AG757" s="1"/>
      <c r="AH757" s="1"/>
      <c r="AI757" s="1"/>
    </row>
    <row r="758" spans="1:35" ht="16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N758" s="1"/>
      <c r="O758" s="1"/>
      <c r="P758" s="1"/>
      <c r="R758" s="1"/>
      <c r="S758" s="1"/>
      <c r="U758" s="1"/>
      <c r="V758" s="1"/>
      <c r="W758" s="1"/>
      <c r="X758" s="1"/>
      <c r="Y758" s="1"/>
      <c r="Z758" s="1"/>
      <c r="AB758" s="1"/>
      <c r="AC758" s="1"/>
      <c r="AD758" s="1"/>
      <c r="AF758" s="1"/>
      <c r="AG758" s="1"/>
      <c r="AH758" s="1"/>
      <c r="AI758" s="1"/>
    </row>
    <row r="759" spans="1:35" ht="16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N759" s="1"/>
      <c r="O759" s="1"/>
      <c r="P759" s="1"/>
      <c r="R759" s="1"/>
      <c r="S759" s="1"/>
      <c r="U759" s="1"/>
      <c r="V759" s="1"/>
      <c r="W759" s="1"/>
      <c r="X759" s="1"/>
      <c r="Y759" s="1"/>
      <c r="Z759" s="1"/>
      <c r="AB759" s="1"/>
      <c r="AC759" s="1"/>
      <c r="AD759" s="1"/>
      <c r="AF759" s="1"/>
      <c r="AG759" s="1"/>
      <c r="AH759" s="1"/>
      <c r="AI759" s="1"/>
    </row>
    <row r="760" spans="1:35" ht="16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N760" s="1"/>
      <c r="O760" s="1"/>
      <c r="P760" s="1"/>
      <c r="R760" s="1"/>
      <c r="S760" s="1"/>
      <c r="U760" s="1"/>
      <c r="V760" s="1"/>
      <c r="W760" s="1"/>
      <c r="X760" s="1"/>
      <c r="Y760" s="1"/>
      <c r="Z760" s="1"/>
      <c r="AB760" s="1"/>
      <c r="AC760" s="1"/>
      <c r="AD760" s="1"/>
      <c r="AF760" s="1"/>
      <c r="AG760" s="1"/>
      <c r="AH760" s="1"/>
      <c r="AI760" s="1"/>
    </row>
    <row r="761" spans="1:35" ht="16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N761" s="1"/>
      <c r="O761" s="1"/>
      <c r="P761" s="1"/>
      <c r="R761" s="1"/>
      <c r="S761" s="1"/>
      <c r="U761" s="1"/>
      <c r="V761" s="1"/>
      <c r="W761" s="1"/>
      <c r="X761" s="1"/>
      <c r="Y761" s="1"/>
      <c r="Z761" s="1"/>
      <c r="AB761" s="1"/>
      <c r="AC761" s="1"/>
      <c r="AD761" s="1"/>
      <c r="AF761" s="1"/>
      <c r="AG761" s="1"/>
      <c r="AH761" s="1"/>
      <c r="AI761" s="1"/>
    </row>
    <row r="762" spans="1:35" ht="16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N762" s="1"/>
      <c r="O762" s="1"/>
      <c r="P762" s="1"/>
      <c r="R762" s="1"/>
      <c r="S762" s="1"/>
      <c r="U762" s="1"/>
      <c r="V762" s="1"/>
      <c r="W762" s="1"/>
      <c r="X762" s="1"/>
      <c r="Y762" s="1"/>
      <c r="Z762" s="1"/>
      <c r="AB762" s="1"/>
      <c r="AC762" s="1"/>
      <c r="AD762" s="1"/>
      <c r="AF762" s="1"/>
      <c r="AG762" s="1"/>
      <c r="AH762" s="1"/>
      <c r="AI762" s="1"/>
    </row>
    <row r="763" spans="1:35" ht="16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N763" s="1"/>
      <c r="O763" s="1"/>
      <c r="P763" s="1"/>
      <c r="R763" s="1"/>
      <c r="S763" s="1"/>
      <c r="U763" s="1"/>
      <c r="V763" s="1"/>
      <c r="W763" s="1"/>
      <c r="X763" s="1"/>
      <c r="Y763" s="1"/>
      <c r="Z763" s="1"/>
      <c r="AB763" s="1"/>
      <c r="AC763" s="1"/>
      <c r="AD763" s="1"/>
      <c r="AF763" s="1"/>
      <c r="AG763" s="1"/>
      <c r="AH763" s="1"/>
      <c r="AI763" s="1"/>
    </row>
    <row r="764" spans="1:35" ht="16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N764" s="1"/>
      <c r="O764" s="1"/>
      <c r="P764" s="1"/>
      <c r="R764" s="1"/>
      <c r="S764" s="1"/>
      <c r="U764" s="1"/>
      <c r="V764" s="1"/>
      <c r="W764" s="1"/>
      <c r="X764" s="1"/>
      <c r="Y764" s="1"/>
      <c r="Z764" s="1"/>
      <c r="AB764" s="1"/>
      <c r="AC764" s="1"/>
      <c r="AD764" s="1"/>
      <c r="AF764" s="1"/>
      <c r="AG764" s="1"/>
      <c r="AH764" s="1"/>
      <c r="AI764" s="1"/>
    </row>
    <row r="765" spans="1:35" ht="16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N765" s="1"/>
      <c r="O765" s="1"/>
      <c r="P765" s="1"/>
      <c r="R765" s="1"/>
      <c r="S765" s="1"/>
      <c r="U765" s="1"/>
      <c r="V765" s="1"/>
      <c r="W765" s="1"/>
      <c r="X765" s="1"/>
      <c r="Y765" s="1"/>
      <c r="Z765" s="1"/>
      <c r="AB765" s="1"/>
      <c r="AC765" s="1"/>
      <c r="AD765" s="1"/>
      <c r="AF765" s="1"/>
      <c r="AG765" s="1"/>
      <c r="AH765" s="1"/>
      <c r="AI765" s="1"/>
    </row>
    <row r="766" spans="1:35" ht="16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N766" s="1"/>
      <c r="O766" s="1"/>
      <c r="P766" s="1"/>
      <c r="R766" s="1"/>
      <c r="S766" s="1"/>
      <c r="U766" s="1"/>
      <c r="V766" s="1"/>
      <c r="W766" s="1"/>
      <c r="X766" s="1"/>
      <c r="Y766" s="1"/>
      <c r="Z766" s="1"/>
      <c r="AB766" s="1"/>
      <c r="AC766" s="1"/>
      <c r="AD766" s="1"/>
      <c r="AF766" s="1"/>
      <c r="AG766" s="1"/>
      <c r="AH766" s="1"/>
      <c r="AI766" s="1"/>
    </row>
    <row r="767" spans="1:35" ht="16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N767" s="1"/>
      <c r="O767" s="1"/>
      <c r="P767" s="1"/>
      <c r="R767" s="1"/>
      <c r="S767" s="1"/>
      <c r="U767" s="1"/>
      <c r="V767" s="1"/>
      <c r="W767" s="1"/>
      <c r="X767" s="1"/>
      <c r="Y767" s="1"/>
      <c r="Z767" s="1"/>
      <c r="AB767" s="1"/>
      <c r="AC767" s="1"/>
      <c r="AD767" s="1"/>
      <c r="AF767" s="1"/>
      <c r="AG767" s="1"/>
      <c r="AH767" s="1"/>
      <c r="AI767" s="1"/>
    </row>
    <row r="768" spans="1:35" ht="16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N768" s="1"/>
      <c r="O768" s="1"/>
      <c r="P768" s="1"/>
      <c r="R768" s="1"/>
      <c r="S768" s="1"/>
      <c r="U768" s="1"/>
      <c r="V768" s="1"/>
      <c r="W768" s="1"/>
      <c r="X768" s="1"/>
      <c r="Y768" s="1"/>
      <c r="Z768" s="1"/>
      <c r="AB768" s="1"/>
      <c r="AC768" s="1"/>
      <c r="AD768" s="1"/>
      <c r="AF768" s="1"/>
      <c r="AG768" s="1"/>
      <c r="AH768" s="1"/>
      <c r="AI768" s="1"/>
    </row>
    <row r="769" spans="1:35" ht="16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N769" s="1"/>
      <c r="O769" s="1"/>
      <c r="P769" s="1"/>
      <c r="R769" s="1"/>
      <c r="S769" s="1"/>
      <c r="U769" s="1"/>
      <c r="V769" s="1"/>
      <c r="W769" s="1"/>
      <c r="X769" s="1"/>
      <c r="Y769" s="1"/>
      <c r="Z769" s="1"/>
      <c r="AB769" s="1"/>
      <c r="AC769" s="1"/>
      <c r="AD769" s="1"/>
      <c r="AF769" s="1"/>
      <c r="AG769" s="1"/>
      <c r="AH769" s="1"/>
      <c r="AI769" s="1"/>
    </row>
    <row r="770" spans="1:35" ht="16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N770" s="1"/>
      <c r="O770" s="1"/>
      <c r="P770" s="1"/>
      <c r="R770" s="1"/>
      <c r="S770" s="1"/>
      <c r="U770" s="1"/>
      <c r="V770" s="1"/>
      <c r="W770" s="1"/>
      <c r="X770" s="1"/>
      <c r="Y770" s="1"/>
      <c r="Z770" s="1"/>
      <c r="AB770" s="1"/>
      <c r="AC770" s="1"/>
      <c r="AD770" s="1"/>
      <c r="AF770" s="1"/>
      <c r="AG770" s="1"/>
      <c r="AH770" s="1"/>
      <c r="AI770" s="1"/>
    </row>
    <row r="771" spans="1:35" ht="16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N771" s="1"/>
      <c r="O771" s="1"/>
      <c r="P771" s="1"/>
      <c r="R771" s="1"/>
      <c r="S771" s="1"/>
      <c r="U771" s="1"/>
      <c r="V771" s="1"/>
      <c r="W771" s="1"/>
      <c r="X771" s="1"/>
      <c r="Y771" s="1"/>
      <c r="Z771" s="1"/>
      <c r="AB771" s="1"/>
      <c r="AC771" s="1"/>
      <c r="AD771" s="1"/>
      <c r="AF771" s="1"/>
      <c r="AG771" s="1"/>
      <c r="AH771" s="1"/>
      <c r="AI771" s="1"/>
    </row>
    <row r="772" spans="1:35" ht="16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N772" s="1"/>
      <c r="O772" s="1"/>
      <c r="P772" s="1"/>
      <c r="R772" s="1"/>
      <c r="S772" s="1"/>
      <c r="U772" s="1"/>
      <c r="V772" s="1"/>
      <c r="W772" s="1"/>
      <c r="X772" s="1"/>
      <c r="Y772" s="1"/>
      <c r="Z772" s="1"/>
      <c r="AB772" s="1"/>
      <c r="AC772" s="1"/>
      <c r="AD772" s="1"/>
      <c r="AF772" s="1"/>
      <c r="AG772" s="1"/>
      <c r="AH772" s="1"/>
      <c r="AI772" s="1"/>
    </row>
    <row r="773" spans="1:35" ht="16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N773" s="1"/>
      <c r="O773" s="1"/>
      <c r="P773" s="1"/>
      <c r="R773" s="1"/>
      <c r="S773" s="1"/>
      <c r="U773" s="1"/>
      <c r="V773" s="1"/>
      <c r="W773" s="1"/>
      <c r="X773" s="1"/>
      <c r="Y773" s="1"/>
      <c r="Z773" s="1"/>
      <c r="AB773" s="1"/>
      <c r="AC773" s="1"/>
      <c r="AD773" s="1"/>
      <c r="AF773" s="1"/>
      <c r="AG773" s="1"/>
      <c r="AH773" s="1"/>
      <c r="AI773" s="1"/>
    </row>
    <row r="774" spans="1:35" ht="16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N774" s="1"/>
      <c r="O774" s="1"/>
      <c r="P774" s="1"/>
      <c r="R774" s="1"/>
      <c r="S774" s="1"/>
      <c r="U774" s="1"/>
      <c r="V774" s="1"/>
      <c r="W774" s="1"/>
      <c r="X774" s="1"/>
      <c r="Y774" s="1"/>
      <c r="Z774" s="1"/>
      <c r="AB774" s="1"/>
      <c r="AC774" s="1"/>
      <c r="AD774" s="1"/>
      <c r="AF774" s="1"/>
      <c r="AG774" s="1"/>
      <c r="AH774" s="1"/>
      <c r="AI774" s="1"/>
    </row>
    <row r="775" spans="1:35" ht="16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N775" s="1"/>
      <c r="O775" s="1"/>
      <c r="P775" s="1"/>
      <c r="R775" s="1"/>
      <c r="S775" s="1"/>
      <c r="U775" s="1"/>
      <c r="V775" s="1"/>
      <c r="W775" s="1"/>
      <c r="X775" s="1"/>
      <c r="Y775" s="1"/>
      <c r="Z775" s="1"/>
      <c r="AB775" s="1"/>
      <c r="AC775" s="1"/>
      <c r="AD775" s="1"/>
      <c r="AF775" s="1"/>
      <c r="AG775" s="1"/>
      <c r="AH775" s="1"/>
      <c r="AI775" s="1"/>
    </row>
    <row r="776" spans="1:35" ht="16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N776" s="1"/>
      <c r="O776" s="1"/>
      <c r="P776" s="1"/>
      <c r="R776" s="1"/>
      <c r="S776" s="1"/>
      <c r="U776" s="1"/>
      <c r="V776" s="1"/>
      <c r="W776" s="1"/>
      <c r="X776" s="1"/>
      <c r="Y776" s="1"/>
      <c r="Z776" s="1"/>
      <c r="AB776" s="1"/>
      <c r="AC776" s="1"/>
      <c r="AD776" s="1"/>
      <c r="AF776" s="1"/>
      <c r="AG776" s="1"/>
      <c r="AH776" s="1"/>
      <c r="AI776" s="1"/>
    </row>
    <row r="777" spans="1:35" ht="16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N777" s="1"/>
      <c r="O777" s="1"/>
      <c r="P777" s="1"/>
      <c r="R777" s="1"/>
      <c r="S777" s="1"/>
      <c r="U777" s="1"/>
      <c r="V777" s="1"/>
      <c r="W777" s="1"/>
      <c r="X777" s="1"/>
      <c r="Y777" s="1"/>
      <c r="Z777" s="1"/>
      <c r="AB777" s="1"/>
      <c r="AC777" s="1"/>
      <c r="AD777" s="1"/>
      <c r="AF777" s="1"/>
      <c r="AG777" s="1"/>
      <c r="AH777" s="1"/>
      <c r="AI777" s="1"/>
    </row>
    <row r="778" spans="1:35" ht="16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N778" s="1"/>
      <c r="O778" s="1"/>
      <c r="P778" s="1"/>
      <c r="R778" s="1"/>
      <c r="S778" s="1"/>
      <c r="U778" s="1"/>
      <c r="V778" s="1"/>
      <c r="W778" s="1"/>
      <c r="X778" s="1"/>
      <c r="Y778" s="1"/>
      <c r="Z778" s="1"/>
      <c r="AB778" s="1"/>
      <c r="AC778" s="1"/>
      <c r="AD778" s="1"/>
      <c r="AF778" s="1"/>
      <c r="AG778" s="1"/>
      <c r="AH778" s="1"/>
      <c r="AI778" s="1"/>
    </row>
    <row r="779" spans="1:35" ht="16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N779" s="1"/>
      <c r="O779" s="1"/>
      <c r="P779" s="1"/>
      <c r="R779" s="1"/>
      <c r="S779" s="1"/>
      <c r="U779" s="1"/>
      <c r="V779" s="1"/>
      <c r="W779" s="1"/>
      <c r="X779" s="1"/>
      <c r="Y779" s="1"/>
      <c r="Z779" s="1"/>
      <c r="AB779" s="1"/>
      <c r="AC779" s="1"/>
      <c r="AD779" s="1"/>
      <c r="AF779" s="1"/>
      <c r="AG779" s="1"/>
      <c r="AH779" s="1"/>
      <c r="AI779" s="1"/>
    </row>
    <row r="780" spans="1:35" ht="16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N780" s="1"/>
      <c r="O780" s="1"/>
      <c r="P780" s="1"/>
      <c r="R780" s="1"/>
      <c r="S780" s="1"/>
      <c r="U780" s="1"/>
      <c r="V780" s="1"/>
      <c r="W780" s="1"/>
      <c r="X780" s="1"/>
      <c r="Y780" s="1"/>
      <c r="Z780" s="1"/>
      <c r="AB780" s="1"/>
      <c r="AC780" s="1"/>
      <c r="AD780" s="1"/>
      <c r="AF780" s="1"/>
      <c r="AG780" s="1"/>
      <c r="AH780" s="1"/>
      <c r="AI780" s="1"/>
    </row>
    <row r="781" spans="1:35" ht="16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N781" s="1"/>
      <c r="O781" s="1"/>
      <c r="P781" s="1"/>
      <c r="R781" s="1"/>
      <c r="S781" s="1"/>
      <c r="U781" s="1"/>
      <c r="V781" s="1"/>
      <c r="W781" s="1"/>
      <c r="X781" s="1"/>
      <c r="Y781" s="1"/>
      <c r="Z781" s="1"/>
      <c r="AB781" s="1"/>
      <c r="AC781" s="1"/>
      <c r="AD781" s="1"/>
      <c r="AF781" s="1"/>
      <c r="AG781" s="1"/>
      <c r="AH781" s="1"/>
      <c r="AI781" s="1"/>
    </row>
    <row r="782" spans="1:35" ht="16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N782" s="1"/>
      <c r="O782" s="1"/>
      <c r="P782" s="1"/>
      <c r="R782" s="1"/>
      <c r="S782" s="1"/>
      <c r="U782" s="1"/>
      <c r="V782" s="1"/>
      <c r="W782" s="1"/>
      <c r="X782" s="1"/>
      <c r="Y782" s="1"/>
      <c r="Z782" s="1"/>
      <c r="AB782" s="1"/>
      <c r="AC782" s="1"/>
      <c r="AD782" s="1"/>
      <c r="AF782" s="1"/>
      <c r="AG782" s="1"/>
      <c r="AH782" s="1"/>
      <c r="AI782" s="1"/>
    </row>
    <row r="783" spans="1:35" ht="16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N783" s="1"/>
      <c r="O783" s="1"/>
      <c r="P783" s="1"/>
      <c r="R783" s="1"/>
      <c r="S783" s="1"/>
      <c r="U783" s="1"/>
      <c r="V783" s="1"/>
      <c r="W783" s="1"/>
      <c r="X783" s="1"/>
      <c r="Y783" s="1"/>
      <c r="Z783" s="1"/>
      <c r="AB783" s="1"/>
      <c r="AC783" s="1"/>
      <c r="AD783" s="1"/>
      <c r="AF783" s="1"/>
      <c r="AG783" s="1"/>
      <c r="AH783" s="1"/>
      <c r="AI783" s="1"/>
    </row>
    <row r="784" spans="1:35" ht="16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N784" s="1"/>
      <c r="O784" s="1"/>
      <c r="P784" s="1"/>
      <c r="R784" s="1"/>
      <c r="S784" s="1"/>
      <c r="U784" s="1"/>
      <c r="V784" s="1"/>
      <c r="W784" s="1"/>
      <c r="X784" s="1"/>
      <c r="Y784" s="1"/>
      <c r="Z784" s="1"/>
      <c r="AB784" s="1"/>
      <c r="AC784" s="1"/>
      <c r="AD784" s="1"/>
      <c r="AF784" s="1"/>
      <c r="AG784" s="1"/>
      <c r="AH784" s="1"/>
      <c r="AI784" s="1"/>
    </row>
    <row r="785" spans="1:35" ht="16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N785" s="1"/>
      <c r="O785" s="1"/>
      <c r="P785" s="1"/>
      <c r="R785" s="1"/>
      <c r="S785" s="1"/>
      <c r="U785" s="1"/>
      <c r="V785" s="1"/>
      <c r="W785" s="1"/>
      <c r="X785" s="1"/>
      <c r="Y785" s="1"/>
      <c r="Z785" s="1"/>
      <c r="AB785" s="1"/>
      <c r="AC785" s="1"/>
      <c r="AD785" s="1"/>
      <c r="AF785" s="1"/>
      <c r="AG785" s="1"/>
      <c r="AH785" s="1"/>
      <c r="AI785" s="1"/>
    </row>
    <row r="786" spans="1:35" ht="16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N786" s="1"/>
      <c r="O786" s="1"/>
      <c r="P786" s="1"/>
      <c r="R786" s="1"/>
      <c r="S786" s="1"/>
      <c r="U786" s="1"/>
      <c r="V786" s="1"/>
      <c r="W786" s="1"/>
      <c r="X786" s="1"/>
      <c r="Y786" s="1"/>
      <c r="Z786" s="1"/>
      <c r="AB786" s="1"/>
      <c r="AC786" s="1"/>
      <c r="AD786" s="1"/>
      <c r="AF786" s="1"/>
      <c r="AG786" s="1"/>
      <c r="AH786" s="1"/>
      <c r="AI786" s="1"/>
    </row>
    <row r="787" spans="1:35" ht="16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N787" s="1"/>
      <c r="O787" s="1"/>
      <c r="P787" s="1"/>
      <c r="R787" s="1"/>
      <c r="S787" s="1"/>
      <c r="U787" s="1"/>
      <c r="V787" s="1"/>
      <c r="W787" s="1"/>
      <c r="X787" s="1"/>
      <c r="Y787" s="1"/>
      <c r="Z787" s="1"/>
      <c r="AB787" s="1"/>
      <c r="AC787" s="1"/>
      <c r="AD787" s="1"/>
      <c r="AF787" s="1"/>
      <c r="AG787" s="1"/>
      <c r="AH787" s="1"/>
      <c r="AI787" s="1"/>
    </row>
    <row r="788" spans="1:35" ht="16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N788" s="1"/>
      <c r="O788" s="1"/>
      <c r="P788" s="1"/>
      <c r="R788" s="1"/>
      <c r="S788" s="1"/>
      <c r="U788" s="1"/>
      <c r="V788" s="1"/>
      <c r="W788" s="1"/>
      <c r="X788" s="1"/>
      <c r="Y788" s="1"/>
      <c r="Z788" s="1"/>
      <c r="AB788" s="1"/>
      <c r="AC788" s="1"/>
      <c r="AD788" s="1"/>
      <c r="AF788" s="1"/>
      <c r="AG788" s="1"/>
      <c r="AH788" s="1"/>
      <c r="AI788" s="1"/>
    </row>
    <row r="789" spans="1:35" ht="16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N789" s="1"/>
      <c r="O789" s="1"/>
      <c r="P789" s="1"/>
      <c r="R789" s="1"/>
      <c r="S789" s="1"/>
      <c r="U789" s="1"/>
      <c r="V789" s="1"/>
      <c r="W789" s="1"/>
      <c r="X789" s="1"/>
      <c r="Y789" s="1"/>
      <c r="Z789" s="1"/>
      <c r="AB789" s="1"/>
      <c r="AC789" s="1"/>
      <c r="AD789" s="1"/>
      <c r="AF789" s="1"/>
      <c r="AG789" s="1"/>
      <c r="AH789" s="1"/>
      <c r="AI789" s="1"/>
    </row>
    <row r="790" spans="1:35" ht="16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N790" s="1"/>
      <c r="O790" s="1"/>
      <c r="P790" s="1"/>
      <c r="R790" s="1"/>
      <c r="S790" s="1"/>
      <c r="U790" s="1"/>
      <c r="V790" s="1"/>
      <c r="W790" s="1"/>
      <c r="X790" s="1"/>
      <c r="Y790" s="1"/>
      <c r="Z790" s="1"/>
      <c r="AB790" s="1"/>
      <c r="AC790" s="1"/>
      <c r="AD790" s="1"/>
      <c r="AF790" s="1"/>
      <c r="AG790" s="1"/>
      <c r="AH790" s="1"/>
      <c r="AI790" s="1"/>
    </row>
    <row r="791" spans="1:35" ht="16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N791" s="1"/>
      <c r="O791" s="1"/>
      <c r="P791" s="1"/>
      <c r="R791" s="1"/>
      <c r="S791" s="1"/>
      <c r="U791" s="1"/>
      <c r="V791" s="1"/>
      <c r="W791" s="1"/>
      <c r="X791" s="1"/>
      <c r="Y791" s="1"/>
      <c r="Z791" s="1"/>
      <c r="AB791" s="1"/>
      <c r="AC791" s="1"/>
      <c r="AD791" s="1"/>
      <c r="AF791" s="1"/>
      <c r="AG791" s="1"/>
      <c r="AH791" s="1"/>
      <c r="AI791" s="1"/>
    </row>
    <row r="792" spans="1:35" ht="16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N792" s="1"/>
      <c r="O792" s="1"/>
      <c r="P792" s="1"/>
      <c r="R792" s="1"/>
      <c r="S792" s="1"/>
      <c r="U792" s="1"/>
      <c r="V792" s="1"/>
      <c r="W792" s="1"/>
      <c r="X792" s="1"/>
      <c r="Y792" s="1"/>
      <c r="Z792" s="1"/>
      <c r="AB792" s="1"/>
      <c r="AC792" s="1"/>
      <c r="AD792" s="1"/>
      <c r="AF792" s="1"/>
      <c r="AG792" s="1"/>
      <c r="AH792" s="1"/>
      <c r="AI792" s="1"/>
    </row>
    <row r="793" spans="1:35" ht="16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N793" s="1"/>
      <c r="O793" s="1"/>
      <c r="P793" s="1"/>
      <c r="R793" s="1"/>
      <c r="S793" s="1"/>
      <c r="U793" s="1"/>
      <c r="V793" s="1"/>
      <c r="W793" s="1"/>
      <c r="X793" s="1"/>
      <c r="Y793" s="1"/>
      <c r="Z793" s="1"/>
      <c r="AB793" s="1"/>
      <c r="AC793" s="1"/>
      <c r="AD793" s="1"/>
      <c r="AF793" s="1"/>
      <c r="AG793" s="1"/>
      <c r="AH793" s="1"/>
      <c r="AI793" s="1"/>
    </row>
    <row r="794" spans="1:35" ht="16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N794" s="1"/>
      <c r="O794" s="1"/>
      <c r="P794" s="1"/>
      <c r="R794" s="1"/>
      <c r="S794" s="1"/>
      <c r="U794" s="1"/>
      <c r="V794" s="1"/>
      <c r="W794" s="1"/>
      <c r="X794" s="1"/>
      <c r="Y794" s="1"/>
      <c r="Z794" s="1"/>
      <c r="AB794" s="1"/>
      <c r="AC794" s="1"/>
      <c r="AD794" s="1"/>
      <c r="AF794" s="1"/>
      <c r="AG794" s="1"/>
      <c r="AH794" s="1"/>
      <c r="AI794" s="1"/>
    </row>
    <row r="795" spans="1:35" ht="16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N795" s="1"/>
      <c r="O795" s="1"/>
      <c r="P795" s="1"/>
      <c r="R795" s="1"/>
      <c r="S795" s="1"/>
      <c r="U795" s="1"/>
      <c r="V795" s="1"/>
      <c r="W795" s="1"/>
      <c r="X795" s="1"/>
      <c r="Y795" s="1"/>
      <c r="Z795" s="1"/>
      <c r="AB795" s="1"/>
      <c r="AC795" s="1"/>
      <c r="AD795" s="1"/>
      <c r="AF795" s="1"/>
      <c r="AG795" s="1"/>
      <c r="AH795" s="1"/>
      <c r="AI795" s="1"/>
    </row>
    <row r="796" spans="1:35" ht="16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N796" s="1"/>
      <c r="O796" s="1"/>
      <c r="P796" s="1"/>
      <c r="R796" s="1"/>
      <c r="S796" s="1"/>
      <c r="U796" s="1"/>
      <c r="V796" s="1"/>
      <c r="W796" s="1"/>
      <c r="X796" s="1"/>
      <c r="Y796" s="1"/>
      <c r="Z796" s="1"/>
      <c r="AB796" s="1"/>
      <c r="AC796" s="1"/>
      <c r="AD796" s="1"/>
      <c r="AF796" s="1"/>
      <c r="AG796" s="1"/>
      <c r="AH796" s="1"/>
      <c r="AI796" s="1"/>
    </row>
    <row r="797" spans="1:35" ht="16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N797" s="1"/>
      <c r="O797" s="1"/>
      <c r="P797" s="1"/>
      <c r="R797" s="1"/>
      <c r="S797" s="1"/>
      <c r="U797" s="1"/>
      <c r="V797" s="1"/>
      <c r="W797" s="1"/>
      <c r="X797" s="1"/>
      <c r="Y797" s="1"/>
      <c r="Z797" s="1"/>
      <c r="AB797" s="1"/>
      <c r="AC797" s="1"/>
      <c r="AD797" s="1"/>
      <c r="AF797" s="1"/>
      <c r="AG797" s="1"/>
      <c r="AH797" s="1"/>
      <c r="AI797" s="1"/>
    </row>
    <row r="798" spans="1:35" ht="16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N798" s="1"/>
      <c r="O798" s="1"/>
      <c r="P798" s="1"/>
      <c r="R798" s="1"/>
      <c r="S798" s="1"/>
      <c r="U798" s="1"/>
      <c r="V798" s="1"/>
      <c r="W798" s="1"/>
      <c r="X798" s="1"/>
      <c r="Y798" s="1"/>
      <c r="Z798" s="1"/>
      <c r="AB798" s="1"/>
      <c r="AC798" s="1"/>
      <c r="AD798" s="1"/>
      <c r="AF798" s="1"/>
      <c r="AG798" s="1"/>
      <c r="AH798" s="1"/>
      <c r="AI798" s="1"/>
    </row>
    <row r="799" spans="1:35" ht="16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N799" s="1"/>
      <c r="O799" s="1"/>
      <c r="P799" s="1"/>
      <c r="R799" s="1"/>
      <c r="S799" s="1"/>
      <c r="U799" s="1"/>
      <c r="V799" s="1"/>
      <c r="W799" s="1"/>
      <c r="X799" s="1"/>
      <c r="Y799" s="1"/>
      <c r="Z799" s="1"/>
      <c r="AB799" s="1"/>
      <c r="AC799" s="1"/>
      <c r="AD799" s="1"/>
      <c r="AF799" s="1"/>
      <c r="AG799" s="1"/>
      <c r="AH799" s="1"/>
      <c r="AI799" s="1"/>
    </row>
    <row r="800" spans="1:35" ht="16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N800" s="1"/>
      <c r="O800" s="1"/>
      <c r="P800" s="1"/>
      <c r="R800" s="1"/>
      <c r="S800" s="1"/>
      <c r="U800" s="1"/>
      <c r="V800" s="1"/>
      <c r="W800" s="1"/>
      <c r="X800" s="1"/>
      <c r="Y800" s="1"/>
      <c r="Z800" s="1"/>
      <c r="AB800" s="1"/>
      <c r="AC800" s="1"/>
      <c r="AD800" s="1"/>
      <c r="AF800" s="1"/>
      <c r="AG800" s="1"/>
      <c r="AH800" s="1"/>
      <c r="AI800" s="1"/>
    </row>
    <row r="801" spans="1:35" ht="16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N801" s="1"/>
      <c r="O801" s="1"/>
      <c r="P801" s="1"/>
      <c r="R801" s="1"/>
      <c r="S801" s="1"/>
      <c r="U801" s="1"/>
      <c r="V801" s="1"/>
      <c r="W801" s="1"/>
      <c r="X801" s="1"/>
      <c r="Y801" s="1"/>
      <c r="Z801" s="1"/>
      <c r="AB801" s="1"/>
      <c r="AC801" s="1"/>
      <c r="AD801" s="1"/>
      <c r="AF801" s="1"/>
      <c r="AG801" s="1"/>
      <c r="AH801" s="1"/>
      <c r="AI801" s="1"/>
    </row>
    <row r="802" spans="1:35" ht="16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N802" s="1"/>
      <c r="O802" s="1"/>
      <c r="P802" s="1"/>
      <c r="R802" s="1"/>
      <c r="S802" s="1"/>
      <c r="U802" s="1"/>
      <c r="V802" s="1"/>
      <c r="W802" s="1"/>
      <c r="X802" s="1"/>
      <c r="Y802" s="1"/>
      <c r="Z802" s="1"/>
      <c r="AB802" s="1"/>
      <c r="AC802" s="1"/>
      <c r="AD802" s="1"/>
      <c r="AF802" s="1"/>
      <c r="AG802" s="1"/>
      <c r="AH802" s="1"/>
      <c r="AI802" s="1"/>
    </row>
    <row r="803" spans="1:35" ht="16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N803" s="1"/>
      <c r="O803" s="1"/>
      <c r="P803" s="1"/>
      <c r="R803" s="1"/>
      <c r="S803" s="1"/>
      <c r="U803" s="1"/>
      <c r="V803" s="1"/>
      <c r="W803" s="1"/>
      <c r="X803" s="1"/>
      <c r="Y803" s="1"/>
      <c r="Z803" s="1"/>
      <c r="AB803" s="1"/>
      <c r="AC803" s="1"/>
      <c r="AD803" s="1"/>
      <c r="AF803" s="1"/>
      <c r="AG803" s="1"/>
      <c r="AH803" s="1"/>
      <c r="AI803" s="1"/>
    </row>
    <row r="804" spans="1:35" ht="16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N804" s="1"/>
      <c r="O804" s="1"/>
      <c r="P804" s="1"/>
      <c r="R804" s="1"/>
      <c r="S804" s="1"/>
      <c r="U804" s="1"/>
      <c r="V804" s="1"/>
      <c r="W804" s="1"/>
      <c r="X804" s="1"/>
      <c r="Y804" s="1"/>
      <c r="Z804" s="1"/>
      <c r="AB804" s="1"/>
      <c r="AC804" s="1"/>
      <c r="AD804" s="1"/>
      <c r="AF804" s="1"/>
      <c r="AG804" s="1"/>
      <c r="AH804" s="1"/>
      <c r="AI804" s="1"/>
    </row>
    <row r="805" spans="1:35" ht="16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N805" s="1"/>
      <c r="O805" s="1"/>
      <c r="P805" s="1"/>
      <c r="R805" s="1"/>
      <c r="S805" s="1"/>
      <c r="U805" s="1"/>
      <c r="V805" s="1"/>
      <c r="W805" s="1"/>
      <c r="X805" s="1"/>
      <c r="Y805" s="1"/>
      <c r="Z805" s="1"/>
      <c r="AB805" s="1"/>
      <c r="AC805" s="1"/>
      <c r="AD805" s="1"/>
      <c r="AF805" s="1"/>
      <c r="AG805" s="1"/>
      <c r="AH805" s="1"/>
      <c r="AI805" s="1"/>
    </row>
    <row r="806" spans="1:35" ht="16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N806" s="1"/>
      <c r="O806" s="1"/>
      <c r="P806" s="1"/>
      <c r="R806" s="1"/>
      <c r="S806" s="1"/>
      <c r="U806" s="1"/>
      <c r="V806" s="1"/>
      <c r="W806" s="1"/>
      <c r="X806" s="1"/>
      <c r="Y806" s="1"/>
      <c r="Z806" s="1"/>
      <c r="AB806" s="1"/>
      <c r="AC806" s="1"/>
      <c r="AD806" s="1"/>
      <c r="AF806" s="1"/>
      <c r="AG806" s="1"/>
      <c r="AH806" s="1"/>
      <c r="AI806" s="1"/>
    </row>
    <row r="807" spans="1:35" ht="16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N807" s="1"/>
      <c r="O807" s="1"/>
      <c r="P807" s="1"/>
      <c r="R807" s="1"/>
      <c r="S807" s="1"/>
      <c r="U807" s="1"/>
      <c r="V807" s="1"/>
      <c r="W807" s="1"/>
      <c r="X807" s="1"/>
      <c r="Y807" s="1"/>
      <c r="Z807" s="1"/>
      <c r="AB807" s="1"/>
      <c r="AC807" s="1"/>
      <c r="AD807" s="1"/>
      <c r="AF807" s="1"/>
      <c r="AG807" s="1"/>
      <c r="AH807" s="1"/>
      <c r="AI807" s="1"/>
    </row>
    <row r="808" spans="1:35" ht="16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N808" s="1"/>
      <c r="O808" s="1"/>
      <c r="P808" s="1"/>
      <c r="R808" s="1"/>
      <c r="S808" s="1"/>
      <c r="U808" s="1"/>
      <c r="V808" s="1"/>
      <c r="W808" s="1"/>
      <c r="X808" s="1"/>
      <c r="Y808" s="1"/>
      <c r="Z808" s="1"/>
      <c r="AB808" s="1"/>
      <c r="AC808" s="1"/>
      <c r="AD808" s="1"/>
      <c r="AF808" s="1"/>
      <c r="AG808" s="1"/>
      <c r="AH808" s="1"/>
      <c r="AI808" s="1"/>
    </row>
    <row r="809" spans="1:35" ht="16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N809" s="1"/>
      <c r="O809" s="1"/>
      <c r="P809" s="1"/>
      <c r="R809" s="1"/>
      <c r="S809" s="1"/>
      <c r="U809" s="1"/>
      <c r="V809" s="1"/>
      <c r="W809" s="1"/>
      <c r="X809" s="1"/>
      <c r="Y809" s="1"/>
      <c r="Z809" s="1"/>
      <c r="AB809" s="1"/>
      <c r="AC809" s="1"/>
      <c r="AD809" s="1"/>
      <c r="AF809" s="1"/>
      <c r="AG809" s="1"/>
      <c r="AH809" s="1"/>
      <c r="AI809" s="1"/>
    </row>
    <row r="810" spans="1:35" ht="16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N810" s="1"/>
      <c r="O810" s="1"/>
      <c r="P810" s="1"/>
      <c r="R810" s="1"/>
      <c r="S810" s="1"/>
      <c r="U810" s="1"/>
      <c r="V810" s="1"/>
      <c r="W810" s="1"/>
      <c r="X810" s="1"/>
      <c r="Y810" s="1"/>
      <c r="Z810" s="1"/>
      <c r="AB810" s="1"/>
      <c r="AC810" s="1"/>
      <c r="AD810" s="1"/>
      <c r="AF810" s="1"/>
      <c r="AG810" s="1"/>
      <c r="AH810" s="1"/>
      <c r="AI810" s="1"/>
    </row>
    <row r="811" spans="1:35" ht="16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N811" s="1"/>
      <c r="O811" s="1"/>
      <c r="P811" s="1"/>
      <c r="R811" s="1"/>
      <c r="S811" s="1"/>
      <c r="U811" s="1"/>
      <c r="V811" s="1"/>
      <c r="W811" s="1"/>
      <c r="X811" s="1"/>
      <c r="Y811" s="1"/>
      <c r="Z811" s="1"/>
      <c r="AB811" s="1"/>
      <c r="AC811" s="1"/>
      <c r="AD811" s="1"/>
      <c r="AF811" s="1"/>
      <c r="AG811" s="1"/>
      <c r="AH811" s="1"/>
      <c r="AI811" s="1"/>
    </row>
    <row r="812" spans="1:35" ht="16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N812" s="1"/>
      <c r="O812" s="1"/>
      <c r="P812" s="1"/>
      <c r="R812" s="1"/>
      <c r="S812" s="1"/>
      <c r="U812" s="1"/>
      <c r="V812" s="1"/>
      <c r="W812" s="1"/>
      <c r="X812" s="1"/>
      <c r="Y812" s="1"/>
      <c r="Z812" s="1"/>
      <c r="AB812" s="1"/>
      <c r="AC812" s="1"/>
      <c r="AD812" s="1"/>
      <c r="AF812" s="1"/>
      <c r="AG812" s="1"/>
      <c r="AH812" s="1"/>
      <c r="AI812" s="1"/>
    </row>
    <row r="813" spans="1:35" ht="16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N813" s="1"/>
      <c r="O813" s="1"/>
      <c r="P813" s="1"/>
      <c r="R813" s="1"/>
      <c r="S813" s="1"/>
      <c r="U813" s="1"/>
      <c r="V813" s="1"/>
      <c r="W813" s="1"/>
      <c r="X813" s="1"/>
      <c r="Y813" s="1"/>
      <c r="Z813" s="1"/>
      <c r="AB813" s="1"/>
      <c r="AC813" s="1"/>
      <c r="AD813" s="1"/>
      <c r="AF813" s="1"/>
      <c r="AG813" s="1"/>
      <c r="AH813" s="1"/>
      <c r="AI813" s="1"/>
    </row>
    <row r="814" spans="1:35" ht="16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N814" s="1"/>
      <c r="O814" s="1"/>
      <c r="P814" s="1"/>
      <c r="R814" s="1"/>
      <c r="S814" s="1"/>
      <c r="U814" s="1"/>
      <c r="V814" s="1"/>
      <c r="W814" s="1"/>
      <c r="X814" s="1"/>
      <c r="Y814" s="1"/>
      <c r="Z814" s="1"/>
      <c r="AB814" s="1"/>
      <c r="AC814" s="1"/>
      <c r="AD814" s="1"/>
      <c r="AF814" s="1"/>
      <c r="AG814" s="1"/>
      <c r="AH814" s="1"/>
      <c r="AI814" s="1"/>
    </row>
    <row r="815" spans="1:35" ht="16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N815" s="1"/>
      <c r="O815" s="1"/>
      <c r="P815" s="1"/>
      <c r="R815" s="1"/>
      <c r="S815" s="1"/>
      <c r="U815" s="1"/>
      <c r="V815" s="1"/>
      <c r="W815" s="1"/>
      <c r="X815" s="1"/>
      <c r="Y815" s="1"/>
      <c r="Z815" s="1"/>
      <c r="AB815" s="1"/>
      <c r="AC815" s="1"/>
      <c r="AD815" s="1"/>
      <c r="AF815" s="1"/>
      <c r="AG815" s="1"/>
      <c r="AH815" s="1"/>
      <c r="AI815" s="1"/>
    </row>
    <row r="816" spans="1:35" ht="16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N816" s="1"/>
      <c r="O816" s="1"/>
      <c r="P816" s="1"/>
      <c r="R816" s="1"/>
      <c r="S816" s="1"/>
      <c r="U816" s="1"/>
      <c r="V816" s="1"/>
      <c r="W816" s="1"/>
      <c r="X816" s="1"/>
      <c r="Y816" s="1"/>
      <c r="Z816" s="1"/>
      <c r="AB816" s="1"/>
      <c r="AC816" s="1"/>
      <c r="AD816" s="1"/>
      <c r="AF816" s="1"/>
      <c r="AG816" s="1"/>
      <c r="AH816" s="1"/>
      <c r="AI816" s="1"/>
    </row>
    <row r="817" spans="1:35" ht="16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N817" s="1"/>
      <c r="O817" s="1"/>
      <c r="P817" s="1"/>
      <c r="R817" s="1"/>
      <c r="S817" s="1"/>
      <c r="U817" s="1"/>
      <c r="V817" s="1"/>
      <c r="W817" s="1"/>
      <c r="X817" s="1"/>
      <c r="Y817" s="1"/>
      <c r="Z817" s="1"/>
      <c r="AB817" s="1"/>
      <c r="AC817" s="1"/>
      <c r="AD817" s="1"/>
      <c r="AF817" s="1"/>
      <c r="AG817" s="1"/>
      <c r="AH817" s="1"/>
      <c r="AI817" s="1"/>
    </row>
    <row r="818" spans="1:35" ht="16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N818" s="1"/>
      <c r="O818" s="1"/>
      <c r="P818" s="1"/>
      <c r="R818" s="1"/>
      <c r="S818" s="1"/>
      <c r="U818" s="1"/>
      <c r="V818" s="1"/>
      <c r="W818" s="1"/>
      <c r="X818" s="1"/>
      <c r="Y818" s="1"/>
      <c r="Z818" s="1"/>
      <c r="AB818" s="1"/>
      <c r="AC818" s="1"/>
      <c r="AD818" s="1"/>
      <c r="AF818" s="1"/>
      <c r="AG818" s="1"/>
      <c r="AH818" s="1"/>
      <c r="AI818" s="1"/>
    </row>
    <row r="819" spans="1:35" ht="16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N819" s="1"/>
      <c r="O819" s="1"/>
      <c r="P819" s="1"/>
      <c r="R819" s="1"/>
      <c r="S819" s="1"/>
      <c r="U819" s="1"/>
      <c r="V819" s="1"/>
      <c r="W819" s="1"/>
      <c r="X819" s="1"/>
      <c r="Y819" s="1"/>
      <c r="Z819" s="1"/>
      <c r="AB819" s="1"/>
      <c r="AC819" s="1"/>
      <c r="AD819" s="1"/>
      <c r="AF819" s="1"/>
      <c r="AG819" s="1"/>
      <c r="AH819" s="1"/>
      <c r="AI819" s="1"/>
    </row>
    <row r="820" spans="1:35" ht="16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N820" s="1"/>
      <c r="O820" s="1"/>
      <c r="P820" s="1"/>
      <c r="R820" s="1"/>
      <c r="S820" s="1"/>
      <c r="U820" s="1"/>
      <c r="V820" s="1"/>
      <c r="W820" s="1"/>
      <c r="X820" s="1"/>
      <c r="Y820" s="1"/>
      <c r="Z820" s="1"/>
      <c r="AB820" s="1"/>
      <c r="AC820" s="1"/>
      <c r="AD820" s="1"/>
      <c r="AF820" s="1"/>
      <c r="AG820" s="1"/>
      <c r="AH820" s="1"/>
      <c r="AI820" s="1"/>
    </row>
    <row r="821" spans="1:35" ht="16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N821" s="1"/>
      <c r="O821" s="1"/>
      <c r="P821" s="1"/>
      <c r="R821" s="1"/>
      <c r="S821" s="1"/>
      <c r="U821" s="1"/>
      <c r="V821" s="1"/>
      <c r="W821" s="1"/>
      <c r="X821" s="1"/>
      <c r="Y821" s="1"/>
      <c r="Z821" s="1"/>
      <c r="AB821" s="1"/>
      <c r="AC821" s="1"/>
      <c r="AD821" s="1"/>
      <c r="AF821" s="1"/>
      <c r="AG821" s="1"/>
      <c r="AH821" s="1"/>
      <c r="AI821" s="1"/>
    </row>
    <row r="822" spans="1:35" ht="16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N822" s="1"/>
      <c r="O822" s="1"/>
      <c r="P822" s="1"/>
      <c r="R822" s="1"/>
      <c r="S822" s="1"/>
      <c r="U822" s="1"/>
      <c r="V822" s="1"/>
      <c r="W822" s="1"/>
      <c r="X822" s="1"/>
      <c r="Y822" s="1"/>
      <c r="Z822" s="1"/>
      <c r="AB822" s="1"/>
      <c r="AC822" s="1"/>
      <c r="AD822" s="1"/>
      <c r="AF822" s="1"/>
      <c r="AG822" s="1"/>
      <c r="AH822" s="1"/>
      <c r="AI822" s="1"/>
    </row>
    <row r="823" spans="1:35" ht="16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N823" s="1"/>
      <c r="O823" s="1"/>
      <c r="P823" s="1"/>
      <c r="R823" s="1"/>
      <c r="S823" s="1"/>
      <c r="U823" s="1"/>
      <c r="V823" s="1"/>
      <c r="W823" s="1"/>
      <c r="X823" s="1"/>
      <c r="Y823" s="1"/>
      <c r="Z823" s="1"/>
      <c r="AB823" s="1"/>
      <c r="AC823" s="1"/>
      <c r="AD823" s="1"/>
      <c r="AF823" s="1"/>
      <c r="AG823" s="1"/>
      <c r="AH823" s="1"/>
      <c r="AI823" s="1"/>
    </row>
    <row r="824" spans="1:35" ht="16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N824" s="1"/>
      <c r="O824" s="1"/>
      <c r="P824" s="1"/>
      <c r="R824" s="1"/>
      <c r="S824" s="1"/>
      <c r="U824" s="1"/>
      <c r="V824" s="1"/>
      <c r="W824" s="1"/>
      <c r="X824" s="1"/>
      <c r="Y824" s="1"/>
      <c r="Z824" s="1"/>
      <c r="AB824" s="1"/>
      <c r="AC824" s="1"/>
      <c r="AD824" s="1"/>
      <c r="AF824" s="1"/>
      <c r="AG824" s="1"/>
      <c r="AH824" s="1"/>
      <c r="AI824" s="1"/>
    </row>
    <row r="825" spans="1:35" ht="16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N825" s="1"/>
      <c r="O825" s="1"/>
      <c r="P825" s="1"/>
      <c r="R825" s="1"/>
      <c r="S825" s="1"/>
      <c r="U825" s="1"/>
      <c r="V825" s="1"/>
      <c r="W825" s="1"/>
      <c r="X825" s="1"/>
      <c r="Y825" s="1"/>
      <c r="Z825" s="1"/>
      <c r="AB825" s="1"/>
      <c r="AC825" s="1"/>
      <c r="AD825" s="1"/>
      <c r="AF825" s="1"/>
      <c r="AG825" s="1"/>
      <c r="AH825" s="1"/>
      <c r="AI825" s="1"/>
    </row>
    <row r="826" spans="1:35" ht="16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N826" s="1"/>
      <c r="O826" s="1"/>
      <c r="P826" s="1"/>
      <c r="R826" s="1"/>
      <c r="S826" s="1"/>
      <c r="U826" s="1"/>
      <c r="V826" s="1"/>
      <c r="W826" s="1"/>
      <c r="X826" s="1"/>
      <c r="Y826" s="1"/>
      <c r="Z826" s="1"/>
      <c r="AB826" s="1"/>
      <c r="AC826" s="1"/>
      <c r="AD826" s="1"/>
      <c r="AF826" s="1"/>
      <c r="AG826" s="1"/>
      <c r="AH826" s="1"/>
      <c r="AI826" s="1"/>
    </row>
    <row r="827" spans="1:35" ht="16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N827" s="1"/>
      <c r="O827" s="1"/>
      <c r="P827" s="1"/>
      <c r="R827" s="1"/>
      <c r="S827" s="1"/>
      <c r="U827" s="1"/>
      <c r="V827" s="1"/>
      <c r="W827" s="1"/>
      <c r="X827" s="1"/>
      <c r="Y827" s="1"/>
      <c r="Z827" s="1"/>
      <c r="AB827" s="1"/>
      <c r="AC827" s="1"/>
      <c r="AD827" s="1"/>
      <c r="AF827" s="1"/>
      <c r="AG827" s="1"/>
      <c r="AH827" s="1"/>
      <c r="AI827" s="1"/>
    </row>
    <row r="828" spans="1:35" ht="16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N828" s="1"/>
      <c r="O828" s="1"/>
      <c r="P828" s="1"/>
      <c r="R828" s="1"/>
      <c r="S828" s="1"/>
      <c r="U828" s="1"/>
      <c r="V828" s="1"/>
      <c r="W828" s="1"/>
      <c r="X828" s="1"/>
      <c r="Y828" s="1"/>
      <c r="Z828" s="1"/>
      <c r="AB828" s="1"/>
      <c r="AC828" s="1"/>
      <c r="AD828" s="1"/>
      <c r="AF828" s="1"/>
      <c r="AG828" s="1"/>
      <c r="AH828" s="1"/>
      <c r="AI828" s="1"/>
    </row>
    <row r="829" spans="1:35" ht="16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N829" s="1"/>
      <c r="O829" s="1"/>
      <c r="P829" s="1"/>
      <c r="R829" s="1"/>
      <c r="S829" s="1"/>
      <c r="U829" s="1"/>
      <c r="V829" s="1"/>
      <c r="W829" s="1"/>
      <c r="X829" s="1"/>
      <c r="Y829" s="1"/>
      <c r="Z829" s="1"/>
      <c r="AB829" s="1"/>
      <c r="AC829" s="1"/>
      <c r="AD829" s="1"/>
      <c r="AF829" s="1"/>
      <c r="AG829" s="1"/>
      <c r="AH829" s="1"/>
      <c r="AI829" s="1"/>
    </row>
    <row r="830" spans="1:35" ht="16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N830" s="1"/>
      <c r="O830" s="1"/>
      <c r="P830" s="1"/>
      <c r="R830" s="1"/>
      <c r="S830" s="1"/>
      <c r="U830" s="1"/>
      <c r="V830" s="1"/>
      <c r="W830" s="1"/>
      <c r="X830" s="1"/>
      <c r="Y830" s="1"/>
      <c r="Z830" s="1"/>
      <c r="AB830" s="1"/>
      <c r="AC830" s="1"/>
      <c r="AD830" s="1"/>
      <c r="AF830" s="1"/>
      <c r="AG830" s="1"/>
      <c r="AH830" s="1"/>
      <c r="AI830" s="1"/>
    </row>
    <row r="831" spans="1:35" ht="16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N831" s="1"/>
      <c r="O831" s="1"/>
      <c r="P831" s="1"/>
      <c r="R831" s="1"/>
      <c r="S831" s="1"/>
      <c r="U831" s="1"/>
      <c r="V831" s="1"/>
      <c r="W831" s="1"/>
      <c r="X831" s="1"/>
      <c r="Y831" s="1"/>
      <c r="Z831" s="1"/>
      <c r="AB831" s="1"/>
      <c r="AC831" s="1"/>
      <c r="AD831" s="1"/>
      <c r="AF831" s="1"/>
      <c r="AG831" s="1"/>
      <c r="AH831" s="1"/>
      <c r="AI831" s="1"/>
    </row>
    <row r="832" spans="1:35" ht="16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N832" s="1"/>
      <c r="O832" s="1"/>
      <c r="P832" s="1"/>
      <c r="R832" s="1"/>
      <c r="S832" s="1"/>
      <c r="U832" s="1"/>
      <c r="V832" s="1"/>
      <c r="W832" s="1"/>
      <c r="X832" s="1"/>
      <c r="Y832" s="1"/>
      <c r="Z832" s="1"/>
      <c r="AB832" s="1"/>
      <c r="AC832" s="1"/>
      <c r="AD832" s="1"/>
      <c r="AF832" s="1"/>
      <c r="AG832" s="1"/>
      <c r="AH832" s="1"/>
      <c r="AI832" s="1"/>
    </row>
    <row r="833" spans="1:35" ht="16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N833" s="1"/>
      <c r="O833" s="1"/>
      <c r="P833" s="1"/>
      <c r="R833" s="1"/>
      <c r="S833" s="1"/>
      <c r="U833" s="1"/>
      <c r="V833" s="1"/>
      <c r="W833" s="1"/>
      <c r="X833" s="1"/>
      <c r="Y833" s="1"/>
      <c r="Z833" s="1"/>
      <c r="AB833" s="1"/>
      <c r="AC833" s="1"/>
      <c r="AD833" s="1"/>
      <c r="AF833" s="1"/>
      <c r="AG833" s="1"/>
      <c r="AH833" s="1"/>
      <c r="AI833" s="1"/>
    </row>
    <row r="834" spans="1:35" ht="16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N834" s="1"/>
      <c r="O834" s="1"/>
      <c r="P834" s="1"/>
      <c r="R834" s="1"/>
      <c r="S834" s="1"/>
      <c r="U834" s="1"/>
      <c r="V834" s="1"/>
      <c r="W834" s="1"/>
      <c r="X834" s="1"/>
      <c r="Y834" s="1"/>
      <c r="Z834" s="1"/>
      <c r="AB834" s="1"/>
      <c r="AC834" s="1"/>
      <c r="AD834" s="1"/>
      <c r="AF834" s="1"/>
      <c r="AG834" s="1"/>
      <c r="AH834" s="1"/>
      <c r="AI834" s="1"/>
    </row>
    <row r="835" spans="1:35" ht="16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N835" s="1"/>
      <c r="O835" s="1"/>
      <c r="P835" s="1"/>
      <c r="R835" s="1"/>
      <c r="S835" s="1"/>
      <c r="U835" s="1"/>
      <c r="V835" s="1"/>
      <c r="W835" s="1"/>
      <c r="X835" s="1"/>
      <c r="Y835" s="1"/>
      <c r="Z835" s="1"/>
      <c r="AB835" s="1"/>
      <c r="AC835" s="1"/>
      <c r="AD835" s="1"/>
      <c r="AF835" s="1"/>
      <c r="AG835" s="1"/>
      <c r="AH835" s="1"/>
      <c r="AI835" s="1"/>
    </row>
    <row r="836" spans="1:35" ht="16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N836" s="1"/>
      <c r="O836" s="1"/>
      <c r="P836" s="1"/>
      <c r="R836" s="1"/>
      <c r="S836" s="1"/>
      <c r="U836" s="1"/>
      <c r="V836" s="1"/>
      <c r="W836" s="1"/>
      <c r="X836" s="1"/>
      <c r="Y836" s="1"/>
      <c r="Z836" s="1"/>
      <c r="AB836" s="1"/>
      <c r="AC836" s="1"/>
      <c r="AD836" s="1"/>
      <c r="AF836" s="1"/>
      <c r="AG836" s="1"/>
      <c r="AH836" s="1"/>
      <c r="AI836" s="1"/>
    </row>
    <row r="837" spans="1:35" ht="16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N837" s="1"/>
      <c r="O837" s="1"/>
      <c r="P837" s="1"/>
      <c r="R837" s="1"/>
      <c r="S837" s="1"/>
      <c r="U837" s="1"/>
      <c r="V837" s="1"/>
      <c r="W837" s="1"/>
      <c r="X837" s="1"/>
      <c r="Y837" s="1"/>
      <c r="Z837" s="1"/>
      <c r="AB837" s="1"/>
      <c r="AC837" s="1"/>
      <c r="AD837" s="1"/>
      <c r="AF837" s="1"/>
      <c r="AG837" s="1"/>
      <c r="AH837" s="1"/>
      <c r="AI837" s="1"/>
    </row>
    <row r="838" spans="1:35" ht="16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N838" s="1"/>
      <c r="O838" s="1"/>
      <c r="P838" s="1"/>
      <c r="R838" s="1"/>
      <c r="S838" s="1"/>
      <c r="U838" s="1"/>
      <c r="V838" s="1"/>
      <c r="W838" s="1"/>
      <c r="X838" s="1"/>
      <c r="Y838" s="1"/>
      <c r="Z838" s="1"/>
      <c r="AB838" s="1"/>
      <c r="AC838" s="1"/>
      <c r="AD838" s="1"/>
      <c r="AF838" s="1"/>
      <c r="AG838" s="1"/>
      <c r="AH838" s="1"/>
      <c r="AI838" s="1"/>
    </row>
    <row r="839" spans="1:35" ht="16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N839" s="1"/>
      <c r="O839" s="1"/>
      <c r="P839" s="1"/>
      <c r="R839" s="1"/>
      <c r="S839" s="1"/>
      <c r="U839" s="1"/>
      <c r="V839" s="1"/>
      <c r="W839" s="1"/>
      <c r="X839" s="1"/>
      <c r="Y839" s="1"/>
      <c r="Z839" s="1"/>
      <c r="AB839" s="1"/>
      <c r="AC839" s="1"/>
      <c r="AD839" s="1"/>
      <c r="AF839" s="1"/>
      <c r="AG839" s="1"/>
      <c r="AH839" s="1"/>
      <c r="AI839" s="1"/>
    </row>
    <row r="840" spans="1:35" ht="16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N840" s="1"/>
      <c r="O840" s="1"/>
      <c r="P840" s="1"/>
      <c r="R840" s="1"/>
      <c r="S840" s="1"/>
      <c r="U840" s="1"/>
      <c r="V840" s="1"/>
      <c r="W840" s="1"/>
      <c r="X840" s="1"/>
      <c r="Y840" s="1"/>
      <c r="Z840" s="1"/>
      <c r="AB840" s="1"/>
      <c r="AC840" s="1"/>
      <c r="AD840" s="1"/>
      <c r="AF840" s="1"/>
      <c r="AG840" s="1"/>
      <c r="AH840" s="1"/>
      <c r="AI840" s="1"/>
    </row>
    <row r="841" spans="1:35" ht="16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N841" s="1"/>
      <c r="O841" s="1"/>
      <c r="P841" s="1"/>
      <c r="R841" s="1"/>
      <c r="S841" s="1"/>
      <c r="U841" s="1"/>
      <c r="V841" s="1"/>
      <c r="W841" s="1"/>
      <c r="X841" s="1"/>
      <c r="Y841" s="1"/>
      <c r="Z841" s="1"/>
      <c r="AB841" s="1"/>
      <c r="AC841" s="1"/>
      <c r="AD841" s="1"/>
      <c r="AF841" s="1"/>
      <c r="AG841" s="1"/>
      <c r="AH841" s="1"/>
      <c r="AI841" s="1"/>
    </row>
    <row r="842" spans="1:35" ht="16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N842" s="1"/>
      <c r="O842" s="1"/>
      <c r="P842" s="1"/>
      <c r="R842" s="1"/>
      <c r="S842" s="1"/>
      <c r="U842" s="1"/>
      <c r="V842" s="1"/>
      <c r="W842" s="1"/>
      <c r="X842" s="1"/>
      <c r="Y842" s="1"/>
      <c r="Z842" s="1"/>
      <c r="AB842" s="1"/>
      <c r="AC842" s="1"/>
      <c r="AD842" s="1"/>
      <c r="AF842" s="1"/>
      <c r="AG842" s="1"/>
      <c r="AH842" s="1"/>
      <c r="AI842" s="1"/>
    </row>
    <row r="843" spans="1:35" ht="16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N843" s="1"/>
      <c r="O843" s="1"/>
      <c r="P843" s="1"/>
      <c r="R843" s="1"/>
      <c r="S843" s="1"/>
      <c r="U843" s="1"/>
      <c r="V843" s="1"/>
      <c r="W843" s="1"/>
      <c r="X843" s="1"/>
      <c r="Y843" s="1"/>
      <c r="Z843" s="1"/>
      <c r="AB843" s="1"/>
      <c r="AC843" s="1"/>
      <c r="AD843" s="1"/>
      <c r="AF843" s="1"/>
      <c r="AG843" s="1"/>
      <c r="AH843" s="1"/>
      <c r="AI843" s="1"/>
    </row>
    <row r="844" spans="1:35" ht="16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N844" s="1"/>
      <c r="O844" s="1"/>
      <c r="P844" s="1"/>
      <c r="R844" s="1"/>
      <c r="S844" s="1"/>
      <c r="U844" s="1"/>
      <c r="V844" s="1"/>
      <c r="W844" s="1"/>
      <c r="X844" s="1"/>
      <c r="Y844" s="1"/>
      <c r="Z844" s="1"/>
      <c r="AB844" s="1"/>
      <c r="AC844" s="1"/>
      <c r="AD844" s="1"/>
      <c r="AF844" s="1"/>
      <c r="AG844" s="1"/>
      <c r="AH844" s="1"/>
      <c r="AI844" s="1"/>
    </row>
    <row r="845" spans="1:35" ht="16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N845" s="1"/>
      <c r="O845" s="1"/>
      <c r="P845" s="1"/>
      <c r="R845" s="1"/>
      <c r="S845" s="1"/>
      <c r="U845" s="1"/>
      <c r="V845" s="1"/>
      <c r="W845" s="1"/>
      <c r="X845" s="1"/>
      <c r="Y845" s="1"/>
      <c r="Z845" s="1"/>
      <c r="AB845" s="1"/>
      <c r="AC845" s="1"/>
      <c r="AD845" s="1"/>
      <c r="AF845" s="1"/>
      <c r="AG845" s="1"/>
      <c r="AH845" s="1"/>
      <c r="AI845" s="1"/>
    </row>
    <row r="846" spans="1:35" ht="16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N846" s="1"/>
      <c r="O846" s="1"/>
      <c r="P846" s="1"/>
      <c r="R846" s="1"/>
      <c r="S846" s="1"/>
      <c r="U846" s="1"/>
      <c r="V846" s="1"/>
      <c r="W846" s="1"/>
      <c r="X846" s="1"/>
      <c r="Y846" s="1"/>
      <c r="Z846" s="1"/>
      <c r="AB846" s="1"/>
      <c r="AC846" s="1"/>
      <c r="AD846" s="1"/>
      <c r="AF846" s="1"/>
      <c r="AG846" s="1"/>
      <c r="AH846" s="1"/>
      <c r="AI846" s="1"/>
    </row>
    <row r="847" spans="1:35" ht="16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N847" s="1"/>
      <c r="O847" s="1"/>
      <c r="P847" s="1"/>
      <c r="R847" s="1"/>
      <c r="S847" s="1"/>
      <c r="U847" s="1"/>
      <c r="V847" s="1"/>
      <c r="W847" s="1"/>
      <c r="X847" s="1"/>
      <c r="Y847" s="1"/>
      <c r="Z847" s="1"/>
      <c r="AB847" s="1"/>
      <c r="AC847" s="1"/>
      <c r="AD847" s="1"/>
      <c r="AF847" s="1"/>
      <c r="AG847" s="1"/>
      <c r="AH847" s="1"/>
      <c r="AI847" s="1"/>
    </row>
    <row r="848" spans="1:35" ht="16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N848" s="1"/>
      <c r="O848" s="1"/>
      <c r="P848" s="1"/>
      <c r="R848" s="1"/>
      <c r="S848" s="1"/>
      <c r="U848" s="1"/>
      <c r="V848" s="1"/>
      <c r="W848" s="1"/>
      <c r="X848" s="1"/>
      <c r="Y848" s="1"/>
      <c r="Z848" s="1"/>
      <c r="AB848" s="1"/>
      <c r="AC848" s="1"/>
      <c r="AD848" s="1"/>
      <c r="AF848" s="1"/>
      <c r="AG848" s="1"/>
      <c r="AH848" s="1"/>
      <c r="AI848" s="1"/>
    </row>
    <row r="849" spans="1:35" ht="16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N849" s="1"/>
      <c r="O849" s="1"/>
      <c r="P849" s="1"/>
      <c r="R849" s="1"/>
      <c r="S849" s="1"/>
      <c r="U849" s="1"/>
      <c r="V849" s="1"/>
      <c r="W849" s="1"/>
      <c r="X849" s="1"/>
      <c r="Y849" s="1"/>
      <c r="Z849" s="1"/>
      <c r="AB849" s="1"/>
      <c r="AC849" s="1"/>
      <c r="AD849" s="1"/>
      <c r="AF849" s="1"/>
      <c r="AG849" s="1"/>
      <c r="AH849" s="1"/>
      <c r="AI849" s="1"/>
    </row>
    <row r="850" spans="1:35" ht="16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N850" s="1"/>
      <c r="O850" s="1"/>
      <c r="P850" s="1"/>
      <c r="R850" s="1"/>
      <c r="S850" s="1"/>
      <c r="U850" s="1"/>
      <c r="V850" s="1"/>
      <c r="W850" s="1"/>
      <c r="X850" s="1"/>
      <c r="Y850" s="1"/>
      <c r="Z850" s="1"/>
      <c r="AB850" s="1"/>
      <c r="AC850" s="1"/>
      <c r="AD850" s="1"/>
      <c r="AF850" s="1"/>
      <c r="AG850" s="1"/>
      <c r="AH850" s="1"/>
      <c r="AI850" s="1"/>
    </row>
    <row r="851" spans="1:35" ht="16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N851" s="1"/>
      <c r="O851" s="1"/>
      <c r="P851" s="1"/>
      <c r="R851" s="1"/>
      <c r="S851" s="1"/>
      <c r="U851" s="1"/>
      <c r="V851" s="1"/>
      <c r="W851" s="1"/>
      <c r="X851" s="1"/>
      <c r="Y851" s="1"/>
      <c r="Z851" s="1"/>
      <c r="AB851" s="1"/>
      <c r="AC851" s="1"/>
      <c r="AD851" s="1"/>
      <c r="AF851" s="1"/>
      <c r="AG851" s="1"/>
      <c r="AH851" s="1"/>
      <c r="AI851" s="1"/>
    </row>
    <row r="852" spans="1:35" ht="16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N852" s="1"/>
      <c r="O852" s="1"/>
      <c r="P852" s="1"/>
      <c r="R852" s="1"/>
      <c r="S852" s="1"/>
      <c r="U852" s="1"/>
      <c r="V852" s="1"/>
      <c r="W852" s="1"/>
      <c r="X852" s="1"/>
      <c r="Y852" s="1"/>
      <c r="Z852" s="1"/>
      <c r="AB852" s="1"/>
      <c r="AC852" s="1"/>
      <c r="AD852" s="1"/>
      <c r="AF852" s="1"/>
      <c r="AG852" s="1"/>
      <c r="AH852" s="1"/>
      <c r="AI852" s="1"/>
    </row>
    <row r="853" spans="1:35" ht="16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N853" s="1"/>
      <c r="O853" s="1"/>
      <c r="P853" s="1"/>
      <c r="R853" s="1"/>
      <c r="S853" s="1"/>
      <c r="U853" s="1"/>
      <c r="V853" s="1"/>
      <c r="W853" s="1"/>
      <c r="X853" s="1"/>
      <c r="Y853" s="1"/>
      <c r="Z853" s="1"/>
      <c r="AB853" s="1"/>
      <c r="AC853" s="1"/>
      <c r="AD853" s="1"/>
      <c r="AF853" s="1"/>
      <c r="AG853" s="1"/>
      <c r="AH853" s="1"/>
      <c r="AI853" s="1"/>
    </row>
    <row r="854" spans="1:35" ht="16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N854" s="1"/>
      <c r="O854" s="1"/>
      <c r="P854" s="1"/>
      <c r="R854" s="1"/>
      <c r="S854" s="1"/>
      <c r="U854" s="1"/>
      <c r="V854" s="1"/>
      <c r="W854" s="1"/>
      <c r="X854" s="1"/>
      <c r="Y854" s="1"/>
      <c r="Z854" s="1"/>
      <c r="AB854" s="1"/>
      <c r="AC854" s="1"/>
      <c r="AD854" s="1"/>
      <c r="AF854" s="1"/>
      <c r="AG854" s="1"/>
      <c r="AH854" s="1"/>
      <c r="AI854" s="1"/>
    </row>
    <row r="855" spans="1:35" ht="16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N855" s="1"/>
      <c r="O855" s="1"/>
      <c r="P855" s="1"/>
      <c r="R855" s="1"/>
      <c r="S855" s="1"/>
      <c r="U855" s="1"/>
      <c r="V855" s="1"/>
      <c r="W855" s="1"/>
      <c r="X855" s="1"/>
      <c r="Y855" s="1"/>
      <c r="Z855" s="1"/>
      <c r="AB855" s="1"/>
      <c r="AC855" s="1"/>
      <c r="AD855" s="1"/>
      <c r="AF855" s="1"/>
      <c r="AG855" s="1"/>
      <c r="AH855" s="1"/>
      <c r="AI855" s="1"/>
    </row>
    <row r="856" spans="1:35" ht="16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N856" s="1"/>
      <c r="O856" s="1"/>
      <c r="P856" s="1"/>
      <c r="R856" s="1"/>
      <c r="S856" s="1"/>
      <c r="U856" s="1"/>
      <c r="V856" s="1"/>
      <c r="W856" s="1"/>
      <c r="X856" s="1"/>
      <c r="Y856" s="1"/>
      <c r="Z856" s="1"/>
      <c r="AB856" s="1"/>
      <c r="AC856" s="1"/>
      <c r="AD856" s="1"/>
      <c r="AF856" s="1"/>
      <c r="AG856" s="1"/>
      <c r="AH856" s="1"/>
      <c r="AI856" s="1"/>
    </row>
    <row r="857" spans="1:35" ht="16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N857" s="1"/>
      <c r="O857" s="1"/>
      <c r="P857" s="1"/>
      <c r="R857" s="1"/>
      <c r="S857" s="1"/>
      <c r="U857" s="1"/>
      <c r="V857" s="1"/>
      <c r="W857" s="1"/>
      <c r="X857" s="1"/>
      <c r="Y857" s="1"/>
      <c r="Z857" s="1"/>
      <c r="AB857" s="1"/>
      <c r="AC857" s="1"/>
      <c r="AD857" s="1"/>
      <c r="AF857" s="1"/>
      <c r="AG857" s="1"/>
      <c r="AH857" s="1"/>
      <c r="AI857" s="1"/>
    </row>
    <row r="858" spans="1:35" ht="16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N858" s="1"/>
      <c r="O858" s="1"/>
      <c r="P858" s="1"/>
      <c r="R858" s="1"/>
      <c r="S858" s="1"/>
      <c r="U858" s="1"/>
      <c r="V858" s="1"/>
      <c r="W858" s="1"/>
      <c r="X858" s="1"/>
      <c r="Y858" s="1"/>
      <c r="Z858" s="1"/>
      <c r="AB858" s="1"/>
      <c r="AC858" s="1"/>
      <c r="AD858" s="1"/>
      <c r="AF858" s="1"/>
      <c r="AG858" s="1"/>
      <c r="AH858" s="1"/>
      <c r="AI858" s="1"/>
    </row>
    <row r="859" spans="1:35" ht="16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N859" s="1"/>
      <c r="O859" s="1"/>
      <c r="P859" s="1"/>
      <c r="R859" s="1"/>
      <c r="S859" s="1"/>
      <c r="U859" s="1"/>
      <c r="V859" s="1"/>
      <c r="W859" s="1"/>
      <c r="X859" s="1"/>
      <c r="Y859" s="1"/>
      <c r="Z859" s="1"/>
      <c r="AB859" s="1"/>
      <c r="AC859" s="1"/>
      <c r="AD859" s="1"/>
      <c r="AF859" s="1"/>
      <c r="AG859" s="1"/>
      <c r="AH859" s="1"/>
      <c r="AI859" s="1"/>
    </row>
    <row r="860" spans="1:35" ht="16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N860" s="1"/>
      <c r="O860" s="1"/>
      <c r="P860" s="1"/>
      <c r="R860" s="1"/>
      <c r="S860" s="1"/>
      <c r="U860" s="1"/>
      <c r="V860" s="1"/>
      <c r="W860" s="1"/>
      <c r="X860" s="1"/>
      <c r="Y860" s="1"/>
      <c r="Z860" s="1"/>
      <c r="AB860" s="1"/>
      <c r="AC860" s="1"/>
      <c r="AD860" s="1"/>
      <c r="AF860" s="1"/>
      <c r="AG860" s="1"/>
      <c r="AH860" s="1"/>
      <c r="AI860" s="1"/>
    </row>
    <row r="861" spans="1:35" ht="16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N861" s="1"/>
      <c r="O861" s="1"/>
      <c r="P861" s="1"/>
      <c r="R861" s="1"/>
      <c r="S861" s="1"/>
      <c r="U861" s="1"/>
      <c r="V861" s="1"/>
      <c r="W861" s="1"/>
      <c r="X861" s="1"/>
      <c r="Y861" s="1"/>
      <c r="Z861" s="1"/>
      <c r="AB861" s="1"/>
      <c r="AC861" s="1"/>
      <c r="AD861" s="1"/>
      <c r="AF861" s="1"/>
      <c r="AG861" s="1"/>
      <c r="AH861" s="1"/>
      <c r="AI861" s="1"/>
    </row>
    <row r="862" spans="1:35" ht="16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N862" s="1"/>
      <c r="O862" s="1"/>
      <c r="P862" s="1"/>
      <c r="R862" s="1"/>
      <c r="S862" s="1"/>
      <c r="U862" s="1"/>
      <c r="V862" s="1"/>
      <c r="W862" s="1"/>
      <c r="X862" s="1"/>
      <c r="Y862" s="1"/>
      <c r="Z862" s="1"/>
      <c r="AB862" s="1"/>
      <c r="AC862" s="1"/>
      <c r="AD862" s="1"/>
      <c r="AF862" s="1"/>
      <c r="AG862" s="1"/>
      <c r="AH862" s="1"/>
      <c r="AI862" s="1"/>
    </row>
    <row r="863" spans="1:35" ht="16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N863" s="1"/>
      <c r="O863" s="1"/>
      <c r="P863" s="1"/>
      <c r="R863" s="1"/>
      <c r="S863" s="1"/>
      <c r="U863" s="1"/>
      <c r="V863" s="1"/>
      <c r="W863" s="1"/>
      <c r="X863" s="1"/>
      <c r="Y863" s="1"/>
      <c r="Z863" s="1"/>
      <c r="AB863" s="1"/>
      <c r="AC863" s="1"/>
      <c r="AD863" s="1"/>
      <c r="AF863" s="1"/>
      <c r="AG863" s="1"/>
      <c r="AH863" s="1"/>
      <c r="AI863" s="1"/>
    </row>
    <row r="864" spans="1:35" ht="16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N864" s="1"/>
      <c r="O864" s="1"/>
      <c r="P864" s="1"/>
      <c r="R864" s="1"/>
      <c r="S864" s="1"/>
      <c r="U864" s="1"/>
      <c r="V864" s="1"/>
      <c r="W864" s="1"/>
      <c r="X864" s="1"/>
      <c r="Y864" s="1"/>
      <c r="Z864" s="1"/>
      <c r="AB864" s="1"/>
      <c r="AC864" s="1"/>
      <c r="AD864" s="1"/>
      <c r="AF864" s="1"/>
      <c r="AG864" s="1"/>
      <c r="AH864" s="1"/>
      <c r="AI864" s="1"/>
    </row>
    <row r="865" spans="1:35" ht="16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N865" s="1"/>
      <c r="O865" s="1"/>
      <c r="P865" s="1"/>
      <c r="R865" s="1"/>
      <c r="S865" s="1"/>
      <c r="U865" s="1"/>
      <c r="V865" s="1"/>
      <c r="W865" s="1"/>
      <c r="X865" s="1"/>
      <c r="Y865" s="1"/>
      <c r="Z865" s="1"/>
      <c r="AB865" s="1"/>
      <c r="AC865" s="1"/>
      <c r="AD865" s="1"/>
      <c r="AF865" s="1"/>
      <c r="AG865" s="1"/>
      <c r="AH865" s="1"/>
      <c r="AI865" s="1"/>
    </row>
    <row r="866" spans="1:35" ht="16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N866" s="1"/>
      <c r="O866" s="1"/>
      <c r="P866" s="1"/>
      <c r="R866" s="1"/>
      <c r="S866" s="1"/>
      <c r="U866" s="1"/>
      <c r="V866" s="1"/>
      <c r="W866" s="1"/>
      <c r="X866" s="1"/>
      <c r="Y866" s="1"/>
      <c r="Z866" s="1"/>
      <c r="AB866" s="1"/>
      <c r="AC866" s="1"/>
      <c r="AD866" s="1"/>
      <c r="AF866" s="1"/>
      <c r="AG866" s="1"/>
      <c r="AH866" s="1"/>
      <c r="AI866" s="1"/>
    </row>
    <row r="867" spans="1:35" ht="16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N867" s="1"/>
      <c r="O867" s="1"/>
      <c r="P867" s="1"/>
      <c r="R867" s="1"/>
      <c r="S867" s="1"/>
      <c r="U867" s="1"/>
      <c r="V867" s="1"/>
      <c r="W867" s="1"/>
      <c r="X867" s="1"/>
      <c r="Y867" s="1"/>
      <c r="Z867" s="1"/>
      <c r="AB867" s="1"/>
      <c r="AC867" s="1"/>
      <c r="AD867" s="1"/>
      <c r="AF867" s="1"/>
      <c r="AG867" s="1"/>
      <c r="AH867" s="1"/>
      <c r="AI867" s="1"/>
    </row>
    <row r="868" spans="1:35" ht="16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N868" s="1"/>
      <c r="O868" s="1"/>
      <c r="P868" s="1"/>
      <c r="R868" s="1"/>
      <c r="S868" s="1"/>
      <c r="U868" s="1"/>
      <c r="V868" s="1"/>
      <c r="W868" s="1"/>
      <c r="X868" s="1"/>
      <c r="Y868" s="1"/>
      <c r="Z868" s="1"/>
      <c r="AB868" s="1"/>
      <c r="AC868" s="1"/>
      <c r="AD868" s="1"/>
      <c r="AF868" s="1"/>
      <c r="AG868" s="1"/>
      <c r="AH868" s="1"/>
      <c r="AI868" s="1"/>
    </row>
    <row r="869" spans="1:35" ht="16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N869" s="1"/>
      <c r="O869" s="1"/>
      <c r="P869" s="1"/>
      <c r="R869" s="1"/>
      <c r="S869" s="1"/>
      <c r="U869" s="1"/>
      <c r="V869" s="1"/>
      <c r="W869" s="1"/>
      <c r="X869" s="1"/>
      <c r="Y869" s="1"/>
      <c r="Z869" s="1"/>
      <c r="AB869" s="1"/>
      <c r="AC869" s="1"/>
      <c r="AD869" s="1"/>
      <c r="AF869" s="1"/>
      <c r="AG869" s="1"/>
      <c r="AH869" s="1"/>
      <c r="AI869" s="1"/>
    </row>
    <row r="870" spans="1:35" ht="16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N870" s="1"/>
      <c r="O870" s="1"/>
      <c r="P870" s="1"/>
      <c r="R870" s="1"/>
      <c r="S870" s="1"/>
      <c r="U870" s="1"/>
      <c r="V870" s="1"/>
      <c r="W870" s="1"/>
      <c r="X870" s="1"/>
      <c r="Y870" s="1"/>
      <c r="Z870" s="1"/>
      <c r="AB870" s="1"/>
      <c r="AC870" s="1"/>
      <c r="AD870" s="1"/>
      <c r="AF870" s="1"/>
      <c r="AG870" s="1"/>
      <c r="AH870" s="1"/>
      <c r="AI870" s="1"/>
    </row>
    <row r="871" spans="1:35" ht="16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N871" s="1"/>
      <c r="O871" s="1"/>
      <c r="P871" s="1"/>
      <c r="R871" s="1"/>
      <c r="S871" s="1"/>
      <c r="U871" s="1"/>
      <c r="V871" s="1"/>
      <c r="W871" s="1"/>
      <c r="X871" s="1"/>
      <c r="Y871" s="1"/>
      <c r="Z871" s="1"/>
      <c r="AB871" s="1"/>
      <c r="AC871" s="1"/>
      <c r="AD871" s="1"/>
      <c r="AF871" s="1"/>
      <c r="AG871" s="1"/>
      <c r="AH871" s="1"/>
      <c r="AI871" s="1"/>
    </row>
    <row r="872" spans="1:35" ht="16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N872" s="1"/>
      <c r="O872" s="1"/>
      <c r="P872" s="1"/>
      <c r="R872" s="1"/>
      <c r="S872" s="1"/>
      <c r="U872" s="1"/>
      <c r="V872" s="1"/>
      <c r="W872" s="1"/>
      <c r="X872" s="1"/>
      <c r="Y872" s="1"/>
      <c r="Z872" s="1"/>
      <c r="AB872" s="1"/>
      <c r="AC872" s="1"/>
      <c r="AD872" s="1"/>
      <c r="AF872" s="1"/>
      <c r="AG872" s="1"/>
      <c r="AH872" s="1"/>
      <c r="AI872" s="1"/>
    </row>
    <row r="873" spans="1:35" ht="16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N873" s="1"/>
      <c r="O873" s="1"/>
      <c r="P873" s="1"/>
      <c r="R873" s="1"/>
      <c r="S873" s="1"/>
      <c r="U873" s="1"/>
      <c r="V873" s="1"/>
      <c r="W873" s="1"/>
      <c r="X873" s="1"/>
      <c r="Y873" s="1"/>
      <c r="Z873" s="1"/>
      <c r="AB873" s="1"/>
      <c r="AC873" s="1"/>
      <c r="AD873" s="1"/>
      <c r="AF873" s="1"/>
      <c r="AG873" s="1"/>
      <c r="AH873" s="1"/>
      <c r="AI873" s="1"/>
    </row>
    <row r="874" spans="1:35" ht="16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N874" s="1"/>
      <c r="O874" s="1"/>
      <c r="P874" s="1"/>
      <c r="R874" s="1"/>
      <c r="S874" s="1"/>
      <c r="U874" s="1"/>
      <c r="V874" s="1"/>
      <c r="W874" s="1"/>
      <c r="X874" s="1"/>
      <c r="Y874" s="1"/>
      <c r="Z874" s="1"/>
      <c r="AB874" s="1"/>
      <c r="AC874" s="1"/>
      <c r="AD874" s="1"/>
      <c r="AF874" s="1"/>
      <c r="AG874" s="1"/>
      <c r="AH874" s="1"/>
      <c r="AI874" s="1"/>
    </row>
    <row r="875" spans="1:35" ht="16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N875" s="1"/>
      <c r="O875" s="1"/>
      <c r="P875" s="1"/>
      <c r="R875" s="1"/>
      <c r="S875" s="1"/>
      <c r="U875" s="1"/>
      <c r="V875" s="1"/>
      <c r="W875" s="1"/>
      <c r="X875" s="1"/>
      <c r="Y875" s="1"/>
      <c r="Z875" s="1"/>
      <c r="AB875" s="1"/>
      <c r="AC875" s="1"/>
      <c r="AD875" s="1"/>
      <c r="AF875" s="1"/>
      <c r="AG875" s="1"/>
      <c r="AH875" s="1"/>
      <c r="AI875" s="1"/>
    </row>
    <row r="876" spans="1:35" ht="16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N876" s="1"/>
      <c r="O876" s="1"/>
      <c r="P876" s="1"/>
      <c r="R876" s="1"/>
      <c r="S876" s="1"/>
      <c r="U876" s="1"/>
      <c r="V876" s="1"/>
      <c r="W876" s="1"/>
      <c r="X876" s="1"/>
      <c r="Y876" s="1"/>
      <c r="Z876" s="1"/>
      <c r="AB876" s="1"/>
      <c r="AC876" s="1"/>
      <c r="AD876" s="1"/>
      <c r="AF876" s="1"/>
      <c r="AG876" s="1"/>
      <c r="AH876" s="1"/>
      <c r="AI876" s="1"/>
    </row>
    <row r="877" spans="1:35" ht="16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N877" s="1"/>
      <c r="O877" s="1"/>
      <c r="P877" s="1"/>
      <c r="R877" s="1"/>
      <c r="S877" s="1"/>
      <c r="U877" s="1"/>
      <c r="V877" s="1"/>
      <c r="W877" s="1"/>
      <c r="X877" s="1"/>
      <c r="Y877" s="1"/>
      <c r="Z877" s="1"/>
      <c r="AB877" s="1"/>
      <c r="AC877" s="1"/>
      <c r="AD877" s="1"/>
      <c r="AF877" s="1"/>
      <c r="AG877" s="1"/>
      <c r="AH877" s="1"/>
      <c r="AI877" s="1"/>
    </row>
    <row r="878" spans="1:35" ht="16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N878" s="1"/>
      <c r="O878" s="1"/>
      <c r="P878" s="1"/>
      <c r="R878" s="1"/>
      <c r="S878" s="1"/>
      <c r="U878" s="1"/>
      <c r="V878" s="1"/>
      <c r="W878" s="1"/>
      <c r="X878" s="1"/>
      <c r="Y878" s="1"/>
      <c r="Z878" s="1"/>
      <c r="AB878" s="1"/>
      <c r="AC878" s="1"/>
      <c r="AD878" s="1"/>
      <c r="AF878" s="1"/>
      <c r="AG878" s="1"/>
      <c r="AH878" s="1"/>
      <c r="AI878" s="1"/>
    </row>
    <row r="879" spans="1:35" ht="16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N879" s="1"/>
      <c r="O879" s="1"/>
      <c r="P879" s="1"/>
      <c r="R879" s="1"/>
      <c r="S879" s="1"/>
      <c r="U879" s="1"/>
      <c r="V879" s="1"/>
      <c r="W879" s="1"/>
      <c r="X879" s="1"/>
      <c r="Y879" s="1"/>
      <c r="Z879" s="1"/>
      <c r="AB879" s="1"/>
      <c r="AC879" s="1"/>
      <c r="AD879" s="1"/>
      <c r="AF879" s="1"/>
      <c r="AG879" s="1"/>
      <c r="AH879" s="1"/>
      <c r="AI879" s="1"/>
    </row>
    <row r="880" spans="1:35" ht="16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N880" s="1"/>
      <c r="O880" s="1"/>
      <c r="P880" s="1"/>
      <c r="R880" s="1"/>
      <c r="S880" s="1"/>
      <c r="U880" s="1"/>
      <c r="V880" s="1"/>
      <c r="W880" s="1"/>
      <c r="X880" s="1"/>
      <c r="Y880" s="1"/>
      <c r="Z880" s="1"/>
      <c r="AB880" s="1"/>
      <c r="AC880" s="1"/>
      <c r="AD880" s="1"/>
      <c r="AF880" s="1"/>
      <c r="AG880" s="1"/>
      <c r="AH880" s="1"/>
      <c r="AI880" s="1"/>
    </row>
    <row r="881" spans="1:35" ht="16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N881" s="1"/>
      <c r="O881" s="1"/>
      <c r="P881" s="1"/>
      <c r="R881" s="1"/>
      <c r="S881" s="1"/>
      <c r="U881" s="1"/>
      <c r="V881" s="1"/>
      <c r="W881" s="1"/>
      <c r="X881" s="1"/>
      <c r="Y881" s="1"/>
      <c r="Z881" s="1"/>
      <c r="AB881" s="1"/>
      <c r="AC881" s="1"/>
      <c r="AD881" s="1"/>
      <c r="AF881" s="1"/>
      <c r="AG881" s="1"/>
      <c r="AH881" s="1"/>
      <c r="AI881" s="1"/>
    </row>
    <row r="882" spans="1:35" ht="16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N882" s="1"/>
      <c r="O882" s="1"/>
      <c r="P882" s="1"/>
      <c r="R882" s="1"/>
      <c r="S882" s="1"/>
      <c r="U882" s="1"/>
      <c r="V882" s="1"/>
      <c r="W882" s="1"/>
      <c r="X882" s="1"/>
      <c r="Y882" s="1"/>
      <c r="Z882" s="1"/>
      <c r="AB882" s="1"/>
      <c r="AC882" s="1"/>
      <c r="AD882" s="1"/>
      <c r="AF882" s="1"/>
      <c r="AG882" s="1"/>
      <c r="AH882" s="1"/>
      <c r="AI882" s="1"/>
    </row>
    <row r="883" spans="1:35" ht="16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N883" s="1"/>
      <c r="O883" s="1"/>
      <c r="P883" s="1"/>
      <c r="R883" s="1"/>
      <c r="S883" s="1"/>
      <c r="U883" s="1"/>
      <c r="V883" s="1"/>
      <c r="W883" s="1"/>
      <c r="X883" s="1"/>
      <c r="Y883" s="1"/>
      <c r="Z883" s="1"/>
      <c r="AB883" s="1"/>
      <c r="AC883" s="1"/>
      <c r="AD883" s="1"/>
      <c r="AF883" s="1"/>
      <c r="AG883" s="1"/>
      <c r="AH883" s="1"/>
      <c r="AI883" s="1"/>
    </row>
    <row r="884" spans="1:35" ht="16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N884" s="1"/>
      <c r="O884" s="1"/>
      <c r="P884" s="1"/>
      <c r="R884" s="1"/>
      <c r="S884" s="1"/>
      <c r="U884" s="1"/>
      <c r="V884" s="1"/>
      <c r="W884" s="1"/>
      <c r="X884" s="1"/>
      <c r="Y884" s="1"/>
      <c r="Z884" s="1"/>
      <c r="AB884" s="1"/>
      <c r="AC884" s="1"/>
      <c r="AD884" s="1"/>
      <c r="AF884" s="1"/>
      <c r="AG884" s="1"/>
      <c r="AH884" s="1"/>
      <c r="AI884" s="1"/>
    </row>
    <row r="885" spans="1:35" ht="16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N885" s="1"/>
      <c r="O885" s="1"/>
      <c r="P885" s="1"/>
      <c r="R885" s="1"/>
      <c r="S885" s="1"/>
      <c r="U885" s="1"/>
      <c r="V885" s="1"/>
      <c r="W885" s="1"/>
      <c r="X885" s="1"/>
      <c r="Y885" s="1"/>
      <c r="Z885" s="1"/>
      <c r="AB885" s="1"/>
      <c r="AC885" s="1"/>
      <c r="AD885" s="1"/>
      <c r="AF885" s="1"/>
      <c r="AG885" s="1"/>
      <c r="AH885" s="1"/>
      <c r="AI885" s="1"/>
    </row>
    <row r="886" spans="1:35" ht="16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N886" s="1"/>
      <c r="O886" s="1"/>
      <c r="P886" s="1"/>
      <c r="R886" s="1"/>
      <c r="S886" s="1"/>
      <c r="U886" s="1"/>
      <c r="V886" s="1"/>
      <c r="W886" s="1"/>
      <c r="X886" s="1"/>
      <c r="Y886" s="1"/>
      <c r="Z886" s="1"/>
      <c r="AB886" s="1"/>
      <c r="AC886" s="1"/>
      <c r="AD886" s="1"/>
      <c r="AF886" s="1"/>
      <c r="AG886" s="1"/>
      <c r="AH886" s="1"/>
      <c r="AI886" s="1"/>
    </row>
    <row r="887" spans="1:35" ht="16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N887" s="1"/>
      <c r="O887" s="1"/>
      <c r="P887" s="1"/>
      <c r="R887" s="1"/>
      <c r="S887" s="1"/>
      <c r="U887" s="1"/>
      <c r="V887" s="1"/>
      <c r="W887" s="1"/>
      <c r="X887" s="1"/>
      <c r="Y887" s="1"/>
      <c r="Z887" s="1"/>
      <c r="AB887" s="1"/>
      <c r="AC887" s="1"/>
      <c r="AD887" s="1"/>
      <c r="AF887" s="1"/>
      <c r="AG887" s="1"/>
      <c r="AH887" s="1"/>
      <c r="AI887" s="1"/>
    </row>
    <row r="888" spans="1:35" ht="16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N888" s="1"/>
      <c r="O888" s="1"/>
      <c r="P888" s="1"/>
      <c r="R888" s="1"/>
      <c r="S888" s="1"/>
      <c r="U888" s="1"/>
      <c r="V888" s="1"/>
      <c r="W888" s="1"/>
      <c r="X888" s="1"/>
      <c r="Y888" s="1"/>
      <c r="Z888" s="1"/>
      <c r="AB888" s="1"/>
      <c r="AC888" s="1"/>
      <c r="AD888" s="1"/>
      <c r="AF888" s="1"/>
      <c r="AG888" s="1"/>
      <c r="AH888" s="1"/>
      <c r="AI888" s="1"/>
    </row>
    <row r="889" spans="1:35" ht="16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N889" s="1"/>
      <c r="O889" s="1"/>
      <c r="P889" s="1"/>
      <c r="R889" s="1"/>
      <c r="S889" s="1"/>
      <c r="U889" s="1"/>
      <c r="V889" s="1"/>
      <c r="W889" s="1"/>
      <c r="X889" s="1"/>
      <c r="Y889" s="1"/>
      <c r="Z889" s="1"/>
      <c r="AB889" s="1"/>
      <c r="AC889" s="1"/>
      <c r="AD889" s="1"/>
      <c r="AF889" s="1"/>
      <c r="AG889" s="1"/>
      <c r="AH889" s="1"/>
      <c r="AI889" s="1"/>
    </row>
    <row r="890" spans="1:35" ht="16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N890" s="1"/>
      <c r="O890" s="1"/>
      <c r="P890" s="1"/>
      <c r="R890" s="1"/>
      <c r="S890" s="1"/>
      <c r="U890" s="1"/>
      <c r="V890" s="1"/>
      <c r="W890" s="1"/>
      <c r="X890" s="1"/>
      <c r="Y890" s="1"/>
      <c r="Z890" s="1"/>
      <c r="AB890" s="1"/>
      <c r="AC890" s="1"/>
      <c r="AD890" s="1"/>
      <c r="AF890" s="1"/>
      <c r="AG890" s="1"/>
      <c r="AH890" s="1"/>
      <c r="AI890" s="1"/>
    </row>
    <row r="891" spans="1:35" ht="16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N891" s="1"/>
      <c r="O891" s="1"/>
      <c r="P891" s="1"/>
      <c r="R891" s="1"/>
      <c r="S891" s="1"/>
      <c r="U891" s="1"/>
      <c r="V891" s="1"/>
      <c r="W891" s="1"/>
      <c r="X891" s="1"/>
      <c r="Y891" s="1"/>
      <c r="Z891" s="1"/>
      <c r="AB891" s="1"/>
      <c r="AC891" s="1"/>
      <c r="AD891" s="1"/>
      <c r="AF891" s="1"/>
      <c r="AG891" s="1"/>
      <c r="AH891" s="1"/>
      <c r="AI891" s="1"/>
    </row>
    <row r="892" spans="1:35" ht="16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N892" s="1"/>
      <c r="O892" s="1"/>
      <c r="P892" s="1"/>
      <c r="R892" s="1"/>
      <c r="S892" s="1"/>
      <c r="U892" s="1"/>
      <c r="V892" s="1"/>
      <c r="W892" s="1"/>
      <c r="X892" s="1"/>
      <c r="Y892" s="1"/>
      <c r="Z892" s="1"/>
      <c r="AB892" s="1"/>
      <c r="AC892" s="1"/>
      <c r="AD892" s="1"/>
      <c r="AF892" s="1"/>
      <c r="AG892" s="1"/>
      <c r="AH892" s="1"/>
      <c r="AI892" s="1"/>
    </row>
    <row r="893" spans="1:35" ht="16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N893" s="1"/>
      <c r="O893" s="1"/>
      <c r="P893" s="1"/>
      <c r="R893" s="1"/>
      <c r="S893" s="1"/>
      <c r="U893" s="1"/>
      <c r="V893" s="1"/>
      <c r="W893" s="1"/>
      <c r="X893" s="1"/>
      <c r="Y893" s="1"/>
      <c r="Z893" s="1"/>
      <c r="AB893" s="1"/>
      <c r="AC893" s="1"/>
      <c r="AD893" s="1"/>
      <c r="AF893" s="1"/>
      <c r="AG893" s="1"/>
      <c r="AH893" s="1"/>
      <c r="AI893" s="1"/>
    </row>
    <row r="894" spans="1:35" ht="16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N894" s="1"/>
      <c r="O894" s="1"/>
      <c r="P894" s="1"/>
      <c r="R894" s="1"/>
      <c r="S894" s="1"/>
      <c r="U894" s="1"/>
      <c r="V894" s="1"/>
      <c r="W894" s="1"/>
      <c r="X894" s="1"/>
      <c r="Y894" s="1"/>
      <c r="Z894" s="1"/>
      <c r="AB894" s="1"/>
      <c r="AC894" s="1"/>
      <c r="AD894" s="1"/>
      <c r="AF894" s="1"/>
      <c r="AG894" s="1"/>
      <c r="AH894" s="1"/>
      <c r="AI894" s="1"/>
    </row>
    <row r="895" spans="1:35" ht="16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N895" s="1"/>
      <c r="O895" s="1"/>
      <c r="P895" s="1"/>
      <c r="R895" s="1"/>
      <c r="S895" s="1"/>
      <c r="U895" s="1"/>
      <c r="V895" s="1"/>
      <c r="W895" s="1"/>
      <c r="X895" s="1"/>
      <c r="Y895" s="1"/>
      <c r="Z895" s="1"/>
      <c r="AB895" s="1"/>
      <c r="AC895" s="1"/>
      <c r="AD895" s="1"/>
      <c r="AF895" s="1"/>
      <c r="AG895" s="1"/>
      <c r="AH895" s="1"/>
      <c r="AI895" s="1"/>
    </row>
    <row r="896" spans="1:35" ht="16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N896" s="1"/>
      <c r="O896" s="1"/>
      <c r="P896" s="1"/>
      <c r="R896" s="1"/>
      <c r="S896" s="1"/>
      <c r="U896" s="1"/>
      <c r="V896" s="1"/>
      <c r="W896" s="1"/>
      <c r="X896" s="1"/>
      <c r="Y896" s="1"/>
      <c r="Z896" s="1"/>
      <c r="AB896" s="1"/>
      <c r="AC896" s="1"/>
      <c r="AD896" s="1"/>
      <c r="AF896" s="1"/>
      <c r="AG896" s="1"/>
      <c r="AH896" s="1"/>
      <c r="AI896" s="1"/>
    </row>
    <row r="897" spans="1:35" ht="16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N897" s="1"/>
      <c r="O897" s="1"/>
      <c r="P897" s="1"/>
      <c r="R897" s="1"/>
      <c r="S897" s="1"/>
      <c r="U897" s="1"/>
      <c r="V897" s="1"/>
      <c r="W897" s="1"/>
      <c r="X897" s="1"/>
      <c r="Y897" s="1"/>
      <c r="Z897" s="1"/>
      <c r="AB897" s="1"/>
      <c r="AC897" s="1"/>
      <c r="AD897" s="1"/>
      <c r="AF897" s="1"/>
      <c r="AG897" s="1"/>
      <c r="AH897" s="1"/>
      <c r="AI897" s="1"/>
    </row>
    <row r="898" spans="1:35" ht="16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N898" s="1"/>
      <c r="O898" s="1"/>
      <c r="P898" s="1"/>
      <c r="R898" s="1"/>
      <c r="S898" s="1"/>
      <c r="U898" s="1"/>
      <c r="V898" s="1"/>
      <c r="W898" s="1"/>
      <c r="X898" s="1"/>
      <c r="Y898" s="1"/>
      <c r="Z898" s="1"/>
      <c r="AB898" s="1"/>
      <c r="AC898" s="1"/>
      <c r="AD898" s="1"/>
      <c r="AF898" s="1"/>
      <c r="AG898" s="1"/>
      <c r="AH898" s="1"/>
      <c r="AI898" s="1"/>
    </row>
    <row r="899" spans="1:35" ht="16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N899" s="1"/>
      <c r="O899" s="1"/>
      <c r="P899" s="1"/>
      <c r="R899" s="1"/>
      <c r="S899" s="1"/>
      <c r="U899" s="1"/>
      <c r="V899" s="1"/>
      <c r="W899" s="1"/>
      <c r="X899" s="1"/>
      <c r="Y899" s="1"/>
      <c r="Z899" s="1"/>
      <c r="AB899" s="1"/>
      <c r="AC899" s="1"/>
      <c r="AD899" s="1"/>
      <c r="AF899" s="1"/>
      <c r="AG899" s="1"/>
      <c r="AH899" s="1"/>
      <c r="AI899" s="1"/>
    </row>
    <row r="900" spans="1:35" ht="16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N900" s="1"/>
      <c r="O900" s="1"/>
      <c r="P900" s="1"/>
      <c r="R900" s="1"/>
      <c r="S900" s="1"/>
      <c r="U900" s="1"/>
      <c r="V900" s="1"/>
      <c r="W900" s="1"/>
      <c r="X900" s="1"/>
      <c r="Y900" s="1"/>
      <c r="Z900" s="1"/>
      <c r="AB900" s="1"/>
      <c r="AC900" s="1"/>
      <c r="AD900" s="1"/>
      <c r="AF900" s="1"/>
      <c r="AG900" s="1"/>
      <c r="AH900" s="1"/>
      <c r="AI900" s="1"/>
    </row>
    <row r="901" spans="1:35" ht="16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N901" s="1"/>
      <c r="O901" s="1"/>
      <c r="P901" s="1"/>
      <c r="R901" s="1"/>
      <c r="S901" s="1"/>
      <c r="U901" s="1"/>
      <c r="V901" s="1"/>
      <c r="W901" s="1"/>
      <c r="X901" s="1"/>
      <c r="Y901" s="1"/>
      <c r="Z901" s="1"/>
      <c r="AB901" s="1"/>
      <c r="AC901" s="1"/>
      <c r="AD901" s="1"/>
      <c r="AF901" s="1"/>
      <c r="AG901" s="1"/>
      <c r="AH901" s="1"/>
      <c r="AI901" s="1"/>
    </row>
    <row r="902" spans="1:35" ht="16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N902" s="1"/>
      <c r="O902" s="1"/>
      <c r="P902" s="1"/>
      <c r="R902" s="1"/>
      <c r="S902" s="1"/>
      <c r="U902" s="1"/>
      <c r="V902" s="1"/>
      <c r="W902" s="1"/>
      <c r="X902" s="1"/>
      <c r="Y902" s="1"/>
      <c r="Z902" s="1"/>
      <c r="AB902" s="1"/>
      <c r="AC902" s="1"/>
      <c r="AD902" s="1"/>
      <c r="AF902" s="1"/>
      <c r="AG902" s="1"/>
      <c r="AH902" s="1"/>
      <c r="AI902" s="1"/>
    </row>
    <row r="903" spans="1:35" ht="16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N903" s="1"/>
      <c r="O903" s="1"/>
      <c r="P903" s="1"/>
      <c r="R903" s="1"/>
      <c r="S903" s="1"/>
      <c r="U903" s="1"/>
      <c r="V903" s="1"/>
      <c r="W903" s="1"/>
      <c r="X903" s="1"/>
      <c r="Y903" s="1"/>
      <c r="Z903" s="1"/>
      <c r="AB903" s="1"/>
      <c r="AC903" s="1"/>
      <c r="AD903" s="1"/>
      <c r="AF903" s="1"/>
      <c r="AG903" s="1"/>
      <c r="AH903" s="1"/>
      <c r="AI903" s="1"/>
    </row>
    <row r="904" spans="1:35" ht="16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N904" s="1"/>
      <c r="O904" s="1"/>
      <c r="P904" s="1"/>
      <c r="R904" s="1"/>
      <c r="S904" s="1"/>
      <c r="U904" s="1"/>
      <c r="V904" s="1"/>
      <c r="W904" s="1"/>
      <c r="X904" s="1"/>
      <c r="Y904" s="1"/>
      <c r="Z904" s="1"/>
      <c r="AB904" s="1"/>
      <c r="AC904" s="1"/>
      <c r="AD904" s="1"/>
      <c r="AF904" s="1"/>
      <c r="AG904" s="1"/>
      <c r="AH904" s="1"/>
      <c r="AI904" s="1"/>
    </row>
    <row r="905" spans="1:35" ht="16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N905" s="1"/>
      <c r="O905" s="1"/>
      <c r="P905" s="1"/>
      <c r="R905" s="1"/>
      <c r="S905" s="1"/>
      <c r="U905" s="1"/>
      <c r="V905" s="1"/>
      <c r="W905" s="1"/>
      <c r="X905" s="1"/>
      <c r="Y905" s="1"/>
      <c r="Z905" s="1"/>
      <c r="AB905" s="1"/>
      <c r="AC905" s="1"/>
      <c r="AD905" s="1"/>
      <c r="AF905" s="1"/>
      <c r="AG905" s="1"/>
      <c r="AH905" s="1"/>
      <c r="AI905" s="1"/>
    </row>
    <row r="906" spans="1:35" ht="16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N906" s="1"/>
      <c r="O906" s="1"/>
      <c r="P906" s="1"/>
      <c r="R906" s="1"/>
      <c r="S906" s="1"/>
      <c r="U906" s="1"/>
      <c r="V906" s="1"/>
      <c r="W906" s="1"/>
      <c r="X906" s="1"/>
      <c r="Y906" s="1"/>
      <c r="Z906" s="1"/>
      <c r="AB906" s="1"/>
      <c r="AC906" s="1"/>
      <c r="AD906" s="1"/>
      <c r="AF906" s="1"/>
      <c r="AG906" s="1"/>
      <c r="AH906" s="1"/>
      <c r="AI906" s="1"/>
    </row>
    <row r="907" spans="1:35" ht="16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N907" s="1"/>
      <c r="O907" s="1"/>
      <c r="P907" s="1"/>
      <c r="R907" s="1"/>
      <c r="S907" s="1"/>
      <c r="U907" s="1"/>
      <c r="V907" s="1"/>
      <c r="W907" s="1"/>
      <c r="X907" s="1"/>
      <c r="Y907" s="1"/>
      <c r="Z907" s="1"/>
      <c r="AB907" s="1"/>
      <c r="AC907" s="1"/>
      <c r="AD907" s="1"/>
      <c r="AF907" s="1"/>
      <c r="AG907" s="1"/>
      <c r="AH907" s="1"/>
      <c r="AI907" s="1"/>
    </row>
    <row r="908" spans="1:35" ht="16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N908" s="1"/>
      <c r="O908" s="1"/>
      <c r="P908" s="1"/>
      <c r="R908" s="1"/>
      <c r="S908" s="1"/>
      <c r="U908" s="1"/>
      <c r="V908" s="1"/>
      <c r="W908" s="1"/>
      <c r="X908" s="1"/>
      <c r="Y908" s="1"/>
      <c r="Z908" s="1"/>
      <c r="AB908" s="1"/>
      <c r="AC908" s="1"/>
      <c r="AD908" s="1"/>
      <c r="AF908" s="1"/>
      <c r="AG908" s="1"/>
      <c r="AH908" s="1"/>
      <c r="AI908" s="1"/>
    </row>
    <row r="909" spans="1:35" ht="16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N909" s="1"/>
      <c r="O909" s="1"/>
      <c r="P909" s="1"/>
      <c r="R909" s="1"/>
      <c r="S909" s="1"/>
      <c r="U909" s="1"/>
      <c r="V909" s="1"/>
      <c r="W909" s="1"/>
      <c r="X909" s="1"/>
      <c r="Y909" s="1"/>
      <c r="Z909" s="1"/>
      <c r="AB909" s="1"/>
      <c r="AC909" s="1"/>
      <c r="AD909" s="1"/>
      <c r="AF909" s="1"/>
      <c r="AG909" s="1"/>
      <c r="AH909" s="1"/>
      <c r="AI909" s="1"/>
    </row>
    <row r="910" spans="1:35" ht="16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N910" s="1"/>
      <c r="O910" s="1"/>
      <c r="P910" s="1"/>
      <c r="R910" s="1"/>
      <c r="S910" s="1"/>
      <c r="U910" s="1"/>
      <c r="V910" s="1"/>
      <c r="W910" s="1"/>
      <c r="X910" s="1"/>
      <c r="Y910" s="1"/>
      <c r="Z910" s="1"/>
      <c r="AB910" s="1"/>
      <c r="AC910" s="1"/>
      <c r="AD910" s="1"/>
      <c r="AF910" s="1"/>
      <c r="AG910" s="1"/>
      <c r="AH910" s="1"/>
      <c r="AI910" s="1"/>
    </row>
    <row r="911" spans="1:35" ht="16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N911" s="1"/>
      <c r="O911" s="1"/>
      <c r="P911" s="1"/>
      <c r="R911" s="1"/>
      <c r="S911" s="1"/>
      <c r="U911" s="1"/>
      <c r="V911" s="1"/>
      <c r="W911" s="1"/>
      <c r="X911" s="1"/>
      <c r="Y911" s="1"/>
      <c r="Z911" s="1"/>
      <c r="AB911" s="1"/>
      <c r="AC911" s="1"/>
      <c r="AD911" s="1"/>
      <c r="AF911" s="1"/>
      <c r="AG911" s="1"/>
      <c r="AH911" s="1"/>
      <c r="AI911" s="1"/>
    </row>
    <row r="912" spans="1:35" ht="16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N912" s="1"/>
      <c r="O912" s="1"/>
      <c r="P912" s="1"/>
      <c r="R912" s="1"/>
      <c r="S912" s="1"/>
      <c r="U912" s="1"/>
      <c r="V912" s="1"/>
      <c r="W912" s="1"/>
      <c r="X912" s="1"/>
      <c r="Y912" s="1"/>
      <c r="Z912" s="1"/>
      <c r="AB912" s="1"/>
      <c r="AC912" s="1"/>
      <c r="AD912" s="1"/>
      <c r="AF912" s="1"/>
      <c r="AG912" s="1"/>
      <c r="AH912" s="1"/>
      <c r="AI912" s="1"/>
    </row>
    <row r="913" spans="1:35" ht="16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N913" s="1"/>
      <c r="O913" s="1"/>
      <c r="P913" s="1"/>
      <c r="R913" s="1"/>
      <c r="S913" s="1"/>
      <c r="U913" s="1"/>
      <c r="V913" s="1"/>
      <c r="W913" s="1"/>
      <c r="X913" s="1"/>
      <c r="Y913" s="1"/>
      <c r="Z913" s="1"/>
      <c r="AB913" s="1"/>
      <c r="AC913" s="1"/>
      <c r="AD913" s="1"/>
      <c r="AF913" s="1"/>
      <c r="AG913" s="1"/>
      <c r="AH913" s="1"/>
      <c r="AI913" s="1"/>
    </row>
    <row r="914" spans="1:35" ht="16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N914" s="1"/>
      <c r="O914" s="1"/>
      <c r="P914" s="1"/>
      <c r="R914" s="1"/>
      <c r="S914" s="1"/>
      <c r="U914" s="1"/>
      <c r="V914" s="1"/>
      <c r="W914" s="1"/>
      <c r="X914" s="1"/>
      <c r="Y914" s="1"/>
      <c r="Z914" s="1"/>
      <c r="AB914" s="1"/>
      <c r="AC914" s="1"/>
      <c r="AD914" s="1"/>
      <c r="AF914" s="1"/>
      <c r="AG914" s="1"/>
      <c r="AH914" s="1"/>
      <c r="AI914" s="1"/>
    </row>
    <row r="915" spans="1:35" ht="16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N915" s="1"/>
      <c r="O915" s="1"/>
      <c r="P915" s="1"/>
      <c r="R915" s="1"/>
      <c r="S915" s="1"/>
      <c r="U915" s="1"/>
      <c r="V915" s="1"/>
      <c r="W915" s="1"/>
      <c r="X915" s="1"/>
      <c r="Y915" s="1"/>
      <c r="Z915" s="1"/>
      <c r="AB915" s="1"/>
      <c r="AC915" s="1"/>
      <c r="AD915" s="1"/>
      <c r="AF915" s="1"/>
      <c r="AG915" s="1"/>
      <c r="AH915" s="1"/>
      <c r="AI915" s="1"/>
    </row>
    <row r="916" spans="1:35" ht="16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N916" s="1"/>
      <c r="O916" s="1"/>
      <c r="P916" s="1"/>
      <c r="R916" s="1"/>
      <c r="S916" s="1"/>
      <c r="U916" s="1"/>
      <c r="V916" s="1"/>
      <c r="W916" s="1"/>
      <c r="X916" s="1"/>
      <c r="Y916" s="1"/>
      <c r="Z916" s="1"/>
      <c r="AB916" s="1"/>
      <c r="AC916" s="1"/>
      <c r="AD916" s="1"/>
      <c r="AF916" s="1"/>
      <c r="AG916" s="1"/>
      <c r="AH916" s="1"/>
      <c r="AI916" s="1"/>
    </row>
    <row r="917" spans="1:35" ht="16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N917" s="1"/>
      <c r="O917" s="1"/>
      <c r="P917" s="1"/>
      <c r="R917" s="1"/>
      <c r="S917" s="1"/>
      <c r="U917" s="1"/>
      <c r="V917" s="1"/>
      <c r="W917" s="1"/>
      <c r="X917" s="1"/>
      <c r="Y917" s="1"/>
      <c r="Z917" s="1"/>
      <c r="AB917" s="1"/>
      <c r="AC917" s="1"/>
      <c r="AD917" s="1"/>
      <c r="AF917" s="1"/>
      <c r="AG917" s="1"/>
      <c r="AH917" s="1"/>
      <c r="AI917" s="1"/>
    </row>
    <row r="918" spans="1:35" ht="16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N918" s="1"/>
      <c r="O918" s="1"/>
      <c r="P918" s="1"/>
      <c r="R918" s="1"/>
      <c r="S918" s="1"/>
      <c r="U918" s="1"/>
      <c r="V918" s="1"/>
      <c r="W918" s="1"/>
      <c r="X918" s="1"/>
      <c r="Y918" s="1"/>
      <c r="Z918" s="1"/>
      <c r="AB918" s="1"/>
      <c r="AC918" s="1"/>
      <c r="AD918" s="1"/>
      <c r="AF918" s="1"/>
      <c r="AG918" s="1"/>
      <c r="AH918" s="1"/>
      <c r="AI918" s="1"/>
    </row>
    <row r="919" spans="1:35" ht="16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N919" s="1"/>
      <c r="O919" s="1"/>
      <c r="P919" s="1"/>
      <c r="R919" s="1"/>
      <c r="S919" s="1"/>
      <c r="U919" s="1"/>
      <c r="V919" s="1"/>
      <c r="W919" s="1"/>
      <c r="X919" s="1"/>
      <c r="Y919" s="1"/>
      <c r="Z919" s="1"/>
      <c r="AB919" s="1"/>
      <c r="AC919" s="1"/>
      <c r="AD919" s="1"/>
      <c r="AF919" s="1"/>
      <c r="AG919" s="1"/>
      <c r="AH919" s="1"/>
      <c r="AI919" s="1"/>
    </row>
    <row r="920" spans="1:35" ht="16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N920" s="1"/>
      <c r="O920" s="1"/>
      <c r="P920" s="1"/>
      <c r="R920" s="1"/>
      <c r="S920" s="1"/>
      <c r="U920" s="1"/>
      <c r="V920" s="1"/>
      <c r="W920" s="1"/>
      <c r="X920" s="1"/>
      <c r="Y920" s="1"/>
      <c r="Z920" s="1"/>
      <c r="AB920" s="1"/>
      <c r="AC920" s="1"/>
      <c r="AD920" s="1"/>
      <c r="AF920" s="1"/>
      <c r="AG920" s="1"/>
      <c r="AH920" s="1"/>
      <c r="AI920" s="1"/>
    </row>
    <row r="921" spans="1:35" ht="16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N921" s="1"/>
      <c r="O921" s="1"/>
      <c r="P921" s="1"/>
      <c r="R921" s="1"/>
      <c r="S921" s="1"/>
      <c r="U921" s="1"/>
      <c r="V921" s="1"/>
      <c r="W921" s="1"/>
      <c r="X921" s="1"/>
      <c r="Y921" s="1"/>
      <c r="Z921" s="1"/>
      <c r="AB921" s="1"/>
      <c r="AC921" s="1"/>
      <c r="AD921" s="1"/>
      <c r="AF921" s="1"/>
      <c r="AG921" s="1"/>
      <c r="AH921" s="1"/>
      <c r="AI921" s="1"/>
    </row>
    <row r="922" spans="1:35" ht="16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N922" s="1"/>
      <c r="O922" s="1"/>
      <c r="P922" s="1"/>
      <c r="R922" s="1"/>
      <c r="S922" s="1"/>
      <c r="U922" s="1"/>
      <c r="V922" s="1"/>
      <c r="W922" s="1"/>
      <c r="X922" s="1"/>
      <c r="Y922" s="1"/>
      <c r="Z922" s="1"/>
      <c r="AB922" s="1"/>
      <c r="AC922" s="1"/>
      <c r="AD922" s="1"/>
      <c r="AF922" s="1"/>
      <c r="AG922" s="1"/>
      <c r="AH922" s="1"/>
      <c r="AI922" s="1"/>
    </row>
    <row r="923" spans="1:35" ht="16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N923" s="1"/>
      <c r="O923" s="1"/>
      <c r="P923" s="1"/>
      <c r="R923" s="1"/>
      <c r="S923" s="1"/>
      <c r="U923" s="1"/>
      <c r="V923" s="1"/>
      <c r="W923" s="1"/>
      <c r="X923" s="1"/>
      <c r="Y923" s="1"/>
      <c r="Z923" s="1"/>
      <c r="AB923" s="1"/>
      <c r="AC923" s="1"/>
      <c r="AD923" s="1"/>
      <c r="AF923" s="1"/>
      <c r="AG923" s="1"/>
      <c r="AH923" s="1"/>
      <c r="AI923" s="1"/>
    </row>
    <row r="924" spans="1:35" ht="16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N924" s="1"/>
      <c r="O924" s="1"/>
      <c r="P924" s="1"/>
      <c r="R924" s="1"/>
      <c r="S924" s="1"/>
      <c r="U924" s="1"/>
      <c r="V924" s="1"/>
      <c r="W924" s="1"/>
      <c r="X924" s="1"/>
      <c r="Y924" s="1"/>
      <c r="Z924" s="1"/>
      <c r="AB924" s="1"/>
      <c r="AC924" s="1"/>
      <c r="AD924" s="1"/>
      <c r="AF924" s="1"/>
      <c r="AG924" s="1"/>
      <c r="AH924" s="1"/>
      <c r="AI924" s="1"/>
    </row>
    <row r="925" spans="1:35" ht="16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N925" s="1"/>
      <c r="O925" s="1"/>
      <c r="P925" s="1"/>
      <c r="R925" s="1"/>
      <c r="S925" s="1"/>
      <c r="U925" s="1"/>
      <c r="V925" s="1"/>
      <c r="W925" s="1"/>
      <c r="X925" s="1"/>
      <c r="Y925" s="1"/>
      <c r="Z925" s="1"/>
      <c r="AB925" s="1"/>
      <c r="AC925" s="1"/>
      <c r="AD925" s="1"/>
      <c r="AF925" s="1"/>
      <c r="AG925" s="1"/>
      <c r="AH925" s="1"/>
      <c r="AI925" s="1"/>
    </row>
    <row r="926" spans="1:35" ht="16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N926" s="1"/>
      <c r="O926" s="1"/>
      <c r="P926" s="1"/>
      <c r="R926" s="1"/>
      <c r="S926" s="1"/>
      <c r="U926" s="1"/>
      <c r="V926" s="1"/>
      <c r="W926" s="1"/>
      <c r="X926" s="1"/>
      <c r="Y926" s="1"/>
      <c r="Z926" s="1"/>
      <c r="AB926" s="1"/>
      <c r="AC926" s="1"/>
      <c r="AD926" s="1"/>
      <c r="AF926" s="1"/>
      <c r="AG926" s="1"/>
      <c r="AH926" s="1"/>
      <c r="AI926" s="1"/>
    </row>
    <row r="927" spans="1:35" ht="16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N927" s="1"/>
      <c r="O927" s="1"/>
      <c r="P927" s="1"/>
      <c r="R927" s="1"/>
      <c r="S927" s="1"/>
      <c r="U927" s="1"/>
      <c r="V927" s="1"/>
      <c r="W927" s="1"/>
      <c r="X927" s="1"/>
      <c r="Y927" s="1"/>
      <c r="Z927" s="1"/>
      <c r="AB927" s="1"/>
      <c r="AC927" s="1"/>
      <c r="AD927" s="1"/>
      <c r="AF927" s="1"/>
      <c r="AG927" s="1"/>
      <c r="AH927" s="1"/>
      <c r="AI927" s="1"/>
    </row>
    <row r="928" spans="1:35" ht="16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N928" s="1"/>
      <c r="O928" s="1"/>
      <c r="P928" s="1"/>
      <c r="R928" s="1"/>
      <c r="S928" s="1"/>
      <c r="U928" s="1"/>
      <c r="V928" s="1"/>
      <c r="W928" s="1"/>
      <c r="X928" s="1"/>
      <c r="Y928" s="1"/>
      <c r="Z928" s="1"/>
      <c r="AB928" s="1"/>
      <c r="AC928" s="1"/>
      <c r="AD928" s="1"/>
      <c r="AF928" s="1"/>
      <c r="AG928" s="1"/>
      <c r="AH928" s="1"/>
      <c r="AI928" s="1"/>
    </row>
    <row r="929" spans="1:35" ht="16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N929" s="1"/>
      <c r="O929" s="1"/>
      <c r="P929" s="1"/>
      <c r="R929" s="1"/>
      <c r="S929" s="1"/>
      <c r="U929" s="1"/>
      <c r="V929" s="1"/>
      <c r="W929" s="1"/>
      <c r="X929" s="1"/>
      <c r="Y929" s="1"/>
      <c r="Z929" s="1"/>
      <c r="AB929" s="1"/>
      <c r="AC929" s="1"/>
      <c r="AD929" s="1"/>
      <c r="AF929" s="1"/>
      <c r="AG929" s="1"/>
      <c r="AH929" s="1"/>
      <c r="AI929" s="1"/>
    </row>
    <row r="930" spans="1:35" ht="16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N930" s="1"/>
      <c r="O930" s="1"/>
      <c r="P930" s="1"/>
      <c r="R930" s="1"/>
      <c r="S930" s="1"/>
      <c r="U930" s="1"/>
      <c r="V930" s="1"/>
      <c r="W930" s="1"/>
      <c r="X930" s="1"/>
      <c r="Y930" s="1"/>
      <c r="Z930" s="1"/>
      <c r="AB930" s="1"/>
      <c r="AC930" s="1"/>
      <c r="AD930" s="1"/>
      <c r="AF930" s="1"/>
      <c r="AG930" s="1"/>
      <c r="AH930" s="1"/>
      <c r="AI930" s="1"/>
    </row>
    <row r="931" spans="1:35" ht="16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N931" s="1"/>
      <c r="O931" s="1"/>
      <c r="P931" s="1"/>
      <c r="R931" s="1"/>
      <c r="S931" s="1"/>
      <c r="U931" s="1"/>
      <c r="V931" s="1"/>
      <c r="W931" s="1"/>
      <c r="X931" s="1"/>
      <c r="Y931" s="1"/>
      <c r="Z931" s="1"/>
      <c r="AB931" s="1"/>
      <c r="AC931" s="1"/>
      <c r="AD931" s="1"/>
      <c r="AF931" s="1"/>
      <c r="AG931" s="1"/>
      <c r="AH931" s="1"/>
      <c r="AI931" s="1"/>
    </row>
    <row r="932" spans="1:35" ht="16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N932" s="1"/>
      <c r="O932" s="1"/>
      <c r="P932" s="1"/>
      <c r="R932" s="1"/>
      <c r="S932" s="1"/>
      <c r="U932" s="1"/>
      <c r="V932" s="1"/>
      <c r="W932" s="1"/>
      <c r="X932" s="1"/>
      <c r="Y932" s="1"/>
      <c r="Z932" s="1"/>
      <c r="AB932" s="1"/>
      <c r="AC932" s="1"/>
      <c r="AD932" s="1"/>
      <c r="AF932" s="1"/>
      <c r="AG932" s="1"/>
      <c r="AH932" s="1"/>
      <c r="AI932" s="1"/>
    </row>
    <row r="933" spans="1:35" ht="16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N933" s="1"/>
      <c r="O933" s="1"/>
      <c r="P933" s="1"/>
      <c r="R933" s="1"/>
      <c r="S933" s="1"/>
      <c r="U933" s="1"/>
      <c r="V933" s="1"/>
      <c r="W933" s="1"/>
      <c r="X933" s="1"/>
      <c r="Y933" s="1"/>
      <c r="Z933" s="1"/>
      <c r="AB933" s="1"/>
      <c r="AC933" s="1"/>
      <c r="AD933" s="1"/>
      <c r="AF933" s="1"/>
      <c r="AG933" s="1"/>
      <c r="AH933" s="1"/>
      <c r="AI933" s="1"/>
    </row>
    <row r="934" spans="1:35" ht="16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N934" s="1"/>
      <c r="O934" s="1"/>
      <c r="P934" s="1"/>
      <c r="R934" s="1"/>
      <c r="S934" s="1"/>
      <c r="U934" s="1"/>
      <c r="V934" s="1"/>
      <c r="W934" s="1"/>
      <c r="X934" s="1"/>
      <c r="Y934" s="1"/>
      <c r="Z934" s="1"/>
      <c r="AB934" s="1"/>
      <c r="AC934" s="1"/>
      <c r="AD934" s="1"/>
      <c r="AF934" s="1"/>
      <c r="AG934" s="1"/>
      <c r="AH934" s="1"/>
      <c r="AI934" s="1"/>
    </row>
    <row r="935" spans="1:35" ht="16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N935" s="1"/>
      <c r="O935" s="1"/>
      <c r="P935" s="1"/>
      <c r="R935" s="1"/>
      <c r="S935" s="1"/>
      <c r="U935" s="1"/>
      <c r="V935" s="1"/>
      <c r="W935" s="1"/>
      <c r="X935" s="1"/>
      <c r="Y935" s="1"/>
      <c r="Z935" s="1"/>
      <c r="AB935" s="1"/>
      <c r="AC935" s="1"/>
      <c r="AD935" s="1"/>
      <c r="AF935" s="1"/>
      <c r="AG935" s="1"/>
      <c r="AH935" s="1"/>
      <c r="AI935" s="1"/>
    </row>
    <row r="936" spans="1:35" ht="16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N936" s="1"/>
      <c r="O936" s="1"/>
      <c r="P936" s="1"/>
      <c r="R936" s="1"/>
      <c r="S936" s="1"/>
      <c r="U936" s="1"/>
      <c r="V936" s="1"/>
      <c r="W936" s="1"/>
      <c r="X936" s="1"/>
      <c r="Y936" s="1"/>
      <c r="Z936" s="1"/>
      <c r="AB936" s="1"/>
      <c r="AC936" s="1"/>
      <c r="AD936" s="1"/>
      <c r="AF936" s="1"/>
      <c r="AG936" s="1"/>
      <c r="AH936" s="1"/>
      <c r="AI936" s="1"/>
    </row>
    <row r="937" spans="1:35" ht="16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N937" s="1"/>
      <c r="O937" s="1"/>
      <c r="P937" s="1"/>
      <c r="R937" s="1"/>
      <c r="S937" s="1"/>
      <c r="U937" s="1"/>
      <c r="V937" s="1"/>
      <c r="W937" s="1"/>
      <c r="X937" s="1"/>
      <c r="Y937" s="1"/>
      <c r="Z937" s="1"/>
      <c r="AB937" s="1"/>
      <c r="AC937" s="1"/>
      <c r="AD937" s="1"/>
      <c r="AF937" s="1"/>
      <c r="AG937" s="1"/>
      <c r="AH937" s="1"/>
      <c r="AI937" s="1"/>
    </row>
    <row r="938" spans="1:35" ht="16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N938" s="1"/>
      <c r="O938" s="1"/>
      <c r="P938" s="1"/>
      <c r="R938" s="1"/>
      <c r="S938" s="1"/>
      <c r="U938" s="1"/>
      <c r="V938" s="1"/>
      <c r="W938" s="1"/>
      <c r="X938" s="1"/>
      <c r="Y938" s="1"/>
      <c r="Z938" s="1"/>
      <c r="AB938" s="1"/>
      <c r="AC938" s="1"/>
      <c r="AD938" s="1"/>
      <c r="AF938" s="1"/>
      <c r="AG938" s="1"/>
      <c r="AH938" s="1"/>
      <c r="AI938" s="1"/>
    </row>
    <row r="939" spans="1:35" ht="16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N939" s="1"/>
      <c r="O939" s="1"/>
      <c r="P939" s="1"/>
      <c r="R939" s="1"/>
      <c r="S939" s="1"/>
      <c r="U939" s="1"/>
      <c r="V939" s="1"/>
      <c r="W939" s="1"/>
      <c r="X939" s="1"/>
      <c r="Y939" s="1"/>
      <c r="Z939" s="1"/>
      <c r="AB939" s="1"/>
      <c r="AC939" s="1"/>
      <c r="AD939" s="1"/>
      <c r="AF939" s="1"/>
      <c r="AG939" s="1"/>
      <c r="AH939" s="1"/>
      <c r="AI939" s="1"/>
    </row>
    <row r="940" spans="1:35" ht="16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N940" s="1"/>
      <c r="O940" s="1"/>
      <c r="P940" s="1"/>
      <c r="R940" s="1"/>
      <c r="S940" s="1"/>
      <c r="U940" s="1"/>
      <c r="V940" s="1"/>
      <c r="W940" s="1"/>
      <c r="X940" s="1"/>
      <c r="Y940" s="1"/>
      <c r="Z940" s="1"/>
      <c r="AB940" s="1"/>
      <c r="AC940" s="1"/>
      <c r="AD940" s="1"/>
      <c r="AF940" s="1"/>
      <c r="AG940" s="1"/>
      <c r="AH940" s="1"/>
      <c r="AI940" s="1"/>
    </row>
    <row r="941" spans="1:35" ht="16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N941" s="1"/>
      <c r="O941" s="1"/>
      <c r="P941" s="1"/>
      <c r="R941" s="1"/>
      <c r="S941" s="1"/>
      <c r="U941" s="1"/>
      <c r="V941" s="1"/>
      <c r="W941" s="1"/>
      <c r="X941" s="1"/>
      <c r="Y941" s="1"/>
      <c r="Z941" s="1"/>
      <c r="AB941" s="1"/>
      <c r="AC941" s="1"/>
      <c r="AD941" s="1"/>
      <c r="AF941" s="1"/>
      <c r="AG941" s="1"/>
      <c r="AH941" s="1"/>
      <c r="AI941" s="1"/>
    </row>
    <row r="942" spans="1:35" ht="16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N942" s="1"/>
      <c r="O942" s="1"/>
      <c r="P942" s="1"/>
      <c r="R942" s="1"/>
      <c r="S942" s="1"/>
      <c r="U942" s="1"/>
      <c r="V942" s="1"/>
      <c r="W942" s="1"/>
      <c r="X942" s="1"/>
      <c r="Y942" s="1"/>
      <c r="Z942" s="1"/>
      <c r="AB942" s="1"/>
      <c r="AC942" s="1"/>
      <c r="AD942" s="1"/>
      <c r="AF942" s="1"/>
      <c r="AG942" s="1"/>
      <c r="AH942" s="1"/>
      <c r="AI942" s="1"/>
    </row>
    <row r="943" spans="1:35" ht="16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N943" s="1"/>
      <c r="O943" s="1"/>
      <c r="P943" s="1"/>
      <c r="R943" s="1"/>
      <c r="S943" s="1"/>
      <c r="U943" s="1"/>
      <c r="V943" s="1"/>
      <c r="W943" s="1"/>
      <c r="X943" s="1"/>
      <c r="Y943" s="1"/>
      <c r="Z943" s="1"/>
      <c r="AB943" s="1"/>
      <c r="AC943" s="1"/>
      <c r="AD943" s="1"/>
      <c r="AF943" s="1"/>
      <c r="AG943" s="1"/>
      <c r="AH943" s="1"/>
      <c r="AI943" s="1"/>
    </row>
    <row r="944" spans="1:35" ht="16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N944" s="1"/>
      <c r="O944" s="1"/>
      <c r="P944" s="1"/>
      <c r="R944" s="1"/>
      <c r="S944" s="1"/>
      <c r="U944" s="1"/>
      <c r="V944" s="1"/>
      <c r="W944" s="1"/>
      <c r="X944" s="1"/>
      <c r="Y944" s="1"/>
      <c r="Z944" s="1"/>
      <c r="AB944" s="1"/>
      <c r="AC944" s="1"/>
      <c r="AD944" s="1"/>
      <c r="AF944" s="1"/>
      <c r="AG944" s="1"/>
      <c r="AH944" s="1"/>
      <c r="AI944" s="1"/>
    </row>
    <row r="945" spans="1:35" ht="16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N945" s="1"/>
      <c r="O945" s="1"/>
      <c r="P945" s="1"/>
      <c r="R945" s="1"/>
      <c r="S945" s="1"/>
      <c r="U945" s="1"/>
      <c r="V945" s="1"/>
      <c r="W945" s="1"/>
      <c r="X945" s="1"/>
      <c r="Y945" s="1"/>
      <c r="Z945" s="1"/>
      <c r="AB945" s="1"/>
      <c r="AC945" s="1"/>
      <c r="AD945" s="1"/>
      <c r="AF945" s="1"/>
      <c r="AG945" s="1"/>
      <c r="AH945" s="1"/>
      <c r="AI945" s="1"/>
    </row>
    <row r="946" spans="1:35" ht="16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N946" s="1"/>
      <c r="O946" s="1"/>
      <c r="P946" s="1"/>
      <c r="R946" s="1"/>
      <c r="S946" s="1"/>
      <c r="U946" s="1"/>
      <c r="V946" s="1"/>
      <c r="W946" s="1"/>
      <c r="X946" s="1"/>
      <c r="Y946" s="1"/>
      <c r="Z946" s="1"/>
      <c r="AB946" s="1"/>
      <c r="AC946" s="1"/>
      <c r="AD946" s="1"/>
      <c r="AF946" s="1"/>
      <c r="AG946" s="1"/>
      <c r="AH946" s="1"/>
      <c r="AI946" s="1"/>
    </row>
    <row r="947" spans="1:35" ht="16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N947" s="1"/>
      <c r="O947" s="1"/>
      <c r="P947" s="1"/>
      <c r="R947" s="1"/>
      <c r="S947" s="1"/>
      <c r="U947" s="1"/>
      <c r="V947" s="1"/>
      <c r="W947" s="1"/>
      <c r="X947" s="1"/>
      <c r="Y947" s="1"/>
      <c r="Z947" s="1"/>
      <c r="AB947" s="1"/>
      <c r="AC947" s="1"/>
      <c r="AD947" s="1"/>
      <c r="AF947" s="1"/>
      <c r="AG947" s="1"/>
      <c r="AH947" s="1"/>
      <c r="AI947" s="1"/>
    </row>
    <row r="948" spans="1:35" ht="16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N948" s="1"/>
      <c r="O948" s="1"/>
      <c r="P948" s="1"/>
      <c r="R948" s="1"/>
      <c r="S948" s="1"/>
      <c r="U948" s="1"/>
      <c r="V948" s="1"/>
      <c r="W948" s="1"/>
      <c r="X948" s="1"/>
      <c r="Y948" s="1"/>
      <c r="Z948" s="1"/>
      <c r="AB948" s="1"/>
      <c r="AC948" s="1"/>
      <c r="AD948" s="1"/>
      <c r="AF948" s="1"/>
      <c r="AG948" s="1"/>
      <c r="AH948" s="1"/>
      <c r="AI948" s="1"/>
    </row>
    <row r="949" spans="1:35" ht="16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N949" s="1"/>
      <c r="O949" s="1"/>
      <c r="P949" s="1"/>
      <c r="R949" s="1"/>
      <c r="S949" s="1"/>
      <c r="U949" s="1"/>
      <c r="V949" s="1"/>
      <c r="W949" s="1"/>
      <c r="X949" s="1"/>
      <c r="Y949" s="1"/>
      <c r="Z949" s="1"/>
      <c r="AB949" s="1"/>
      <c r="AC949" s="1"/>
      <c r="AD949" s="1"/>
      <c r="AF949" s="1"/>
      <c r="AG949" s="1"/>
      <c r="AH949" s="1"/>
      <c r="AI949" s="1"/>
    </row>
    <row r="950" spans="1:35" ht="16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N950" s="1"/>
      <c r="O950" s="1"/>
      <c r="P950" s="1"/>
      <c r="R950" s="1"/>
      <c r="S950" s="1"/>
      <c r="U950" s="1"/>
      <c r="V950" s="1"/>
      <c r="W950" s="1"/>
      <c r="X950" s="1"/>
      <c r="Y950" s="1"/>
      <c r="Z950" s="1"/>
      <c r="AB950" s="1"/>
      <c r="AC950" s="1"/>
      <c r="AD950" s="1"/>
      <c r="AF950" s="1"/>
      <c r="AG950" s="1"/>
      <c r="AH950" s="1"/>
      <c r="AI950" s="1"/>
    </row>
    <row r="951" spans="1:35" ht="16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N951" s="1"/>
      <c r="O951" s="1"/>
      <c r="P951" s="1"/>
      <c r="R951" s="1"/>
      <c r="S951" s="1"/>
      <c r="U951" s="1"/>
      <c r="V951" s="1"/>
      <c r="W951" s="1"/>
      <c r="X951" s="1"/>
      <c r="Y951" s="1"/>
      <c r="Z951" s="1"/>
      <c r="AB951" s="1"/>
      <c r="AC951" s="1"/>
      <c r="AD951" s="1"/>
      <c r="AF951" s="1"/>
      <c r="AG951" s="1"/>
      <c r="AH951" s="1"/>
      <c r="AI951" s="1"/>
    </row>
    <row r="952" spans="1:35" ht="16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N952" s="1"/>
      <c r="O952" s="1"/>
      <c r="P952" s="1"/>
      <c r="R952" s="1"/>
      <c r="S952" s="1"/>
      <c r="U952" s="1"/>
      <c r="V952" s="1"/>
      <c r="W952" s="1"/>
      <c r="X952" s="1"/>
      <c r="Y952" s="1"/>
      <c r="Z952" s="1"/>
      <c r="AB952" s="1"/>
      <c r="AC952" s="1"/>
      <c r="AD952" s="1"/>
      <c r="AF952" s="1"/>
      <c r="AG952" s="1"/>
      <c r="AH952" s="1"/>
      <c r="AI952" s="1"/>
    </row>
    <row r="953" spans="1:35" ht="16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N953" s="1"/>
      <c r="O953" s="1"/>
      <c r="P953" s="1"/>
      <c r="R953" s="1"/>
      <c r="S953" s="1"/>
      <c r="U953" s="1"/>
      <c r="V953" s="1"/>
      <c r="W953" s="1"/>
      <c r="X953" s="1"/>
      <c r="Y953" s="1"/>
      <c r="Z953" s="1"/>
      <c r="AB953" s="1"/>
      <c r="AC953" s="1"/>
      <c r="AD953" s="1"/>
      <c r="AF953" s="1"/>
      <c r="AG953" s="1"/>
      <c r="AH953" s="1"/>
      <c r="AI953" s="1"/>
    </row>
    <row r="954" spans="1:35" ht="16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N954" s="1"/>
      <c r="O954" s="1"/>
      <c r="P954" s="1"/>
      <c r="R954" s="1"/>
      <c r="S954" s="1"/>
      <c r="U954" s="1"/>
      <c r="V954" s="1"/>
      <c r="W954" s="1"/>
      <c r="X954" s="1"/>
      <c r="Y954" s="1"/>
      <c r="Z954" s="1"/>
      <c r="AB954" s="1"/>
      <c r="AC954" s="1"/>
      <c r="AD954" s="1"/>
      <c r="AF954" s="1"/>
      <c r="AG954" s="1"/>
      <c r="AH954" s="1"/>
      <c r="AI954" s="1"/>
    </row>
    <row r="955" spans="1:35" ht="16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N955" s="1"/>
      <c r="O955" s="1"/>
      <c r="P955" s="1"/>
      <c r="R955" s="1"/>
      <c r="S955" s="1"/>
      <c r="U955" s="1"/>
      <c r="V955" s="1"/>
      <c r="W955" s="1"/>
      <c r="X955" s="1"/>
      <c r="Y955" s="1"/>
      <c r="Z955" s="1"/>
      <c r="AB955" s="1"/>
      <c r="AC955" s="1"/>
      <c r="AD955" s="1"/>
      <c r="AF955" s="1"/>
      <c r="AG955" s="1"/>
      <c r="AH955" s="1"/>
      <c r="AI955" s="1"/>
    </row>
    <row r="956" spans="1:35" ht="16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N956" s="1"/>
      <c r="O956" s="1"/>
      <c r="P956" s="1"/>
      <c r="R956" s="1"/>
      <c r="S956" s="1"/>
      <c r="U956" s="1"/>
      <c r="V956" s="1"/>
      <c r="W956" s="1"/>
      <c r="X956" s="1"/>
      <c r="Y956" s="1"/>
      <c r="Z956" s="1"/>
      <c r="AB956" s="1"/>
      <c r="AC956" s="1"/>
      <c r="AD956" s="1"/>
      <c r="AF956" s="1"/>
      <c r="AG956" s="1"/>
      <c r="AH956" s="1"/>
      <c r="AI956" s="1"/>
    </row>
    <row r="957" spans="1:35" ht="16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N957" s="1"/>
      <c r="O957" s="1"/>
      <c r="P957" s="1"/>
      <c r="R957" s="1"/>
      <c r="S957" s="1"/>
      <c r="U957" s="1"/>
      <c r="V957" s="1"/>
      <c r="W957" s="1"/>
      <c r="X957" s="1"/>
      <c r="Y957" s="1"/>
      <c r="Z957" s="1"/>
      <c r="AB957" s="1"/>
      <c r="AC957" s="1"/>
      <c r="AD957" s="1"/>
      <c r="AF957" s="1"/>
      <c r="AG957" s="1"/>
      <c r="AH957" s="1"/>
      <c r="AI957" s="1"/>
    </row>
    <row r="958" spans="1:35" ht="16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N958" s="1"/>
      <c r="O958" s="1"/>
      <c r="P958" s="1"/>
      <c r="R958" s="1"/>
      <c r="S958" s="1"/>
      <c r="U958" s="1"/>
      <c r="V958" s="1"/>
      <c r="W958" s="1"/>
      <c r="X958" s="1"/>
      <c r="Y958" s="1"/>
      <c r="Z958" s="1"/>
      <c r="AB958" s="1"/>
      <c r="AC958" s="1"/>
      <c r="AD958" s="1"/>
      <c r="AF958" s="1"/>
      <c r="AG958" s="1"/>
      <c r="AH958" s="1"/>
      <c r="AI958" s="1"/>
    </row>
    <row r="959" spans="1:35" ht="16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N959" s="1"/>
      <c r="O959" s="1"/>
      <c r="P959" s="1"/>
      <c r="R959" s="1"/>
      <c r="S959" s="1"/>
      <c r="U959" s="1"/>
      <c r="V959" s="1"/>
      <c r="W959" s="1"/>
      <c r="X959" s="1"/>
      <c r="Y959" s="1"/>
      <c r="Z959" s="1"/>
      <c r="AB959" s="1"/>
      <c r="AC959" s="1"/>
      <c r="AD959" s="1"/>
      <c r="AF959" s="1"/>
      <c r="AG959" s="1"/>
      <c r="AH959" s="1"/>
      <c r="AI959" s="1"/>
    </row>
    <row r="960" spans="1:35" ht="16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N960" s="1"/>
      <c r="O960" s="1"/>
      <c r="P960" s="1"/>
      <c r="R960" s="1"/>
      <c r="S960" s="1"/>
      <c r="U960" s="1"/>
      <c r="V960" s="1"/>
      <c r="W960" s="1"/>
      <c r="X960" s="1"/>
      <c r="Y960" s="1"/>
      <c r="Z960" s="1"/>
      <c r="AB960" s="1"/>
      <c r="AC960" s="1"/>
      <c r="AD960" s="1"/>
      <c r="AF960" s="1"/>
      <c r="AG960" s="1"/>
      <c r="AH960" s="1"/>
      <c r="AI960" s="1"/>
    </row>
    <row r="961" spans="1:35" ht="16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N961" s="1"/>
      <c r="O961" s="1"/>
      <c r="P961" s="1"/>
      <c r="R961" s="1"/>
      <c r="S961" s="1"/>
      <c r="U961" s="1"/>
      <c r="V961" s="1"/>
      <c r="W961" s="1"/>
      <c r="X961" s="1"/>
      <c r="Y961" s="1"/>
      <c r="Z961" s="1"/>
      <c r="AB961" s="1"/>
      <c r="AC961" s="1"/>
      <c r="AD961" s="1"/>
      <c r="AF961" s="1"/>
      <c r="AG961" s="1"/>
      <c r="AH961" s="1"/>
      <c r="AI961" s="1"/>
    </row>
    <row r="962" spans="1:35" ht="16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N962" s="1"/>
      <c r="O962" s="1"/>
      <c r="P962" s="1"/>
      <c r="R962" s="1"/>
      <c r="S962" s="1"/>
      <c r="U962" s="1"/>
      <c r="V962" s="1"/>
      <c r="W962" s="1"/>
      <c r="X962" s="1"/>
      <c r="Y962" s="1"/>
      <c r="Z962" s="1"/>
      <c r="AB962" s="1"/>
      <c r="AC962" s="1"/>
      <c r="AD962" s="1"/>
      <c r="AF962" s="1"/>
      <c r="AG962" s="1"/>
      <c r="AH962" s="1"/>
      <c r="AI962" s="1"/>
    </row>
    <row r="963" spans="1:35" ht="16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N963" s="1"/>
      <c r="O963" s="1"/>
      <c r="P963" s="1"/>
      <c r="R963" s="1"/>
      <c r="S963" s="1"/>
      <c r="U963" s="1"/>
      <c r="V963" s="1"/>
      <c r="W963" s="1"/>
      <c r="X963" s="1"/>
      <c r="Y963" s="1"/>
      <c r="Z963" s="1"/>
      <c r="AB963" s="1"/>
      <c r="AC963" s="1"/>
      <c r="AD963" s="1"/>
      <c r="AF963" s="1"/>
      <c r="AG963" s="1"/>
      <c r="AH963" s="1"/>
      <c r="AI963" s="1"/>
    </row>
    <row r="964" spans="1:35" ht="16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N964" s="1"/>
      <c r="O964" s="1"/>
      <c r="P964" s="1"/>
      <c r="R964" s="1"/>
      <c r="S964" s="1"/>
      <c r="U964" s="1"/>
      <c r="V964" s="1"/>
      <c r="W964" s="1"/>
      <c r="X964" s="1"/>
      <c r="Y964" s="1"/>
      <c r="Z964" s="1"/>
      <c r="AB964" s="1"/>
      <c r="AC964" s="1"/>
      <c r="AD964" s="1"/>
      <c r="AF964" s="1"/>
      <c r="AG964" s="1"/>
      <c r="AH964" s="1"/>
      <c r="AI964" s="1"/>
    </row>
    <row r="965" spans="1:35" ht="16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N965" s="1"/>
      <c r="O965" s="1"/>
      <c r="P965" s="1"/>
      <c r="R965" s="1"/>
      <c r="S965" s="1"/>
      <c r="U965" s="1"/>
      <c r="V965" s="1"/>
      <c r="W965" s="1"/>
      <c r="X965" s="1"/>
      <c r="Y965" s="1"/>
      <c r="Z965" s="1"/>
      <c r="AB965" s="1"/>
      <c r="AC965" s="1"/>
      <c r="AD965" s="1"/>
      <c r="AF965" s="1"/>
      <c r="AG965" s="1"/>
      <c r="AH965" s="1"/>
      <c r="AI965" s="1"/>
    </row>
    <row r="966" spans="1:35" ht="16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N966" s="1"/>
      <c r="O966" s="1"/>
      <c r="P966" s="1"/>
      <c r="R966" s="1"/>
      <c r="S966" s="1"/>
      <c r="U966" s="1"/>
      <c r="V966" s="1"/>
      <c r="W966" s="1"/>
      <c r="X966" s="1"/>
      <c r="Y966" s="1"/>
      <c r="Z966" s="1"/>
      <c r="AB966" s="1"/>
      <c r="AC966" s="1"/>
      <c r="AD966" s="1"/>
      <c r="AF966" s="1"/>
      <c r="AG966" s="1"/>
      <c r="AH966" s="1"/>
      <c r="AI966" s="1"/>
    </row>
    <row r="967" spans="1:35" ht="16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N967" s="1"/>
      <c r="O967" s="1"/>
      <c r="P967" s="1"/>
      <c r="R967" s="1"/>
      <c r="S967" s="1"/>
      <c r="U967" s="1"/>
      <c r="V967" s="1"/>
      <c r="W967" s="1"/>
      <c r="X967" s="1"/>
      <c r="Y967" s="1"/>
      <c r="Z967" s="1"/>
      <c r="AB967" s="1"/>
      <c r="AC967" s="1"/>
      <c r="AD967" s="1"/>
      <c r="AF967" s="1"/>
      <c r="AG967" s="1"/>
      <c r="AH967" s="1"/>
      <c r="AI967" s="1"/>
    </row>
    <row r="968" spans="1:35" ht="16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N968" s="1"/>
      <c r="O968" s="1"/>
      <c r="P968" s="1"/>
      <c r="R968" s="1"/>
      <c r="S968" s="1"/>
      <c r="U968" s="1"/>
      <c r="V968" s="1"/>
      <c r="W968" s="1"/>
      <c r="X968" s="1"/>
      <c r="Y968" s="1"/>
      <c r="Z968" s="1"/>
      <c r="AB968" s="1"/>
      <c r="AC968" s="1"/>
      <c r="AD968" s="1"/>
      <c r="AF968" s="1"/>
      <c r="AG968" s="1"/>
      <c r="AH968" s="1"/>
      <c r="AI968" s="1"/>
    </row>
    <row r="969" spans="1:35" ht="16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N969" s="1"/>
      <c r="O969" s="1"/>
      <c r="P969" s="1"/>
      <c r="R969" s="1"/>
      <c r="S969" s="1"/>
      <c r="U969" s="1"/>
      <c r="V969" s="1"/>
      <c r="W969" s="1"/>
      <c r="X969" s="1"/>
      <c r="Y969" s="1"/>
      <c r="Z969" s="1"/>
      <c r="AB969" s="1"/>
      <c r="AC969" s="1"/>
      <c r="AD969" s="1"/>
      <c r="AF969" s="1"/>
      <c r="AG969" s="1"/>
      <c r="AH969" s="1"/>
      <c r="AI969" s="1"/>
    </row>
    <row r="970" spans="1:35" ht="16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N970" s="1"/>
      <c r="O970" s="1"/>
      <c r="P970" s="1"/>
      <c r="R970" s="1"/>
      <c r="S970" s="1"/>
      <c r="U970" s="1"/>
      <c r="V970" s="1"/>
      <c r="W970" s="1"/>
      <c r="X970" s="1"/>
      <c r="Y970" s="1"/>
      <c r="Z970" s="1"/>
      <c r="AB970" s="1"/>
      <c r="AC970" s="1"/>
      <c r="AD970" s="1"/>
      <c r="AF970" s="1"/>
      <c r="AG970" s="1"/>
      <c r="AH970" s="1"/>
      <c r="AI970" s="1"/>
    </row>
    <row r="971" spans="1:35" ht="16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N971" s="1"/>
      <c r="O971" s="1"/>
      <c r="P971" s="1"/>
      <c r="R971" s="1"/>
      <c r="S971" s="1"/>
      <c r="U971" s="1"/>
      <c r="V971" s="1"/>
      <c r="W971" s="1"/>
      <c r="X971" s="1"/>
      <c r="Y971" s="1"/>
      <c r="Z971" s="1"/>
      <c r="AB971" s="1"/>
      <c r="AC971" s="1"/>
      <c r="AD971" s="1"/>
      <c r="AF971" s="1"/>
      <c r="AG971" s="1"/>
      <c r="AH971" s="1"/>
      <c r="AI971" s="1"/>
    </row>
    <row r="972" spans="1:35" ht="16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N972" s="1"/>
      <c r="O972" s="1"/>
      <c r="P972" s="1"/>
      <c r="R972" s="1"/>
      <c r="S972" s="1"/>
      <c r="U972" s="1"/>
      <c r="V972" s="1"/>
      <c r="W972" s="1"/>
      <c r="X972" s="1"/>
      <c r="Y972" s="1"/>
      <c r="Z972" s="1"/>
      <c r="AB972" s="1"/>
      <c r="AC972" s="1"/>
      <c r="AD972" s="1"/>
      <c r="AF972" s="1"/>
      <c r="AG972" s="1"/>
      <c r="AH972" s="1"/>
      <c r="AI972" s="1"/>
    </row>
    <row r="973" spans="1:35" ht="16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N973" s="1"/>
      <c r="O973" s="1"/>
      <c r="P973" s="1"/>
      <c r="R973" s="1"/>
      <c r="S973" s="1"/>
      <c r="U973" s="1"/>
      <c r="V973" s="1"/>
      <c r="W973" s="1"/>
      <c r="X973" s="1"/>
      <c r="Y973" s="1"/>
      <c r="Z973" s="1"/>
      <c r="AB973" s="1"/>
      <c r="AC973" s="1"/>
      <c r="AD973" s="1"/>
      <c r="AF973" s="1"/>
      <c r="AG973" s="1"/>
      <c r="AH973" s="1"/>
      <c r="AI973" s="1"/>
    </row>
    <row r="974" spans="1:35" ht="16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N974" s="1"/>
      <c r="O974" s="1"/>
      <c r="P974" s="1"/>
      <c r="R974" s="1"/>
      <c r="S974" s="1"/>
      <c r="U974" s="1"/>
      <c r="V974" s="1"/>
      <c r="W974" s="1"/>
      <c r="X974" s="1"/>
      <c r="Y974" s="1"/>
      <c r="Z974" s="1"/>
      <c r="AB974" s="1"/>
      <c r="AC974" s="1"/>
      <c r="AD974" s="1"/>
      <c r="AF974" s="1"/>
      <c r="AG974" s="1"/>
      <c r="AH974" s="1"/>
      <c r="AI974" s="1"/>
    </row>
    <row r="975" spans="1:35" ht="16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N975" s="1"/>
      <c r="O975" s="1"/>
      <c r="P975" s="1"/>
      <c r="R975" s="1"/>
      <c r="S975" s="1"/>
      <c r="U975" s="1"/>
      <c r="V975" s="1"/>
      <c r="W975" s="1"/>
      <c r="X975" s="1"/>
      <c r="Y975" s="1"/>
      <c r="Z975" s="1"/>
      <c r="AB975" s="1"/>
      <c r="AC975" s="1"/>
      <c r="AD975" s="1"/>
      <c r="AF975" s="1"/>
      <c r="AG975" s="1"/>
      <c r="AH975" s="1"/>
      <c r="AI975" s="1"/>
    </row>
    <row r="976" spans="1:35" ht="16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N976" s="1"/>
      <c r="O976" s="1"/>
      <c r="P976" s="1"/>
      <c r="R976" s="1"/>
      <c r="S976" s="1"/>
      <c r="U976" s="1"/>
      <c r="V976" s="1"/>
      <c r="W976" s="1"/>
      <c r="X976" s="1"/>
      <c r="Y976" s="1"/>
      <c r="Z976" s="1"/>
      <c r="AB976" s="1"/>
      <c r="AC976" s="1"/>
      <c r="AD976" s="1"/>
      <c r="AF976" s="1"/>
      <c r="AG976" s="1"/>
      <c r="AH976" s="1"/>
      <c r="AI976" s="1"/>
    </row>
    <row r="977" spans="1:35" ht="16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N977" s="1"/>
      <c r="O977" s="1"/>
      <c r="P977" s="1"/>
      <c r="R977" s="1"/>
      <c r="S977" s="1"/>
      <c r="U977" s="1"/>
      <c r="V977" s="1"/>
      <c r="W977" s="1"/>
      <c r="X977" s="1"/>
      <c r="Y977" s="1"/>
      <c r="Z977" s="1"/>
      <c r="AB977" s="1"/>
      <c r="AC977" s="1"/>
      <c r="AD977" s="1"/>
      <c r="AF977" s="1"/>
      <c r="AG977" s="1"/>
      <c r="AH977" s="1"/>
      <c r="AI977" s="1"/>
    </row>
    <row r="978" spans="1:35" ht="16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N978" s="1"/>
      <c r="O978" s="1"/>
      <c r="P978" s="1"/>
      <c r="R978" s="1"/>
      <c r="S978" s="1"/>
      <c r="U978" s="1"/>
      <c r="V978" s="1"/>
      <c r="W978" s="1"/>
      <c r="X978" s="1"/>
      <c r="Y978" s="1"/>
      <c r="Z978" s="1"/>
      <c r="AB978" s="1"/>
      <c r="AC978" s="1"/>
      <c r="AD978" s="1"/>
      <c r="AF978" s="1"/>
      <c r="AG978" s="1"/>
      <c r="AH978" s="1"/>
      <c r="AI978" s="1"/>
    </row>
    <row r="979" spans="1:35" ht="16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N979" s="1"/>
      <c r="O979" s="1"/>
      <c r="P979" s="1"/>
      <c r="R979" s="1"/>
      <c r="S979" s="1"/>
      <c r="U979" s="1"/>
      <c r="V979" s="1"/>
      <c r="W979" s="1"/>
      <c r="X979" s="1"/>
      <c r="Y979" s="1"/>
      <c r="Z979" s="1"/>
      <c r="AB979" s="1"/>
      <c r="AC979" s="1"/>
      <c r="AD979" s="1"/>
      <c r="AF979" s="1"/>
      <c r="AG979" s="1"/>
      <c r="AH979" s="1"/>
      <c r="AI979" s="1"/>
    </row>
    <row r="980" spans="1:35" ht="16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N980" s="1"/>
      <c r="O980" s="1"/>
      <c r="P980" s="1"/>
      <c r="R980" s="1"/>
      <c r="S980" s="1"/>
      <c r="U980" s="1"/>
      <c r="V980" s="1"/>
      <c r="W980" s="1"/>
      <c r="X980" s="1"/>
      <c r="Y980" s="1"/>
      <c r="Z980" s="1"/>
      <c r="AB980" s="1"/>
      <c r="AC980" s="1"/>
      <c r="AD980" s="1"/>
      <c r="AF980" s="1"/>
      <c r="AG980" s="1"/>
      <c r="AH980" s="1"/>
      <c r="AI980" s="1"/>
    </row>
    <row r="981" spans="1:35" ht="16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N981" s="1"/>
      <c r="O981" s="1"/>
      <c r="P981" s="1"/>
      <c r="R981" s="1"/>
      <c r="S981" s="1"/>
      <c r="U981" s="1"/>
      <c r="V981" s="1"/>
      <c r="W981" s="1"/>
      <c r="X981" s="1"/>
      <c r="Y981" s="1"/>
      <c r="Z981" s="1"/>
      <c r="AB981" s="1"/>
      <c r="AC981" s="1"/>
      <c r="AD981" s="1"/>
      <c r="AF981" s="1"/>
      <c r="AG981" s="1"/>
      <c r="AH981" s="1"/>
      <c r="AI981" s="1"/>
    </row>
    <row r="982" spans="1:35" ht="16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N982" s="1"/>
      <c r="O982" s="1"/>
      <c r="P982" s="1"/>
      <c r="R982" s="1"/>
      <c r="S982" s="1"/>
      <c r="U982" s="1"/>
      <c r="V982" s="1"/>
      <c r="W982" s="1"/>
      <c r="X982" s="1"/>
      <c r="Y982" s="1"/>
      <c r="Z982" s="1"/>
      <c r="AB982" s="1"/>
      <c r="AC982" s="1"/>
      <c r="AD982" s="1"/>
      <c r="AF982" s="1"/>
      <c r="AG982" s="1"/>
      <c r="AH982" s="1"/>
      <c r="AI982" s="1"/>
    </row>
    <row r="983" spans="1:35" ht="16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N983" s="1"/>
      <c r="O983" s="1"/>
      <c r="P983" s="1"/>
      <c r="R983" s="1"/>
      <c r="S983" s="1"/>
      <c r="U983" s="1"/>
      <c r="V983" s="1"/>
      <c r="W983" s="1"/>
      <c r="X983" s="1"/>
      <c r="Y983" s="1"/>
      <c r="Z983" s="1"/>
      <c r="AB983" s="1"/>
      <c r="AC983" s="1"/>
      <c r="AD983" s="1"/>
      <c r="AF983" s="1"/>
      <c r="AG983" s="1"/>
      <c r="AH983" s="1"/>
      <c r="AI983" s="1"/>
    </row>
    <row r="984" spans="1:35" ht="16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N984" s="1"/>
      <c r="O984" s="1"/>
      <c r="P984" s="1"/>
      <c r="R984" s="1"/>
      <c r="S984" s="1"/>
      <c r="U984" s="1"/>
      <c r="V984" s="1"/>
      <c r="W984" s="1"/>
      <c r="X984" s="1"/>
      <c r="Y984" s="1"/>
      <c r="Z984" s="1"/>
      <c r="AB984" s="1"/>
      <c r="AC984" s="1"/>
      <c r="AD984" s="1"/>
      <c r="AF984" s="1"/>
      <c r="AG984" s="1"/>
      <c r="AH984" s="1"/>
      <c r="AI984" s="1"/>
    </row>
    <row r="985" spans="1:35" ht="16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N985" s="1"/>
      <c r="O985" s="1"/>
      <c r="P985" s="1"/>
      <c r="R985" s="1"/>
      <c r="S985" s="1"/>
      <c r="U985" s="1"/>
      <c r="V985" s="1"/>
      <c r="W985" s="1"/>
      <c r="X985" s="1"/>
      <c r="Y985" s="1"/>
      <c r="Z985" s="1"/>
      <c r="AB985" s="1"/>
      <c r="AC985" s="1"/>
      <c r="AD985" s="1"/>
      <c r="AF985" s="1"/>
      <c r="AG985" s="1"/>
      <c r="AH985" s="1"/>
      <c r="AI985" s="1"/>
    </row>
    <row r="986" spans="1:35" ht="16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N986" s="1"/>
      <c r="O986" s="1"/>
      <c r="P986" s="1"/>
      <c r="R986" s="1"/>
      <c r="S986" s="1"/>
      <c r="U986" s="1"/>
      <c r="V986" s="1"/>
      <c r="W986" s="1"/>
      <c r="X986" s="1"/>
      <c r="Y986" s="1"/>
      <c r="Z986" s="1"/>
      <c r="AB986" s="1"/>
      <c r="AC986" s="1"/>
      <c r="AD986" s="1"/>
      <c r="AF986" s="1"/>
      <c r="AG986" s="1"/>
      <c r="AH986" s="1"/>
      <c r="AI986" s="1"/>
    </row>
    <row r="987" spans="1:35" ht="16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N987" s="1"/>
      <c r="O987" s="1"/>
      <c r="P987" s="1"/>
      <c r="R987" s="1"/>
      <c r="S987" s="1"/>
      <c r="U987" s="1"/>
      <c r="V987" s="1"/>
      <c r="W987" s="1"/>
      <c r="X987" s="1"/>
      <c r="Y987" s="1"/>
      <c r="Z987" s="1"/>
      <c r="AB987" s="1"/>
      <c r="AC987" s="1"/>
      <c r="AD987" s="1"/>
      <c r="AF987" s="1"/>
      <c r="AG987" s="1"/>
      <c r="AH987" s="1"/>
      <c r="AI987" s="1"/>
    </row>
    <row r="988" spans="1:35" ht="16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N988" s="1"/>
      <c r="O988" s="1"/>
      <c r="P988" s="1"/>
      <c r="R988" s="1"/>
      <c r="S988" s="1"/>
      <c r="U988" s="1"/>
      <c r="V988" s="1"/>
      <c r="W988" s="1"/>
      <c r="X988" s="1"/>
      <c r="Y988" s="1"/>
      <c r="Z988" s="1"/>
      <c r="AB988" s="1"/>
      <c r="AC988" s="1"/>
      <c r="AD988" s="1"/>
      <c r="AF988" s="1"/>
      <c r="AG988" s="1"/>
      <c r="AH988" s="1"/>
      <c r="AI988" s="1"/>
    </row>
    <row r="989" spans="1:35" ht="16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N989" s="1"/>
      <c r="O989" s="1"/>
      <c r="P989" s="1"/>
      <c r="R989" s="1"/>
      <c r="S989" s="1"/>
      <c r="U989" s="1"/>
      <c r="V989" s="1"/>
      <c r="W989" s="1"/>
      <c r="X989" s="1"/>
      <c r="Y989" s="1"/>
      <c r="Z989" s="1"/>
      <c r="AB989" s="1"/>
      <c r="AC989" s="1"/>
      <c r="AD989" s="1"/>
      <c r="AF989" s="1"/>
      <c r="AG989" s="1"/>
      <c r="AH989" s="1"/>
      <c r="AI989" s="1"/>
    </row>
    <row r="990" spans="1:35" ht="16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N990" s="1"/>
      <c r="O990" s="1"/>
      <c r="P990" s="1"/>
      <c r="R990" s="1"/>
      <c r="S990" s="1"/>
      <c r="U990" s="1"/>
      <c r="V990" s="1"/>
      <c r="W990" s="1"/>
      <c r="X990" s="1"/>
      <c r="Y990" s="1"/>
      <c r="Z990" s="1"/>
      <c r="AB990" s="1"/>
      <c r="AC990" s="1"/>
      <c r="AD990" s="1"/>
      <c r="AF990" s="1"/>
      <c r="AG990" s="1"/>
      <c r="AH990" s="1"/>
      <c r="AI990" s="1"/>
    </row>
    <row r="991" spans="1:35" ht="16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N991" s="1"/>
      <c r="O991" s="1"/>
      <c r="P991" s="1"/>
      <c r="R991" s="1"/>
      <c r="S991" s="1"/>
      <c r="U991" s="1"/>
      <c r="V991" s="1"/>
      <c r="W991" s="1"/>
      <c r="X991" s="1"/>
      <c r="Y991" s="1"/>
      <c r="Z991" s="1"/>
      <c r="AB991" s="1"/>
      <c r="AC991" s="1"/>
      <c r="AD991" s="1"/>
      <c r="AF991" s="1"/>
      <c r="AG991" s="1"/>
      <c r="AH991" s="1"/>
      <c r="AI991" s="1"/>
    </row>
    <row r="992" spans="1:35" ht="16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N992" s="1"/>
      <c r="O992" s="1"/>
      <c r="P992" s="1"/>
      <c r="R992" s="1"/>
      <c r="S992" s="1"/>
      <c r="U992" s="1"/>
      <c r="V992" s="1"/>
      <c r="W992" s="1"/>
      <c r="X992" s="1"/>
      <c r="Y992" s="1"/>
      <c r="Z992" s="1"/>
      <c r="AB992" s="1"/>
      <c r="AC992" s="1"/>
      <c r="AD992" s="1"/>
      <c r="AF992" s="1"/>
      <c r="AG992" s="1"/>
      <c r="AH992" s="1"/>
      <c r="AI992" s="1"/>
    </row>
    <row r="993" spans="1:35" ht="16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N993" s="1"/>
      <c r="O993" s="1"/>
      <c r="P993" s="1"/>
      <c r="R993" s="1"/>
      <c r="S993" s="1"/>
      <c r="U993" s="1"/>
      <c r="V993" s="1"/>
      <c r="W993" s="1"/>
      <c r="X993" s="1"/>
      <c r="Y993" s="1"/>
      <c r="Z993" s="1"/>
      <c r="AB993" s="1"/>
      <c r="AC993" s="1"/>
      <c r="AD993" s="1"/>
      <c r="AF993" s="1"/>
      <c r="AG993" s="1"/>
      <c r="AH993" s="1"/>
      <c r="AI993" s="1"/>
    </row>
    <row r="994" spans="1:35" ht="16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N994" s="1"/>
      <c r="O994" s="1"/>
      <c r="P994" s="1"/>
      <c r="R994" s="1"/>
      <c r="S994" s="1"/>
      <c r="U994" s="1"/>
      <c r="V994" s="1"/>
      <c r="W994" s="1"/>
      <c r="X994" s="1"/>
      <c r="Y994" s="1"/>
      <c r="Z994" s="1"/>
      <c r="AB994" s="1"/>
      <c r="AC994" s="1"/>
      <c r="AD994" s="1"/>
      <c r="AF994" s="1"/>
      <c r="AG994" s="1"/>
      <c r="AH994" s="1"/>
      <c r="AI994" s="1"/>
    </row>
    <row r="995" spans="1:35" ht="16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N995" s="1"/>
      <c r="O995" s="1"/>
      <c r="P995" s="1"/>
      <c r="R995" s="1"/>
      <c r="S995" s="1"/>
      <c r="U995" s="1"/>
      <c r="V995" s="1"/>
      <c r="W995" s="1"/>
      <c r="X995" s="1"/>
      <c r="Y995" s="1"/>
      <c r="Z995" s="1"/>
      <c r="AB995" s="1"/>
      <c r="AC995" s="1"/>
      <c r="AD995" s="1"/>
      <c r="AF995" s="1"/>
      <c r="AG995" s="1"/>
      <c r="AH995" s="1"/>
      <c r="AI995" s="1"/>
    </row>
    <row r="996" spans="1:35" ht="16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N996" s="1"/>
      <c r="O996" s="1"/>
      <c r="P996" s="1"/>
      <c r="R996" s="1"/>
      <c r="S996" s="1"/>
      <c r="U996" s="1"/>
      <c r="V996" s="1"/>
      <c r="W996" s="1"/>
      <c r="X996" s="1"/>
      <c r="Y996" s="1"/>
      <c r="Z996" s="1"/>
      <c r="AB996" s="1"/>
      <c r="AC996" s="1"/>
      <c r="AD996" s="1"/>
      <c r="AF996" s="1"/>
      <c r="AG996" s="1"/>
      <c r="AH996" s="1"/>
      <c r="AI996" s="1"/>
    </row>
    <row r="997" spans="1:35" ht="16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N997" s="1"/>
      <c r="O997" s="1"/>
      <c r="P997" s="1"/>
      <c r="R997" s="1"/>
      <c r="S997" s="1"/>
      <c r="U997" s="1"/>
      <c r="V997" s="1"/>
      <c r="W997" s="1"/>
      <c r="X997" s="1"/>
      <c r="Y997" s="1"/>
      <c r="Z997" s="1"/>
      <c r="AB997" s="1"/>
      <c r="AC997" s="1"/>
      <c r="AD997" s="1"/>
      <c r="AF997" s="1"/>
      <c r="AG997" s="1"/>
      <c r="AH997" s="1"/>
      <c r="AI997" s="1"/>
    </row>
    <row r="998" spans="1:35" ht="16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N998" s="1"/>
      <c r="O998" s="1"/>
      <c r="P998" s="1"/>
      <c r="R998" s="1"/>
      <c r="S998" s="1"/>
      <c r="U998" s="1"/>
      <c r="V998" s="1"/>
      <c r="W998" s="1"/>
      <c r="X998" s="1"/>
      <c r="Y998" s="1"/>
      <c r="Z998" s="1"/>
      <c r="AB998" s="1"/>
      <c r="AC998" s="1"/>
      <c r="AD998" s="1"/>
      <c r="AF998" s="1"/>
      <c r="AG998" s="1"/>
      <c r="AH998" s="1"/>
      <c r="AI998" s="1"/>
    </row>
    <row r="999" spans="1:35" ht="16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N999" s="1"/>
      <c r="O999" s="1"/>
      <c r="P999" s="1"/>
      <c r="R999" s="1"/>
      <c r="S999" s="1"/>
      <c r="U999" s="1"/>
      <c r="V999" s="1"/>
      <c r="W999" s="1"/>
      <c r="X999" s="1"/>
      <c r="Y999" s="1"/>
      <c r="Z999" s="1"/>
      <c r="AB999" s="1"/>
      <c r="AC999" s="1"/>
      <c r="AD999" s="1"/>
      <c r="AF999" s="1"/>
      <c r="AG999" s="1"/>
      <c r="AH999" s="1"/>
      <c r="AI999" s="1"/>
    </row>
    <row r="1000" spans="1:35" ht="16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N1000" s="1"/>
      <c r="O1000" s="1"/>
      <c r="P1000" s="1"/>
      <c r="R1000" s="1"/>
      <c r="S1000" s="1"/>
      <c r="U1000" s="1"/>
      <c r="V1000" s="1"/>
      <c r="W1000" s="1"/>
      <c r="X1000" s="1"/>
      <c r="Y1000" s="1"/>
      <c r="Z1000" s="1"/>
      <c r="AB1000" s="1"/>
      <c r="AC1000" s="1"/>
      <c r="AD1000" s="1"/>
      <c r="AF1000" s="1"/>
      <c r="AG1000" s="1"/>
      <c r="AH1000" s="1"/>
      <c r="AI1000" s="1"/>
    </row>
    <row r="1001" spans="1:35" ht="16.5" customHeigh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N1001" s="1"/>
      <c r="O1001" s="1"/>
      <c r="P1001" s="1"/>
      <c r="R1001" s="1"/>
      <c r="S1001" s="1"/>
      <c r="U1001" s="1"/>
      <c r="V1001" s="1"/>
      <c r="W1001" s="1"/>
      <c r="X1001" s="1"/>
      <c r="Y1001" s="1"/>
      <c r="Z1001" s="1"/>
      <c r="AB1001" s="1"/>
      <c r="AC1001" s="1"/>
      <c r="AD1001" s="1"/>
      <c r="AF1001" s="1"/>
      <c r="AG1001" s="1"/>
      <c r="AH1001" s="1"/>
      <c r="AI1001" s="1"/>
    </row>
    <row r="1002" spans="1:35" ht="16.5" customHeigh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N1002" s="1"/>
      <c r="O1002" s="1"/>
      <c r="P1002" s="1"/>
      <c r="R1002" s="1"/>
      <c r="S1002" s="1"/>
      <c r="U1002" s="1"/>
      <c r="V1002" s="1"/>
      <c r="W1002" s="1"/>
      <c r="X1002" s="1"/>
      <c r="Y1002" s="1"/>
      <c r="Z1002" s="1"/>
      <c r="AB1002" s="1"/>
      <c r="AC1002" s="1"/>
      <c r="AD1002" s="1"/>
      <c r="AF1002" s="1"/>
      <c r="AG1002" s="1"/>
      <c r="AH1002" s="1"/>
      <c r="AI1002" s="1"/>
    </row>
    <row r="1003" spans="1:35" ht="16.5" customHeigh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N1003" s="1"/>
      <c r="O1003" s="1"/>
      <c r="P1003" s="1"/>
      <c r="R1003" s="1"/>
      <c r="S1003" s="1"/>
      <c r="U1003" s="1"/>
      <c r="V1003" s="1"/>
      <c r="W1003" s="1"/>
      <c r="X1003" s="1"/>
      <c r="Y1003" s="1"/>
      <c r="Z1003" s="1"/>
      <c r="AB1003" s="1"/>
      <c r="AC1003" s="1"/>
      <c r="AD1003" s="1"/>
      <c r="AF1003" s="1"/>
      <c r="AG1003" s="1"/>
      <c r="AH1003" s="1"/>
      <c r="AI1003" s="1"/>
    </row>
  </sheetData>
  <sheetProtection algorithmName="SHA-512" hashValue="vuK+e0sKObEpkgsQ7bpWVy+AI3qbvCeR6oaahkv2XVlMUvuHrU4T759/Ie0kjWr7boaWaYGnJpiLWBZlloM1Fw==" saltValue="6HyDbYKcZMUHv9gu9vd1Xg==" spinCount="100000" sheet="1" objects="1" scenarios="1"/>
  <mergeCells count="81">
    <mergeCell ref="W33:X33"/>
    <mergeCell ref="W34:X34"/>
    <mergeCell ref="W35:X35"/>
    <mergeCell ref="Y25:Y26"/>
    <mergeCell ref="W22:X22"/>
    <mergeCell ref="W25:X26"/>
    <mergeCell ref="Y11:Y12"/>
    <mergeCell ref="AF5:AG5"/>
    <mergeCell ref="AF9:AF12"/>
    <mergeCell ref="AG9:AG12"/>
    <mergeCell ref="AB9:AB12"/>
    <mergeCell ref="AC9:AC12"/>
    <mergeCell ref="AD9:AD12"/>
    <mergeCell ref="AF23:AF26"/>
    <mergeCell ref="AG23:AG26"/>
    <mergeCell ref="AF8:AI8"/>
    <mergeCell ref="AH5:AI5"/>
    <mergeCell ref="AH9:AH12"/>
    <mergeCell ref="AI9:AI12"/>
    <mergeCell ref="AH23:AH26"/>
    <mergeCell ref="AI23:AI26"/>
    <mergeCell ref="AB23:AB26"/>
    <mergeCell ref="AC23:AC26"/>
    <mergeCell ref="AD23:AD26"/>
    <mergeCell ref="K8:L8"/>
    <mergeCell ref="K9:K12"/>
    <mergeCell ref="L9:L12"/>
    <mergeCell ref="K23:K26"/>
    <mergeCell ref="L23:L26"/>
    <mergeCell ref="N9:N12"/>
    <mergeCell ref="N23:N26"/>
    <mergeCell ref="O9:O12"/>
    <mergeCell ref="O23:O26"/>
    <mergeCell ref="P9:P12"/>
    <mergeCell ref="P23:P26"/>
    <mergeCell ref="W8:X8"/>
    <mergeCell ref="W11:X12"/>
    <mergeCell ref="U5:V5"/>
    <mergeCell ref="U9:U12"/>
    <mergeCell ref="V9:V12"/>
    <mergeCell ref="U23:U26"/>
    <mergeCell ref="V23:V26"/>
    <mergeCell ref="U8:V8"/>
    <mergeCell ref="R5:S5"/>
    <mergeCell ref="R9:R12"/>
    <mergeCell ref="S9:S12"/>
    <mergeCell ref="R23:R26"/>
    <mergeCell ref="S23:S26"/>
    <mergeCell ref="R8:S8"/>
    <mergeCell ref="I9:I12"/>
    <mergeCell ref="J9:J12"/>
    <mergeCell ref="I23:I26"/>
    <mergeCell ref="J23:J26"/>
    <mergeCell ref="C5:J5"/>
    <mergeCell ref="G8:H8"/>
    <mergeCell ref="I8:J8"/>
    <mergeCell ref="A9:E10"/>
    <mergeCell ref="A22:E22"/>
    <mergeCell ref="A23:E24"/>
    <mergeCell ref="E11:E12"/>
    <mergeCell ref="A11:A12"/>
    <mergeCell ref="B11:B12"/>
    <mergeCell ref="C11:C12"/>
    <mergeCell ref="A19:B19"/>
    <mergeCell ref="A20:B20"/>
    <mergeCell ref="A35:E35"/>
    <mergeCell ref="A37:E37"/>
    <mergeCell ref="B47:E47"/>
    <mergeCell ref="A25:A26"/>
    <mergeCell ref="B25:B26"/>
    <mergeCell ref="C25:C26"/>
    <mergeCell ref="E25:E26"/>
    <mergeCell ref="A33:B33"/>
    <mergeCell ref="A34:B34"/>
    <mergeCell ref="G9:G12"/>
    <mergeCell ref="H9:H12"/>
    <mergeCell ref="G23:G26"/>
    <mergeCell ref="H23:H26"/>
    <mergeCell ref="A21:B21"/>
    <mergeCell ref="D11:D12"/>
    <mergeCell ref="D25:D26"/>
  </mergeCells>
  <phoneticPr fontId="22" type="noConversion"/>
  <pageMargins left="0.7" right="0.7" top="0.75" bottom="0.75" header="0" footer="0"/>
  <pageSetup scale="3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F8F0-D7BD-429C-8352-24CA175A9C78}">
  <sheetPr>
    <pageSetUpPr fitToPage="1"/>
  </sheetPr>
  <dimension ref="A1:AH68"/>
  <sheetViews>
    <sheetView topLeftCell="I58" zoomScale="115" zoomScaleNormal="115" workbookViewId="0">
      <selection activeCell="Q20" sqref="Q20"/>
    </sheetView>
  </sheetViews>
  <sheetFormatPr baseColWidth="10" defaultColWidth="11.42578125" defaultRowHeight="16.5" x14ac:dyDescent="0.3"/>
  <cols>
    <col min="1" max="2" width="11.5703125" style="1"/>
    <col min="3" max="3" width="51.85546875" style="1" customWidth="1"/>
    <col min="4" max="4" width="15.28515625" style="1" customWidth="1"/>
    <col min="5" max="5" width="20" style="1" customWidth="1"/>
    <col min="6" max="6" width="18.42578125" style="1" customWidth="1"/>
    <col min="7" max="7" width="19.85546875" style="1" customWidth="1"/>
    <col min="8" max="11" width="15.28515625" style="1" customWidth="1"/>
    <col min="12" max="12" width="3.7109375" style="1" customWidth="1"/>
    <col min="13" max="15" width="15.28515625" style="145" customWidth="1"/>
    <col min="16" max="16" width="3.7109375" style="1" customWidth="1"/>
    <col min="17" max="17" width="23.5703125" style="199" customWidth="1"/>
    <col min="18" max="18" width="3.7109375" style="1" customWidth="1"/>
    <col min="19" max="19" width="21.85546875" style="1" hidden="1" customWidth="1"/>
    <col min="20" max="22" width="10.7109375" style="1" hidden="1" customWidth="1"/>
    <col min="23" max="25" width="15.28515625" style="1" hidden="1" customWidth="1"/>
    <col min="26" max="26" width="14.7109375" style="1" hidden="1" customWidth="1"/>
    <col min="27" max="27" width="15.28515625" style="1" hidden="1" customWidth="1"/>
    <col min="28" max="28" width="13.7109375" style="1" customWidth="1"/>
    <col min="29" max="29" width="12" style="1" customWidth="1"/>
    <col min="30" max="30" width="15.5703125" style="92" customWidth="1"/>
    <col min="31" max="31" width="26.28515625" style="150" bestFit="1" customWidth="1"/>
    <col min="32" max="32" width="15.5703125" style="1" hidden="1" customWidth="1"/>
    <col min="33" max="33" width="15.5703125" style="1" customWidth="1"/>
    <col min="34" max="34" width="15.5703125" style="52" hidden="1" customWidth="1"/>
    <col min="35" max="35" width="21.85546875" style="1" customWidth="1"/>
    <col min="36" max="36" width="20.28515625" style="1" customWidth="1"/>
    <col min="37" max="16384" width="11.42578125" style="1"/>
  </cols>
  <sheetData>
    <row r="1" spans="1:34" x14ac:dyDescent="0.3">
      <c r="A1" s="291" t="s">
        <v>49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</row>
    <row r="2" spans="1:34" ht="15" customHeight="1" x14ac:dyDescent="0.3">
      <c r="A2" s="301"/>
      <c r="B2" s="302"/>
      <c r="C2" s="303"/>
      <c r="D2" s="307" t="s">
        <v>50</v>
      </c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9"/>
    </row>
    <row r="3" spans="1:34" ht="27.6" customHeight="1" x14ac:dyDescent="0.3">
      <c r="A3" s="304"/>
      <c r="B3" s="305"/>
      <c r="C3" s="306"/>
      <c r="D3" s="310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</row>
    <row r="4" spans="1:34" ht="15" customHeight="1" x14ac:dyDescent="0.3"/>
    <row r="5" spans="1:34" ht="16.5" customHeight="1" x14ac:dyDescent="0.3">
      <c r="A5" s="315" t="s">
        <v>53</v>
      </c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</row>
    <row r="6" spans="1:34" ht="17.25" thickBot="1" x14ac:dyDescent="0.35">
      <c r="D6" s="37"/>
      <c r="E6" s="37"/>
      <c r="F6" s="37"/>
      <c r="G6" s="37"/>
      <c r="H6" s="37"/>
      <c r="I6" s="37"/>
      <c r="J6" s="37"/>
      <c r="K6" s="37"/>
      <c r="L6" s="37"/>
      <c r="M6" s="146"/>
      <c r="N6" s="146"/>
      <c r="O6" s="146"/>
      <c r="P6" s="37"/>
      <c r="Q6" s="200">
        <v>3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>
        <v>2</v>
      </c>
    </row>
    <row r="7" spans="1:34" ht="13.9" customHeight="1" x14ac:dyDescent="0.3">
      <c r="D7" s="37"/>
      <c r="E7" s="37"/>
      <c r="F7" s="37"/>
      <c r="G7" s="37"/>
      <c r="H7" s="37"/>
      <c r="I7" s="37"/>
      <c r="J7" s="37"/>
      <c r="K7" s="37"/>
      <c r="L7" s="37"/>
      <c r="M7" s="146"/>
      <c r="N7" s="146"/>
      <c r="O7" s="146"/>
      <c r="P7" s="37"/>
      <c r="Q7" s="200"/>
      <c r="R7" s="37"/>
      <c r="S7" s="37"/>
      <c r="T7" s="270" t="s">
        <v>9</v>
      </c>
      <c r="U7" s="271"/>
      <c r="V7" s="99"/>
      <c r="W7" s="37"/>
      <c r="X7" s="37"/>
      <c r="Y7" s="37"/>
      <c r="Z7" s="37"/>
      <c r="AA7" s="37"/>
      <c r="AB7" s="37"/>
    </row>
    <row r="8" spans="1:34" ht="17.25" thickBot="1" x14ac:dyDescent="0.35">
      <c r="D8" s="37"/>
      <c r="E8" s="37"/>
      <c r="F8" s="37"/>
      <c r="G8" s="37"/>
      <c r="H8" s="37"/>
      <c r="I8" s="37"/>
      <c r="J8" s="37"/>
      <c r="K8" s="37"/>
      <c r="L8" s="37"/>
      <c r="M8" s="37"/>
      <c r="N8" s="146"/>
      <c r="O8" s="146"/>
      <c r="P8" s="37"/>
      <c r="Q8" s="200"/>
      <c r="R8" s="37"/>
      <c r="S8" s="37"/>
      <c r="T8" s="107">
        <v>45451</v>
      </c>
      <c r="U8" s="108">
        <v>46113</v>
      </c>
      <c r="V8" s="104"/>
      <c r="W8" s="37"/>
      <c r="X8" s="37"/>
      <c r="Y8" s="37"/>
      <c r="Z8" s="37"/>
      <c r="AA8" s="37"/>
      <c r="AB8" s="37"/>
    </row>
    <row r="9" spans="1:34" ht="50.25" thickBot="1" x14ac:dyDescent="0.35">
      <c r="D9" s="37"/>
      <c r="E9" s="37"/>
      <c r="F9" s="37"/>
      <c r="G9" s="37"/>
      <c r="H9" s="37"/>
      <c r="I9" s="158" t="s">
        <v>54</v>
      </c>
      <c r="J9" s="158" t="s">
        <v>55</v>
      </c>
      <c r="K9" s="158" t="s">
        <v>56</v>
      </c>
      <c r="L9" s="37"/>
      <c r="M9" s="164" t="s">
        <v>4</v>
      </c>
      <c r="N9" s="164" t="s">
        <v>5</v>
      </c>
      <c r="O9" s="164" t="s">
        <v>6</v>
      </c>
      <c r="P9" s="37"/>
      <c r="Q9" s="167" t="s">
        <v>7</v>
      </c>
      <c r="R9" s="37"/>
      <c r="S9" s="34" t="s">
        <v>57</v>
      </c>
      <c r="T9" s="109">
        <v>1.4367000000000001</v>
      </c>
      <c r="U9" s="110">
        <v>1.5817000000000001</v>
      </c>
      <c r="V9" s="105"/>
      <c r="W9" s="37"/>
      <c r="X9" s="31" t="s">
        <v>4</v>
      </c>
      <c r="Y9" s="31" t="s">
        <v>5</v>
      </c>
      <c r="Z9" s="31" t="s">
        <v>6</v>
      </c>
      <c r="AA9" s="37"/>
      <c r="AB9" s="316" t="s">
        <v>10</v>
      </c>
      <c r="AC9" s="316"/>
      <c r="AD9" s="316"/>
      <c r="AE9" s="316"/>
    </row>
    <row r="10" spans="1:34" ht="86.25" customHeight="1" thickBot="1" x14ac:dyDescent="0.35">
      <c r="A10" s="45" t="s">
        <v>18</v>
      </c>
      <c r="B10" s="46" t="s">
        <v>58</v>
      </c>
      <c r="C10" s="46" t="s">
        <v>59</v>
      </c>
      <c r="D10" s="46" t="s">
        <v>60</v>
      </c>
      <c r="E10" s="46" t="s">
        <v>61</v>
      </c>
      <c r="F10" s="46" t="s">
        <v>62</v>
      </c>
      <c r="G10" s="46" t="s">
        <v>63</v>
      </c>
      <c r="H10" s="42" t="s">
        <v>64</v>
      </c>
      <c r="I10" s="161" t="s">
        <v>65</v>
      </c>
      <c r="J10" s="161" t="s">
        <v>65</v>
      </c>
      <c r="K10" s="162" t="s">
        <v>65</v>
      </c>
      <c r="L10" s="37"/>
      <c r="M10" s="165" t="s">
        <v>65</v>
      </c>
      <c r="N10" s="165" t="s">
        <v>65</v>
      </c>
      <c r="O10" s="165" t="s">
        <v>65</v>
      </c>
      <c r="P10" s="37"/>
      <c r="Q10" s="201" t="s">
        <v>65</v>
      </c>
      <c r="R10" s="37"/>
      <c r="S10" s="35" t="s">
        <v>65</v>
      </c>
      <c r="T10" s="313" t="s">
        <v>66</v>
      </c>
      <c r="U10" s="313"/>
      <c r="V10" s="106"/>
      <c r="W10" s="37"/>
      <c r="X10" s="33" t="s">
        <v>65</v>
      </c>
      <c r="Y10" s="33" t="s">
        <v>65</v>
      </c>
      <c r="Z10" s="33" t="s">
        <v>65</v>
      </c>
      <c r="AA10" s="37"/>
      <c r="AB10" s="182" t="s">
        <v>65</v>
      </c>
      <c r="AC10" s="182" t="s">
        <v>37</v>
      </c>
      <c r="AD10" s="195" t="s">
        <v>67</v>
      </c>
      <c r="AE10" s="196" t="s">
        <v>13</v>
      </c>
      <c r="AF10" s="76" t="s">
        <v>68</v>
      </c>
      <c r="AH10" s="94" t="s">
        <v>69</v>
      </c>
    </row>
    <row r="11" spans="1:34" s="66" customFormat="1" ht="141" thickBot="1" x14ac:dyDescent="0.3">
      <c r="A11" s="47">
        <v>1</v>
      </c>
      <c r="B11" s="47" t="s">
        <v>70</v>
      </c>
      <c r="C11" s="71" t="s">
        <v>71</v>
      </c>
      <c r="D11" s="47" t="s">
        <v>72</v>
      </c>
      <c r="E11" s="72" t="s">
        <v>73</v>
      </c>
      <c r="F11" s="47" t="s">
        <v>74</v>
      </c>
      <c r="G11" s="47" t="s">
        <v>75</v>
      </c>
      <c r="H11" s="159">
        <v>127</v>
      </c>
      <c r="I11" s="163">
        <v>35200</v>
      </c>
      <c r="J11" s="163">
        <v>78500</v>
      </c>
      <c r="K11" s="163">
        <v>16050</v>
      </c>
      <c r="L11" s="73"/>
      <c r="M11" s="166">
        <f>+MIN(I11:K11)</f>
        <v>16050</v>
      </c>
      <c r="N11" s="166">
        <f>(I11+K11)/2</f>
        <v>25625</v>
      </c>
      <c r="O11" s="166">
        <f>+ROUND(AVERAGE(M11:N11),0)</f>
        <v>20838</v>
      </c>
      <c r="P11" s="73"/>
      <c r="Q11" s="202">
        <f>+IF($Q$6=1,M11,IF($Q$6=2,N11,IF($Q$6=3,O11,0)))</f>
        <v>20838</v>
      </c>
      <c r="R11" s="74"/>
      <c r="S11" s="142">
        <v>7731</v>
      </c>
      <c r="T11" s="314">
        <f>(U9/T9)*V11</f>
        <v>12212.569151527807</v>
      </c>
      <c r="U11" s="314"/>
      <c r="V11" s="143">
        <v>11093</v>
      </c>
      <c r="W11" s="73"/>
      <c r="X11" s="43">
        <f>+MIN(Q11,T11)</f>
        <v>12212.569151527807</v>
      </c>
      <c r="Y11" s="43">
        <f>+ROUND(AVERAGE(Q11,T11),0)</f>
        <v>16525</v>
      </c>
      <c r="Z11" s="43">
        <f>+ROUND(AVERAGE(X11:Y11),0)</f>
        <v>14369</v>
      </c>
      <c r="AA11" s="73"/>
      <c r="AB11" s="192">
        <f>Q11</f>
        <v>20838</v>
      </c>
      <c r="AC11" s="193">
        <f>+AB11*19%</f>
        <v>3959.2200000000003</v>
      </c>
      <c r="AD11" s="193">
        <f>ROUND(SUM(AB11:AC11),0)</f>
        <v>24797</v>
      </c>
      <c r="AE11" s="194">
        <f>+AD11*H11</f>
        <v>3149219</v>
      </c>
      <c r="AF11" s="67">
        <f>+AB11/S11-1</f>
        <v>1.6953822273961969</v>
      </c>
      <c r="AH11" s="75">
        <v>13826</v>
      </c>
    </row>
    <row r="12" spans="1:34" ht="65.25" customHeight="1" thickBot="1" x14ac:dyDescent="0.35">
      <c r="A12" s="47">
        <v>2</v>
      </c>
      <c r="B12" s="47" t="s">
        <v>76</v>
      </c>
      <c r="C12" s="71" t="s">
        <v>77</v>
      </c>
      <c r="D12" s="47" t="s">
        <v>72</v>
      </c>
      <c r="E12" s="72" t="s">
        <v>78</v>
      </c>
      <c r="F12" s="47" t="s">
        <v>74</v>
      </c>
      <c r="G12" s="47" t="s">
        <v>75</v>
      </c>
      <c r="H12" s="159">
        <v>95</v>
      </c>
      <c r="I12" s="163">
        <v>9900</v>
      </c>
      <c r="J12" s="163">
        <v>60000</v>
      </c>
      <c r="K12" s="163">
        <v>4538</v>
      </c>
      <c r="L12" s="37"/>
      <c r="M12" s="166">
        <f>+MIN(I12:K12)</f>
        <v>4538</v>
      </c>
      <c r="N12" s="166">
        <f>(I12+K12)/2</f>
        <v>7219</v>
      </c>
      <c r="O12" s="166">
        <f>+ROUND(AVERAGE(M12:N12),0)</f>
        <v>5879</v>
      </c>
      <c r="P12" s="37"/>
      <c r="Q12" s="202">
        <f t="shared" ref="Q12:Q62" si="0">+IF($Q$6=1,M12,IF($Q$6=2,N12,IF($Q$6=3,O12,0)))</f>
        <v>5879</v>
      </c>
      <c r="R12" s="56"/>
      <c r="S12" s="55">
        <v>1778</v>
      </c>
      <c r="T12" s="314">
        <f>(U9/T9)*V12</f>
        <v>2809.5624695482702</v>
      </c>
      <c r="U12" s="314"/>
      <c r="V12" s="106">
        <v>2552</v>
      </c>
      <c r="W12" s="37"/>
      <c r="X12" s="43">
        <f t="shared" ref="X12:X62" si="1">+MIN(Q12,T12)</f>
        <v>2809.5624695482702</v>
      </c>
      <c r="Y12" s="43">
        <f>+ROUND(AVERAGE(Q12,T12),0)</f>
        <v>4344</v>
      </c>
      <c r="Z12" s="43">
        <f t="shared" ref="Z12:Z63" si="2">+ROUND(AVERAGE(X12:Y12),0)</f>
        <v>3577</v>
      </c>
      <c r="AA12" s="37"/>
      <c r="AB12" s="168">
        <f t="shared" ref="AB12:AB63" si="3">Q12</f>
        <v>5879</v>
      </c>
      <c r="AC12" s="169">
        <f t="shared" ref="AC12:AC50" si="4">+AB12*19%</f>
        <v>1117.01</v>
      </c>
      <c r="AD12" s="169">
        <f t="shared" ref="AD12:AD50" si="5">ROUND(SUM(AB12:AC12),0)</f>
        <v>6996</v>
      </c>
      <c r="AE12" s="170">
        <f t="shared" ref="AE12:AE50" si="6">+AD12*H12</f>
        <v>664620</v>
      </c>
      <c r="AF12" s="68">
        <f t="shared" ref="AF12:AF63" si="7">+AB12/S12-1</f>
        <v>2.3065241844769404</v>
      </c>
      <c r="AG12" s="58"/>
      <c r="AH12" s="59">
        <v>4868</v>
      </c>
    </row>
    <row r="13" spans="1:34" ht="77.25" thickBot="1" x14ac:dyDescent="0.35">
      <c r="A13" s="47">
        <v>3</v>
      </c>
      <c r="B13" s="47" t="s">
        <v>79</v>
      </c>
      <c r="C13" s="71" t="s">
        <v>80</v>
      </c>
      <c r="D13" s="47" t="s">
        <v>72</v>
      </c>
      <c r="E13" s="149" t="s">
        <v>73</v>
      </c>
      <c r="F13" s="47" t="s">
        <v>74</v>
      </c>
      <c r="G13" s="47" t="s">
        <v>75</v>
      </c>
      <c r="H13" s="160">
        <v>149</v>
      </c>
      <c r="I13" s="163">
        <v>41800</v>
      </c>
      <c r="J13" s="163">
        <v>55000</v>
      </c>
      <c r="K13" s="163">
        <v>17176</v>
      </c>
      <c r="L13" s="37"/>
      <c r="M13" s="166">
        <f t="shared" ref="M13:M63" si="8">+MIN(I13:K13)</f>
        <v>17176</v>
      </c>
      <c r="N13" s="166">
        <f>(I13+K13)/2</f>
        <v>29488</v>
      </c>
      <c r="O13" s="166">
        <f>+ROUND(AVERAGE(M13:N13),0)</f>
        <v>23332</v>
      </c>
      <c r="P13" s="37"/>
      <c r="Q13" s="202">
        <f>+IF($Q$6=1,M13,IF($Q$6=2,N13,IF($Q$6=3,O13,0)))</f>
        <v>23332</v>
      </c>
      <c r="R13" s="56"/>
      <c r="S13" s="55">
        <v>5783</v>
      </c>
      <c r="T13" s="314">
        <f>(U9/T9)*V13</f>
        <v>9136.5826546947865</v>
      </c>
      <c r="U13" s="314"/>
      <c r="V13" s="106">
        <v>8299</v>
      </c>
      <c r="W13" s="37"/>
      <c r="X13" s="43">
        <f t="shared" si="1"/>
        <v>9136.5826546947865</v>
      </c>
      <c r="Y13" s="43">
        <f t="shared" ref="Y13:Y64" si="9">+ROUND(AVERAGE(Q13,T13),0)</f>
        <v>16234</v>
      </c>
      <c r="Z13" s="43">
        <f t="shared" si="2"/>
        <v>12685</v>
      </c>
      <c r="AA13" s="37"/>
      <c r="AB13" s="168">
        <f t="shared" si="3"/>
        <v>23332</v>
      </c>
      <c r="AC13" s="169">
        <f t="shared" si="4"/>
        <v>4433.08</v>
      </c>
      <c r="AD13" s="169">
        <f t="shared" si="5"/>
        <v>27765</v>
      </c>
      <c r="AE13" s="170">
        <f t="shared" si="6"/>
        <v>4136985</v>
      </c>
      <c r="AF13" s="68">
        <f t="shared" si="7"/>
        <v>3.0345841258862185</v>
      </c>
      <c r="AG13" s="58"/>
      <c r="AH13" s="59">
        <v>4479</v>
      </c>
    </row>
    <row r="14" spans="1:34" ht="102.75" thickBot="1" x14ac:dyDescent="0.35">
      <c r="A14" s="47">
        <v>4</v>
      </c>
      <c r="B14" s="47" t="s">
        <v>81</v>
      </c>
      <c r="C14" s="71" t="s">
        <v>82</v>
      </c>
      <c r="D14" s="47" t="s">
        <v>72</v>
      </c>
      <c r="E14" s="72" t="s">
        <v>83</v>
      </c>
      <c r="F14" s="47" t="s">
        <v>74</v>
      </c>
      <c r="G14" s="47" t="s">
        <v>75</v>
      </c>
      <c r="H14" s="160">
        <v>197</v>
      </c>
      <c r="I14" s="163">
        <v>15400.000000000002</v>
      </c>
      <c r="J14" s="163">
        <v>45000</v>
      </c>
      <c r="K14" s="163">
        <v>6933</v>
      </c>
      <c r="L14" s="37"/>
      <c r="M14" s="166">
        <f t="shared" si="8"/>
        <v>6933</v>
      </c>
      <c r="N14" s="166">
        <f t="shared" ref="N14:N30" si="10">+ROUND(AVERAGE(I14,K14),0)</f>
        <v>11167</v>
      </c>
      <c r="O14" s="166">
        <f t="shared" ref="O14:O62" si="11">+ROUND(AVERAGE(M14:N14),0)</f>
        <v>9050</v>
      </c>
      <c r="P14" s="37"/>
      <c r="Q14" s="202">
        <f t="shared" si="0"/>
        <v>9050</v>
      </c>
      <c r="R14" s="56"/>
      <c r="S14" s="61"/>
      <c r="T14" s="313"/>
      <c r="U14" s="313"/>
      <c r="W14" s="37"/>
      <c r="X14" s="43">
        <f t="shared" si="1"/>
        <v>9050</v>
      </c>
      <c r="Y14" s="43">
        <f>+ROUND(AVERAGE(Q14,T14),0)</f>
        <v>9050</v>
      </c>
      <c r="Z14" s="43">
        <f t="shared" si="2"/>
        <v>9050</v>
      </c>
      <c r="AA14" s="37"/>
      <c r="AB14" s="168">
        <f t="shared" si="3"/>
        <v>9050</v>
      </c>
      <c r="AC14" s="169">
        <f t="shared" si="4"/>
        <v>1719.5</v>
      </c>
      <c r="AD14" s="169">
        <f t="shared" si="5"/>
        <v>10770</v>
      </c>
      <c r="AE14" s="170">
        <f t="shared" si="6"/>
        <v>2121690</v>
      </c>
      <c r="AF14" s="68" t="e">
        <f t="shared" si="7"/>
        <v>#DIV/0!</v>
      </c>
      <c r="AG14" s="58"/>
      <c r="AH14" s="59">
        <v>8762</v>
      </c>
    </row>
    <row r="15" spans="1:34" ht="128.25" thickBot="1" x14ac:dyDescent="0.35">
      <c r="A15" s="47">
        <v>5</v>
      </c>
      <c r="B15" s="47" t="s">
        <v>84</v>
      </c>
      <c r="C15" s="71" t="s">
        <v>85</v>
      </c>
      <c r="D15" s="47" t="s">
        <v>72</v>
      </c>
      <c r="E15" s="149" t="s">
        <v>73</v>
      </c>
      <c r="F15" s="47" t="s">
        <v>74</v>
      </c>
      <c r="G15" s="47" t="s">
        <v>75</v>
      </c>
      <c r="H15" s="160">
        <v>169</v>
      </c>
      <c r="I15" s="163">
        <v>37400</v>
      </c>
      <c r="J15" s="163">
        <v>196000</v>
      </c>
      <c r="K15" s="163">
        <v>12700</v>
      </c>
      <c r="L15" s="37"/>
      <c r="M15" s="166">
        <f t="shared" si="8"/>
        <v>12700</v>
      </c>
      <c r="N15" s="166">
        <f t="shared" si="10"/>
        <v>25050</v>
      </c>
      <c r="O15" s="166">
        <f t="shared" si="11"/>
        <v>18875</v>
      </c>
      <c r="P15" s="37"/>
      <c r="Q15" s="202">
        <f t="shared" si="0"/>
        <v>18875</v>
      </c>
      <c r="R15" s="56"/>
      <c r="S15" s="60">
        <v>4965</v>
      </c>
      <c r="T15" s="314">
        <f>(U9/T9)*V15</f>
        <v>7842.9949189113941</v>
      </c>
      <c r="U15" s="314"/>
      <c r="V15" s="106">
        <v>7124</v>
      </c>
      <c r="W15" s="114"/>
      <c r="X15" s="43">
        <f t="shared" si="1"/>
        <v>7842.9949189113941</v>
      </c>
      <c r="Y15" s="43">
        <f t="shared" si="9"/>
        <v>13359</v>
      </c>
      <c r="Z15" s="43">
        <f t="shared" si="2"/>
        <v>10601</v>
      </c>
      <c r="AA15" s="37"/>
      <c r="AB15" s="168">
        <f t="shared" si="3"/>
        <v>18875</v>
      </c>
      <c r="AC15" s="169">
        <f t="shared" si="4"/>
        <v>3586.25</v>
      </c>
      <c r="AD15" s="169">
        <f t="shared" si="5"/>
        <v>22461</v>
      </c>
      <c r="AE15" s="170">
        <f t="shared" si="6"/>
        <v>3795909</v>
      </c>
      <c r="AF15" s="68">
        <f t="shared" si="7"/>
        <v>2.8016112789526688</v>
      </c>
      <c r="AG15" s="58"/>
      <c r="AH15" s="59">
        <v>10223</v>
      </c>
    </row>
    <row r="16" spans="1:34" ht="90" thickBot="1" x14ac:dyDescent="0.35">
      <c r="A16" s="47">
        <v>6</v>
      </c>
      <c r="B16" s="47" t="s">
        <v>86</v>
      </c>
      <c r="C16" s="71" t="s">
        <v>87</v>
      </c>
      <c r="D16" s="47" t="s">
        <v>72</v>
      </c>
      <c r="E16" s="149" t="s">
        <v>73</v>
      </c>
      <c r="F16" s="47" t="s">
        <v>74</v>
      </c>
      <c r="G16" s="47" t="s">
        <v>75</v>
      </c>
      <c r="H16" s="160">
        <v>80</v>
      </c>
      <c r="I16" s="163">
        <v>30800.000000000004</v>
      </c>
      <c r="J16" s="163">
        <v>85600</v>
      </c>
      <c r="K16" s="163">
        <v>11445</v>
      </c>
      <c r="L16" s="37"/>
      <c r="M16" s="166">
        <f t="shared" si="8"/>
        <v>11445</v>
      </c>
      <c r="N16" s="166">
        <f t="shared" si="10"/>
        <v>21123</v>
      </c>
      <c r="O16" s="166">
        <f t="shared" si="11"/>
        <v>16284</v>
      </c>
      <c r="P16" s="37"/>
      <c r="Q16" s="202">
        <f t="shared" si="0"/>
        <v>16284</v>
      </c>
      <c r="R16" s="56"/>
      <c r="S16" s="60">
        <v>4002</v>
      </c>
      <c r="T16" s="314">
        <f>(U9/T9)*V16</f>
        <v>6321.5155564836086</v>
      </c>
      <c r="U16" s="314"/>
      <c r="V16" s="106">
        <v>5742</v>
      </c>
      <c r="W16" s="37"/>
      <c r="X16" s="43">
        <f t="shared" si="1"/>
        <v>6321.5155564836086</v>
      </c>
      <c r="Y16" s="43">
        <f t="shared" si="9"/>
        <v>11303</v>
      </c>
      <c r="Z16" s="43">
        <f t="shared" si="2"/>
        <v>8812</v>
      </c>
      <c r="AA16" s="37"/>
      <c r="AB16" s="168">
        <f t="shared" si="3"/>
        <v>16284</v>
      </c>
      <c r="AC16" s="169">
        <f t="shared" si="4"/>
        <v>3093.96</v>
      </c>
      <c r="AD16" s="169">
        <f t="shared" si="5"/>
        <v>19378</v>
      </c>
      <c r="AE16" s="170">
        <f t="shared" si="6"/>
        <v>1550240</v>
      </c>
      <c r="AF16" s="68">
        <f t="shared" si="7"/>
        <v>3.068965517241379</v>
      </c>
      <c r="AG16" s="58"/>
      <c r="AH16" s="59">
        <v>7400</v>
      </c>
    </row>
    <row r="17" spans="1:34" ht="128.25" thickBot="1" x14ac:dyDescent="0.35">
      <c r="A17" s="47">
        <v>7</v>
      </c>
      <c r="B17" s="47" t="s">
        <v>88</v>
      </c>
      <c r="C17" s="71" t="s">
        <v>89</v>
      </c>
      <c r="D17" s="47" t="s">
        <v>72</v>
      </c>
      <c r="E17" s="149" t="s">
        <v>90</v>
      </c>
      <c r="F17" s="47" t="s">
        <v>74</v>
      </c>
      <c r="G17" s="47" t="s">
        <v>91</v>
      </c>
      <c r="H17" s="160">
        <v>218</v>
      </c>
      <c r="I17" s="163">
        <v>19800</v>
      </c>
      <c r="J17" s="163">
        <v>152000</v>
      </c>
      <c r="K17" s="163">
        <v>9600</v>
      </c>
      <c r="L17" s="37"/>
      <c r="M17" s="166">
        <f t="shared" si="8"/>
        <v>9600</v>
      </c>
      <c r="N17" s="166">
        <f t="shared" si="10"/>
        <v>14700</v>
      </c>
      <c r="O17" s="166">
        <f t="shared" si="11"/>
        <v>12150</v>
      </c>
      <c r="P17" s="37"/>
      <c r="Q17" s="202">
        <f t="shared" si="0"/>
        <v>12150</v>
      </c>
      <c r="R17" s="56"/>
      <c r="S17" s="60">
        <v>4356</v>
      </c>
      <c r="T17" s="314">
        <f>(U9/T9)*V17</f>
        <v>6881.8867543676479</v>
      </c>
      <c r="U17" s="314"/>
      <c r="V17" s="106">
        <v>6251</v>
      </c>
      <c r="W17" s="37"/>
      <c r="X17" s="43">
        <f t="shared" si="1"/>
        <v>6881.8867543676479</v>
      </c>
      <c r="Y17" s="43">
        <f t="shared" si="9"/>
        <v>9516</v>
      </c>
      <c r="Z17" s="43">
        <f t="shared" si="2"/>
        <v>8199</v>
      </c>
      <c r="AA17" s="37"/>
      <c r="AB17" s="168">
        <f t="shared" si="3"/>
        <v>12150</v>
      </c>
      <c r="AC17" s="169">
        <f t="shared" si="4"/>
        <v>2308.5</v>
      </c>
      <c r="AD17" s="169">
        <f t="shared" si="5"/>
        <v>14459</v>
      </c>
      <c r="AE17" s="170">
        <f t="shared" si="6"/>
        <v>3152062</v>
      </c>
      <c r="AF17" s="68">
        <f t="shared" si="7"/>
        <v>1.7892561983471076</v>
      </c>
      <c r="AG17" s="58"/>
      <c r="AH17" s="59">
        <v>12073</v>
      </c>
    </row>
    <row r="18" spans="1:34" ht="39" thickBot="1" x14ac:dyDescent="0.35">
      <c r="A18" s="47">
        <v>8</v>
      </c>
      <c r="B18" s="47" t="s">
        <v>92</v>
      </c>
      <c r="C18" s="71" t="s">
        <v>93</v>
      </c>
      <c r="D18" s="47" t="s">
        <v>72</v>
      </c>
      <c r="E18" s="149" t="s">
        <v>90</v>
      </c>
      <c r="F18" s="47" t="s">
        <v>74</v>
      </c>
      <c r="G18" s="47" t="s">
        <v>75</v>
      </c>
      <c r="H18" s="160">
        <v>61</v>
      </c>
      <c r="I18" s="163">
        <v>46200.000000000007</v>
      </c>
      <c r="J18" s="163">
        <v>180000</v>
      </c>
      <c r="K18" s="163">
        <v>32250</v>
      </c>
      <c r="L18" s="37"/>
      <c r="M18" s="166">
        <f t="shared" si="8"/>
        <v>32250</v>
      </c>
      <c r="N18" s="166">
        <f t="shared" si="10"/>
        <v>39225</v>
      </c>
      <c r="O18" s="166">
        <f t="shared" si="11"/>
        <v>35738</v>
      </c>
      <c r="P18" s="37"/>
      <c r="Q18" s="202">
        <f t="shared" si="0"/>
        <v>35738</v>
      </c>
      <c r="R18" s="56"/>
      <c r="S18" s="61">
        <v>6263</v>
      </c>
      <c r="T18" s="314">
        <f>(U9/T9)*V18</f>
        <v>9894.0195587109356</v>
      </c>
      <c r="U18" s="314"/>
      <c r="V18" s="106">
        <v>8987</v>
      </c>
      <c r="W18" s="37"/>
      <c r="X18" s="43">
        <f t="shared" si="1"/>
        <v>9894.0195587109356</v>
      </c>
      <c r="Y18" s="43">
        <f t="shared" si="9"/>
        <v>22816</v>
      </c>
      <c r="Z18" s="43">
        <f t="shared" si="2"/>
        <v>16355</v>
      </c>
      <c r="AA18" s="37"/>
      <c r="AB18" s="168">
        <f t="shared" si="3"/>
        <v>35738</v>
      </c>
      <c r="AC18" s="169">
        <f t="shared" si="4"/>
        <v>6790.22</v>
      </c>
      <c r="AD18" s="169">
        <f t="shared" si="5"/>
        <v>42528</v>
      </c>
      <c r="AE18" s="170">
        <f t="shared" si="6"/>
        <v>2594208</v>
      </c>
      <c r="AF18" s="68">
        <f t="shared" si="7"/>
        <v>4.7062110809516202</v>
      </c>
      <c r="AG18" s="58"/>
      <c r="AH18" s="59">
        <v>17525</v>
      </c>
    </row>
    <row r="19" spans="1:34" ht="51.75" thickBot="1" x14ac:dyDescent="0.35">
      <c r="A19" s="47">
        <v>9</v>
      </c>
      <c r="B19" s="47" t="s">
        <v>94</v>
      </c>
      <c r="C19" s="71" t="s">
        <v>95</v>
      </c>
      <c r="D19" s="47" t="s">
        <v>72</v>
      </c>
      <c r="E19" s="149" t="s">
        <v>73</v>
      </c>
      <c r="F19" s="47" t="s">
        <v>96</v>
      </c>
      <c r="G19" s="47" t="s">
        <v>91</v>
      </c>
      <c r="H19" s="160">
        <v>42</v>
      </c>
      <c r="I19" s="163">
        <v>85800</v>
      </c>
      <c r="J19" s="163">
        <v>260000</v>
      </c>
      <c r="K19" s="163">
        <v>23250</v>
      </c>
      <c r="L19" s="37"/>
      <c r="M19" s="166">
        <f t="shared" si="8"/>
        <v>23250</v>
      </c>
      <c r="N19" s="166">
        <f t="shared" si="10"/>
        <v>54525</v>
      </c>
      <c r="O19" s="166">
        <f t="shared" si="11"/>
        <v>38888</v>
      </c>
      <c r="P19" s="37"/>
      <c r="Q19" s="202">
        <f t="shared" si="0"/>
        <v>38888</v>
      </c>
      <c r="R19" s="56"/>
      <c r="S19" s="61">
        <v>13144</v>
      </c>
      <c r="T19" s="314">
        <f>(U9/T9)*V19</f>
        <v>20762.358390756595</v>
      </c>
      <c r="U19" s="314"/>
      <c r="V19" s="106">
        <v>18859</v>
      </c>
      <c r="W19" s="37"/>
      <c r="X19" s="43">
        <f t="shared" si="1"/>
        <v>20762.358390756595</v>
      </c>
      <c r="Y19" s="43">
        <f t="shared" si="9"/>
        <v>29825</v>
      </c>
      <c r="Z19" s="43">
        <f t="shared" si="2"/>
        <v>25294</v>
      </c>
      <c r="AA19" s="37"/>
      <c r="AB19" s="168">
        <f t="shared" si="3"/>
        <v>38888</v>
      </c>
      <c r="AC19" s="169">
        <f t="shared" si="4"/>
        <v>7388.72</v>
      </c>
      <c r="AD19" s="169">
        <f t="shared" si="5"/>
        <v>46277</v>
      </c>
      <c r="AE19" s="170">
        <f t="shared" si="6"/>
        <v>1943634</v>
      </c>
      <c r="AF19" s="68">
        <f t="shared" si="7"/>
        <v>1.9586122945830797</v>
      </c>
      <c r="AG19" s="58"/>
      <c r="AH19" s="59">
        <v>30184</v>
      </c>
    </row>
    <row r="20" spans="1:34" ht="115.5" thickBot="1" x14ac:dyDescent="0.35">
      <c r="A20" s="47">
        <v>10</v>
      </c>
      <c r="B20" s="47" t="s">
        <v>97</v>
      </c>
      <c r="C20" s="71" t="s">
        <v>98</v>
      </c>
      <c r="D20" s="47" t="s">
        <v>72</v>
      </c>
      <c r="E20" s="149" t="s">
        <v>73</v>
      </c>
      <c r="F20" s="47" t="s">
        <v>96</v>
      </c>
      <c r="G20" s="47" t="s">
        <v>91</v>
      </c>
      <c r="H20" s="160">
        <v>15</v>
      </c>
      <c r="I20" s="163">
        <v>126500.00000000001</v>
      </c>
      <c r="J20" s="163">
        <v>185000</v>
      </c>
      <c r="K20" s="163">
        <v>29550</v>
      </c>
      <c r="L20" s="37"/>
      <c r="M20" s="166">
        <f t="shared" si="8"/>
        <v>29550</v>
      </c>
      <c r="N20" s="166">
        <f t="shared" si="10"/>
        <v>78025</v>
      </c>
      <c r="O20" s="166">
        <f t="shared" si="11"/>
        <v>53788</v>
      </c>
      <c r="P20" s="37"/>
      <c r="Q20" s="203">
        <f>N20</f>
        <v>78025</v>
      </c>
      <c r="R20" s="56"/>
      <c r="S20" s="61">
        <v>25520</v>
      </c>
      <c r="T20" s="314">
        <f>(U9/T9)*V20</f>
        <v>40312.597549940838</v>
      </c>
      <c r="U20" s="314"/>
      <c r="V20" s="106">
        <v>36617</v>
      </c>
      <c r="W20" s="37"/>
      <c r="X20" s="43">
        <f t="shared" si="1"/>
        <v>40312.597549940838</v>
      </c>
      <c r="Y20" s="43">
        <f t="shared" si="9"/>
        <v>59169</v>
      </c>
      <c r="Z20" s="43">
        <f>+ROUND(AVERAGE(X20:Y20),0)</f>
        <v>49741</v>
      </c>
      <c r="AA20" s="37"/>
      <c r="AB20" s="168">
        <f t="shared" si="3"/>
        <v>78025</v>
      </c>
      <c r="AC20" s="169">
        <f t="shared" si="4"/>
        <v>14824.75</v>
      </c>
      <c r="AD20" s="169">
        <f t="shared" si="5"/>
        <v>92850</v>
      </c>
      <c r="AE20" s="170">
        <f t="shared" si="6"/>
        <v>1392750</v>
      </c>
      <c r="AF20" s="68">
        <f t="shared" si="7"/>
        <v>2.0574059561128526</v>
      </c>
      <c r="AG20" s="58"/>
      <c r="AH20" s="59">
        <v>23367</v>
      </c>
    </row>
    <row r="21" spans="1:34" ht="39" thickBot="1" x14ac:dyDescent="0.35">
      <c r="A21" s="47">
        <v>11</v>
      </c>
      <c r="B21" s="47" t="s">
        <v>99</v>
      </c>
      <c r="C21" s="71" t="s">
        <v>100</v>
      </c>
      <c r="D21" s="47" t="s">
        <v>72</v>
      </c>
      <c r="E21" s="149" t="s">
        <v>73</v>
      </c>
      <c r="F21" s="47" t="s">
        <v>74</v>
      </c>
      <c r="G21" s="47" t="s">
        <v>75</v>
      </c>
      <c r="H21" s="160">
        <v>102</v>
      </c>
      <c r="I21" s="163">
        <v>39600</v>
      </c>
      <c r="J21" s="163">
        <v>160000</v>
      </c>
      <c r="K21" s="163">
        <v>70050</v>
      </c>
      <c r="L21" s="37"/>
      <c r="M21" s="166">
        <f t="shared" si="8"/>
        <v>39600</v>
      </c>
      <c r="N21" s="166">
        <f t="shared" si="10"/>
        <v>54825</v>
      </c>
      <c r="O21" s="166">
        <f t="shared" si="11"/>
        <v>47213</v>
      </c>
      <c r="P21" s="37"/>
      <c r="Q21" s="202">
        <f t="shared" si="0"/>
        <v>47213</v>
      </c>
      <c r="R21" s="56"/>
      <c r="S21" s="61"/>
      <c r="T21" s="313"/>
      <c r="U21" s="313"/>
      <c r="V21" s="106"/>
      <c r="W21" s="37"/>
      <c r="X21" s="43">
        <f t="shared" si="1"/>
        <v>47213</v>
      </c>
      <c r="Y21" s="43">
        <f>+ROUND(AVERAGE(Q21,T21),0)</f>
        <v>47213</v>
      </c>
      <c r="Z21" s="43">
        <f t="shared" si="2"/>
        <v>47213</v>
      </c>
      <c r="AA21" s="37"/>
      <c r="AB21" s="168">
        <f t="shared" si="3"/>
        <v>47213</v>
      </c>
      <c r="AC21" s="169">
        <f t="shared" si="4"/>
        <v>8970.4699999999993</v>
      </c>
      <c r="AD21" s="169">
        <f t="shared" si="5"/>
        <v>56183</v>
      </c>
      <c r="AE21" s="170">
        <f t="shared" si="6"/>
        <v>5730666</v>
      </c>
      <c r="AF21" s="68" t="e">
        <f t="shared" si="7"/>
        <v>#DIV/0!</v>
      </c>
      <c r="AG21" s="58"/>
      <c r="AH21" s="59">
        <v>25315</v>
      </c>
    </row>
    <row r="22" spans="1:34" ht="102.75" thickBot="1" x14ac:dyDescent="0.35">
      <c r="A22" s="47">
        <v>12</v>
      </c>
      <c r="B22" s="47" t="s">
        <v>101</v>
      </c>
      <c r="C22" s="71" t="s">
        <v>102</v>
      </c>
      <c r="D22" s="47" t="s">
        <v>72</v>
      </c>
      <c r="E22" s="72" t="s">
        <v>103</v>
      </c>
      <c r="F22" s="47" t="s">
        <v>74</v>
      </c>
      <c r="G22" s="47" t="s">
        <v>75</v>
      </c>
      <c r="H22" s="160">
        <v>157</v>
      </c>
      <c r="I22" s="163">
        <v>15400.000000000002</v>
      </c>
      <c r="J22" s="163">
        <v>63000</v>
      </c>
      <c r="K22" s="163">
        <v>12500</v>
      </c>
      <c r="L22" s="37"/>
      <c r="M22" s="166">
        <f t="shared" si="8"/>
        <v>12500</v>
      </c>
      <c r="N22" s="166">
        <f t="shared" si="10"/>
        <v>13950</v>
      </c>
      <c r="O22" s="166">
        <f t="shared" si="11"/>
        <v>13225</v>
      </c>
      <c r="P22" s="37"/>
      <c r="Q22" s="202">
        <f t="shared" si="0"/>
        <v>13225</v>
      </c>
      <c r="R22" s="56"/>
      <c r="S22" s="61"/>
      <c r="T22" s="313"/>
      <c r="U22" s="313"/>
      <c r="V22" s="106"/>
      <c r="W22" s="37"/>
      <c r="X22" s="43">
        <f t="shared" si="1"/>
        <v>13225</v>
      </c>
      <c r="Y22" s="43">
        <f t="shared" si="9"/>
        <v>13225</v>
      </c>
      <c r="Z22" s="43">
        <f t="shared" si="2"/>
        <v>13225</v>
      </c>
      <c r="AA22" s="37"/>
      <c r="AB22" s="168">
        <f t="shared" si="3"/>
        <v>13225</v>
      </c>
      <c r="AC22" s="169">
        <f t="shared" si="4"/>
        <v>2512.75</v>
      </c>
      <c r="AD22" s="169">
        <f t="shared" si="5"/>
        <v>15738</v>
      </c>
      <c r="AE22" s="170">
        <f t="shared" si="6"/>
        <v>2470866</v>
      </c>
      <c r="AF22" s="68" t="e">
        <f t="shared" si="7"/>
        <v>#DIV/0!</v>
      </c>
      <c r="AG22" s="58"/>
      <c r="AH22" s="59">
        <v>13242</v>
      </c>
    </row>
    <row r="23" spans="1:34" ht="51.75" thickBot="1" x14ac:dyDescent="0.35">
      <c r="A23" s="47">
        <v>13</v>
      </c>
      <c r="B23" s="47" t="s">
        <v>104</v>
      </c>
      <c r="C23" s="80" t="s">
        <v>105</v>
      </c>
      <c r="D23" s="47" t="s">
        <v>72</v>
      </c>
      <c r="E23" s="72" t="s">
        <v>106</v>
      </c>
      <c r="F23" s="47" t="s">
        <v>96</v>
      </c>
      <c r="G23" s="47" t="s">
        <v>91</v>
      </c>
      <c r="H23" s="160">
        <v>90</v>
      </c>
      <c r="I23" s="163">
        <v>8800</v>
      </c>
      <c r="J23" s="163">
        <v>30000</v>
      </c>
      <c r="K23" s="163">
        <v>3800</v>
      </c>
      <c r="L23" s="37"/>
      <c r="M23" s="166">
        <f t="shared" si="8"/>
        <v>3800</v>
      </c>
      <c r="N23" s="166">
        <f t="shared" si="10"/>
        <v>6300</v>
      </c>
      <c r="O23" s="166">
        <f t="shared" si="11"/>
        <v>5050</v>
      </c>
      <c r="P23" s="37"/>
      <c r="Q23" s="202">
        <f t="shared" si="0"/>
        <v>5050</v>
      </c>
      <c r="R23" s="56"/>
      <c r="S23" s="61"/>
      <c r="T23" s="313"/>
      <c r="U23" s="313"/>
      <c r="V23" s="106"/>
      <c r="W23" s="37"/>
      <c r="X23" s="43">
        <f t="shared" si="1"/>
        <v>5050</v>
      </c>
      <c r="Y23" s="43">
        <f t="shared" si="9"/>
        <v>5050</v>
      </c>
      <c r="Z23" s="43">
        <f t="shared" si="2"/>
        <v>5050</v>
      </c>
      <c r="AA23" s="37"/>
      <c r="AB23" s="168">
        <f t="shared" si="3"/>
        <v>5050</v>
      </c>
      <c r="AC23" s="169">
        <f t="shared" si="4"/>
        <v>959.5</v>
      </c>
      <c r="AD23" s="169">
        <f t="shared" si="5"/>
        <v>6010</v>
      </c>
      <c r="AE23" s="170">
        <f t="shared" si="6"/>
        <v>540900</v>
      </c>
      <c r="AF23" s="68" t="e">
        <f t="shared" si="7"/>
        <v>#DIV/0!</v>
      </c>
      <c r="AG23" s="58"/>
      <c r="AH23" s="59">
        <v>1879</v>
      </c>
    </row>
    <row r="24" spans="1:34" ht="26.25" thickBot="1" x14ac:dyDescent="0.35">
      <c r="A24" s="47">
        <v>14</v>
      </c>
      <c r="B24" s="47" t="s">
        <v>107</v>
      </c>
      <c r="C24" s="71" t="s">
        <v>108</v>
      </c>
      <c r="D24" s="47" t="s">
        <v>72</v>
      </c>
      <c r="E24" s="72" t="s">
        <v>106</v>
      </c>
      <c r="F24" s="47" t="s">
        <v>96</v>
      </c>
      <c r="G24" s="47" t="s">
        <v>91</v>
      </c>
      <c r="H24" s="160">
        <v>96</v>
      </c>
      <c r="I24" s="163">
        <v>3300.0000000000005</v>
      </c>
      <c r="J24" s="163">
        <v>22000</v>
      </c>
      <c r="K24" s="163">
        <v>1100</v>
      </c>
      <c r="L24" s="37"/>
      <c r="M24" s="166">
        <f t="shared" si="8"/>
        <v>1100</v>
      </c>
      <c r="N24" s="166">
        <f t="shared" si="10"/>
        <v>2200</v>
      </c>
      <c r="O24" s="166">
        <f t="shared" si="11"/>
        <v>1650</v>
      </c>
      <c r="P24" s="37"/>
      <c r="Q24" s="202">
        <f t="shared" si="0"/>
        <v>1650</v>
      </c>
      <c r="R24" s="56"/>
      <c r="S24" s="61">
        <v>477</v>
      </c>
      <c r="T24" s="314">
        <f>(U9/T9)*V24</f>
        <v>754.13412681840327</v>
      </c>
      <c r="U24" s="314"/>
      <c r="V24" s="106">
        <v>685</v>
      </c>
      <c r="W24" s="37"/>
      <c r="X24" s="43">
        <f t="shared" si="1"/>
        <v>754.13412681840327</v>
      </c>
      <c r="Y24" s="43">
        <f t="shared" si="9"/>
        <v>1202</v>
      </c>
      <c r="Z24" s="43">
        <f t="shared" si="2"/>
        <v>978</v>
      </c>
      <c r="AA24" s="37"/>
      <c r="AB24" s="168">
        <f t="shared" si="3"/>
        <v>1650</v>
      </c>
      <c r="AC24" s="169">
        <f t="shared" si="4"/>
        <v>313.5</v>
      </c>
      <c r="AD24" s="169">
        <f t="shared" si="5"/>
        <v>1964</v>
      </c>
      <c r="AE24" s="170">
        <f t="shared" si="6"/>
        <v>188544</v>
      </c>
      <c r="AF24" s="68">
        <f t="shared" si="7"/>
        <v>2.459119496855346</v>
      </c>
      <c r="AG24" s="58"/>
      <c r="AH24" s="59">
        <v>1893</v>
      </c>
    </row>
    <row r="25" spans="1:34" ht="30" customHeight="1" thickBot="1" x14ac:dyDescent="0.35">
      <c r="A25" s="47">
        <v>15</v>
      </c>
      <c r="B25" s="47" t="s">
        <v>109</v>
      </c>
      <c r="C25" s="71" t="s">
        <v>110</v>
      </c>
      <c r="D25" s="47" t="s">
        <v>72</v>
      </c>
      <c r="E25" s="72" t="s">
        <v>106</v>
      </c>
      <c r="F25" s="47" t="s">
        <v>96</v>
      </c>
      <c r="G25" s="47" t="s">
        <v>91</v>
      </c>
      <c r="H25" s="160">
        <v>75</v>
      </c>
      <c r="I25" s="163">
        <v>4400</v>
      </c>
      <c r="J25" s="163">
        <v>22000</v>
      </c>
      <c r="K25" s="163">
        <v>700</v>
      </c>
      <c r="L25" s="37"/>
      <c r="M25" s="166">
        <f t="shared" si="8"/>
        <v>700</v>
      </c>
      <c r="N25" s="166">
        <f t="shared" si="10"/>
        <v>2550</v>
      </c>
      <c r="O25" s="166">
        <f t="shared" si="11"/>
        <v>1625</v>
      </c>
      <c r="P25" s="37"/>
      <c r="Q25" s="202">
        <f t="shared" si="0"/>
        <v>1625</v>
      </c>
      <c r="R25" s="56"/>
      <c r="S25" s="61">
        <v>256</v>
      </c>
      <c r="T25" s="314">
        <f>(U9/T9)*V25</f>
        <v>405.1406695900327</v>
      </c>
      <c r="U25" s="314"/>
      <c r="V25" s="106">
        <v>368</v>
      </c>
      <c r="W25" s="37"/>
      <c r="X25" s="43">
        <f t="shared" si="1"/>
        <v>405.1406695900327</v>
      </c>
      <c r="Y25" s="43">
        <f t="shared" si="9"/>
        <v>1015</v>
      </c>
      <c r="Z25" s="43">
        <f t="shared" si="2"/>
        <v>710</v>
      </c>
      <c r="AA25" s="37"/>
      <c r="AB25" s="168">
        <f t="shared" si="3"/>
        <v>1625</v>
      </c>
      <c r="AC25" s="169">
        <f t="shared" si="4"/>
        <v>308.75</v>
      </c>
      <c r="AD25" s="169">
        <f t="shared" si="5"/>
        <v>1934</v>
      </c>
      <c r="AE25" s="170">
        <f t="shared" si="6"/>
        <v>145050</v>
      </c>
      <c r="AF25" s="68">
        <f t="shared" si="7"/>
        <v>5.34765625</v>
      </c>
      <c r="AG25" s="58"/>
      <c r="AH25" s="59">
        <v>461</v>
      </c>
    </row>
    <row r="26" spans="1:34" ht="64.5" thickBot="1" x14ac:dyDescent="0.35">
      <c r="A26" s="47">
        <v>16</v>
      </c>
      <c r="B26" s="47" t="s">
        <v>111</v>
      </c>
      <c r="C26" s="71" t="s">
        <v>112</v>
      </c>
      <c r="D26" s="47" t="s">
        <v>72</v>
      </c>
      <c r="E26" s="72" t="s">
        <v>106</v>
      </c>
      <c r="F26" s="47" t="s">
        <v>96</v>
      </c>
      <c r="G26" s="47" t="s">
        <v>91</v>
      </c>
      <c r="H26" s="160">
        <v>130</v>
      </c>
      <c r="I26" s="163">
        <v>24200.000000000004</v>
      </c>
      <c r="J26" s="163">
        <v>32000</v>
      </c>
      <c r="K26" s="163">
        <v>7000</v>
      </c>
      <c r="L26" s="37"/>
      <c r="M26" s="166">
        <f t="shared" si="8"/>
        <v>7000</v>
      </c>
      <c r="N26" s="166">
        <f t="shared" si="10"/>
        <v>15600</v>
      </c>
      <c r="O26" s="166">
        <f t="shared" si="11"/>
        <v>11300</v>
      </c>
      <c r="P26" s="37"/>
      <c r="Q26" s="202">
        <f t="shared" si="0"/>
        <v>11300</v>
      </c>
      <c r="R26" s="56"/>
      <c r="S26" s="61"/>
      <c r="T26" s="313"/>
      <c r="U26" s="313"/>
      <c r="V26" s="106"/>
      <c r="W26" s="37"/>
      <c r="X26" s="43">
        <f t="shared" si="1"/>
        <v>11300</v>
      </c>
      <c r="Y26" s="43">
        <f t="shared" si="9"/>
        <v>11300</v>
      </c>
      <c r="Z26" s="43">
        <f t="shared" si="2"/>
        <v>11300</v>
      </c>
      <c r="AA26" s="37"/>
      <c r="AB26" s="168">
        <f t="shared" si="3"/>
        <v>11300</v>
      </c>
      <c r="AC26" s="169">
        <f t="shared" si="4"/>
        <v>2147</v>
      </c>
      <c r="AD26" s="169">
        <f t="shared" si="5"/>
        <v>13447</v>
      </c>
      <c r="AE26" s="170">
        <f t="shared" si="6"/>
        <v>1748110</v>
      </c>
      <c r="AF26" s="68" t="e">
        <f t="shared" si="7"/>
        <v>#DIV/0!</v>
      </c>
      <c r="AG26" s="58"/>
      <c r="AH26" s="59">
        <v>4868</v>
      </c>
    </row>
    <row r="27" spans="1:34" ht="39" thickBot="1" x14ac:dyDescent="0.35">
      <c r="A27" s="47">
        <v>17</v>
      </c>
      <c r="B27" s="47" t="s">
        <v>113</v>
      </c>
      <c r="C27" s="71" t="s">
        <v>114</v>
      </c>
      <c r="D27" s="47" t="s">
        <v>72</v>
      </c>
      <c r="E27" s="72" t="s">
        <v>106</v>
      </c>
      <c r="F27" s="47" t="s">
        <v>96</v>
      </c>
      <c r="G27" s="47" t="s">
        <v>91</v>
      </c>
      <c r="H27" s="160">
        <v>65</v>
      </c>
      <c r="I27" s="163">
        <v>12100.000000000002</v>
      </c>
      <c r="J27" s="163">
        <v>25000</v>
      </c>
      <c r="K27" s="163">
        <v>4951</v>
      </c>
      <c r="L27" s="37"/>
      <c r="M27" s="166">
        <f t="shared" si="8"/>
        <v>4951</v>
      </c>
      <c r="N27" s="166">
        <f t="shared" si="10"/>
        <v>8526</v>
      </c>
      <c r="O27" s="166">
        <f t="shared" si="11"/>
        <v>6739</v>
      </c>
      <c r="P27" s="37"/>
      <c r="Q27" s="202">
        <f t="shared" si="0"/>
        <v>6739</v>
      </c>
      <c r="R27" s="56"/>
      <c r="S27" s="61"/>
      <c r="T27" s="313"/>
      <c r="U27" s="313"/>
      <c r="V27" s="106"/>
      <c r="W27" s="37"/>
      <c r="X27" s="43">
        <f t="shared" si="1"/>
        <v>6739</v>
      </c>
      <c r="Y27" s="43">
        <f t="shared" si="9"/>
        <v>6739</v>
      </c>
      <c r="Z27" s="43">
        <f t="shared" si="2"/>
        <v>6739</v>
      </c>
      <c r="AA27" s="37"/>
      <c r="AB27" s="168">
        <f t="shared" si="3"/>
        <v>6739</v>
      </c>
      <c r="AC27" s="169">
        <f t="shared" si="4"/>
        <v>1280.4100000000001</v>
      </c>
      <c r="AD27" s="169">
        <f t="shared" si="5"/>
        <v>8019</v>
      </c>
      <c r="AE27" s="170">
        <f t="shared" si="6"/>
        <v>521235</v>
      </c>
      <c r="AF27" s="68" t="e">
        <f t="shared" si="7"/>
        <v>#DIV/0!</v>
      </c>
      <c r="AG27" s="58"/>
      <c r="AH27" s="59">
        <v>10711</v>
      </c>
    </row>
    <row r="28" spans="1:34" ht="51.75" thickBot="1" x14ac:dyDescent="0.35">
      <c r="A28" s="47">
        <v>18</v>
      </c>
      <c r="B28" s="47" t="s">
        <v>115</v>
      </c>
      <c r="C28" s="71" t="s">
        <v>116</v>
      </c>
      <c r="D28" s="47" t="s">
        <v>72</v>
      </c>
      <c r="E28" s="72" t="s">
        <v>106</v>
      </c>
      <c r="F28" s="47" t="s">
        <v>96</v>
      </c>
      <c r="G28" s="47" t="s">
        <v>91</v>
      </c>
      <c r="H28" s="160">
        <v>200</v>
      </c>
      <c r="I28" s="163">
        <v>19800</v>
      </c>
      <c r="J28" s="163">
        <v>32000</v>
      </c>
      <c r="K28" s="163">
        <v>11975</v>
      </c>
      <c r="L28" s="37"/>
      <c r="M28" s="166">
        <f t="shared" si="8"/>
        <v>11975</v>
      </c>
      <c r="N28" s="166">
        <f t="shared" si="10"/>
        <v>15888</v>
      </c>
      <c r="O28" s="166">
        <f t="shared" si="11"/>
        <v>13932</v>
      </c>
      <c r="P28" s="37"/>
      <c r="Q28" s="202">
        <f t="shared" si="0"/>
        <v>13932</v>
      </c>
      <c r="R28" s="56"/>
      <c r="S28" s="61"/>
      <c r="T28" s="313"/>
      <c r="U28" s="313"/>
      <c r="V28" s="106"/>
      <c r="W28" s="37"/>
      <c r="X28" s="43">
        <f t="shared" si="1"/>
        <v>13932</v>
      </c>
      <c r="Y28" s="43">
        <f t="shared" si="9"/>
        <v>13932</v>
      </c>
      <c r="Z28" s="43">
        <f t="shared" si="2"/>
        <v>13932</v>
      </c>
      <c r="AA28" s="37"/>
      <c r="AB28" s="168">
        <f t="shared" si="3"/>
        <v>13932</v>
      </c>
      <c r="AC28" s="169">
        <f t="shared" si="4"/>
        <v>2647.08</v>
      </c>
      <c r="AD28" s="169">
        <f t="shared" si="5"/>
        <v>16579</v>
      </c>
      <c r="AE28" s="170">
        <f t="shared" si="6"/>
        <v>3315800</v>
      </c>
      <c r="AF28" s="68" t="e">
        <f t="shared" si="7"/>
        <v>#DIV/0!</v>
      </c>
      <c r="AG28" s="58"/>
      <c r="AH28" s="59">
        <v>9736</v>
      </c>
    </row>
    <row r="29" spans="1:34" ht="39" thickBot="1" x14ac:dyDescent="0.35">
      <c r="A29" s="47">
        <v>19</v>
      </c>
      <c r="B29" s="47" t="s">
        <v>117</v>
      </c>
      <c r="C29" s="71" t="s">
        <v>118</v>
      </c>
      <c r="D29" s="47" t="s">
        <v>72</v>
      </c>
      <c r="E29" s="72" t="s">
        <v>106</v>
      </c>
      <c r="F29" s="47" t="s">
        <v>96</v>
      </c>
      <c r="G29" s="47" t="s">
        <v>91</v>
      </c>
      <c r="H29" s="160">
        <v>90</v>
      </c>
      <c r="I29" s="163">
        <v>12100.000000000002</v>
      </c>
      <c r="J29" s="163">
        <v>25000</v>
      </c>
      <c r="K29" s="163">
        <v>5000</v>
      </c>
      <c r="L29" s="37"/>
      <c r="M29" s="166">
        <f t="shared" si="8"/>
        <v>5000</v>
      </c>
      <c r="N29" s="166">
        <f t="shared" si="10"/>
        <v>8550</v>
      </c>
      <c r="O29" s="166">
        <f t="shared" si="11"/>
        <v>6775</v>
      </c>
      <c r="P29" s="37"/>
      <c r="Q29" s="202">
        <f t="shared" si="0"/>
        <v>6775</v>
      </c>
      <c r="R29" s="56"/>
      <c r="S29" s="61"/>
      <c r="T29" s="313"/>
      <c r="U29" s="313"/>
      <c r="V29" s="106"/>
      <c r="W29" s="37"/>
      <c r="X29" s="43">
        <f t="shared" si="1"/>
        <v>6775</v>
      </c>
      <c r="Y29" s="43">
        <f t="shared" si="9"/>
        <v>6775</v>
      </c>
      <c r="Z29" s="43">
        <f t="shared" si="2"/>
        <v>6775</v>
      </c>
      <c r="AA29" s="37"/>
      <c r="AB29" s="168">
        <f t="shared" si="3"/>
        <v>6775</v>
      </c>
      <c r="AC29" s="169">
        <f t="shared" si="4"/>
        <v>1287.25</v>
      </c>
      <c r="AD29" s="169">
        <f t="shared" si="5"/>
        <v>8062</v>
      </c>
      <c r="AE29" s="170">
        <f t="shared" si="6"/>
        <v>725580</v>
      </c>
      <c r="AF29" s="68" t="e">
        <f t="shared" si="7"/>
        <v>#DIV/0!</v>
      </c>
      <c r="AG29" s="58"/>
      <c r="AH29" s="59"/>
    </row>
    <row r="30" spans="1:34" ht="51.75" thickBot="1" x14ac:dyDescent="0.35">
      <c r="A30" s="47">
        <v>20</v>
      </c>
      <c r="B30" s="47" t="s">
        <v>119</v>
      </c>
      <c r="C30" s="80" t="s">
        <v>120</v>
      </c>
      <c r="D30" s="47" t="s">
        <v>72</v>
      </c>
      <c r="E30" s="72" t="s">
        <v>106</v>
      </c>
      <c r="F30" s="47" t="s">
        <v>96</v>
      </c>
      <c r="G30" s="47" t="s">
        <v>91</v>
      </c>
      <c r="H30" s="160">
        <v>35</v>
      </c>
      <c r="I30" s="163">
        <v>15400.000000000002</v>
      </c>
      <c r="J30" s="163">
        <v>38000</v>
      </c>
      <c r="K30" s="163">
        <v>8403</v>
      </c>
      <c r="L30" s="37"/>
      <c r="M30" s="166">
        <f t="shared" si="8"/>
        <v>8403</v>
      </c>
      <c r="N30" s="166">
        <f t="shared" si="10"/>
        <v>11902</v>
      </c>
      <c r="O30" s="166">
        <f t="shared" si="11"/>
        <v>10153</v>
      </c>
      <c r="P30" s="37"/>
      <c r="Q30" s="202">
        <f t="shared" si="0"/>
        <v>10153</v>
      </c>
      <c r="R30" s="56"/>
      <c r="S30" s="61">
        <v>2576</v>
      </c>
      <c r="T30" s="314">
        <f>(U9/T9)*V30</f>
        <v>4070.1224333542145</v>
      </c>
      <c r="U30" s="314"/>
      <c r="V30" s="106">
        <v>3697</v>
      </c>
      <c r="W30" s="37"/>
      <c r="X30" s="43">
        <f t="shared" si="1"/>
        <v>4070.1224333542145</v>
      </c>
      <c r="Y30" s="43">
        <f t="shared" si="9"/>
        <v>7112</v>
      </c>
      <c r="Z30" s="43">
        <f t="shared" si="2"/>
        <v>5591</v>
      </c>
      <c r="AA30" s="37"/>
      <c r="AB30" s="168">
        <f t="shared" si="3"/>
        <v>10153</v>
      </c>
      <c r="AC30" s="169">
        <f t="shared" si="4"/>
        <v>1929.07</v>
      </c>
      <c r="AD30" s="169">
        <f t="shared" si="5"/>
        <v>12082</v>
      </c>
      <c r="AE30" s="170">
        <f t="shared" si="6"/>
        <v>422870</v>
      </c>
      <c r="AF30" s="68">
        <f t="shared" si="7"/>
        <v>2.9413819875776399</v>
      </c>
      <c r="AG30" s="58"/>
      <c r="AH30" s="59">
        <v>7205</v>
      </c>
    </row>
    <row r="31" spans="1:34" ht="26.25" thickBot="1" x14ac:dyDescent="0.35">
      <c r="A31" s="47">
        <v>21</v>
      </c>
      <c r="B31" s="47" t="s">
        <v>121</v>
      </c>
      <c r="C31" s="71" t="s">
        <v>122</v>
      </c>
      <c r="D31" s="47" t="s">
        <v>72</v>
      </c>
      <c r="E31" s="72" t="s">
        <v>106</v>
      </c>
      <c r="F31" s="47" t="s">
        <v>96</v>
      </c>
      <c r="G31" s="47" t="s">
        <v>91</v>
      </c>
      <c r="H31" s="160">
        <v>27</v>
      </c>
      <c r="I31" s="163">
        <v>46200.000000000007</v>
      </c>
      <c r="J31" s="163">
        <v>62000</v>
      </c>
      <c r="K31" s="163"/>
      <c r="L31" s="37"/>
      <c r="M31" s="166">
        <f>+MIN(I31:J31)</f>
        <v>46200.000000000007</v>
      </c>
      <c r="N31" s="166">
        <f>+ROUND(AVERAGE(I31,J31),0)</f>
        <v>54100</v>
      </c>
      <c r="O31" s="166">
        <f>+ROUND(AVERAGE(M31:N31),0)</f>
        <v>50150</v>
      </c>
      <c r="P31" s="37"/>
      <c r="Q31" s="202">
        <f t="shared" si="0"/>
        <v>50150</v>
      </c>
      <c r="R31" s="56"/>
      <c r="S31" s="61">
        <v>33512</v>
      </c>
      <c r="T31" s="314">
        <f>(U9/T9)*V31</f>
        <v>52935.811999721584</v>
      </c>
      <c r="U31" s="314"/>
      <c r="V31" s="106">
        <v>48083</v>
      </c>
      <c r="W31" s="37"/>
      <c r="X31" s="43">
        <f t="shared" si="1"/>
        <v>50150</v>
      </c>
      <c r="Y31" s="43">
        <f t="shared" si="9"/>
        <v>51543</v>
      </c>
      <c r="Z31" s="43">
        <f t="shared" si="2"/>
        <v>50847</v>
      </c>
      <c r="AA31" s="37"/>
      <c r="AB31" s="168">
        <f t="shared" si="3"/>
        <v>50150</v>
      </c>
      <c r="AC31" s="169">
        <f t="shared" si="4"/>
        <v>9528.5</v>
      </c>
      <c r="AD31" s="169">
        <f t="shared" si="5"/>
        <v>59679</v>
      </c>
      <c r="AE31" s="170">
        <f t="shared" si="6"/>
        <v>1611333</v>
      </c>
      <c r="AF31" s="68">
        <f t="shared" si="7"/>
        <v>0.49647887323943651</v>
      </c>
      <c r="AG31" s="58"/>
      <c r="AH31" s="59">
        <v>96524</v>
      </c>
    </row>
    <row r="32" spans="1:34" ht="51.75" thickBot="1" x14ac:dyDescent="0.35">
      <c r="A32" s="47">
        <v>22</v>
      </c>
      <c r="B32" s="47" t="s">
        <v>123</v>
      </c>
      <c r="C32" s="71" t="s">
        <v>124</v>
      </c>
      <c r="D32" s="47" t="s">
        <v>72</v>
      </c>
      <c r="E32" s="72" t="s">
        <v>125</v>
      </c>
      <c r="F32" s="47" t="s">
        <v>96</v>
      </c>
      <c r="G32" s="47" t="s">
        <v>75</v>
      </c>
      <c r="H32" s="160">
        <v>499</v>
      </c>
      <c r="I32" s="163">
        <v>7700.0000000000009</v>
      </c>
      <c r="J32" s="163">
        <v>45000</v>
      </c>
      <c r="K32" s="163">
        <v>5500</v>
      </c>
      <c r="L32" s="37"/>
      <c r="M32" s="166">
        <f t="shared" si="8"/>
        <v>5500</v>
      </c>
      <c r="N32" s="166">
        <f t="shared" ref="N32:N63" si="12">+ROUND(AVERAGE(I32,K32),0)</f>
        <v>6600</v>
      </c>
      <c r="O32" s="166">
        <f t="shared" si="11"/>
        <v>6050</v>
      </c>
      <c r="P32" s="37"/>
      <c r="Q32" s="202">
        <f t="shared" si="0"/>
        <v>6050</v>
      </c>
      <c r="R32" s="56"/>
      <c r="S32" s="61">
        <v>601</v>
      </c>
      <c r="T32" s="314">
        <f>(U9/T9)*V32</f>
        <v>950.09890721792999</v>
      </c>
      <c r="U32" s="314"/>
      <c r="V32" s="106">
        <v>863</v>
      </c>
      <c r="W32" s="37"/>
      <c r="X32" s="43">
        <f t="shared" si="1"/>
        <v>950.09890721792999</v>
      </c>
      <c r="Y32" s="43">
        <f t="shared" si="9"/>
        <v>3500</v>
      </c>
      <c r="Z32" s="43">
        <f t="shared" si="2"/>
        <v>2225</v>
      </c>
      <c r="AA32" s="37"/>
      <c r="AB32" s="168">
        <f t="shared" si="3"/>
        <v>6050</v>
      </c>
      <c r="AC32" s="169">
        <f t="shared" si="4"/>
        <v>1149.5</v>
      </c>
      <c r="AD32" s="169">
        <f t="shared" si="5"/>
        <v>7200</v>
      </c>
      <c r="AE32" s="170">
        <f t="shared" si="6"/>
        <v>3592800</v>
      </c>
      <c r="AF32" s="68">
        <f t="shared" si="7"/>
        <v>9.0665557404326123</v>
      </c>
      <c r="AG32" s="58"/>
      <c r="AH32" s="59">
        <v>1438</v>
      </c>
    </row>
    <row r="33" spans="1:34" ht="64.5" thickBot="1" x14ac:dyDescent="0.35">
      <c r="A33" s="47">
        <v>23</v>
      </c>
      <c r="B33" s="47" t="s">
        <v>126</v>
      </c>
      <c r="C33" s="71" t="s">
        <v>127</v>
      </c>
      <c r="D33" s="47" t="s">
        <v>72</v>
      </c>
      <c r="E33" s="72" t="s">
        <v>125</v>
      </c>
      <c r="F33" s="47" t="s">
        <v>96</v>
      </c>
      <c r="G33" s="47" t="s">
        <v>75</v>
      </c>
      <c r="H33" s="160">
        <v>50</v>
      </c>
      <c r="I33" s="163">
        <v>19800</v>
      </c>
      <c r="J33" s="163">
        <v>60000</v>
      </c>
      <c r="K33" s="163">
        <v>4500</v>
      </c>
      <c r="L33" s="37"/>
      <c r="M33" s="166">
        <f t="shared" si="8"/>
        <v>4500</v>
      </c>
      <c r="N33" s="166">
        <f t="shared" si="12"/>
        <v>12150</v>
      </c>
      <c r="O33" s="166">
        <f t="shared" si="11"/>
        <v>8325</v>
      </c>
      <c r="P33" s="37"/>
      <c r="Q33" s="202">
        <f t="shared" si="0"/>
        <v>8325</v>
      </c>
      <c r="R33" s="56"/>
      <c r="S33" s="61"/>
      <c r="T33" s="313"/>
      <c r="U33" s="313"/>
      <c r="V33" s="106"/>
      <c r="W33" s="37"/>
      <c r="X33" s="43">
        <f t="shared" si="1"/>
        <v>8325</v>
      </c>
      <c r="Y33" s="43">
        <f t="shared" si="9"/>
        <v>8325</v>
      </c>
      <c r="Z33" s="43">
        <f t="shared" si="2"/>
        <v>8325</v>
      </c>
      <c r="AA33" s="37"/>
      <c r="AB33" s="168">
        <f t="shared" si="3"/>
        <v>8325</v>
      </c>
      <c r="AC33" s="169">
        <f t="shared" si="4"/>
        <v>1581.75</v>
      </c>
      <c r="AD33" s="169">
        <f t="shared" si="5"/>
        <v>9907</v>
      </c>
      <c r="AE33" s="170">
        <f t="shared" si="6"/>
        <v>495350</v>
      </c>
      <c r="AF33" s="68" t="e">
        <f t="shared" si="7"/>
        <v>#DIV/0!</v>
      </c>
      <c r="AG33" s="58"/>
      <c r="AH33" s="59">
        <v>2899</v>
      </c>
    </row>
    <row r="34" spans="1:34" ht="51.75" thickBot="1" x14ac:dyDescent="0.35">
      <c r="A34" s="47">
        <v>24</v>
      </c>
      <c r="B34" s="47" t="s">
        <v>128</v>
      </c>
      <c r="C34" s="71" t="s">
        <v>129</v>
      </c>
      <c r="D34" s="47" t="s">
        <v>72</v>
      </c>
      <c r="E34" s="72" t="s">
        <v>125</v>
      </c>
      <c r="F34" s="47" t="s">
        <v>96</v>
      </c>
      <c r="G34" s="47" t="s">
        <v>75</v>
      </c>
      <c r="H34" s="160">
        <v>707</v>
      </c>
      <c r="I34" s="163">
        <v>20900</v>
      </c>
      <c r="J34" s="163">
        <v>70000</v>
      </c>
      <c r="K34" s="163">
        <v>5800</v>
      </c>
      <c r="L34" s="37"/>
      <c r="M34" s="166">
        <f t="shared" si="8"/>
        <v>5800</v>
      </c>
      <c r="N34" s="166">
        <f t="shared" si="12"/>
        <v>13350</v>
      </c>
      <c r="O34" s="166">
        <f t="shared" si="11"/>
        <v>9575</v>
      </c>
      <c r="P34" s="37"/>
      <c r="Q34" s="202">
        <f t="shared" si="0"/>
        <v>9575</v>
      </c>
      <c r="R34" s="56"/>
      <c r="S34" s="61">
        <v>1576</v>
      </c>
      <c r="T34" s="314">
        <f>(U9/T9)*V34</f>
        <v>2491.3949328321851</v>
      </c>
      <c r="U34" s="314"/>
      <c r="V34" s="106">
        <v>2263</v>
      </c>
      <c r="W34" s="37"/>
      <c r="X34" s="43">
        <f t="shared" si="1"/>
        <v>2491.3949328321851</v>
      </c>
      <c r="Y34" s="43">
        <f t="shared" si="9"/>
        <v>6033</v>
      </c>
      <c r="Z34" s="43">
        <f t="shared" si="2"/>
        <v>4262</v>
      </c>
      <c r="AA34" s="37"/>
      <c r="AB34" s="168">
        <f t="shared" si="3"/>
        <v>9575</v>
      </c>
      <c r="AC34" s="169">
        <f t="shared" si="4"/>
        <v>1819.25</v>
      </c>
      <c r="AD34" s="169">
        <f t="shared" si="5"/>
        <v>11394</v>
      </c>
      <c r="AE34" s="170">
        <f t="shared" si="6"/>
        <v>8055558</v>
      </c>
      <c r="AF34" s="68">
        <f t="shared" si="7"/>
        <v>5.0755076142131976</v>
      </c>
      <c r="AG34" s="58"/>
      <c r="AH34" s="59">
        <v>4351</v>
      </c>
    </row>
    <row r="35" spans="1:34" ht="51.75" thickBot="1" x14ac:dyDescent="0.35">
      <c r="A35" s="47">
        <v>25</v>
      </c>
      <c r="B35" s="47" t="s">
        <v>130</v>
      </c>
      <c r="C35" s="71" t="s">
        <v>131</v>
      </c>
      <c r="D35" s="47" t="s">
        <v>72</v>
      </c>
      <c r="E35" s="72" t="s">
        <v>125</v>
      </c>
      <c r="F35" s="47" t="s">
        <v>96</v>
      </c>
      <c r="G35" s="47" t="s">
        <v>75</v>
      </c>
      <c r="H35" s="160">
        <v>325</v>
      </c>
      <c r="I35" s="163">
        <v>20900</v>
      </c>
      <c r="J35" s="163">
        <v>70000</v>
      </c>
      <c r="K35" s="163">
        <v>5800</v>
      </c>
      <c r="L35" s="37"/>
      <c r="M35" s="166">
        <f t="shared" si="8"/>
        <v>5800</v>
      </c>
      <c r="N35" s="166">
        <f t="shared" si="12"/>
        <v>13350</v>
      </c>
      <c r="O35" s="166">
        <f t="shared" si="11"/>
        <v>9575</v>
      </c>
      <c r="P35" s="37"/>
      <c r="Q35" s="202">
        <f t="shared" si="0"/>
        <v>9575</v>
      </c>
      <c r="R35" s="56"/>
      <c r="S35" s="61"/>
      <c r="T35" s="313"/>
      <c r="U35" s="313"/>
      <c r="V35" s="106"/>
      <c r="W35" s="37"/>
      <c r="X35" s="43">
        <f t="shared" si="1"/>
        <v>9575</v>
      </c>
      <c r="Y35" s="43">
        <f t="shared" si="9"/>
        <v>9575</v>
      </c>
      <c r="Z35" s="43">
        <f t="shared" si="2"/>
        <v>9575</v>
      </c>
      <c r="AA35" s="37"/>
      <c r="AB35" s="168">
        <f t="shared" si="3"/>
        <v>9575</v>
      </c>
      <c r="AC35" s="169">
        <f t="shared" si="4"/>
        <v>1819.25</v>
      </c>
      <c r="AD35" s="169">
        <f t="shared" si="5"/>
        <v>11394</v>
      </c>
      <c r="AE35" s="170">
        <f t="shared" si="6"/>
        <v>3703050</v>
      </c>
      <c r="AF35" s="68" t="e">
        <f t="shared" si="7"/>
        <v>#DIV/0!</v>
      </c>
      <c r="AG35" s="58"/>
      <c r="AH35" s="59">
        <v>4351</v>
      </c>
    </row>
    <row r="36" spans="1:34" ht="51.75" thickBot="1" x14ac:dyDescent="0.35">
      <c r="A36" s="47">
        <v>26</v>
      </c>
      <c r="B36" s="47" t="s">
        <v>132</v>
      </c>
      <c r="C36" s="71" t="s">
        <v>133</v>
      </c>
      <c r="D36" s="47" t="s">
        <v>72</v>
      </c>
      <c r="E36" s="72" t="s">
        <v>125</v>
      </c>
      <c r="F36" s="47" t="s">
        <v>96</v>
      </c>
      <c r="G36" s="47" t="s">
        <v>75</v>
      </c>
      <c r="H36" s="160">
        <v>352</v>
      </c>
      <c r="I36" s="163">
        <v>20900</v>
      </c>
      <c r="J36" s="163">
        <v>70000</v>
      </c>
      <c r="K36" s="163">
        <v>5800</v>
      </c>
      <c r="L36" s="37"/>
      <c r="M36" s="166">
        <f t="shared" si="8"/>
        <v>5800</v>
      </c>
      <c r="N36" s="166">
        <f t="shared" si="12"/>
        <v>13350</v>
      </c>
      <c r="O36" s="166">
        <f t="shared" si="11"/>
        <v>9575</v>
      </c>
      <c r="P36" s="37"/>
      <c r="Q36" s="202">
        <f t="shared" si="0"/>
        <v>9575</v>
      </c>
      <c r="R36" s="56"/>
      <c r="S36" s="61">
        <v>1539</v>
      </c>
      <c r="T36" s="314">
        <f>(U9/T9)*V36</f>
        <v>2431.9449432727779</v>
      </c>
      <c r="U36" s="314"/>
      <c r="V36" s="106">
        <v>2209</v>
      </c>
      <c r="W36" s="37"/>
      <c r="X36" s="43">
        <f t="shared" si="1"/>
        <v>2431.9449432727779</v>
      </c>
      <c r="Y36" s="43">
        <f t="shared" si="9"/>
        <v>6003</v>
      </c>
      <c r="Z36" s="43">
        <f t="shared" si="2"/>
        <v>4217</v>
      </c>
      <c r="AA36" s="37"/>
      <c r="AB36" s="168">
        <f t="shared" si="3"/>
        <v>9575</v>
      </c>
      <c r="AC36" s="169">
        <f t="shared" si="4"/>
        <v>1819.25</v>
      </c>
      <c r="AD36" s="169">
        <f t="shared" si="5"/>
        <v>11394</v>
      </c>
      <c r="AE36" s="170">
        <f t="shared" si="6"/>
        <v>4010688</v>
      </c>
      <c r="AF36" s="68">
        <f t="shared" si="7"/>
        <v>5.2215724496426255</v>
      </c>
      <c r="AG36" s="58"/>
      <c r="AH36" s="59">
        <v>4351</v>
      </c>
    </row>
    <row r="37" spans="1:34" ht="64.5" thickBot="1" x14ac:dyDescent="0.35">
      <c r="A37" s="47">
        <v>27</v>
      </c>
      <c r="B37" s="47" t="s">
        <v>134</v>
      </c>
      <c r="C37" s="71" t="s">
        <v>135</v>
      </c>
      <c r="D37" s="47" t="s">
        <v>72</v>
      </c>
      <c r="E37" s="72" t="s">
        <v>125</v>
      </c>
      <c r="F37" s="47" t="s">
        <v>96</v>
      </c>
      <c r="G37" s="47" t="s">
        <v>75</v>
      </c>
      <c r="H37" s="160">
        <v>20</v>
      </c>
      <c r="I37" s="163">
        <v>23100.000000000004</v>
      </c>
      <c r="J37" s="163">
        <v>70000</v>
      </c>
      <c r="K37" s="163">
        <v>5800</v>
      </c>
      <c r="L37" s="37"/>
      <c r="M37" s="166">
        <f t="shared" si="8"/>
        <v>5800</v>
      </c>
      <c r="N37" s="166">
        <f t="shared" si="12"/>
        <v>14450</v>
      </c>
      <c r="O37" s="166">
        <f t="shared" si="11"/>
        <v>10125</v>
      </c>
      <c r="P37" s="37"/>
      <c r="Q37" s="202">
        <f t="shared" si="0"/>
        <v>10125</v>
      </c>
      <c r="R37" s="56"/>
      <c r="S37" s="61"/>
      <c r="T37" s="313"/>
      <c r="U37" s="313"/>
      <c r="V37" s="106"/>
      <c r="W37" s="37"/>
      <c r="X37" s="43">
        <f t="shared" si="1"/>
        <v>10125</v>
      </c>
      <c r="Y37" s="43">
        <f t="shared" si="9"/>
        <v>10125</v>
      </c>
      <c r="Z37" s="43">
        <f t="shared" si="2"/>
        <v>10125</v>
      </c>
      <c r="AA37" s="37"/>
      <c r="AB37" s="168">
        <f t="shared" si="3"/>
        <v>10125</v>
      </c>
      <c r="AC37" s="169">
        <f t="shared" si="4"/>
        <v>1923.75</v>
      </c>
      <c r="AD37" s="169">
        <f t="shared" si="5"/>
        <v>12049</v>
      </c>
      <c r="AE37" s="170">
        <f t="shared" si="6"/>
        <v>240980</v>
      </c>
      <c r="AF37" s="68" t="e">
        <f t="shared" si="7"/>
        <v>#DIV/0!</v>
      </c>
      <c r="AG37" s="58"/>
      <c r="AH37" s="59">
        <v>4351</v>
      </c>
    </row>
    <row r="38" spans="1:34" ht="51.75" thickBot="1" x14ac:dyDescent="0.35">
      <c r="A38" s="47">
        <v>28</v>
      </c>
      <c r="B38" s="47" t="s">
        <v>136</v>
      </c>
      <c r="C38" s="71" t="s">
        <v>137</v>
      </c>
      <c r="D38" s="47" t="s">
        <v>72</v>
      </c>
      <c r="E38" s="72" t="s">
        <v>125</v>
      </c>
      <c r="F38" s="47" t="s">
        <v>96</v>
      </c>
      <c r="G38" s="47" t="s">
        <v>75</v>
      </c>
      <c r="H38" s="160">
        <v>461</v>
      </c>
      <c r="I38" s="163">
        <v>28600.000000000004</v>
      </c>
      <c r="J38" s="163">
        <v>90000</v>
      </c>
      <c r="K38" s="163">
        <v>11223</v>
      </c>
      <c r="L38" s="37"/>
      <c r="M38" s="166">
        <f t="shared" si="8"/>
        <v>11223</v>
      </c>
      <c r="N38" s="166">
        <f t="shared" si="12"/>
        <v>19912</v>
      </c>
      <c r="O38" s="166">
        <f t="shared" si="11"/>
        <v>15568</v>
      </c>
      <c r="P38" s="37"/>
      <c r="Q38" s="202">
        <f t="shared" si="0"/>
        <v>15568</v>
      </c>
      <c r="R38" s="56"/>
      <c r="S38" s="61"/>
      <c r="T38" s="313"/>
      <c r="U38" s="313"/>
      <c r="V38" s="106"/>
      <c r="W38" s="37"/>
      <c r="X38" s="43">
        <f t="shared" si="1"/>
        <v>15568</v>
      </c>
      <c r="Y38" s="43">
        <f t="shared" si="9"/>
        <v>15568</v>
      </c>
      <c r="Z38" s="43">
        <f t="shared" si="2"/>
        <v>15568</v>
      </c>
      <c r="AA38" s="37"/>
      <c r="AB38" s="168">
        <f t="shared" si="3"/>
        <v>15568</v>
      </c>
      <c r="AC38" s="169">
        <f t="shared" si="4"/>
        <v>2957.92</v>
      </c>
      <c r="AD38" s="169">
        <f t="shared" si="5"/>
        <v>18526</v>
      </c>
      <c r="AE38" s="170">
        <f t="shared" si="6"/>
        <v>8540486</v>
      </c>
      <c r="AF38" s="68" t="e">
        <f t="shared" si="7"/>
        <v>#DIV/0!</v>
      </c>
      <c r="AG38" s="58"/>
      <c r="AH38" s="59">
        <v>6076</v>
      </c>
    </row>
    <row r="39" spans="1:34" ht="64.5" thickBot="1" x14ac:dyDescent="0.35">
      <c r="A39" s="47">
        <v>29</v>
      </c>
      <c r="B39" s="47" t="s">
        <v>138</v>
      </c>
      <c r="C39" s="71" t="s">
        <v>139</v>
      </c>
      <c r="D39" s="47" t="s">
        <v>72</v>
      </c>
      <c r="E39" s="72" t="s">
        <v>125</v>
      </c>
      <c r="F39" s="47" t="s">
        <v>96</v>
      </c>
      <c r="G39" s="47" t="s">
        <v>75</v>
      </c>
      <c r="H39" s="160">
        <v>20</v>
      </c>
      <c r="I39" s="163">
        <v>30800.000000000004</v>
      </c>
      <c r="J39" s="163">
        <v>90000</v>
      </c>
      <c r="K39" s="163">
        <v>11223</v>
      </c>
      <c r="L39" s="37"/>
      <c r="M39" s="166">
        <f t="shared" si="8"/>
        <v>11223</v>
      </c>
      <c r="N39" s="166">
        <f t="shared" si="12"/>
        <v>21012</v>
      </c>
      <c r="O39" s="166">
        <f t="shared" si="11"/>
        <v>16118</v>
      </c>
      <c r="P39" s="37"/>
      <c r="Q39" s="202">
        <f t="shared" si="0"/>
        <v>16118</v>
      </c>
      <c r="R39" s="56"/>
      <c r="S39" s="61"/>
      <c r="T39" s="313"/>
      <c r="U39" s="313"/>
      <c r="V39" s="106"/>
      <c r="W39" s="37"/>
      <c r="X39" s="43">
        <f t="shared" si="1"/>
        <v>16118</v>
      </c>
      <c r="Y39" s="43">
        <f t="shared" si="9"/>
        <v>16118</v>
      </c>
      <c r="Z39" s="43">
        <f t="shared" si="2"/>
        <v>16118</v>
      </c>
      <c r="AA39" s="37"/>
      <c r="AB39" s="168">
        <f t="shared" si="3"/>
        <v>16118</v>
      </c>
      <c r="AC39" s="169">
        <f t="shared" si="4"/>
        <v>3062.42</v>
      </c>
      <c r="AD39" s="169">
        <f t="shared" si="5"/>
        <v>19180</v>
      </c>
      <c r="AE39" s="170">
        <f t="shared" si="6"/>
        <v>383600</v>
      </c>
      <c r="AF39" s="68" t="e">
        <f t="shared" si="7"/>
        <v>#DIV/0!</v>
      </c>
      <c r="AG39" s="58"/>
      <c r="AH39" s="59">
        <v>6076</v>
      </c>
    </row>
    <row r="40" spans="1:34" ht="64.5" thickBot="1" x14ac:dyDescent="0.35">
      <c r="A40" s="47">
        <v>30</v>
      </c>
      <c r="B40" s="47" t="s">
        <v>140</v>
      </c>
      <c r="C40" s="71" t="s">
        <v>141</v>
      </c>
      <c r="D40" s="47" t="s">
        <v>72</v>
      </c>
      <c r="E40" s="72" t="s">
        <v>142</v>
      </c>
      <c r="F40" s="47" t="s">
        <v>96</v>
      </c>
      <c r="G40" s="47" t="s">
        <v>91</v>
      </c>
      <c r="H40" s="160">
        <v>144</v>
      </c>
      <c r="I40" s="163">
        <v>13200.000000000002</v>
      </c>
      <c r="J40" s="163">
        <v>36000</v>
      </c>
      <c r="K40" s="163">
        <v>7311</v>
      </c>
      <c r="L40" s="37"/>
      <c r="M40" s="166">
        <f t="shared" si="8"/>
        <v>7311</v>
      </c>
      <c r="N40" s="166">
        <f t="shared" si="12"/>
        <v>10256</v>
      </c>
      <c r="O40" s="166">
        <f t="shared" si="11"/>
        <v>8784</v>
      </c>
      <c r="P40" s="37"/>
      <c r="Q40" s="202">
        <f t="shared" si="0"/>
        <v>8784</v>
      </c>
      <c r="R40" s="56"/>
      <c r="S40" s="61">
        <v>2624</v>
      </c>
      <c r="T40" s="314">
        <f>(U9/T9)*V40</f>
        <v>4146.086308902346</v>
      </c>
      <c r="U40" s="314"/>
      <c r="V40" s="106">
        <v>3766</v>
      </c>
      <c r="W40" s="37"/>
      <c r="X40" s="43">
        <f t="shared" si="1"/>
        <v>4146.086308902346</v>
      </c>
      <c r="Y40" s="43">
        <f t="shared" si="9"/>
        <v>6465</v>
      </c>
      <c r="Z40" s="43">
        <f t="shared" si="2"/>
        <v>5306</v>
      </c>
      <c r="AA40" s="37"/>
      <c r="AB40" s="168">
        <f t="shared" si="3"/>
        <v>8784</v>
      </c>
      <c r="AC40" s="169">
        <f t="shared" si="4"/>
        <v>1668.96</v>
      </c>
      <c r="AD40" s="169">
        <f t="shared" si="5"/>
        <v>10453</v>
      </c>
      <c r="AE40" s="170">
        <f t="shared" si="6"/>
        <v>1505232</v>
      </c>
      <c r="AF40" s="68">
        <f t="shared" si="7"/>
        <v>2.3475609756097562</v>
      </c>
      <c r="AG40" s="58"/>
      <c r="AH40" s="59">
        <v>6634</v>
      </c>
    </row>
    <row r="41" spans="1:34" ht="39" thickBot="1" x14ac:dyDescent="0.35">
      <c r="A41" s="47">
        <v>31</v>
      </c>
      <c r="B41" s="47" t="s">
        <v>143</v>
      </c>
      <c r="C41" s="71" t="s">
        <v>144</v>
      </c>
      <c r="D41" s="47" t="s">
        <v>72</v>
      </c>
      <c r="E41" s="72" t="s">
        <v>145</v>
      </c>
      <c r="F41" s="47" t="s">
        <v>96</v>
      </c>
      <c r="G41" s="47" t="s">
        <v>75</v>
      </c>
      <c r="H41" s="160">
        <v>640</v>
      </c>
      <c r="I41" s="163">
        <v>2750</v>
      </c>
      <c r="J41" s="163">
        <v>15000</v>
      </c>
      <c r="K41" s="163">
        <v>3782</v>
      </c>
      <c r="L41" s="37"/>
      <c r="M41" s="166">
        <f t="shared" si="8"/>
        <v>2750</v>
      </c>
      <c r="N41" s="166">
        <f t="shared" si="12"/>
        <v>3266</v>
      </c>
      <c r="O41" s="166">
        <f t="shared" si="11"/>
        <v>3008</v>
      </c>
      <c r="P41" s="37"/>
      <c r="Q41" s="202">
        <f t="shared" si="0"/>
        <v>3008</v>
      </c>
      <c r="R41" s="56"/>
      <c r="S41" s="61">
        <v>884</v>
      </c>
      <c r="T41" s="314">
        <f>(U9/T9)*V41</f>
        <v>1397.0747546460639</v>
      </c>
      <c r="U41" s="314"/>
      <c r="V41" s="106">
        <v>1269</v>
      </c>
      <c r="W41" s="37"/>
      <c r="X41" s="43">
        <f t="shared" si="1"/>
        <v>1397.0747546460639</v>
      </c>
      <c r="Y41" s="43">
        <f t="shared" si="9"/>
        <v>2203</v>
      </c>
      <c r="Z41" s="43">
        <f t="shared" si="2"/>
        <v>1800</v>
      </c>
      <c r="AA41" s="37"/>
      <c r="AB41" s="168">
        <f t="shared" si="3"/>
        <v>3008</v>
      </c>
      <c r="AC41" s="169">
        <f t="shared" si="4"/>
        <v>571.52</v>
      </c>
      <c r="AD41" s="169">
        <f t="shared" si="5"/>
        <v>3580</v>
      </c>
      <c r="AE41" s="170">
        <f t="shared" si="6"/>
        <v>2291200</v>
      </c>
      <c r="AF41" s="68">
        <f t="shared" si="7"/>
        <v>2.4027149321266967</v>
      </c>
      <c r="AG41" s="58"/>
      <c r="AH41" s="59"/>
    </row>
    <row r="42" spans="1:34" ht="39" thickBot="1" x14ac:dyDescent="0.35">
      <c r="A42" s="47">
        <v>32</v>
      </c>
      <c r="B42" s="47" t="s">
        <v>146</v>
      </c>
      <c r="C42" s="71" t="s">
        <v>147</v>
      </c>
      <c r="D42" s="47" t="s">
        <v>72</v>
      </c>
      <c r="E42" s="72" t="s">
        <v>145</v>
      </c>
      <c r="F42" s="47" t="s">
        <v>96</v>
      </c>
      <c r="G42" s="47" t="s">
        <v>75</v>
      </c>
      <c r="H42" s="160">
        <v>589</v>
      </c>
      <c r="I42" s="163">
        <v>19800</v>
      </c>
      <c r="J42" s="163">
        <v>46888</v>
      </c>
      <c r="K42" s="163">
        <v>17618</v>
      </c>
      <c r="L42" s="37"/>
      <c r="M42" s="166">
        <f t="shared" si="8"/>
        <v>17618</v>
      </c>
      <c r="N42" s="166">
        <f t="shared" si="12"/>
        <v>18709</v>
      </c>
      <c r="O42" s="166">
        <f t="shared" si="11"/>
        <v>18164</v>
      </c>
      <c r="P42" s="37"/>
      <c r="Q42" s="202">
        <f t="shared" si="0"/>
        <v>18164</v>
      </c>
      <c r="R42" s="56"/>
      <c r="S42" s="61">
        <v>5864</v>
      </c>
      <c r="T42" s="314">
        <f>(U9/T9)*V42</f>
        <v>9264.2900396742534</v>
      </c>
      <c r="U42" s="314"/>
      <c r="V42" s="106">
        <v>8415</v>
      </c>
      <c r="W42" s="37"/>
      <c r="X42" s="43">
        <f t="shared" si="1"/>
        <v>9264.2900396742534</v>
      </c>
      <c r="Y42" s="43">
        <f t="shared" si="9"/>
        <v>13714</v>
      </c>
      <c r="Z42" s="43">
        <f t="shared" si="2"/>
        <v>11489</v>
      </c>
      <c r="AA42" s="37"/>
      <c r="AB42" s="168">
        <f t="shared" si="3"/>
        <v>18164</v>
      </c>
      <c r="AC42" s="169">
        <f t="shared" si="4"/>
        <v>3451.16</v>
      </c>
      <c r="AD42" s="169">
        <f t="shared" si="5"/>
        <v>21615</v>
      </c>
      <c r="AE42" s="170">
        <f t="shared" si="6"/>
        <v>12731235</v>
      </c>
      <c r="AF42" s="68">
        <f t="shared" si="7"/>
        <v>2.0975443383356072</v>
      </c>
      <c r="AG42" s="58"/>
      <c r="AH42" s="59">
        <v>18080</v>
      </c>
    </row>
    <row r="43" spans="1:34" ht="51.75" thickBot="1" x14ac:dyDescent="0.35">
      <c r="A43" s="47">
        <v>33</v>
      </c>
      <c r="B43" s="47" t="s">
        <v>148</v>
      </c>
      <c r="C43" s="71" t="s">
        <v>149</v>
      </c>
      <c r="D43" s="47" t="s">
        <v>72</v>
      </c>
      <c r="E43" s="72" t="s">
        <v>106</v>
      </c>
      <c r="F43" s="47" t="s">
        <v>96</v>
      </c>
      <c r="G43" s="47" t="s">
        <v>75</v>
      </c>
      <c r="H43" s="160">
        <v>1057</v>
      </c>
      <c r="I43" s="163">
        <v>12100.000000000002</v>
      </c>
      <c r="J43" s="163">
        <v>36000</v>
      </c>
      <c r="K43" s="163">
        <v>22000</v>
      </c>
      <c r="L43" s="37"/>
      <c r="M43" s="166">
        <f t="shared" si="8"/>
        <v>12100.000000000002</v>
      </c>
      <c r="N43" s="166">
        <f t="shared" si="12"/>
        <v>17050</v>
      </c>
      <c r="O43" s="166">
        <f t="shared" si="11"/>
        <v>14575</v>
      </c>
      <c r="P43" s="37"/>
      <c r="Q43" s="202">
        <f t="shared" si="0"/>
        <v>14575</v>
      </c>
      <c r="R43" s="56"/>
      <c r="S43" s="61">
        <v>4013</v>
      </c>
      <c r="T43" s="314">
        <f>(U9/T9)*V43</f>
        <v>6340.231293937496</v>
      </c>
      <c r="U43" s="314"/>
      <c r="V43" s="106">
        <v>5759</v>
      </c>
      <c r="W43" s="37"/>
      <c r="X43" s="43">
        <f t="shared" si="1"/>
        <v>6340.231293937496</v>
      </c>
      <c r="Y43" s="43">
        <f t="shared" si="9"/>
        <v>10458</v>
      </c>
      <c r="Z43" s="43">
        <f t="shared" si="2"/>
        <v>8399</v>
      </c>
      <c r="AA43" s="37"/>
      <c r="AB43" s="168">
        <f t="shared" si="3"/>
        <v>14575</v>
      </c>
      <c r="AC43" s="169">
        <f t="shared" si="4"/>
        <v>2769.25</v>
      </c>
      <c r="AD43" s="169">
        <f t="shared" si="5"/>
        <v>17344</v>
      </c>
      <c r="AE43" s="170">
        <f t="shared" si="6"/>
        <v>18332608</v>
      </c>
      <c r="AF43" s="68">
        <f t="shared" si="7"/>
        <v>2.6319461749314725</v>
      </c>
      <c r="AG43" s="58"/>
      <c r="AH43" s="59">
        <v>8958</v>
      </c>
    </row>
    <row r="44" spans="1:34" ht="39" thickBot="1" x14ac:dyDescent="0.35">
      <c r="A44" s="47">
        <v>34</v>
      </c>
      <c r="B44" s="47" t="s">
        <v>150</v>
      </c>
      <c r="C44" s="71" t="s">
        <v>151</v>
      </c>
      <c r="D44" s="47" t="s">
        <v>72</v>
      </c>
      <c r="E44" s="72" t="s">
        <v>152</v>
      </c>
      <c r="F44" s="47" t="s">
        <v>96</v>
      </c>
      <c r="G44" s="47" t="s">
        <v>75</v>
      </c>
      <c r="H44" s="160">
        <v>1104</v>
      </c>
      <c r="I44" s="163">
        <v>13200.000000000002</v>
      </c>
      <c r="J44" s="163">
        <v>29600</v>
      </c>
      <c r="K44" s="163">
        <v>3500</v>
      </c>
      <c r="L44" s="37"/>
      <c r="M44" s="166">
        <f t="shared" si="8"/>
        <v>3500</v>
      </c>
      <c r="N44" s="166">
        <f t="shared" si="12"/>
        <v>8350</v>
      </c>
      <c r="O44" s="166">
        <f t="shared" si="11"/>
        <v>5925</v>
      </c>
      <c r="P44" s="37"/>
      <c r="Q44" s="202">
        <f t="shared" si="0"/>
        <v>5925</v>
      </c>
      <c r="R44" s="56"/>
      <c r="S44" s="61"/>
      <c r="T44" s="313"/>
      <c r="U44" s="313"/>
      <c r="V44" s="106"/>
      <c r="W44" s="37"/>
      <c r="X44" s="43">
        <f t="shared" si="1"/>
        <v>5925</v>
      </c>
      <c r="Y44" s="43">
        <f t="shared" si="9"/>
        <v>5925</v>
      </c>
      <c r="Z44" s="43">
        <f t="shared" si="2"/>
        <v>5925</v>
      </c>
      <c r="AA44" s="37"/>
      <c r="AB44" s="168">
        <f t="shared" si="3"/>
        <v>5925</v>
      </c>
      <c r="AC44" s="169">
        <f t="shared" si="4"/>
        <v>1125.75</v>
      </c>
      <c r="AD44" s="169">
        <f t="shared" si="5"/>
        <v>7051</v>
      </c>
      <c r="AE44" s="170">
        <f t="shared" si="6"/>
        <v>7784304</v>
      </c>
      <c r="AF44" s="68" t="e">
        <f t="shared" si="7"/>
        <v>#DIV/0!</v>
      </c>
      <c r="AG44" s="58"/>
      <c r="AH44" s="59"/>
    </row>
    <row r="45" spans="1:34" ht="39" thickBot="1" x14ac:dyDescent="0.35">
      <c r="A45" s="47">
        <v>35</v>
      </c>
      <c r="B45" s="47" t="s">
        <v>153</v>
      </c>
      <c r="C45" s="71" t="s">
        <v>154</v>
      </c>
      <c r="D45" s="47" t="s">
        <v>72</v>
      </c>
      <c r="E45" s="72" t="s">
        <v>155</v>
      </c>
      <c r="F45" s="47" t="s">
        <v>96</v>
      </c>
      <c r="G45" s="47" t="s">
        <v>75</v>
      </c>
      <c r="H45" s="160">
        <v>1270</v>
      </c>
      <c r="I45" s="163">
        <v>16500</v>
      </c>
      <c r="J45" s="163">
        <v>35600</v>
      </c>
      <c r="K45" s="163">
        <v>4500</v>
      </c>
      <c r="L45" s="37"/>
      <c r="M45" s="166">
        <f t="shared" si="8"/>
        <v>4500</v>
      </c>
      <c r="N45" s="166">
        <f t="shared" si="12"/>
        <v>10500</v>
      </c>
      <c r="O45" s="166">
        <f t="shared" si="11"/>
        <v>7500</v>
      </c>
      <c r="P45" s="37"/>
      <c r="Q45" s="202">
        <f t="shared" si="0"/>
        <v>7500</v>
      </c>
      <c r="R45" s="56"/>
      <c r="S45" s="61"/>
      <c r="T45" s="313"/>
      <c r="U45" s="313"/>
      <c r="V45" s="106"/>
      <c r="W45" s="37"/>
      <c r="X45" s="43">
        <f t="shared" si="1"/>
        <v>7500</v>
      </c>
      <c r="Y45" s="43">
        <f t="shared" si="9"/>
        <v>7500</v>
      </c>
      <c r="Z45" s="43">
        <f t="shared" si="2"/>
        <v>7500</v>
      </c>
      <c r="AA45" s="37"/>
      <c r="AB45" s="168">
        <f t="shared" si="3"/>
        <v>7500</v>
      </c>
      <c r="AC45" s="169">
        <f t="shared" si="4"/>
        <v>1425</v>
      </c>
      <c r="AD45" s="169">
        <f t="shared" si="5"/>
        <v>8925</v>
      </c>
      <c r="AE45" s="170">
        <f t="shared" si="6"/>
        <v>11334750</v>
      </c>
      <c r="AF45" s="68" t="e">
        <f t="shared" si="7"/>
        <v>#DIV/0!</v>
      </c>
      <c r="AG45" s="58"/>
      <c r="AH45" s="59"/>
    </row>
    <row r="46" spans="1:34" ht="39" thickBot="1" x14ac:dyDescent="0.35">
      <c r="A46" s="47">
        <v>36</v>
      </c>
      <c r="B46" s="47" t="s">
        <v>156</v>
      </c>
      <c r="C46" s="156" t="s">
        <v>157</v>
      </c>
      <c r="D46" s="47" t="s">
        <v>72</v>
      </c>
      <c r="E46" s="72" t="s">
        <v>158</v>
      </c>
      <c r="F46" s="47" t="s">
        <v>96</v>
      </c>
      <c r="G46" s="47" t="s">
        <v>75</v>
      </c>
      <c r="H46" s="160">
        <v>150</v>
      </c>
      <c r="I46" s="163">
        <v>15400.000000000002</v>
      </c>
      <c r="J46" s="163">
        <v>30000</v>
      </c>
      <c r="K46" s="163">
        <v>5294</v>
      </c>
      <c r="L46" s="37"/>
      <c r="M46" s="166">
        <f t="shared" si="8"/>
        <v>5294</v>
      </c>
      <c r="N46" s="166">
        <f t="shared" si="12"/>
        <v>10347</v>
      </c>
      <c r="O46" s="166">
        <f t="shared" si="11"/>
        <v>7821</v>
      </c>
      <c r="P46" s="37"/>
      <c r="Q46" s="202">
        <f t="shared" si="0"/>
        <v>7821</v>
      </c>
      <c r="R46" s="56"/>
      <c r="S46" s="61"/>
      <c r="T46" s="313"/>
      <c r="U46" s="313"/>
      <c r="V46" s="106"/>
      <c r="W46" s="37"/>
      <c r="X46" s="43">
        <f t="shared" si="1"/>
        <v>7821</v>
      </c>
      <c r="Y46" s="43">
        <f t="shared" si="9"/>
        <v>7821</v>
      </c>
      <c r="Z46" s="43">
        <f t="shared" si="2"/>
        <v>7821</v>
      </c>
      <c r="AA46" s="37"/>
      <c r="AB46" s="168">
        <f t="shared" si="3"/>
        <v>7821</v>
      </c>
      <c r="AC46" s="169">
        <f t="shared" si="4"/>
        <v>1485.99</v>
      </c>
      <c r="AD46" s="169">
        <f t="shared" si="5"/>
        <v>9307</v>
      </c>
      <c r="AE46" s="170">
        <f t="shared" si="6"/>
        <v>1396050</v>
      </c>
      <c r="AF46" s="68" t="e">
        <f t="shared" si="7"/>
        <v>#DIV/0!</v>
      </c>
      <c r="AG46" s="58"/>
      <c r="AH46" s="59"/>
    </row>
    <row r="47" spans="1:34" ht="102.75" thickBot="1" x14ac:dyDescent="0.35">
      <c r="A47" s="47">
        <v>37</v>
      </c>
      <c r="B47" s="47" t="s">
        <v>159</v>
      </c>
      <c r="C47" s="80" t="s">
        <v>160</v>
      </c>
      <c r="D47" s="47" t="s">
        <v>72</v>
      </c>
      <c r="E47" s="72" t="s">
        <v>161</v>
      </c>
      <c r="F47" s="47" t="s">
        <v>96</v>
      </c>
      <c r="G47" s="47" t="s">
        <v>75</v>
      </c>
      <c r="H47" s="160">
        <v>136</v>
      </c>
      <c r="I47" s="163">
        <v>9900</v>
      </c>
      <c r="J47" s="163">
        <v>22600</v>
      </c>
      <c r="K47" s="163">
        <v>4727</v>
      </c>
      <c r="L47" s="37"/>
      <c r="M47" s="166">
        <f t="shared" si="8"/>
        <v>4727</v>
      </c>
      <c r="N47" s="166">
        <f t="shared" si="12"/>
        <v>7314</v>
      </c>
      <c r="O47" s="166">
        <f t="shared" si="11"/>
        <v>6021</v>
      </c>
      <c r="P47" s="37"/>
      <c r="Q47" s="202">
        <f t="shared" si="0"/>
        <v>6021</v>
      </c>
      <c r="R47" s="56"/>
      <c r="S47" s="61"/>
      <c r="T47" s="313"/>
      <c r="U47" s="313"/>
      <c r="V47" s="106"/>
      <c r="W47" s="37"/>
      <c r="X47" s="43">
        <f t="shared" si="1"/>
        <v>6021</v>
      </c>
      <c r="Y47" s="43">
        <f t="shared" si="9"/>
        <v>6021</v>
      </c>
      <c r="Z47" s="43">
        <f t="shared" si="2"/>
        <v>6021</v>
      </c>
      <c r="AA47" s="37"/>
      <c r="AB47" s="168">
        <f t="shared" si="3"/>
        <v>6021</v>
      </c>
      <c r="AC47" s="169">
        <f t="shared" si="4"/>
        <v>1143.99</v>
      </c>
      <c r="AD47" s="169">
        <f t="shared" si="5"/>
        <v>7165</v>
      </c>
      <c r="AE47" s="170">
        <f t="shared" si="6"/>
        <v>974440</v>
      </c>
      <c r="AF47" s="68" t="e">
        <f t="shared" si="7"/>
        <v>#DIV/0!</v>
      </c>
      <c r="AG47" s="58"/>
      <c r="AH47" s="59"/>
    </row>
    <row r="48" spans="1:34" ht="64.5" thickBot="1" x14ac:dyDescent="0.35">
      <c r="A48" s="47">
        <v>38</v>
      </c>
      <c r="B48" s="47" t="s">
        <v>162</v>
      </c>
      <c r="C48" s="71" t="s">
        <v>163</v>
      </c>
      <c r="D48" s="47" t="s">
        <v>72</v>
      </c>
      <c r="E48" s="72" t="s">
        <v>106</v>
      </c>
      <c r="F48" s="47" t="s">
        <v>96</v>
      </c>
      <c r="G48" s="47" t="s">
        <v>91</v>
      </c>
      <c r="H48" s="160">
        <v>29</v>
      </c>
      <c r="I48" s="163">
        <v>19800</v>
      </c>
      <c r="J48" s="163">
        <v>39000</v>
      </c>
      <c r="K48" s="163">
        <v>5714</v>
      </c>
      <c r="L48" s="37"/>
      <c r="M48" s="166">
        <f t="shared" si="8"/>
        <v>5714</v>
      </c>
      <c r="N48" s="166">
        <f t="shared" si="12"/>
        <v>12757</v>
      </c>
      <c r="O48" s="166">
        <f t="shared" si="11"/>
        <v>9236</v>
      </c>
      <c r="P48" s="37"/>
      <c r="Q48" s="202">
        <f t="shared" si="0"/>
        <v>9236</v>
      </c>
      <c r="R48" s="56"/>
      <c r="S48" s="60">
        <v>1925</v>
      </c>
      <c r="T48" s="314">
        <f>(U9/T9)*V48</f>
        <v>3041.8577991229904</v>
      </c>
      <c r="U48" s="314"/>
      <c r="V48" s="106">
        <v>2763</v>
      </c>
      <c r="W48" s="37"/>
      <c r="X48" s="43">
        <f t="shared" si="1"/>
        <v>3041.8577991229904</v>
      </c>
      <c r="Y48" s="43">
        <f t="shared" si="9"/>
        <v>6139</v>
      </c>
      <c r="Z48" s="43">
        <f t="shared" si="2"/>
        <v>4590</v>
      </c>
      <c r="AA48" s="37"/>
      <c r="AB48" s="168">
        <f t="shared" si="3"/>
        <v>9236</v>
      </c>
      <c r="AC48" s="169">
        <f t="shared" si="4"/>
        <v>1754.84</v>
      </c>
      <c r="AD48" s="169">
        <f t="shared" si="5"/>
        <v>10991</v>
      </c>
      <c r="AE48" s="170">
        <f t="shared" si="6"/>
        <v>318739</v>
      </c>
      <c r="AF48" s="68">
        <f t="shared" si="7"/>
        <v>3.7979220779220784</v>
      </c>
      <c r="AG48" s="58"/>
      <c r="AH48" s="59"/>
    </row>
    <row r="49" spans="1:34" ht="51.75" thickBot="1" x14ac:dyDescent="0.35">
      <c r="A49" s="47">
        <v>39</v>
      </c>
      <c r="B49" s="47" t="s">
        <v>164</v>
      </c>
      <c r="C49" s="71" t="s">
        <v>165</v>
      </c>
      <c r="D49" s="47" t="s">
        <v>72</v>
      </c>
      <c r="E49" s="72" t="s">
        <v>106</v>
      </c>
      <c r="F49" s="47" t="s">
        <v>96</v>
      </c>
      <c r="G49" s="47" t="s">
        <v>91</v>
      </c>
      <c r="H49" s="160">
        <v>0</v>
      </c>
      <c r="I49" s="163">
        <v>13200.000000000002</v>
      </c>
      <c r="J49" s="163">
        <v>40000</v>
      </c>
      <c r="K49" s="163">
        <v>6471</v>
      </c>
      <c r="L49" s="37"/>
      <c r="M49" s="166">
        <f t="shared" si="8"/>
        <v>6471</v>
      </c>
      <c r="N49" s="166">
        <f t="shared" si="12"/>
        <v>9836</v>
      </c>
      <c r="O49" s="166">
        <f t="shared" si="11"/>
        <v>8154</v>
      </c>
      <c r="P49" s="37"/>
      <c r="Q49" s="202">
        <f t="shared" si="0"/>
        <v>8154</v>
      </c>
      <c r="R49" s="56"/>
      <c r="S49" s="61"/>
      <c r="T49" s="313"/>
      <c r="U49" s="313"/>
      <c r="V49" s="106"/>
      <c r="W49" s="37"/>
      <c r="X49" s="43">
        <f t="shared" si="1"/>
        <v>8154</v>
      </c>
      <c r="Y49" s="43">
        <f t="shared" si="9"/>
        <v>8154</v>
      </c>
      <c r="Z49" s="43">
        <f t="shared" si="2"/>
        <v>8154</v>
      </c>
      <c r="AA49" s="37"/>
      <c r="AB49" s="168">
        <f t="shared" si="3"/>
        <v>8154</v>
      </c>
      <c r="AC49" s="169">
        <f t="shared" si="4"/>
        <v>1549.26</v>
      </c>
      <c r="AD49" s="169">
        <f t="shared" si="5"/>
        <v>9703</v>
      </c>
      <c r="AE49" s="170">
        <f t="shared" si="6"/>
        <v>0</v>
      </c>
      <c r="AF49" s="68" t="e">
        <f t="shared" si="7"/>
        <v>#DIV/0!</v>
      </c>
      <c r="AG49" s="58"/>
      <c r="AH49" s="59"/>
    </row>
    <row r="50" spans="1:34" ht="26.25" thickBot="1" x14ac:dyDescent="0.35">
      <c r="A50" s="47">
        <v>40</v>
      </c>
      <c r="B50" s="47" t="s">
        <v>166</v>
      </c>
      <c r="C50" s="71" t="s">
        <v>167</v>
      </c>
      <c r="D50" s="47" t="s">
        <v>72</v>
      </c>
      <c r="E50" s="72" t="s">
        <v>106</v>
      </c>
      <c r="F50" s="47" t="s">
        <v>96</v>
      </c>
      <c r="G50" s="47" t="s">
        <v>91</v>
      </c>
      <c r="H50" s="160">
        <v>19</v>
      </c>
      <c r="I50" s="163">
        <v>38500</v>
      </c>
      <c r="J50" s="163">
        <v>45000</v>
      </c>
      <c r="K50" s="163">
        <v>58824</v>
      </c>
      <c r="L50" s="37"/>
      <c r="M50" s="166">
        <f t="shared" si="8"/>
        <v>38500</v>
      </c>
      <c r="N50" s="166">
        <f t="shared" si="12"/>
        <v>48662</v>
      </c>
      <c r="O50" s="166">
        <f t="shared" si="11"/>
        <v>43581</v>
      </c>
      <c r="P50" s="37"/>
      <c r="Q50" s="202">
        <f t="shared" si="0"/>
        <v>43581</v>
      </c>
      <c r="R50" s="56"/>
      <c r="S50" s="61">
        <v>16275</v>
      </c>
      <c r="T50" s="314">
        <f>(U9/T9)*V50</f>
        <v>25708.817707245773</v>
      </c>
      <c r="U50" s="314"/>
      <c r="V50" s="106">
        <v>23352</v>
      </c>
      <c r="W50" s="37"/>
      <c r="X50" s="43">
        <f t="shared" si="1"/>
        <v>25708.817707245773</v>
      </c>
      <c r="Y50" s="43">
        <f t="shared" si="9"/>
        <v>34645</v>
      </c>
      <c r="Z50" s="43">
        <f t="shared" si="2"/>
        <v>30177</v>
      </c>
      <c r="AA50" s="37"/>
      <c r="AB50" s="168">
        <f t="shared" si="3"/>
        <v>43581</v>
      </c>
      <c r="AC50" s="169">
        <f t="shared" si="4"/>
        <v>8280.39</v>
      </c>
      <c r="AD50" s="169">
        <f t="shared" si="5"/>
        <v>51861</v>
      </c>
      <c r="AE50" s="170">
        <f t="shared" si="6"/>
        <v>985359</v>
      </c>
      <c r="AF50" s="68">
        <f t="shared" si="7"/>
        <v>1.6777880184331799</v>
      </c>
      <c r="AG50" s="58"/>
      <c r="AH50" s="59"/>
    </row>
    <row r="51" spans="1:34" ht="133.5" customHeight="1" thickBot="1" x14ac:dyDescent="0.35">
      <c r="A51" s="47">
        <v>41</v>
      </c>
      <c r="B51" s="47" t="s">
        <v>168</v>
      </c>
      <c r="C51" s="80" t="s">
        <v>169</v>
      </c>
      <c r="D51" s="47" t="s">
        <v>72</v>
      </c>
      <c r="E51" s="72" t="s">
        <v>170</v>
      </c>
      <c r="F51" s="47" t="s">
        <v>74</v>
      </c>
      <c r="G51" s="47" t="s">
        <v>91</v>
      </c>
      <c r="H51" s="160">
        <v>675</v>
      </c>
      <c r="I51" s="163">
        <v>31900.000000000004</v>
      </c>
      <c r="J51" s="163">
        <v>39500</v>
      </c>
      <c r="K51" s="163">
        <v>45000</v>
      </c>
      <c r="L51" s="37"/>
      <c r="M51" s="166">
        <f t="shared" si="8"/>
        <v>31900.000000000004</v>
      </c>
      <c r="N51" s="166">
        <f t="shared" si="12"/>
        <v>38450</v>
      </c>
      <c r="O51" s="166">
        <f t="shared" si="11"/>
        <v>35175</v>
      </c>
      <c r="P51" s="37"/>
      <c r="Q51" s="202">
        <f t="shared" si="0"/>
        <v>35175</v>
      </c>
      <c r="R51" s="56"/>
      <c r="S51" s="61">
        <v>8133</v>
      </c>
      <c r="T51" s="314">
        <f>(U9/T9)*V51</f>
        <v>11336.232268392845</v>
      </c>
      <c r="U51" s="314"/>
      <c r="V51" s="106">
        <v>10297</v>
      </c>
      <c r="W51" s="37"/>
      <c r="X51" s="43">
        <f t="shared" si="1"/>
        <v>11336.232268392845</v>
      </c>
      <c r="Y51" s="43">
        <f t="shared" si="9"/>
        <v>23256</v>
      </c>
      <c r="Z51" s="43">
        <f t="shared" si="2"/>
        <v>17296</v>
      </c>
      <c r="AA51" s="37"/>
      <c r="AB51" s="168">
        <f t="shared" si="3"/>
        <v>35175</v>
      </c>
      <c r="AC51" s="169">
        <f>+AB51*5%</f>
        <v>1758.75</v>
      </c>
      <c r="AD51" s="169">
        <f t="shared" ref="AD51:AD63" si="13">SUM(AB51:AC51)</f>
        <v>36933.75</v>
      </c>
      <c r="AE51" s="170">
        <f t="shared" ref="AE51:AE63" si="14">+AD51*H51</f>
        <v>24930281.25</v>
      </c>
      <c r="AF51" s="68">
        <f t="shared" si="7"/>
        <v>3.3249723349317595</v>
      </c>
      <c r="AG51" s="58"/>
      <c r="AH51" s="59">
        <v>29209</v>
      </c>
    </row>
    <row r="52" spans="1:34" ht="51.75" thickBot="1" x14ac:dyDescent="0.35">
      <c r="A52" s="47">
        <v>42</v>
      </c>
      <c r="B52" s="47" t="s">
        <v>171</v>
      </c>
      <c r="C52" s="71" t="s">
        <v>172</v>
      </c>
      <c r="D52" s="47" t="s">
        <v>72</v>
      </c>
      <c r="E52" s="72" t="s">
        <v>173</v>
      </c>
      <c r="F52" s="47" t="s">
        <v>174</v>
      </c>
      <c r="G52" s="47" t="s">
        <v>91</v>
      </c>
      <c r="H52" s="160">
        <v>488</v>
      </c>
      <c r="I52" s="163">
        <v>15400.000000000002</v>
      </c>
      <c r="J52" s="163">
        <v>28300</v>
      </c>
      <c r="K52" s="163">
        <v>7647</v>
      </c>
      <c r="L52" s="37"/>
      <c r="M52" s="166">
        <f t="shared" si="8"/>
        <v>7647</v>
      </c>
      <c r="N52" s="166">
        <f t="shared" si="12"/>
        <v>11524</v>
      </c>
      <c r="O52" s="166">
        <f t="shared" si="11"/>
        <v>9586</v>
      </c>
      <c r="P52" s="37"/>
      <c r="Q52" s="202">
        <f t="shared" si="0"/>
        <v>9586</v>
      </c>
      <c r="R52" s="56"/>
      <c r="S52" s="61">
        <v>4523</v>
      </c>
      <c r="T52" s="314">
        <f>(U9/T9)*V52</f>
        <v>6305.0016704948839</v>
      </c>
      <c r="U52" s="314"/>
      <c r="V52" s="106">
        <v>5727</v>
      </c>
      <c r="W52" s="37"/>
      <c r="X52" s="43">
        <f t="shared" si="1"/>
        <v>6305.0016704948839</v>
      </c>
      <c r="Y52" s="43">
        <f t="shared" si="9"/>
        <v>7946</v>
      </c>
      <c r="Z52" s="43">
        <f t="shared" si="2"/>
        <v>7126</v>
      </c>
      <c r="AA52" s="37"/>
      <c r="AB52" s="168">
        <f t="shared" si="3"/>
        <v>9586</v>
      </c>
      <c r="AC52" s="171">
        <f>+AB52*5%</f>
        <v>479.3</v>
      </c>
      <c r="AD52" s="169">
        <f t="shared" si="13"/>
        <v>10065.299999999999</v>
      </c>
      <c r="AE52" s="170">
        <f t="shared" si="14"/>
        <v>4911866.3999999994</v>
      </c>
      <c r="AF52" s="68">
        <f t="shared" si="7"/>
        <v>1.1193897855405703</v>
      </c>
      <c r="AG52" s="58"/>
      <c r="AH52" s="59">
        <v>14020</v>
      </c>
    </row>
    <row r="53" spans="1:34" ht="77.25" thickBot="1" x14ac:dyDescent="0.35">
      <c r="A53" s="47">
        <v>43</v>
      </c>
      <c r="B53" s="47" t="s">
        <v>175</v>
      </c>
      <c r="C53" s="80" t="s">
        <v>176</v>
      </c>
      <c r="D53" s="47" t="s">
        <v>72</v>
      </c>
      <c r="E53" s="72" t="s">
        <v>177</v>
      </c>
      <c r="F53" s="47" t="s">
        <v>74</v>
      </c>
      <c r="G53" s="47" t="s">
        <v>91</v>
      </c>
      <c r="H53" s="160">
        <v>624</v>
      </c>
      <c r="I53" s="163">
        <v>12100.000000000002</v>
      </c>
      <c r="J53" s="163">
        <v>35000</v>
      </c>
      <c r="K53" s="163">
        <v>3277</v>
      </c>
      <c r="L53" s="37"/>
      <c r="M53" s="166">
        <f t="shared" si="8"/>
        <v>3277</v>
      </c>
      <c r="N53" s="166">
        <f t="shared" si="12"/>
        <v>7689</v>
      </c>
      <c r="O53" s="166">
        <f t="shared" si="11"/>
        <v>5483</v>
      </c>
      <c r="P53" s="37"/>
      <c r="Q53" s="202">
        <f t="shared" si="0"/>
        <v>5483</v>
      </c>
      <c r="R53" s="56"/>
      <c r="S53" s="61">
        <v>1345</v>
      </c>
      <c r="T53" s="314">
        <f>(U9/T9)*V53</f>
        <v>2124.7866638825085</v>
      </c>
      <c r="U53" s="314"/>
      <c r="V53" s="106">
        <v>1930</v>
      </c>
      <c r="W53" s="37"/>
      <c r="X53" s="43">
        <f t="shared" si="1"/>
        <v>2124.7866638825085</v>
      </c>
      <c r="Y53" s="43">
        <f t="shared" si="9"/>
        <v>3804</v>
      </c>
      <c r="Z53" s="43">
        <f t="shared" si="2"/>
        <v>2964</v>
      </c>
      <c r="AA53" s="37"/>
      <c r="AB53" s="168">
        <f t="shared" si="3"/>
        <v>5483</v>
      </c>
      <c r="AC53" s="169">
        <f t="shared" ref="AC53" si="15">+AB53*19%</f>
        <v>1041.77</v>
      </c>
      <c r="AD53" s="169">
        <f t="shared" si="13"/>
        <v>6524.77</v>
      </c>
      <c r="AE53" s="170">
        <f t="shared" si="14"/>
        <v>4071456.4800000004</v>
      </c>
      <c r="AF53" s="68">
        <f t="shared" si="7"/>
        <v>3.0765799256505577</v>
      </c>
      <c r="AG53" s="58"/>
      <c r="AH53" s="59"/>
    </row>
    <row r="54" spans="1:34" ht="17.25" thickBot="1" x14ac:dyDescent="0.35">
      <c r="A54" s="47">
        <v>44</v>
      </c>
      <c r="B54" s="47" t="s">
        <v>178</v>
      </c>
      <c r="C54" s="71" t="s">
        <v>179</v>
      </c>
      <c r="D54" s="47" t="s">
        <v>72</v>
      </c>
      <c r="E54" s="149" t="s">
        <v>180</v>
      </c>
      <c r="F54" s="47" t="s">
        <v>174</v>
      </c>
      <c r="G54" s="47" t="s">
        <v>91</v>
      </c>
      <c r="H54" s="160">
        <v>1000</v>
      </c>
      <c r="I54" s="163">
        <v>24200.000000000004</v>
      </c>
      <c r="J54" s="163">
        <v>24000</v>
      </c>
      <c r="K54" s="163">
        <v>25950</v>
      </c>
      <c r="L54" s="37"/>
      <c r="M54" s="166">
        <f>+MIN(I54:K54)</f>
        <v>24000</v>
      </c>
      <c r="N54" s="166">
        <f>+ROUND(AVERAGE(I54,K54),0)</f>
        <v>25075</v>
      </c>
      <c r="O54" s="166">
        <f t="shared" si="11"/>
        <v>24538</v>
      </c>
      <c r="P54" s="37"/>
      <c r="Q54" s="202">
        <f t="shared" si="0"/>
        <v>24538</v>
      </c>
      <c r="R54" s="56"/>
      <c r="S54" s="61">
        <v>9122</v>
      </c>
      <c r="T54" s="314">
        <f>(U9/T9)*V54</f>
        <v>12109.082132665135</v>
      </c>
      <c r="U54" s="314"/>
      <c r="V54" s="106">
        <v>10999</v>
      </c>
      <c r="W54" s="37"/>
      <c r="X54" s="43">
        <f t="shared" si="1"/>
        <v>12109.082132665135</v>
      </c>
      <c r="Y54" s="43">
        <f t="shared" si="9"/>
        <v>18324</v>
      </c>
      <c r="Z54" s="43">
        <f t="shared" si="2"/>
        <v>15217</v>
      </c>
      <c r="AA54" s="37"/>
      <c r="AB54" s="168">
        <f t="shared" si="3"/>
        <v>24538</v>
      </c>
      <c r="AC54" s="171" t="s">
        <v>181</v>
      </c>
      <c r="AD54" s="169">
        <f t="shared" si="13"/>
        <v>24538</v>
      </c>
      <c r="AE54" s="170">
        <f t="shared" si="14"/>
        <v>24538000</v>
      </c>
      <c r="AF54" s="68">
        <f t="shared" si="7"/>
        <v>1.6899802674852005</v>
      </c>
      <c r="AG54" s="58"/>
      <c r="AH54" s="59">
        <v>29856</v>
      </c>
    </row>
    <row r="55" spans="1:34" ht="39" thickBot="1" x14ac:dyDescent="0.35">
      <c r="A55" s="47">
        <v>45</v>
      </c>
      <c r="B55" s="47" t="s">
        <v>182</v>
      </c>
      <c r="C55" s="71" t="s">
        <v>183</v>
      </c>
      <c r="D55" s="47" t="s">
        <v>72</v>
      </c>
      <c r="E55" s="72" t="s">
        <v>106</v>
      </c>
      <c r="F55" s="47" t="s">
        <v>96</v>
      </c>
      <c r="G55" s="47" t="s">
        <v>91</v>
      </c>
      <c r="H55" s="160">
        <v>139</v>
      </c>
      <c r="I55" s="163">
        <v>71500</v>
      </c>
      <c r="J55" s="163">
        <v>365000</v>
      </c>
      <c r="K55" s="163">
        <v>73109</v>
      </c>
      <c r="L55" s="37"/>
      <c r="M55" s="166">
        <f t="shared" si="8"/>
        <v>71500</v>
      </c>
      <c r="N55" s="166">
        <f t="shared" si="12"/>
        <v>72305</v>
      </c>
      <c r="O55" s="166">
        <f t="shared" si="11"/>
        <v>71903</v>
      </c>
      <c r="P55" s="37"/>
      <c r="Q55" s="202">
        <f t="shared" si="0"/>
        <v>71903</v>
      </c>
      <c r="R55" s="56"/>
      <c r="S55" s="61">
        <v>24065</v>
      </c>
      <c r="T55" s="314">
        <f>(U9/T9)*V55</f>
        <v>38013.864620310436</v>
      </c>
      <c r="U55" s="314"/>
      <c r="V55" s="106">
        <v>34529</v>
      </c>
      <c r="W55" s="37"/>
      <c r="X55" s="43">
        <f t="shared" si="1"/>
        <v>38013.864620310436</v>
      </c>
      <c r="Y55" s="43">
        <f t="shared" si="9"/>
        <v>54958</v>
      </c>
      <c r="Z55" s="43">
        <f t="shared" si="2"/>
        <v>46486</v>
      </c>
      <c r="AA55" s="37"/>
      <c r="AB55" s="168">
        <f t="shared" si="3"/>
        <v>71903</v>
      </c>
      <c r="AC55" s="169">
        <f t="shared" ref="AC55:AC63" si="16">+AB55*19%</f>
        <v>13661.57</v>
      </c>
      <c r="AD55" s="169">
        <f t="shared" si="13"/>
        <v>85564.57</v>
      </c>
      <c r="AE55" s="170">
        <f>+AD55*H55</f>
        <v>11893475.23</v>
      </c>
      <c r="AF55" s="68">
        <f t="shared" si="7"/>
        <v>1.9878661957199251</v>
      </c>
      <c r="AG55" s="58"/>
      <c r="AH55" s="59"/>
    </row>
    <row r="56" spans="1:34" ht="30.75" customHeight="1" thickBot="1" x14ac:dyDescent="0.35">
      <c r="A56" s="47">
        <v>46</v>
      </c>
      <c r="B56" s="47" t="s">
        <v>184</v>
      </c>
      <c r="C56" s="71" t="s">
        <v>185</v>
      </c>
      <c r="D56" s="47" t="s">
        <v>72</v>
      </c>
      <c r="E56" s="72" t="s">
        <v>106</v>
      </c>
      <c r="F56" s="47" t="s">
        <v>96</v>
      </c>
      <c r="G56" s="47" t="s">
        <v>91</v>
      </c>
      <c r="H56" s="160">
        <v>54</v>
      </c>
      <c r="I56" s="163">
        <v>41800</v>
      </c>
      <c r="J56" s="163">
        <v>100000</v>
      </c>
      <c r="K56" s="163">
        <v>19664</v>
      </c>
      <c r="L56" s="37"/>
      <c r="M56" s="166">
        <f t="shared" si="8"/>
        <v>19664</v>
      </c>
      <c r="N56" s="166">
        <f t="shared" si="12"/>
        <v>30732</v>
      </c>
      <c r="O56" s="166">
        <f t="shared" si="11"/>
        <v>25198</v>
      </c>
      <c r="P56" s="37"/>
      <c r="Q56" s="202">
        <f t="shared" si="0"/>
        <v>25198</v>
      </c>
      <c r="R56" s="56"/>
      <c r="S56" s="61"/>
      <c r="T56" s="313"/>
      <c r="U56" s="313"/>
      <c r="V56" s="106"/>
      <c r="W56" s="37"/>
      <c r="X56" s="43">
        <f t="shared" si="1"/>
        <v>25198</v>
      </c>
      <c r="Y56" s="43">
        <f t="shared" si="9"/>
        <v>25198</v>
      </c>
      <c r="Z56" s="43">
        <f t="shared" si="2"/>
        <v>25198</v>
      </c>
      <c r="AA56" s="37"/>
      <c r="AB56" s="168">
        <f t="shared" si="3"/>
        <v>25198</v>
      </c>
      <c r="AC56" s="169">
        <f t="shared" si="16"/>
        <v>4787.62</v>
      </c>
      <c r="AD56" s="169">
        <f t="shared" si="13"/>
        <v>29985.62</v>
      </c>
      <c r="AE56" s="170">
        <f t="shared" si="14"/>
        <v>1619223.48</v>
      </c>
      <c r="AF56" s="68" t="e">
        <f t="shared" si="7"/>
        <v>#DIV/0!</v>
      </c>
      <c r="AG56" s="58"/>
      <c r="AH56" s="59"/>
    </row>
    <row r="57" spans="1:34" ht="45.75" customHeight="1" thickBot="1" x14ac:dyDescent="0.35">
      <c r="A57" s="47">
        <v>47</v>
      </c>
      <c r="B57" s="47" t="s">
        <v>186</v>
      </c>
      <c r="C57" s="71" t="s">
        <v>187</v>
      </c>
      <c r="D57" s="47" t="s">
        <v>72</v>
      </c>
      <c r="E57" s="72" t="s">
        <v>106</v>
      </c>
      <c r="F57" s="47" t="s">
        <v>96</v>
      </c>
      <c r="G57" s="47" t="s">
        <v>91</v>
      </c>
      <c r="H57" s="160">
        <v>54</v>
      </c>
      <c r="I57" s="163">
        <v>19800</v>
      </c>
      <c r="J57" s="163">
        <v>35600</v>
      </c>
      <c r="K57" s="163">
        <v>6050</v>
      </c>
      <c r="L57" s="37"/>
      <c r="M57" s="166">
        <f t="shared" si="8"/>
        <v>6050</v>
      </c>
      <c r="N57" s="166">
        <f t="shared" si="12"/>
        <v>12925</v>
      </c>
      <c r="O57" s="166">
        <f t="shared" si="11"/>
        <v>9488</v>
      </c>
      <c r="P57" s="37"/>
      <c r="Q57" s="202">
        <f t="shared" si="0"/>
        <v>9488</v>
      </c>
      <c r="R57" s="56"/>
      <c r="S57" s="61">
        <v>2834</v>
      </c>
      <c r="T57" s="314">
        <f>(U9/T9)*V57</f>
        <v>4478.5658801419922</v>
      </c>
      <c r="U57" s="314"/>
      <c r="V57" s="106">
        <v>4068</v>
      </c>
      <c r="W57" s="37"/>
      <c r="X57" s="43">
        <f t="shared" si="1"/>
        <v>4478.5658801419922</v>
      </c>
      <c r="Y57" s="43">
        <f t="shared" si="9"/>
        <v>6983</v>
      </c>
      <c r="Z57" s="43">
        <f t="shared" si="2"/>
        <v>5731</v>
      </c>
      <c r="AA57" s="37"/>
      <c r="AB57" s="168">
        <f t="shared" si="3"/>
        <v>9488</v>
      </c>
      <c r="AC57" s="169">
        <f t="shared" si="16"/>
        <v>1802.72</v>
      </c>
      <c r="AD57" s="169">
        <f t="shared" si="13"/>
        <v>11290.72</v>
      </c>
      <c r="AE57" s="170">
        <f t="shared" si="14"/>
        <v>609698.88</v>
      </c>
      <c r="AF57" s="68">
        <f t="shared" si="7"/>
        <v>2.3479181369089628</v>
      </c>
      <c r="AG57" s="58"/>
      <c r="AH57" s="59"/>
    </row>
    <row r="58" spans="1:34" ht="43.5" customHeight="1" thickBot="1" x14ac:dyDescent="0.35">
      <c r="A58" s="47">
        <v>48</v>
      </c>
      <c r="B58" s="47" t="s">
        <v>188</v>
      </c>
      <c r="C58" s="71" t="s">
        <v>189</v>
      </c>
      <c r="D58" s="47" t="s">
        <v>72</v>
      </c>
      <c r="E58" s="72" t="s">
        <v>106</v>
      </c>
      <c r="F58" s="47" t="s">
        <v>96</v>
      </c>
      <c r="G58" s="47" t="s">
        <v>91</v>
      </c>
      <c r="H58" s="160">
        <v>60</v>
      </c>
      <c r="I58" s="163">
        <v>11000</v>
      </c>
      <c r="J58" s="163">
        <v>28500</v>
      </c>
      <c r="K58" s="163">
        <v>6500</v>
      </c>
      <c r="L58" s="37"/>
      <c r="M58" s="166">
        <f t="shared" si="8"/>
        <v>6500</v>
      </c>
      <c r="N58" s="166">
        <f t="shared" si="12"/>
        <v>8750</v>
      </c>
      <c r="O58" s="166">
        <f t="shared" si="11"/>
        <v>7625</v>
      </c>
      <c r="P58" s="37"/>
      <c r="Q58" s="202">
        <f t="shared" si="0"/>
        <v>7625</v>
      </c>
      <c r="R58" s="56"/>
      <c r="S58" s="61"/>
      <c r="T58" s="313"/>
      <c r="U58" s="313"/>
      <c r="V58" s="106"/>
      <c r="W58" s="37"/>
      <c r="X58" s="43">
        <f t="shared" si="1"/>
        <v>7625</v>
      </c>
      <c r="Y58" s="43">
        <f t="shared" si="9"/>
        <v>7625</v>
      </c>
      <c r="Z58" s="43">
        <f t="shared" si="2"/>
        <v>7625</v>
      </c>
      <c r="AA58" s="37"/>
      <c r="AB58" s="168">
        <f t="shared" si="3"/>
        <v>7625</v>
      </c>
      <c r="AC58" s="169">
        <f t="shared" si="16"/>
        <v>1448.75</v>
      </c>
      <c r="AD58" s="169">
        <f t="shared" si="13"/>
        <v>9073.75</v>
      </c>
      <c r="AE58" s="170">
        <f>+AD58*H58</f>
        <v>544425</v>
      </c>
      <c r="AF58" s="68" t="e">
        <f t="shared" si="7"/>
        <v>#DIV/0!</v>
      </c>
      <c r="AG58" s="58"/>
      <c r="AH58" s="59"/>
    </row>
    <row r="59" spans="1:34" ht="72" customHeight="1" thickBot="1" x14ac:dyDescent="0.35">
      <c r="A59" s="47">
        <v>49</v>
      </c>
      <c r="B59" s="47" t="s">
        <v>190</v>
      </c>
      <c r="C59" s="71" t="s">
        <v>191</v>
      </c>
      <c r="D59" s="47" t="s">
        <v>72</v>
      </c>
      <c r="E59" s="72" t="s">
        <v>192</v>
      </c>
      <c r="F59" s="47" t="s">
        <v>96</v>
      </c>
      <c r="G59" s="47" t="s">
        <v>91</v>
      </c>
      <c r="H59" s="160">
        <f>36*3</f>
        <v>108</v>
      </c>
      <c r="I59" s="163">
        <v>30800.000000000004</v>
      </c>
      <c r="J59" s="163">
        <v>458900</v>
      </c>
      <c r="K59" s="163">
        <v>80000</v>
      </c>
      <c r="L59" s="37"/>
      <c r="M59" s="166">
        <f t="shared" si="8"/>
        <v>30800.000000000004</v>
      </c>
      <c r="N59" s="166">
        <f t="shared" si="12"/>
        <v>55400</v>
      </c>
      <c r="O59" s="166">
        <f t="shared" si="11"/>
        <v>43100</v>
      </c>
      <c r="P59" s="37"/>
      <c r="Q59" s="202">
        <f t="shared" si="0"/>
        <v>43100</v>
      </c>
      <c r="R59" s="56"/>
      <c r="S59" s="61">
        <v>5845</v>
      </c>
      <c r="T59" s="314">
        <f>(U9/T9)*V59</f>
        <v>9232.3631934293862</v>
      </c>
      <c r="U59" s="314"/>
      <c r="V59" s="106">
        <v>8386</v>
      </c>
      <c r="W59" s="37"/>
      <c r="X59" s="43">
        <f>+MIN(Q59,T59)</f>
        <v>9232.3631934293862</v>
      </c>
      <c r="Y59" s="43">
        <f t="shared" si="9"/>
        <v>26166</v>
      </c>
      <c r="Z59" s="43">
        <f t="shared" si="2"/>
        <v>17699</v>
      </c>
      <c r="AA59" s="37"/>
      <c r="AB59" s="168">
        <f t="shared" si="3"/>
        <v>43100</v>
      </c>
      <c r="AC59" s="169">
        <f t="shared" si="16"/>
        <v>8189</v>
      </c>
      <c r="AD59" s="169">
        <f t="shared" si="13"/>
        <v>51289</v>
      </c>
      <c r="AE59" s="170">
        <f t="shared" si="14"/>
        <v>5539212</v>
      </c>
      <c r="AF59" s="68">
        <f t="shared" si="7"/>
        <v>6.3738237810094098</v>
      </c>
      <c r="AG59" s="58"/>
      <c r="AH59" s="59"/>
    </row>
    <row r="60" spans="1:34" ht="39" thickBot="1" x14ac:dyDescent="0.35">
      <c r="A60" s="47">
        <v>50</v>
      </c>
      <c r="B60" s="47" t="s">
        <v>193</v>
      </c>
      <c r="C60" s="71" t="s">
        <v>194</v>
      </c>
      <c r="D60" s="47" t="s">
        <v>72</v>
      </c>
      <c r="E60" s="72" t="s">
        <v>106</v>
      </c>
      <c r="F60" s="47" t="s">
        <v>96</v>
      </c>
      <c r="G60" s="47" t="s">
        <v>91</v>
      </c>
      <c r="H60" s="160">
        <v>12</v>
      </c>
      <c r="I60" s="163">
        <v>26400.000000000004</v>
      </c>
      <c r="J60" s="163">
        <v>50000</v>
      </c>
      <c r="K60" s="163">
        <v>32000</v>
      </c>
      <c r="L60" s="37"/>
      <c r="M60" s="166">
        <f t="shared" si="8"/>
        <v>26400.000000000004</v>
      </c>
      <c r="N60" s="166">
        <f t="shared" si="12"/>
        <v>29200</v>
      </c>
      <c r="O60" s="166">
        <f t="shared" si="11"/>
        <v>27800</v>
      </c>
      <c r="P60" s="37"/>
      <c r="Q60" s="202">
        <f t="shared" si="0"/>
        <v>27800</v>
      </c>
      <c r="R60" s="56"/>
      <c r="S60" s="61"/>
      <c r="T60" s="313"/>
      <c r="U60" s="313"/>
      <c r="V60" s="106"/>
      <c r="W60" s="37"/>
      <c r="X60" s="43">
        <f t="shared" si="1"/>
        <v>27800</v>
      </c>
      <c r="Y60" s="43">
        <f t="shared" si="9"/>
        <v>27800</v>
      </c>
      <c r="Z60" s="43">
        <f t="shared" si="2"/>
        <v>27800</v>
      </c>
      <c r="AA60" s="37"/>
      <c r="AB60" s="168">
        <f t="shared" si="3"/>
        <v>27800</v>
      </c>
      <c r="AC60" s="169">
        <f t="shared" si="16"/>
        <v>5282</v>
      </c>
      <c r="AD60" s="169">
        <f t="shared" si="13"/>
        <v>33082</v>
      </c>
      <c r="AE60" s="170">
        <f t="shared" si="14"/>
        <v>396984</v>
      </c>
      <c r="AF60" s="68" t="e">
        <f t="shared" si="7"/>
        <v>#DIV/0!</v>
      </c>
      <c r="AG60" s="58"/>
      <c r="AH60" s="59"/>
    </row>
    <row r="61" spans="1:34" ht="51.75" thickBot="1" x14ac:dyDescent="0.35">
      <c r="A61" s="47">
        <v>51</v>
      </c>
      <c r="B61" s="47" t="s">
        <v>195</v>
      </c>
      <c r="C61" s="80" t="s">
        <v>196</v>
      </c>
      <c r="D61" s="47" t="s">
        <v>72</v>
      </c>
      <c r="E61" s="72" t="s">
        <v>106</v>
      </c>
      <c r="F61" s="47" t="s">
        <v>96</v>
      </c>
      <c r="G61" s="47" t="s">
        <v>91</v>
      </c>
      <c r="H61" s="160">
        <v>10</v>
      </c>
      <c r="I61" s="163">
        <v>52800.000000000007</v>
      </c>
      <c r="J61" s="163">
        <v>285630</v>
      </c>
      <c r="K61" s="163">
        <v>50500</v>
      </c>
      <c r="L61" s="37"/>
      <c r="M61" s="166">
        <f t="shared" si="8"/>
        <v>50500</v>
      </c>
      <c r="N61" s="166">
        <f t="shared" si="12"/>
        <v>51650</v>
      </c>
      <c r="O61" s="166">
        <f t="shared" si="11"/>
        <v>51075</v>
      </c>
      <c r="P61" s="37"/>
      <c r="Q61" s="202">
        <f t="shared" si="0"/>
        <v>51075</v>
      </c>
      <c r="R61" s="56"/>
      <c r="S61" s="61"/>
      <c r="T61" s="313"/>
      <c r="U61" s="313"/>
      <c r="V61" s="106"/>
      <c r="W61" s="37"/>
      <c r="X61" s="43">
        <f t="shared" si="1"/>
        <v>51075</v>
      </c>
      <c r="Y61" s="43">
        <f t="shared" si="9"/>
        <v>51075</v>
      </c>
      <c r="Z61" s="43">
        <f t="shared" si="2"/>
        <v>51075</v>
      </c>
      <c r="AA61" s="37"/>
      <c r="AB61" s="168">
        <f t="shared" si="3"/>
        <v>51075</v>
      </c>
      <c r="AC61" s="169">
        <f t="shared" si="16"/>
        <v>9704.25</v>
      </c>
      <c r="AD61" s="169">
        <f t="shared" si="13"/>
        <v>60779.25</v>
      </c>
      <c r="AE61" s="170">
        <f t="shared" si="14"/>
        <v>607792.5</v>
      </c>
      <c r="AF61" s="68" t="e">
        <f t="shared" si="7"/>
        <v>#DIV/0!</v>
      </c>
      <c r="AG61" s="58"/>
      <c r="AH61" s="59"/>
    </row>
    <row r="62" spans="1:34" ht="77.25" thickBot="1" x14ac:dyDescent="0.35">
      <c r="A62" s="47">
        <v>52</v>
      </c>
      <c r="B62" s="47" t="s">
        <v>197</v>
      </c>
      <c r="C62" s="71" t="s">
        <v>198</v>
      </c>
      <c r="D62" s="47" t="s">
        <v>72</v>
      </c>
      <c r="E62" s="72" t="s">
        <v>106</v>
      </c>
      <c r="F62" s="47" t="s">
        <v>96</v>
      </c>
      <c r="G62" s="47" t="s">
        <v>91</v>
      </c>
      <c r="H62" s="160">
        <v>29</v>
      </c>
      <c r="I62" s="163">
        <v>17600</v>
      </c>
      <c r="J62" s="163">
        <v>48500</v>
      </c>
      <c r="K62" s="163">
        <v>6723</v>
      </c>
      <c r="L62" s="37"/>
      <c r="M62" s="166">
        <f t="shared" si="8"/>
        <v>6723</v>
      </c>
      <c r="N62" s="166">
        <f t="shared" si="12"/>
        <v>12162</v>
      </c>
      <c r="O62" s="166">
        <f t="shared" si="11"/>
        <v>9443</v>
      </c>
      <c r="P62" s="37"/>
      <c r="Q62" s="202">
        <f t="shared" si="0"/>
        <v>9443</v>
      </c>
      <c r="R62" s="56"/>
      <c r="S62" s="61"/>
      <c r="T62" s="313"/>
      <c r="U62" s="313"/>
      <c r="V62" s="106"/>
      <c r="W62" s="37"/>
      <c r="X62" s="43">
        <f t="shared" si="1"/>
        <v>9443</v>
      </c>
      <c r="Y62" s="43">
        <f t="shared" si="9"/>
        <v>9443</v>
      </c>
      <c r="Z62" s="43">
        <f t="shared" si="2"/>
        <v>9443</v>
      </c>
      <c r="AA62" s="37"/>
      <c r="AB62" s="168">
        <f t="shared" si="3"/>
        <v>9443</v>
      </c>
      <c r="AC62" s="169">
        <f t="shared" si="16"/>
        <v>1794.17</v>
      </c>
      <c r="AD62" s="169">
        <f t="shared" si="13"/>
        <v>11237.17</v>
      </c>
      <c r="AE62" s="170">
        <f t="shared" si="14"/>
        <v>325877.93</v>
      </c>
      <c r="AF62" s="68" t="e">
        <f t="shared" si="7"/>
        <v>#DIV/0!</v>
      </c>
      <c r="AG62" s="58"/>
      <c r="AH62" s="59"/>
    </row>
    <row r="63" spans="1:34" ht="39" thickBot="1" x14ac:dyDescent="0.35">
      <c r="A63" s="47">
        <v>53</v>
      </c>
      <c r="B63" s="47" t="s">
        <v>199</v>
      </c>
      <c r="C63" s="157" t="s">
        <v>200</v>
      </c>
      <c r="D63" s="148" t="s">
        <v>201</v>
      </c>
      <c r="E63" s="149" t="s">
        <v>202</v>
      </c>
      <c r="F63" s="47" t="s">
        <v>74</v>
      </c>
      <c r="G63" s="47" t="s">
        <v>91</v>
      </c>
      <c r="H63" s="160">
        <v>25</v>
      </c>
      <c r="I63" s="163">
        <v>15400.000000000002</v>
      </c>
      <c r="J63" s="163">
        <v>37500</v>
      </c>
      <c r="K63" s="163">
        <v>15000</v>
      </c>
      <c r="L63" s="37"/>
      <c r="M63" s="166">
        <f t="shared" si="8"/>
        <v>15000</v>
      </c>
      <c r="N63" s="166">
        <f t="shared" si="12"/>
        <v>15200</v>
      </c>
      <c r="O63" s="166">
        <f>+ROUND(AVERAGE(M63:N63),0)</f>
        <v>15100</v>
      </c>
      <c r="P63" s="37"/>
      <c r="Q63" s="202">
        <f>+IF($Q$6=1,M63,IF($Q$6=2,N63,IF($Q$6=3,O63,0)))</f>
        <v>15100</v>
      </c>
      <c r="R63" s="56"/>
      <c r="S63" s="61"/>
      <c r="T63" s="313"/>
      <c r="U63" s="313"/>
      <c r="V63" s="106"/>
      <c r="W63" s="37"/>
      <c r="X63" s="43">
        <f>+MIN(Q63,T63)</f>
        <v>15100</v>
      </c>
      <c r="Y63" s="43">
        <f t="shared" si="9"/>
        <v>15100</v>
      </c>
      <c r="Z63" s="43">
        <f t="shared" si="2"/>
        <v>15100</v>
      </c>
      <c r="AA63" s="37"/>
      <c r="AB63" s="168">
        <f t="shared" si="3"/>
        <v>15100</v>
      </c>
      <c r="AC63" s="169">
        <f t="shared" si="16"/>
        <v>2869</v>
      </c>
      <c r="AD63" s="169">
        <f t="shared" si="13"/>
        <v>17969</v>
      </c>
      <c r="AE63" s="170">
        <f t="shared" si="14"/>
        <v>449225</v>
      </c>
      <c r="AF63" s="68" t="e">
        <f t="shared" si="7"/>
        <v>#DIV/0!</v>
      </c>
      <c r="AH63" s="57"/>
    </row>
    <row r="64" spans="1:34" hidden="1" x14ac:dyDescent="0.3">
      <c r="A64" s="38"/>
      <c r="B64" s="38"/>
      <c r="C64" s="39"/>
      <c r="D64" s="38"/>
      <c r="E64" s="38"/>
      <c r="F64" s="38"/>
      <c r="G64" s="38"/>
      <c r="I64" s="145">
        <f>SUM(I11:I63)</f>
        <v>1367850</v>
      </c>
      <c r="J64" s="145">
        <f>SUM(J11:J63)</f>
        <v>4285218</v>
      </c>
      <c r="K64" s="145">
        <f>SUM(K11:K63)</f>
        <v>855778</v>
      </c>
      <c r="M64" s="145">
        <f>SUM(M11:M63)</f>
        <v>768813</v>
      </c>
      <c r="N64" s="145">
        <f>SUM(N11:N63)</f>
        <v>1142821</v>
      </c>
      <c r="O64" s="145">
        <f>SUM(O11:O63)</f>
        <v>955828</v>
      </c>
      <c r="Q64" s="204">
        <f>SUM(Q11:Q63)</f>
        <v>980065</v>
      </c>
      <c r="R64" s="37"/>
      <c r="S64" s="144">
        <f>SUM(S11:S63)</f>
        <v>201531</v>
      </c>
      <c r="T64" s="317">
        <f>SUM(T11:U63)</f>
        <v>313710.98935059505</v>
      </c>
      <c r="U64" s="318"/>
      <c r="V64" s="37"/>
      <c r="W64" s="37"/>
      <c r="X64" s="1">
        <f t="shared" ref="X64" si="17">+MIN(Q64,S64)</f>
        <v>201531</v>
      </c>
      <c r="Y64" s="43">
        <f t="shared" si="9"/>
        <v>646888</v>
      </c>
      <c r="Z64" s="1">
        <f>+ROUND(AVERAGE(X64:Y64),0)</f>
        <v>424210</v>
      </c>
      <c r="AA64" s="37"/>
      <c r="AB64" s="91">
        <f>+Z64</f>
        <v>424210</v>
      </c>
      <c r="AC64" s="91">
        <f>+AB64*19%</f>
        <v>80599.899999999994</v>
      </c>
      <c r="AD64" s="91">
        <f>SUM(AB64:AC64)</f>
        <v>504809.9</v>
      </c>
    </row>
    <row r="65" spans="1:31" ht="33" customHeight="1" thickBot="1" x14ac:dyDescent="0.4">
      <c r="R65" s="37"/>
      <c r="S65" s="37"/>
      <c r="T65" s="37"/>
      <c r="U65" s="37"/>
      <c r="V65" s="37"/>
      <c r="W65" s="37"/>
      <c r="AA65" s="37"/>
      <c r="AE65" s="191">
        <f>SUM(AE11:AE63)</f>
        <v>209036218.14999998</v>
      </c>
    </row>
    <row r="66" spans="1:31" ht="57" customHeight="1" thickBot="1" x14ac:dyDescent="0.35">
      <c r="A66" s="298" t="s">
        <v>51</v>
      </c>
      <c r="B66" s="299"/>
      <c r="C66" s="300"/>
    </row>
    <row r="67" spans="1:31" x14ac:dyDescent="0.3">
      <c r="A67" s="292" t="s">
        <v>52</v>
      </c>
      <c r="B67" s="293"/>
      <c r="C67" s="294"/>
    </row>
    <row r="68" spans="1:31" ht="28.15" customHeight="1" thickBot="1" x14ac:dyDescent="0.35">
      <c r="A68" s="295"/>
      <c r="B68" s="296"/>
      <c r="C68" s="297"/>
      <c r="G68" s="40"/>
    </row>
  </sheetData>
  <sheetProtection algorithmName="SHA-512" hashValue="a/kFyljUIYXGJhKoJLdDrKuk1q6Rlz18BHMAtY2QF0OJOWAKmch1/5gMBTa9njcrDHSN7a8IDppWQ6omwXE5Ag==" saltValue="Mr36ngKyA/38arze8ewT1A==" spinCount="100000" sheet="1" objects="1" scenarios="1"/>
  <mergeCells count="63">
    <mergeCell ref="T58:U58"/>
    <mergeCell ref="T59:U59"/>
    <mergeCell ref="T60:U60"/>
    <mergeCell ref="T61:U61"/>
    <mergeCell ref="T64:U64"/>
    <mergeCell ref="T62:U62"/>
    <mergeCell ref="T63:U63"/>
    <mergeCell ref="T53:U53"/>
    <mergeCell ref="T54:U54"/>
    <mergeCell ref="T55:U55"/>
    <mergeCell ref="T56:U56"/>
    <mergeCell ref="T57:U57"/>
    <mergeCell ref="T48:U48"/>
    <mergeCell ref="T49:U49"/>
    <mergeCell ref="T50:U50"/>
    <mergeCell ref="T51:U51"/>
    <mergeCell ref="T52:U52"/>
    <mergeCell ref="T43:U43"/>
    <mergeCell ref="T44:U44"/>
    <mergeCell ref="T45:U45"/>
    <mergeCell ref="T46:U46"/>
    <mergeCell ref="T47:U47"/>
    <mergeCell ref="T38:U38"/>
    <mergeCell ref="T39:U39"/>
    <mergeCell ref="T40:U40"/>
    <mergeCell ref="T41:U41"/>
    <mergeCell ref="T42:U42"/>
    <mergeCell ref="T33:U33"/>
    <mergeCell ref="T34:U34"/>
    <mergeCell ref="T35:U35"/>
    <mergeCell ref="T36:U36"/>
    <mergeCell ref="T37:U37"/>
    <mergeCell ref="T28:U28"/>
    <mergeCell ref="T29:U29"/>
    <mergeCell ref="T30:U30"/>
    <mergeCell ref="T31:U31"/>
    <mergeCell ref="T32:U32"/>
    <mergeCell ref="T23:U23"/>
    <mergeCell ref="T24:U24"/>
    <mergeCell ref="T25:U25"/>
    <mergeCell ref="T26:U26"/>
    <mergeCell ref="T27:U27"/>
    <mergeCell ref="T18:U18"/>
    <mergeCell ref="T19:U19"/>
    <mergeCell ref="T20:U20"/>
    <mergeCell ref="T21:U21"/>
    <mergeCell ref="T22:U22"/>
    <mergeCell ref="A1:AB1"/>
    <mergeCell ref="A67:C68"/>
    <mergeCell ref="A66:C66"/>
    <mergeCell ref="A2:C3"/>
    <mergeCell ref="D2:AB3"/>
    <mergeCell ref="T7:U7"/>
    <mergeCell ref="T10:U10"/>
    <mergeCell ref="T11:U11"/>
    <mergeCell ref="T12:U12"/>
    <mergeCell ref="A5:AB5"/>
    <mergeCell ref="AB9:AE9"/>
    <mergeCell ref="T13:U13"/>
    <mergeCell ref="T14:U14"/>
    <mergeCell ref="T15:U15"/>
    <mergeCell ref="T16:U16"/>
    <mergeCell ref="T17:U17"/>
  </mergeCells>
  <phoneticPr fontId="22" type="noConversion"/>
  <conditionalFormatting sqref="G10">
    <cfRule type="containsText" dxfId="1" priority="1" operator="containsText" text="no">
      <formula>NOT(ISERROR(SEARCH("no",G10)))</formula>
    </cfRule>
    <cfRule type="cellIs" dxfId="0" priority="2" operator="equal">
      <formula>"si"</formula>
    </cfRule>
  </conditionalFormatting>
  <dataValidations disablePrompts="1" count="2">
    <dataValidation allowBlank="1" showInputMessage="1" showErrorMessage="1" promptTitle="IMPORTANTE" prompt="Solo se aceptan valores númericos, por libra" sqref="C53" xr:uid="{0D235D7B-116C-42F9-B73F-DB85C91DEC2A}"/>
    <dataValidation allowBlank="1" showInputMessage="1" showErrorMessage="1" prompt="Descripción en el punto 4.4.2. del Pliego de Condiciones" sqref="C10:G10" xr:uid="{6813BC00-C42D-4DEF-959F-108D73EDE698}"/>
  </dataValidations>
  <pageMargins left="0.7" right="0.7" top="0.75" bottom="0.75" header="0.3" footer="0.3"/>
  <pageSetup paperSize="268" scale="55" fitToHeight="0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916B-A475-43F7-89BA-A394B62D1566}">
  <sheetPr>
    <pageSetUpPr fitToPage="1"/>
  </sheetPr>
  <dimension ref="A2:AG32"/>
  <sheetViews>
    <sheetView topLeftCell="G27" workbookViewId="0">
      <selection activeCell="R37" sqref="R37"/>
    </sheetView>
  </sheetViews>
  <sheetFormatPr baseColWidth="10" defaultColWidth="11.42578125" defaultRowHeight="16.5" x14ac:dyDescent="0.3"/>
  <cols>
    <col min="1" max="1" width="7.5703125" style="1" customWidth="1"/>
    <col min="2" max="2" width="18.85546875" style="1" customWidth="1"/>
    <col min="3" max="3" width="29" style="1" customWidth="1"/>
    <col min="4" max="6" width="17.28515625" style="1" customWidth="1"/>
    <col min="7" max="7" width="13.5703125" style="1" customWidth="1"/>
    <col min="8" max="10" width="20" style="1" customWidth="1"/>
    <col min="11" max="11" width="19.85546875" style="66" customWidth="1"/>
    <col min="12" max="12" width="3.7109375" style="1" customWidth="1"/>
    <col min="13" max="15" width="20" style="1" customWidth="1"/>
    <col min="16" max="16" width="3.7109375" style="1" customWidth="1"/>
    <col min="17" max="17" width="20" style="1" customWidth="1"/>
    <col min="18" max="18" width="3.7109375" style="24" customWidth="1"/>
    <col min="19" max="19" width="20" style="52" hidden="1" customWidth="1"/>
    <col min="20" max="22" width="10.7109375" style="52" hidden="1" customWidth="1"/>
    <col min="23" max="23" width="13.28515625" style="24" hidden="1" customWidth="1"/>
    <col min="24" max="26" width="20" style="1" hidden="1" customWidth="1"/>
    <col min="27" max="27" width="13.28515625" style="24" hidden="1" customWidth="1"/>
    <col min="28" max="28" width="14.140625" style="1" customWidth="1"/>
    <col min="29" max="29" width="11.42578125" style="1"/>
    <col min="30" max="30" width="21.5703125" style="1" customWidth="1"/>
    <col min="31" max="31" width="16.7109375" style="1" bestFit="1" customWidth="1"/>
    <col min="32" max="32" width="11.42578125" style="1"/>
    <col min="33" max="33" width="0" style="1" hidden="1" customWidth="1"/>
    <col min="34" max="16384" width="11.42578125" style="1"/>
  </cols>
  <sheetData>
    <row r="2" spans="1:33" ht="14.45" customHeight="1" x14ac:dyDescent="0.3">
      <c r="A2" s="301"/>
      <c r="B2" s="303"/>
      <c r="C2" s="307" t="s">
        <v>50</v>
      </c>
      <c r="D2" s="308"/>
      <c r="E2" s="308"/>
      <c r="F2" s="308"/>
      <c r="G2" s="308"/>
      <c r="H2" s="309"/>
      <c r="I2" s="36"/>
      <c r="J2" s="36"/>
      <c r="K2" s="36"/>
      <c r="L2" s="36"/>
      <c r="M2" s="36"/>
      <c r="N2" s="36"/>
      <c r="O2" s="36"/>
      <c r="P2" s="36"/>
      <c r="Q2" s="36"/>
      <c r="S2" s="62"/>
      <c r="T2" s="62"/>
      <c r="U2" s="62"/>
      <c r="V2" s="62"/>
      <c r="X2" s="36"/>
      <c r="Y2" s="36"/>
      <c r="Z2" s="36"/>
    </row>
    <row r="3" spans="1:33" ht="31.15" customHeight="1" x14ac:dyDescent="0.3">
      <c r="A3" s="304"/>
      <c r="B3" s="306"/>
      <c r="C3" s="310"/>
      <c r="D3" s="311"/>
      <c r="E3" s="311"/>
      <c r="F3" s="311"/>
      <c r="G3" s="311"/>
      <c r="H3" s="312"/>
      <c r="I3" s="36"/>
      <c r="J3" s="36"/>
      <c r="K3" s="36"/>
      <c r="L3" s="36"/>
      <c r="M3" s="36"/>
      <c r="N3" s="36"/>
      <c r="O3" s="36"/>
      <c r="P3" s="36"/>
      <c r="Q3" s="36">
        <v>1</v>
      </c>
      <c r="S3" s="62"/>
      <c r="T3" s="62"/>
      <c r="U3" s="62"/>
      <c r="V3" s="62"/>
      <c r="X3" s="36"/>
      <c r="Y3" s="36"/>
      <c r="Z3" s="36"/>
      <c r="AB3" s="1">
        <v>2</v>
      </c>
    </row>
    <row r="4" spans="1:33" x14ac:dyDescent="0.3">
      <c r="G4" s="24"/>
      <c r="H4" s="24"/>
      <c r="I4" s="24"/>
      <c r="J4" s="24"/>
      <c r="K4" s="65"/>
      <c r="L4" s="36"/>
      <c r="M4" s="24"/>
      <c r="N4" s="24"/>
      <c r="O4" s="24"/>
      <c r="P4" s="36"/>
      <c r="Q4" s="24"/>
      <c r="T4" s="270" t="s">
        <v>9</v>
      </c>
      <c r="U4" s="271"/>
      <c r="V4" s="125"/>
      <c r="X4" s="24"/>
      <c r="Y4" s="24"/>
      <c r="Z4" s="24"/>
    </row>
    <row r="5" spans="1:33" ht="17.25" thickBot="1" x14ac:dyDescent="0.35">
      <c r="E5" s="20"/>
      <c r="F5" s="20"/>
      <c r="L5" s="36"/>
      <c r="P5" s="36"/>
      <c r="T5" s="107">
        <v>45451</v>
      </c>
      <c r="U5" s="108">
        <v>46113</v>
      </c>
      <c r="V5" s="126"/>
    </row>
    <row r="6" spans="1:33" ht="50.25" thickBot="1" x14ac:dyDescent="0.35">
      <c r="A6" s="319" t="s">
        <v>203</v>
      </c>
      <c r="B6" s="319"/>
      <c r="C6" s="319"/>
      <c r="D6" s="319"/>
      <c r="E6" s="319"/>
      <c r="F6" s="319"/>
      <c r="G6" s="319"/>
      <c r="H6" s="320"/>
      <c r="I6" s="175" t="s">
        <v>54</v>
      </c>
      <c r="J6" s="174" t="s">
        <v>55</v>
      </c>
      <c r="K6" s="173" t="s">
        <v>56</v>
      </c>
      <c r="L6" s="36"/>
      <c r="M6" s="182" t="s">
        <v>4</v>
      </c>
      <c r="N6" s="182" t="s">
        <v>5</v>
      </c>
      <c r="O6" s="182" t="s">
        <v>6</v>
      </c>
      <c r="P6" s="36"/>
      <c r="Q6" s="184" t="s">
        <v>7</v>
      </c>
      <c r="S6" s="63" t="s">
        <v>57</v>
      </c>
      <c r="T6" s="109">
        <v>1.4367000000000001</v>
      </c>
      <c r="U6" s="110">
        <v>1.5817000000000001</v>
      </c>
      <c r="V6" s="127"/>
      <c r="X6" s="31" t="s">
        <v>4</v>
      </c>
      <c r="Y6" s="31" t="s">
        <v>5</v>
      </c>
      <c r="Z6" s="31" t="s">
        <v>6</v>
      </c>
      <c r="AB6" s="321" t="s">
        <v>10</v>
      </c>
      <c r="AC6" s="321"/>
      <c r="AD6" s="321"/>
      <c r="AE6" s="321"/>
    </row>
    <row r="7" spans="1:33" ht="54.75" thickBot="1" x14ac:dyDescent="0.35">
      <c r="A7" s="41" t="s">
        <v>18</v>
      </c>
      <c r="B7" s="41" t="s">
        <v>58</v>
      </c>
      <c r="C7" s="41" t="s">
        <v>59</v>
      </c>
      <c r="D7" s="41" t="s">
        <v>60</v>
      </c>
      <c r="E7" s="41" t="s">
        <v>61</v>
      </c>
      <c r="F7" s="41" t="s">
        <v>62</v>
      </c>
      <c r="G7" s="41" t="s">
        <v>63</v>
      </c>
      <c r="H7" s="172" t="s">
        <v>64</v>
      </c>
      <c r="I7" s="176" t="s">
        <v>65</v>
      </c>
      <c r="J7" s="177" t="s">
        <v>65</v>
      </c>
      <c r="K7" s="177" t="s">
        <v>65</v>
      </c>
      <c r="L7" s="36"/>
      <c r="M7" s="182" t="s">
        <v>65</v>
      </c>
      <c r="N7" s="182" t="s">
        <v>65</v>
      </c>
      <c r="O7" s="182" t="s">
        <v>65</v>
      </c>
      <c r="P7" s="36"/>
      <c r="Q7" s="185" t="s">
        <v>65</v>
      </c>
      <c r="S7" s="64" t="s">
        <v>65</v>
      </c>
      <c r="T7" s="313" t="s">
        <v>66</v>
      </c>
      <c r="U7" s="313"/>
      <c r="V7" s="128"/>
      <c r="X7" s="33" t="s">
        <v>65</v>
      </c>
      <c r="Y7" s="33" t="s">
        <v>65</v>
      </c>
      <c r="Z7" s="33" t="s">
        <v>65</v>
      </c>
      <c r="AB7" s="187" t="s">
        <v>65</v>
      </c>
      <c r="AC7" s="187" t="s">
        <v>37</v>
      </c>
      <c r="AD7" s="187" t="s">
        <v>204</v>
      </c>
      <c r="AE7" s="187" t="s">
        <v>13</v>
      </c>
    </row>
    <row r="8" spans="1:33" s="66" customFormat="1" ht="65.25" customHeight="1" thickBot="1" x14ac:dyDescent="0.3">
      <c r="A8" s="49">
        <v>1</v>
      </c>
      <c r="B8" s="72" t="s">
        <v>205</v>
      </c>
      <c r="C8" s="71" t="s">
        <v>206</v>
      </c>
      <c r="D8" s="48" t="s">
        <v>207</v>
      </c>
      <c r="E8" s="47" t="s">
        <v>106</v>
      </c>
      <c r="F8" s="47" t="s">
        <v>96</v>
      </c>
      <c r="G8" s="47" t="s">
        <v>91</v>
      </c>
      <c r="H8" s="160">
        <v>62</v>
      </c>
      <c r="I8" s="179">
        <v>60000</v>
      </c>
      <c r="J8" s="180">
        <v>125888</v>
      </c>
      <c r="K8" s="181">
        <v>42000</v>
      </c>
      <c r="L8" s="36"/>
      <c r="M8" s="178">
        <f>+MIN(I8:K8)</f>
        <v>42000</v>
      </c>
      <c r="N8" s="178">
        <f>+ROUND(AVERAGE(I8,K8),0)</f>
        <v>51000</v>
      </c>
      <c r="O8" s="178">
        <f>+ROUND(AVERAGE(M8:N8),0)</f>
        <v>46500</v>
      </c>
      <c r="P8" s="36"/>
      <c r="Q8" s="186">
        <f>+IF($Q$3=1,M8,IF($Q$3=2,N8,IF($Q$3=3,O8,0)))</f>
        <v>42000</v>
      </c>
      <c r="R8" s="65"/>
      <c r="S8" s="53">
        <v>19220</v>
      </c>
      <c r="T8" s="322">
        <f>(U6/T6)*V8</f>
        <v>30361.32985313566</v>
      </c>
      <c r="U8" s="322"/>
      <c r="V8" s="147">
        <v>27578</v>
      </c>
      <c r="W8" s="65"/>
      <c r="X8" s="43">
        <f>+MIN(Q8,T8)</f>
        <v>30361.32985313566</v>
      </c>
      <c r="Y8" s="43">
        <f>+ROUND(AVERAGE(Q8,T8),0)</f>
        <v>36181</v>
      </c>
      <c r="Z8" s="43">
        <f>+ROUND(AVERAGE(X8:Y8),0)</f>
        <v>33271</v>
      </c>
      <c r="AA8" s="65"/>
      <c r="AB8" s="188">
        <f>M8</f>
        <v>42000</v>
      </c>
      <c r="AC8" s="189">
        <f>+AB8*19%</f>
        <v>7980</v>
      </c>
      <c r="AD8" s="189">
        <f>SUM(AB8:AC8)</f>
        <v>49980</v>
      </c>
      <c r="AE8" s="189">
        <f>+AD8*H8</f>
        <v>3098760</v>
      </c>
      <c r="AG8" s="67">
        <f>+AB8/S8-1</f>
        <v>1.1852237252861602</v>
      </c>
    </row>
    <row r="9" spans="1:33" s="66" customFormat="1" ht="102.75" thickBot="1" x14ac:dyDescent="0.3">
      <c r="A9" s="49">
        <v>2</v>
      </c>
      <c r="B9" s="72" t="s">
        <v>208</v>
      </c>
      <c r="C9" s="71" t="s">
        <v>209</v>
      </c>
      <c r="D9" s="48" t="s">
        <v>207</v>
      </c>
      <c r="E9" s="47" t="s">
        <v>106</v>
      </c>
      <c r="F9" s="47" t="s">
        <v>96</v>
      </c>
      <c r="G9" s="47" t="s">
        <v>91</v>
      </c>
      <c r="H9" s="160">
        <v>22</v>
      </c>
      <c r="I9" s="179">
        <v>200000</v>
      </c>
      <c r="J9" s="180">
        <v>356980</v>
      </c>
      <c r="K9" s="181">
        <v>53000</v>
      </c>
      <c r="L9" s="36"/>
      <c r="M9" s="178">
        <f t="shared" ref="M9:M19" si="0">+MIN(I9:K9)</f>
        <v>53000</v>
      </c>
      <c r="N9" s="178">
        <f t="shared" ref="N9:N27" si="1">+ROUND(AVERAGE(I9,K9),0)</f>
        <v>126500</v>
      </c>
      <c r="O9" s="178">
        <f t="shared" ref="O9:O19" si="2">+ROUND(AVERAGE(M9:N9),0)</f>
        <v>89750</v>
      </c>
      <c r="P9" s="36"/>
      <c r="Q9" s="186">
        <f t="shared" ref="Q9:Q26" si="3">+IF($Q$3=1,M9,IF($Q$3=2,N9,IF($Q$3=3,O9,0)))</f>
        <v>53000</v>
      </c>
      <c r="R9" s="65"/>
      <c r="S9" s="53">
        <v>28761</v>
      </c>
      <c r="T9" s="322">
        <f>(U6/T6)*V9</f>
        <v>45431.902206445324</v>
      </c>
      <c r="U9" s="322"/>
      <c r="V9" s="147">
        <v>41267</v>
      </c>
      <c r="W9" s="65"/>
      <c r="X9" s="43">
        <f t="shared" ref="X9:X27" si="4">+MIN(Q9,T9)</f>
        <v>45431.902206445324</v>
      </c>
      <c r="Y9" s="43">
        <f t="shared" ref="Y9:Y27" si="5">+ROUND(AVERAGE(Q9,T9),0)</f>
        <v>49216</v>
      </c>
      <c r="Z9" s="43">
        <f t="shared" ref="Z9:Z27" si="6">+ROUND(AVERAGE(X9:Y9),0)</f>
        <v>47324</v>
      </c>
      <c r="AA9" s="65"/>
      <c r="AB9" s="188">
        <f t="shared" ref="AB9:AB27" si="7">M9</f>
        <v>53000</v>
      </c>
      <c r="AC9" s="189">
        <f t="shared" ref="AC9:AC28" si="8">+AB9*19%</f>
        <v>10070</v>
      </c>
      <c r="AD9" s="189">
        <f t="shared" ref="AD9:AD28" si="9">SUM(AB9:AC9)</f>
        <v>63070</v>
      </c>
      <c r="AE9" s="189">
        <f>+AD9*H9</f>
        <v>1387540</v>
      </c>
      <c r="AG9" s="67">
        <f t="shared" ref="AG9:AG27" si="10">+AB9/S9-1</f>
        <v>0.84277319981919963</v>
      </c>
    </row>
    <row r="10" spans="1:33" s="66" customFormat="1" ht="64.5" thickBot="1" x14ac:dyDescent="0.3">
      <c r="A10" s="49">
        <v>3</v>
      </c>
      <c r="B10" s="72" t="s">
        <v>210</v>
      </c>
      <c r="C10" s="71" t="s">
        <v>211</v>
      </c>
      <c r="D10" s="48" t="s">
        <v>207</v>
      </c>
      <c r="E10" s="47" t="s">
        <v>106</v>
      </c>
      <c r="F10" s="47" t="s">
        <v>96</v>
      </c>
      <c r="G10" s="47" t="s">
        <v>91</v>
      </c>
      <c r="H10" s="160">
        <v>17</v>
      </c>
      <c r="I10" s="179">
        <v>110000</v>
      </c>
      <c r="J10" s="180">
        <v>285600</v>
      </c>
      <c r="K10" s="181">
        <v>50000</v>
      </c>
      <c r="L10" s="36"/>
      <c r="M10" s="178">
        <f t="shared" si="0"/>
        <v>50000</v>
      </c>
      <c r="N10" s="178">
        <f t="shared" si="1"/>
        <v>80000</v>
      </c>
      <c r="O10" s="178">
        <f t="shared" si="2"/>
        <v>65000</v>
      </c>
      <c r="P10" s="36"/>
      <c r="Q10" s="186">
        <f t="shared" si="3"/>
        <v>50000</v>
      </c>
      <c r="R10" s="65"/>
      <c r="S10" s="53">
        <v>22505</v>
      </c>
      <c r="T10" s="322">
        <f>(U6/T6)*V10</f>
        <v>35549.992830792791</v>
      </c>
      <c r="U10" s="322"/>
      <c r="V10" s="147">
        <v>32291</v>
      </c>
      <c r="W10" s="65"/>
      <c r="X10" s="43">
        <f t="shared" si="4"/>
        <v>35549.992830792791</v>
      </c>
      <c r="Y10" s="43">
        <f t="shared" si="5"/>
        <v>42775</v>
      </c>
      <c r="Z10" s="43">
        <f t="shared" si="6"/>
        <v>39162</v>
      </c>
      <c r="AA10" s="65"/>
      <c r="AB10" s="188">
        <f t="shared" si="7"/>
        <v>50000</v>
      </c>
      <c r="AC10" s="189">
        <f t="shared" si="8"/>
        <v>9500</v>
      </c>
      <c r="AD10" s="189">
        <f t="shared" si="9"/>
        <v>59500</v>
      </c>
      <c r="AE10" s="189">
        <f t="shared" ref="AE10:AE27" si="11">+AD10*H10</f>
        <v>1011500</v>
      </c>
      <c r="AG10" s="67">
        <f t="shared" si="10"/>
        <v>1.2217285047767161</v>
      </c>
    </row>
    <row r="11" spans="1:33" s="66" customFormat="1" ht="26.25" thickBot="1" x14ac:dyDescent="0.3">
      <c r="A11" s="49">
        <v>4</v>
      </c>
      <c r="B11" s="72" t="s">
        <v>212</v>
      </c>
      <c r="C11" s="71" t="s">
        <v>213</v>
      </c>
      <c r="D11" s="48" t="s">
        <v>207</v>
      </c>
      <c r="E11" s="47" t="s">
        <v>106</v>
      </c>
      <c r="F11" s="47" t="s">
        <v>96</v>
      </c>
      <c r="G11" s="47" t="s">
        <v>91</v>
      </c>
      <c r="H11" s="160">
        <v>20</v>
      </c>
      <c r="I11" s="179">
        <v>50000</v>
      </c>
      <c r="J11" s="180">
        <v>356666</v>
      </c>
      <c r="K11" s="181">
        <v>40000</v>
      </c>
      <c r="L11" s="36"/>
      <c r="M11" s="178">
        <f t="shared" si="0"/>
        <v>40000</v>
      </c>
      <c r="N11" s="178">
        <f t="shared" si="1"/>
        <v>45000</v>
      </c>
      <c r="O11" s="178">
        <f t="shared" si="2"/>
        <v>42500</v>
      </c>
      <c r="P11" s="36"/>
      <c r="Q11" s="186">
        <f t="shared" si="3"/>
        <v>40000</v>
      </c>
      <c r="R11" s="65"/>
      <c r="S11" s="53"/>
      <c r="T11" s="322"/>
      <c r="U11" s="322"/>
      <c r="V11" s="147"/>
      <c r="W11" s="65"/>
      <c r="X11" s="43">
        <f t="shared" si="4"/>
        <v>40000</v>
      </c>
      <c r="Y11" s="43">
        <f t="shared" si="5"/>
        <v>40000</v>
      </c>
      <c r="Z11" s="43">
        <f t="shared" si="6"/>
        <v>40000</v>
      </c>
      <c r="AA11" s="65"/>
      <c r="AB11" s="188">
        <f t="shared" si="7"/>
        <v>40000</v>
      </c>
      <c r="AC11" s="189">
        <f t="shared" si="8"/>
        <v>7600</v>
      </c>
      <c r="AD11" s="189">
        <f t="shared" si="9"/>
        <v>47600</v>
      </c>
      <c r="AE11" s="189">
        <f t="shared" si="11"/>
        <v>952000</v>
      </c>
      <c r="AG11" s="67"/>
    </row>
    <row r="12" spans="1:33" s="66" customFormat="1" ht="64.5" thickBot="1" x14ac:dyDescent="0.3">
      <c r="A12" s="49">
        <v>5</v>
      </c>
      <c r="B12" s="72" t="s">
        <v>214</v>
      </c>
      <c r="C12" s="71" t="s">
        <v>215</v>
      </c>
      <c r="D12" s="48" t="s">
        <v>207</v>
      </c>
      <c r="E12" s="47" t="s">
        <v>106</v>
      </c>
      <c r="F12" s="47" t="s">
        <v>96</v>
      </c>
      <c r="G12" s="47" t="s">
        <v>91</v>
      </c>
      <c r="H12" s="160">
        <v>30</v>
      </c>
      <c r="I12" s="179">
        <v>90000</v>
      </c>
      <c r="J12" s="180">
        <v>352000</v>
      </c>
      <c r="K12" s="181">
        <v>18000</v>
      </c>
      <c r="L12" s="36"/>
      <c r="M12" s="178">
        <f t="shared" si="0"/>
        <v>18000</v>
      </c>
      <c r="N12" s="178">
        <f t="shared" si="1"/>
        <v>54000</v>
      </c>
      <c r="O12" s="178">
        <f t="shared" si="2"/>
        <v>36000</v>
      </c>
      <c r="P12" s="36"/>
      <c r="Q12" s="186">
        <f t="shared" si="3"/>
        <v>18000</v>
      </c>
      <c r="R12" s="65"/>
      <c r="S12" s="53"/>
      <c r="T12" s="322"/>
      <c r="U12" s="322"/>
      <c r="V12" s="147"/>
      <c r="W12" s="65"/>
      <c r="X12" s="43">
        <f t="shared" si="4"/>
        <v>18000</v>
      </c>
      <c r="Y12" s="43">
        <f t="shared" si="5"/>
        <v>18000</v>
      </c>
      <c r="Z12" s="43">
        <f t="shared" si="6"/>
        <v>18000</v>
      </c>
      <c r="AA12" s="65"/>
      <c r="AB12" s="188">
        <f t="shared" si="7"/>
        <v>18000</v>
      </c>
      <c r="AC12" s="189">
        <f t="shared" si="8"/>
        <v>3420</v>
      </c>
      <c r="AD12" s="189">
        <f t="shared" si="9"/>
        <v>21420</v>
      </c>
      <c r="AE12" s="189">
        <f t="shared" si="11"/>
        <v>642600</v>
      </c>
      <c r="AG12" s="67"/>
    </row>
    <row r="13" spans="1:33" s="66" customFormat="1" ht="115.5" thickBot="1" x14ac:dyDescent="0.3">
      <c r="A13" s="49">
        <v>6</v>
      </c>
      <c r="B13" s="72" t="s">
        <v>216</v>
      </c>
      <c r="C13" s="71" t="s">
        <v>217</v>
      </c>
      <c r="D13" s="48" t="s">
        <v>207</v>
      </c>
      <c r="E13" s="47" t="s">
        <v>106</v>
      </c>
      <c r="F13" s="47" t="s">
        <v>96</v>
      </c>
      <c r="G13" s="47" t="s">
        <v>91</v>
      </c>
      <c r="H13" s="160">
        <v>152</v>
      </c>
      <c r="I13" s="179">
        <v>40000</v>
      </c>
      <c r="J13" s="180">
        <v>96500</v>
      </c>
      <c r="K13" s="181">
        <v>12000</v>
      </c>
      <c r="L13" s="36"/>
      <c r="M13" s="178">
        <f t="shared" si="0"/>
        <v>12000</v>
      </c>
      <c r="N13" s="178">
        <f t="shared" si="1"/>
        <v>26000</v>
      </c>
      <c r="O13" s="178">
        <f t="shared" si="2"/>
        <v>19000</v>
      </c>
      <c r="P13" s="36"/>
      <c r="Q13" s="186">
        <f t="shared" si="3"/>
        <v>12000</v>
      </c>
      <c r="R13" s="65"/>
      <c r="S13" s="53">
        <v>2320</v>
      </c>
      <c r="T13" s="322">
        <f>(U6/T6)*V13</f>
        <v>7598.5894062782763</v>
      </c>
      <c r="U13" s="322"/>
      <c r="V13" s="147">
        <v>6902</v>
      </c>
      <c r="W13" s="65"/>
      <c r="X13" s="43">
        <f t="shared" si="4"/>
        <v>7598.5894062782763</v>
      </c>
      <c r="Y13" s="43">
        <f t="shared" si="5"/>
        <v>9799</v>
      </c>
      <c r="Z13" s="43">
        <f t="shared" si="6"/>
        <v>8699</v>
      </c>
      <c r="AA13" s="65"/>
      <c r="AB13" s="188">
        <f t="shared" si="7"/>
        <v>12000</v>
      </c>
      <c r="AC13" s="189">
        <f t="shared" si="8"/>
        <v>2280</v>
      </c>
      <c r="AD13" s="189">
        <f t="shared" si="9"/>
        <v>14280</v>
      </c>
      <c r="AE13" s="189">
        <f t="shared" si="11"/>
        <v>2170560</v>
      </c>
      <c r="AG13" s="67">
        <f t="shared" si="10"/>
        <v>4.1724137931034484</v>
      </c>
    </row>
    <row r="14" spans="1:33" s="66" customFormat="1" ht="90" thickBot="1" x14ac:dyDescent="0.3">
      <c r="A14" s="49">
        <v>7</v>
      </c>
      <c r="B14" s="72" t="s">
        <v>218</v>
      </c>
      <c r="C14" s="80" t="s">
        <v>219</v>
      </c>
      <c r="D14" s="48" t="s">
        <v>207</v>
      </c>
      <c r="E14" s="47" t="s">
        <v>106</v>
      </c>
      <c r="F14" s="47" t="s">
        <v>96</v>
      </c>
      <c r="G14" s="47" t="s">
        <v>91</v>
      </c>
      <c r="H14" s="160">
        <v>69</v>
      </c>
      <c r="I14" s="179">
        <v>25000</v>
      </c>
      <c r="J14" s="180">
        <v>256000</v>
      </c>
      <c r="K14" s="181">
        <v>11000</v>
      </c>
      <c r="L14" s="36"/>
      <c r="M14" s="178">
        <f t="shared" si="0"/>
        <v>11000</v>
      </c>
      <c r="N14" s="178">
        <f t="shared" si="1"/>
        <v>18000</v>
      </c>
      <c r="O14" s="178">
        <f t="shared" si="2"/>
        <v>14500</v>
      </c>
      <c r="P14" s="36"/>
      <c r="Q14" s="186">
        <f t="shared" si="3"/>
        <v>11000</v>
      </c>
      <c r="R14" s="65"/>
      <c r="S14" s="53">
        <v>11001</v>
      </c>
      <c r="T14" s="322">
        <f>(U6/T6)*V14</f>
        <v>17378.112688800724</v>
      </c>
      <c r="U14" s="322"/>
      <c r="V14" s="147">
        <v>15785</v>
      </c>
      <c r="W14" s="65"/>
      <c r="X14" s="43">
        <f t="shared" si="4"/>
        <v>11000</v>
      </c>
      <c r="Y14" s="43">
        <f t="shared" si="5"/>
        <v>14189</v>
      </c>
      <c r="Z14" s="43">
        <f t="shared" si="6"/>
        <v>12595</v>
      </c>
      <c r="AA14" s="65"/>
      <c r="AB14" s="188">
        <f t="shared" si="7"/>
        <v>11000</v>
      </c>
      <c r="AC14" s="189">
        <f t="shared" si="8"/>
        <v>2090</v>
      </c>
      <c r="AD14" s="189">
        <f t="shared" si="9"/>
        <v>13090</v>
      </c>
      <c r="AE14" s="189">
        <f t="shared" si="11"/>
        <v>903210</v>
      </c>
      <c r="AG14" s="67">
        <f t="shared" si="10"/>
        <v>-9.0900827197537559E-5</v>
      </c>
    </row>
    <row r="15" spans="1:33" s="66" customFormat="1" ht="115.5" thickBot="1" x14ac:dyDescent="0.3">
      <c r="A15" s="49">
        <v>8</v>
      </c>
      <c r="B15" s="72" t="s">
        <v>220</v>
      </c>
      <c r="C15" s="71" t="s">
        <v>221</v>
      </c>
      <c r="D15" s="48" t="s">
        <v>207</v>
      </c>
      <c r="E15" s="47" t="s">
        <v>106</v>
      </c>
      <c r="F15" s="47" t="s">
        <v>96</v>
      </c>
      <c r="G15" s="47" t="s">
        <v>91</v>
      </c>
      <c r="H15" s="160">
        <v>69</v>
      </c>
      <c r="I15" s="179">
        <v>45000</v>
      </c>
      <c r="J15" s="180">
        <v>240000</v>
      </c>
      <c r="K15" s="181">
        <v>11000</v>
      </c>
      <c r="L15" s="36"/>
      <c r="M15" s="178">
        <f t="shared" si="0"/>
        <v>11000</v>
      </c>
      <c r="N15" s="178">
        <f t="shared" si="1"/>
        <v>28000</v>
      </c>
      <c r="O15" s="178">
        <f t="shared" si="2"/>
        <v>19500</v>
      </c>
      <c r="P15" s="36"/>
      <c r="Q15" s="186">
        <f t="shared" si="3"/>
        <v>11000</v>
      </c>
      <c r="R15" s="65"/>
      <c r="S15" s="53"/>
      <c r="T15" s="322"/>
      <c r="U15" s="322"/>
      <c r="V15" s="147"/>
      <c r="W15" s="65"/>
      <c r="X15" s="43">
        <f t="shared" si="4"/>
        <v>11000</v>
      </c>
      <c r="Y15" s="43">
        <f t="shared" si="5"/>
        <v>11000</v>
      </c>
      <c r="Z15" s="43">
        <f t="shared" si="6"/>
        <v>11000</v>
      </c>
      <c r="AA15" s="65"/>
      <c r="AB15" s="188">
        <f t="shared" si="7"/>
        <v>11000</v>
      </c>
      <c r="AC15" s="189">
        <f t="shared" si="8"/>
        <v>2090</v>
      </c>
      <c r="AD15" s="189">
        <f t="shared" si="9"/>
        <v>13090</v>
      </c>
      <c r="AE15" s="189">
        <f t="shared" si="11"/>
        <v>903210</v>
      </c>
      <c r="AG15" s="67"/>
    </row>
    <row r="16" spans="1:33" s="66" customFormat="1" ht="90" thickBot="1" x14ac:dyDescent="0.3">
      <c r="A16" s="49">
        <v>9</v>
      </c>
      <c r="B16" s="72" t="s">
        <v>222</v>
      </c>
      <c r="C16" s="71" t="s">
        <v>223</v>
      </c>
      <c r="D16" s="48" t="s">
        <v>207</v>
      </c>
      <c r="E16" s="47" t="s">
        <v>106</v>
      </c>
      <c r="F16" s="47" t="s">
        <v>96</v>
      </c>
      <c r="G16" s="47" t="s">
        <v>91</v>
      </c>
      <c r="H16" s="160">
        <v>69</v>
      </c>
      <c r="I16" s="179">
        <v>20000</v>
      </c>
      <c r="J16" s="180">
        <v>200000</v>
      </c>
      <c r="K16" s="181">
        <v>9000</v>
      </c>
      <c r="L16" s="36"/>
      <c r="M16" s="178">
        <f t="shared" si="0"/>
        <v>9000</v>
      </c>
      <c r="N16" s="178">
        <f t="shared" si="1"/>
        <v>14500</v>
      </c>
      <c r="O16" s="178">
        <f t="shared" si="2"/>
        <v>11750</v>
      </c>
      <c r="P16" s="36"/>
      <c r="Q16" s="186">
        <f t="shared" si="3"/>
        <v>9000</v>
      </c>
      <c r="R16" s="65"/>
      <c r="S16" s="53"/>
      <c r="T16" s="322"/>
      <c r="U16" s="322"/>
      <c r="V16" s="147"/>
      <c r="W16" s="65"/>
      <c r="X16" s="43">
        <f t="shared" si="4"/>
        <v>9000</v>
      </c>
      <c r="Y16" s="43">
        <f t="shared" si="5"/>
        <v>9000</v>
      </c>
      <c r="Z16" s="43">
        <f t="shared" si="6"/>
        <v>9000</v>
      </c>
      <c r="AA16" s="65"/>
      <c r="AB16" s="188">
        <f t="shared" si="7"/>
        <v>9000</v>
      </c>
      <c r="AC16" s="189">
        <f t="shared" si="8"/>
        <v>1710</v>
      </c>
      <c r="AD16" s="189">
        <f t="shared" si="9"/>
        <v>10710</v>
      </c>
      <c r="AE16" s="189">
        <f t="shared" si="11"/>
        <v>738990</v>
      </c>
      <c r="AG16" s="67"/>
    </row>
    <row r="17" spans="1:33" s="66" customFormat="1" ht="51.75" thickBot="1" x14ac:dyDescent="0.3">
      <c r="A17" s="49">
        <v>10</v>
      </c>
      <c r="B17" s="72" t="s">
        <v>224</v>
      </c>
      <c r="C17" s="71" t="s">
        <v>225</v>
      </c>
      <c r="D17" s="48" t="s">
        <v>207</v>
      </c>
      <c r="E17" s="47" t="s">
        <v>106</v>
      </c>
      <c r="F17" s="47" t="s">
        <v>96</v>
      </c>
      <c r="G17" s="47" t="s">
        <v>91</v>
      </c>
      <c r="H17" s="160">
        <v>20</v>
      </c>
      <c r="I17" s="179">
        <v>110000</v>
      </c>
      <c r="J17" s="180">
        <v>520000</v>
      </c>
      <c r="K17" s="181">
        <v>68000</v>
      </c>
      <c r="L17" s="36"/>
      <c r="M17" s="178">
        <f t="shared" si="0"/>
        <v>68000</v>
      </c>
      <c r="N17" s="178">
        <f t="shared" si="1"/>
        <v>89000</v>
      </c>
      <c r="O17" s="178">
        <f t="shared" si="2"/>
        <v>78500</v>
      </c>
      <c r="P17" s="36"/>
      <c r="Q17" s="186">
        <f t="shared" si="3"/>
        <v>68000</v>
      </c>
      <c r="R17" s="65"/>
      <c r="S17" s="53"/>
      <c r="T17" s="322"/>
      <c r="U17" s="322"/>
      <c r="V17" s="147"/>
      <c r="W17" s="65"/>
      <c r="X17" s="43">
        <f t="shared" si="4"/>
        <v>68000</v>
      </c>
      <c r="Y17" s="43">
        <f t="shared" si="5"/>
        <v>68000</v>
      </c>
      <c r="Z17" s="43">
        <f t="shared" si="6"/>
        <v>68000</v>
      </c>
      <c r="AA17" s="65"/>
      <c r="AB17" s="188">
        <f t="shared" si="7"/>
        <v>68000</v>
      </c>
      <c r="AC17" s="189">
        <f t="shared" si="8"/>
        <v>12920</v>
      </c>
      <c r="AD17" s="189">
        <f t="shared" si="9"/>
        <v>80920</v>
      </c>
      <c r="AE17" s="189">
        <f t="shared" si="11"/>
        <v>1618400</v>
      </c>
      <c r="AG17" s="67"/>
    </row>
    <row r="18" spans="1:33" s="66" customFormat="1" ht="128.25" thickBot="1" x14ac:dyDescent="0.3">
      <c r="A18" s="49">
        <v>11</v>
      </c>
      <c r="B18" s="72" t="s">
        <v>226</v>
      </c>
      <c r="C18" s="71" t="s">
        <v>227</v>
      </c>
      <c r="D18" s="48" t="s">
        <v>207</v>
      </c>
      <c r="E18" s="47" t="s">
        <v>106</v>
      </c>
      <c r="F18" s="47" t="s">
        <v>96</v>
      </c>
      <c r="G18" s="47" t="s">
        <v>91</v>
      </c>
      <c r="H18" s="160">
        <v>17</v>
      </c>
      <c r="I18" s="179">
        <v>99000</v>
      </c>
      <c r="J18" s="180">
        <v>420000</v>
      </c>
      <c r="K18" s="181">
        <v>50000</v>
      </c>
      <c r="L18" s="36"/>
      <c r="M18" s="178">
        <f t="shared" si="0"/>
        <v>50000</v>
      </c>
      <c r="N18" s="178">
        <f t="shared" si="1"/>
        <v>74500</v>
      </c>
      <c r="O18" s="178">
        <f t="shared" si="2"/>
        <v>62250</v>
      </c>
      <c r="P18" s="36"/>
      <c r="Q18" s="186">
        <f t="shared" si="3"/>
        <v>50000</v>
      </c>
      <c r="R18" s="65"/>
      <c r="S18" s="53">
        <v>31077</v>
      </c>
      <c r="T18" s="322">
        <f>(U6/T6)*V18</f>
        <v>49091.379341546599</v>
      </c>
      <c r="U18" s="322"/>
      <c r="V18" s="147">
        <v>44591</v>
      </c>
      <c r="W18" s="65"/>
      <c r="X18" s="43">
        <f t="shared" si="4"/>
        <v>49091.379341546599</v>
      </c>
      <c r="Y18" s="43">
        <f t="shared" si="5"/>
        <v>49546</v>
      </c>
      <c r="Z18" s="43">
        <f t="shared" si="6"/>
        <v>49319</v>
      </c>
      <c r="AA18" s="65"/>
      <c r="AB18" s="188">
        <f t="shared" si="7"/>
        <v>50000</v>
      </c>
      <c r="AC18" s="189">
        <f t="shared" si="8"/>
        <v>9500</v>
      </c>
      <c r="AD18" s="189">
        <f t="shared" si="9"/>
        <v>59500</v>
      </c>
      <c r="AE18" s="189">
        <f t="shared" si="11"/>
        <v>1011500</v>
      </c>
      <c r="AG18" s="67">
        <f t="shared" si="10"/>
        <v>0.60890690864626573</v>
      </c>
    </row>
    <row r="19" spans="1:33" s="66" customFormat="1" ht="128.25" thickBot="1" x14ac:dyDescent="0.3">
      <c r="A19" s="49">
        <v>12</v>
      </c>
      <c r="B19" s="72" t="s">
        <v>228</v>
      </c>
      <c r="C19" s="71" t="s">
        <v>229</v>
      </c>
      <c r="D19" s="48" t="s">
        <v>207</v>
      </c>
      <c r="E19" s="47" t="s">
        <v>106</v>
      </c>
      <c r="F19" s="47" t="s">
        <v>96</v>
      </c>
      <c r="G19" s="47" t="s">
        <v>91</v>
      </c>
      <c r="H19" s="160">
        <v>18</v>
      </c>
      <c r="I19" s="179">
        <v>155000</v>
      </c>
      <c r="J19" s="180">
        <v>850000</v>
      </c>
      <c r="K19" s="181">
        <v>50000</v>
      </c>
      <c r="L19" s="36"/>
      <c r="M19" s="178">
        <f t="shared" si="0"/>
        <v>50000</v>
      </c>
      <c r="N19" s="178">
        <f t="shared" si="1"/>
        <v>102500</v>
      </c>
      <c r="O19" s="178">
        <f t="shared" si="2"/>
        <v>76250</v>
      </c>
      <c r="P19" s="36"/>
      <c r="Q19" s="186">
        <f t="shared" si="3"/>
        <v>50000</v>
      </c>
      <c r="R19" s="65"/>
      <c r="S19" s="53">
        <v>34618</v>
      </c>
      <c r="T19" s="322">
        <f>(U6/T6)*V19</f>
        <v>54682.981137328599</v>
      </c>
      <c r="U19" s="322"/>
      <c r="V19" s="147">
        <v>49670</v>
      </c>
      <c r="W19" s="65"/>
      <c r="X19" s="43">
        <f t="shared" si="4"/>
        <v>50000</v>
      </c>
      <c r="Y19" s="43">
        <f t="shared" si="5"/>
        <v>52341</v>
      </c>
      <c r="Z19" s="43">
        <f t="shared" si="6"/>
        <v>51171</v>
      </c>
      <c r="AA19" s="65"/>
      <c r="AB19" s="188">
        <f t="shared" si="7"/>
        <v>50000</v>
      </c>
      <c r="AC19" s="189">
        <f t="shared" si="8"/>
        <v>9500</v>
      </c>
      <c r="AD19" s="189">
        <f t="shared" si="9"/>
        <v>59500</v>
      </c>
      <c r="AE19" s="189">
        <f t="shared" si="11"/>
        <v>1071000</v>
      </c>
      <c r="AG19" s="67">
        <f t="shared" si="10"/>
        <v>0.44433531688716843</v>
      </c>
    </row>
    <row r="20" spans="1:33" s="66" customFormat="1" ht="64.5" thickBot="1" x14ac:dyDescent="0.3">
      <c r="A20" s="49">
        <v>13</v>
      </c>
      <c r="B20" s="72" t="s">
        <v>230</v>
      </c>
      <c r="C20" s="71" t="s">
        <v>231</v>
      </c>
      <c r="D20" s="48" t="s">
        <v>207</v>
      </c>
      <c r="E20" s="47" t="s">
        <v>106</v>
      </c>
      <c r="F20" s="47" t="s">
        <v>96</v>
      </c>
      <c r="G20" s="47" t="s">
        <v>91</v>
      </c>
      <c r="H20" s="160">
        <v>18</v>
      </c>
      <c r="I20" s="179">
        <v>110000</v>
      </c>
      <c r="J20" s="180">
        <v>456000</v>
      </c>
      <c r="K20" s="181">
        <v>70000</v>
      </c>
      <c r="L20" s="36"/>
      <c r="M20" s="178">
        <f t="shared" ref="M20:M27" si="12">+MIN(I20:K20)</f>
        <v>70000</v>
      </c>
      <c r="N20" s="178">
        <f t="shared" si="1"/>
        <v>90000</v>
      </c>
      <c r="O20" s="178">
        <f t="shared" ref="O20:O27" si="13">+ROUND(AVERAGE(M20:N20),0)</f>
        <v>80000</v>
      </c>
      <c r="P20" s="36"/>
      <c r="Q20" s="186">
        <f t="shared" si="3"/>
        <v>70000</v>
      </c>
      <c r="R20" s="65"/>
      <c r="S20" s="53">
        <v>42718</v>
      </c>
      <c r="T20" s="322">
        <f>(U6/T6)*V20</f>
        <v>67477.940001392082</v>
      </c>
      <c r="U20" s="322"/>
      <c r="V20" s="147">
        <v>61292</v>
      </c>
      <c r="W20" s="65"/>
      <c r="X20" s="43">
        <f t="shared" si="4"/>
        <v>67477.940001392082</v>
      </c>
      <c r="Y20" s="43">
        <f t="shared" si="5"/>
        <v>68739</v>
      </c>
      <c r="Z20" s="43">
        <f t="shared" si="6"/>
        <v>68108</v>
      </c>
      <c r="AA20" s="65"/>
      <c r="AB20" s="188">
        <f t="shared" si="7"/>
        <v>70000</v>
      </c>
      <c r="AC20" s="189">
        <f t="shared" si="8"/>
        <v>13300</v>
      </c>
      <c r="AD20" s="189">
        <f t="shared" si="9"/>
        <v>83300</v>
      </c>
      <c r="AE20" s="189">
        <f t="shared" si="11"/>
        <v>1499400</v>
      </c>
      <c r="AG20" s="67">
        <f t="shared" si="10"/>
        <v>0.63865349501381141</v>
      </c>
    </row>
    <row r="21" spans="1:33" s="66" customFormat="1" ht="128.25" thickBot="1" x14ac:dyDescent="0.3">
      <c r="A21" s="49">
        <v>14</v>
      </c>
      <c r="B21" s="72" t="s">
        <v>232</v>
      </c>
      <c r="C21" s="71" t="s">
        <v>233</v>
      </c>
      <c r="D21" s="48" t="s">
        <v>207</v>
      </c>
      <c r="E21" s="47" t="s">
        <v>106</v>
      </c>
      <c r="F21" s="47" t="s">
        <v>96</v>
      </c>
      <c r="G21" s="47" t="s">
        <v>91</v>
      </c>
      <c r="H21" s="160">
        <f>1+1+2+3+3+2+2</f>
        <v>14</v>
      </c>
      <c r="I21" s="179">
        <v>210000</v>
      </c>
      <c r="J21" s="180">
        <v>1200000</v>
      </c>
      <c r="K21" s="181">
        <v>120000</v>
      </c>
      <c r="L21" s="36"/>
      <c r="M21" s="178">
        <f t="shared" si="12"/>
        <v>120000</v>
      </c>
      <c r="N21" s="178">
        <f t="shared" si="1"/>
        <v>165000</v>
      </c>
      <c r="O21" s="183">
        <f t="shared" si="13"/>
        <v>142500</v>
      </c>
      <c r="P21" s="36"/>
      <c r="Q21" s="186">
        <f t="shared" si="3"/>
        <v>120000</v>
      </c>
      <c r="R21" s="65"/>
      <c r="S21" s="53">
        <v>71386</v>
      </c>
      <c r="T21" s="322">
        <f>(U6/T6)*V21</f>
        <v>112762.31815967147</v>
      </c>
      <c r="U21" s="322"/>
      <c r="V21" s="147">
        <v>102425</v>
      </c>
      <c r="W21" s="65"/>
      <c r="X21" s="43">
        <f t="shared" si="4"/>
        <v>112762.31815967147</v>
      </c>
      <c r="Y21" s="43">
        <f t="shared" si="5"/>
        <v>116381</v>
      </c>
      <c r="Z21" s="43">
        <f t="shared" si="6"/>
        <v>114572</v>
      </c>
      <c r="AA21" s="65"/>
      <c r="AB21" s="188">
        <f t="shared" si="7"/>
        <v>120000</v>
      </c>
      <c r="AC21" s="189">
        <f t="shared" si="8"/>
        <v>22800</v>
      </c>
      <c r="AD21" s="189">
        <f t="shared" si="9"/>
        <v>142800</v>
      </c>
      <c r="AE21" s="189">
        <f t="shared" si="11"/>
        <v>1999200</v>
      </c>
      <c r="AG21" s="67">
        <f t="shared" si="10"/>
        <v>0.6810018771187627</v>
      </c>
    </row>
    <row r="22" spans="1:33" s="66" customFormat="1" ht="141" thickBot="1" x14ac:dyDescent="0.3">
      <c r="A22" s="49">
        <v>15</v>
      </c>
      <c r="B22" s="72" t="s">
        <v>234</v>
      </c>
      <c r="C22" s="71" t="s">
        <v>235</v>
      </c>
      <c r="D22" s="48" t="s">
        <v>207</v>
      </c>
      <c r="E22" s="47" t="s">
        <v>236</v>
      </c>
      <c r="F22" s="47" t="s">
        <v>96</v>
      </c>
      <c r="G22" s="47" t="s">
        <v>91</v>
      </c>
      <c r="H22" s="160">
        <v>7</v>
      </c>
      <c r="I22" s="179">
        <v>154000</v>
      </c>
      <c r="J22" s="180">
        <v>1500000</v>
      </c>
      <c r="K22" s="181">
        <v>250000</v>
      </c>
      <c r="L22" s="36"/>
      <c r="M22" s="178">
        <f t="shared" si="12"/>
        <v>154000</v>
      </c>
      <c r="N22" s="178">
        <f t="shared" si="1"/>
        <v>202000</v>
      </c>
      <c r="O22" s="178">
        <f t="shared" si="13"/>
        <v>178000</v>
      </c>
      <c r="P22" s="36"/>
      <c r="Q22" s="186">
        <f t="shared" si="3"/>
        <v>154000</v>
      </c>
      <c r="R22" s="65"/>
      <c r="S22" s="53"/>
      <c r="T22" s="322"/>
      <c r="U22" s="322"/>
      <c r="V22" s="147"/>
      <c r="W22" s="65"/>
      <c r="X22" s="43">
        <f t="shared" si="4"/>
        <v>154000</v>
      </c>
      <c r="Y22" s="43">
        <f t="shared" si="5"/>
        <v>154000</v>
      </c>
      <c r="Z22" s="43">
        <f t="shared" si="6"/>
        <v>154000</v>
      </c>
      <c r="AA22" s="65"/>
      <c r="AB22" s="188">
        <f t="shared" si="7"/>
        <v>154000</v>
      </c>
      <c r="AC22" s="189">
        <f t="shared" si="8"/>
        <v>29260</v>
      </c>
      <c r="AD22" s="189">
        <f t="shared" si="9"/>
        <v>183260</v>
      </c>
      <c r="AE22" s="189">
        <f t="shared" si="11"/>
        <v>1282820</v>
      </c>
      <c r="AG22" s="67"/>
    </row>
    <row r="23" spans="1:33" s="66" customFormat="1" ht="128.25" thickBot="1" x14ac:dyDescent="0.3">
      <c r="A23" s="49">
        <v>16</v>
      </c>
      <c r="B23" s="72" t="s">
        <v>237</v>
      </c>
      <c r="C23" s="71" t="s">
        <v>238</v>
      </c>
      <c r="D23" s="48" t="s">
        <v>207</v>
      </c>
      <c r="E23" s="47" t="s">
        <v>106</v>
      </c>
      <c r="F23" s="47" t="s">
        <v>96</v>
      </c>
      <c r="G23" s="47" t="s">
        <v>91</v>
      </c>
      <c r="H23" s="160">
        <v>6</v>
      </c>
      <c r="I23" s="179">
        <v>348000</v>
      </c>
      <c r="J23" s="180">
        <v>2000000</v>
      </c>
      <c r="K23" s="181">
        <v>270000</v>
      </c>
      <c r="L23" s="36"/>
      <c r="M23" s="178">
        <f t="shared" si="12"/>
        <v>270000</v>
      </c>
      <c r="N23" s="178">
        <f t="shared" si="1"/>
        <v>309000</v>
      </c>
      <c r="O23" s="178">
        <f t="shared" si="13"/>
        <v>289500</v>
      </c>
      <c r="P23" s="36"/>
      <c r="Q23" s="186">
        <f t="shared" si="3"/>
        <v>270000</v>
      </c>
      <c r="R23" s="65"/>
      <c r="S23" s="53">
        <v>184288</v>
      </c>
      <c r="T23" s="322">
        <f>(U6/T6)*V23</f>
        <v>291103.47943203175</v>
      </c>
      <c r="U23" s="322"/>
      <c r="V23" s="147">
        <v>264417</v>
      </c>
      <c r="W23" s="65"/>
      <c r="X23" s="43">
        <f t="shared" si="4"/>
        <v>270000</v>
      </c>
      <c r="Y23" s="43">
        <f t="shared" si="5"/>
        <v>280552</v>
      </c>
      <c r="Z23" s="43">
        <f t="shared" si="6"/>
        <v>275276</v>
      </c>
      <c r="AA23" s="65"/>
      <c r="AB23" s="188">
        <f t="shared" si="7"/>
        <v>270000</v>
      </c>
      <c r="AC23" s="189">
        <f t="shared" si="8"/>
        <v>51300</v>
      </c>
      <c r="AD23" s="189">
        <f t="shared" si="9"/>
        <v>321300</v>
      </c>
      <c r="AE23" s="189">
        <f t="shared" si="11"/>
        <v>1927800</v>
      </c>
      <c r="AG23" s="67">
        <f t="shared" si="10"/>
        <v>0.46509810731029688</v>
      </c>
    </row>
    <row r="24" spans="1:33" s="66" customFormat="1" ht="77.25" thickBot="1" x14ac:dyDescent="0.3">
      <c r="A24" s="49">
        <v>17</v>
      </c>
      <c r="B24" s="72" t="s">
        <v>239</v>
      </c>
      <c r="C24" s="71" t="s">
        <v>240</v>
      </c>
      <c r="D24" s="48" t="s">
        <v>207</v>
      </c>
      <c r="E24" s="47" t="s">
        <v>106</v>
      </c>
      <c r="F24" s="47" t="s">
        <v>96</v>
      </c>
      <c r="G24" s="47" t="s">
        <v>91</v>
      </c>
      <c r="H24" s="160">
        <v>10</v>
      </c>
      <c r="I24" s="179">
        <v>258000</v>
      </c>
      <c r="J24" s="180">
        <v>1400000</v>
      </c>
      <c r="K24" s="181">
        <v>220000</v>
      </c>
      <c r="L24" s="36"/>
      <c r="M24" s="178">
        <f t="shared" si="12"/>
        <v>220000</v>
      </c>
      <c r="N24" s="178">
        <f t="shared" si="1"/>
        <v>239000</v>
      </c>
      <c r="O24" s="178">
        <f t="shared" si="13"/>
        <v>229500</v>
      </c>
      <c r="P24" s="36"/>
      <c r="Q24" s="186">
        <f t="shared" si="3"/>
        <v>220000</v>
      </c>
      <c r="R24" s="65"/>
      <c r="S24" s="53"/>
      <c r="T24" s="322"/>
      <c r="U24" s="322"/>
      <c r="V24" s="147"/>
      <c r="W24" s="65"/>
      <c r="X24" s="43">
        <f t="shared" si="4"/>
        <v>220000</v>
      </c>
      <c r="Y24" s="43">
        <f t="shared" si="5"/>
        <v>220000</v>
      </c>
      <c r="Z24" s="43">
        <f t="shared" si="6"/>
        <v>220000</v>
      </c>
      <c r="AA24" s="65"/>
      <c r="AB24" s="188">
        <f t="shared" si="7"/>
        <v>220000</v>
      </c>
      <c r="AC24" s="189">
        <f t="shared" si="8"/>
        <v>41800</v>
      </c>
      <c r="AD24" s="189">
        <f t="shared" si="9"/>
        <v>261800</v>
      </c>
      <c r="AE24" s="189">
        <f t="shared" si="11"/>
        <v>2618000</v>
      </c>
      <c r="AG24" s="67"/>
    </row>
    <row r="25" spans="1:33" s="66" customFormat="1" ht="102.75" thickBot="1" x14ac:dyDescent="0.3">
      <c r="A25" s="49">
        <v>18</v>
      </c>
      <c r="B25" s="72" t="s">
        <v>241</v>
      </c>
      <c r="C25" s="71" t="s">
        <v>242</v>
      </c>
      <c r="D25" s="48" t="s">
        <v>207</v>
      </c>
      <c r="E25" s="47" t="s">
        <v>106</v>
      </c>
      <c r="F25" s="47" t="s">
        <v>96</v>
      </c>
      <c r="G25" s="47" t="s">
        <v>91</v>
      </c>
      <c r="H25" s="160">
        <v>7</v>
      </c>
      <c r="I25" s="179">
        <v>199000</v>
      </c>
      <c r="J25" s="180">
        <v>850000</v>
      </c>
      <c r="K25" s="181">
        <v>75000</v>
      </c>
      <c r="L25" s="36"/>
      <c r="M25" s="178">
        <f t="shared" si="12"/>
        <v>75000</v>
      </c>
      <c r="N25" s="178">
        <f t="shared" si="1"/>
        <v>137000</v>
      </c>
      <c r="O25" s="178">
        <f t="shared" si="13"/>
        <v>106000</v>
      </c>
      <c r="P25" s="36"/>
      <c r="Q25" s="186">
        <f t="shared" si="3"/>
        <v>75000</v>
      </c>
      <c r="R25" s="65"/>
      <c r="S25" s="53">
        <v>82786</v>
      </c>
      <c r="T25" s="322">
        <f>(U6/T6)*V25</f>
        <v>130770.16036750887</v>
      </c>
      <c r="U25" s="322"/>
      <c r="V25" s="147">
        <v>118782</v>
      </c>
      <c r="W25" s="65"/>
      <c r="X25" s="43">
        <f t="shared" si="4"/>
        <v>75000</v>
      </c>
      <c r="Y25" s="43">
        <f t="shared" si="5"/>
        <v>102885</v>
      </c>
      <c r="Z25" s="43">
        <f t="shared" si="6"/>
        <v>88943</v>
      </c>
      <c r="AA25" s="65"/>
      <c r="AB25" s="188">
        <f t="shared" si="7"/>
        <v>75000</v>
      </c>
      <c r="AC25" s="189">
        <f t="shared" si="8"/>
        <v>14250</v>
      </c>
      <c r="AD25" s="189">
        <f t="shared" si="9"/>
        <v>89250</v>
      </c>
      <c r="AE25" s="189">
        <f t="shared" si="11"/>
        <v>624750</v>
      </c>
      <c r="AG25" s="67">
        <f t="shared" si="10"/>
        <v>-9.4049718551445949E-2</v>
      </c>
    </row>
    <row r="26" spans="1:33" s="66" customFormat="1" ht="128.25" thickBot="1" x14ac:dyDescent="0.3">
      <c r="A26" s="49">
        <v>19</v>
      </c>
      <c r="B26" s="72" t="s">
        <v>243</v>
      </c>
      <c r="C26" s="71" t="s">
        <v>244</v>
      </c>
      <c r="D26" s="48" t="s">
        <v>207</v>
      </c>
      <c r="E26" s="47" t="s">
        <v>106</v>
      </c>
      <c r="F26" s="47" t="s">
        <v>96</v>
      </c>
      <c r="G26" s="47" t="s">
        <v>91</v>
      </c>
      <c r="H26" s="160">
        <v>8</v>
      </c>
      <c r="I26" s="179">
        <v>90000</v>
      </c>
      <c r="J26" s="180">
        <v>960000</v>
      </c>
      <c r="K26" s="181">
        <v>25000</v>
      </c>
      <c r="L26" s="36"/>
      <c r="M26" s="178">
        <f t="shared" si="12"/>
        <v>25000</v>
      </c>
      <c r="N26" s="178">
        <f t="shared" si="1"/>
        <v>57500</v>
      </c>
      <c r="O26" s="178">
        <f t="shared" si="13"/>
        <v>41250</v>
      </c>
      <c r="P26" s="36"/>
      <c r="Q26" s="186">
        <f t="shared" si="3"/>
        <v>25000</v>
      </c>
      <c r="R26" s="65"/>
      <c r="S26" s="53"/>
      <c r="T26" s="322"/>
      <c r="U26" s="322"/>
      <c r="V26" s="147"/>
      <c r="W26" s="65"/>
      <c r="X26" s="43">
        <f t="shared" si="4"/>
        <v>25000</v>
      </c>
      <c r="Y26" s="43">
        <f t="shared" si="5"/>
        <v>25000</v>
      </c>
      <c r="Z26" s="43">
        <f t="shared" si="6"/>
        <v>25000</v>
      </c>
      <c r="AA26" s="65"/>
      <c r="AB26" s="188">
        <f t="shared" si="7"/>
        <v>25000</v>
      </c>
      <c r="AC26" s="189">
        <f t="shared" si="8"/>
        <v>4750</v>
      </c>
      <c r="AD26" s="189">
        <f t="shared" si="9"/>
        <v>29750</v>
      </c>
      <c r="AE26" s="189">
        <f t="shared" si="11"/>
        <v>238000</v>
      </c>
      <c r="AG26" s="67"/>
    </row>
    <row r="27" spans="1:33" s="66" customFormat="1" ht="338.25" customHeight="1" thickBot="1" x14ac:dyDescent="0.3">
      <c r="A27" s="49">
        <v>20</v>
      </c>
      <c r="B27" s="72" t="s">
        <v>245</v>
      </c>
      <c r="C27" s="71" t="s">
        <v>246</v>
      </c>
      <c r="D27" s="48" t="s">
        <v>207</v>
      </c>
      <c r="E27" s="47" t="s">
        <v>106</v>
      </c>
      <c r="F27" s="47" t="s">
        <v>96</v>
      </c>
      <c r="G27" s="47" t="s">
        <v>91</v>
      </c>
      <c r="H27" s="160">
        <v>8</v>
      </c>
      <c r="I27" s="179">
        <v>230000</v>
      </c>
      <c r="J27" s="180">
        <v>999000</v>
      </c>
      <c r="K27" s="181">
        <v>120000</v>
      </c>
      <c r="L27" s="36"/>
      <c r="M27" s="178">
        <f t="shared" si="12"/>
        <v>120000</v>
      </c>
      <c r="N27" s="178">
        <f t="shared" si="1"/>
        <v>175000</v>
      </c>
      <c r="O27" s="178">
        <f t="shared" si="13"/>
        <v>147500</v>
      </c>
      <c r="P27" s="36"/>
      <c r="Q27" s="186">
        <f>+IF($Q$3=1,M27,IF($Q$3=2,N27,IF($Q$3=3,O27,0)))</f>
        <v>120000</v>
      </c>
      <c r="R27" s="65"/>
      <c r="S27" s="53">
        <v>113560</v>
      </c>
      <c r="T27" s="322">
        <f>(U6/T6)*V27</f>
        <v>179380.43516391731</v>
      </c>
      <c r="U27" s="322"/>
      <c r="V27" s="147">
        <v>162936</v>
      </c>
      <c r="W27" s="65"/>
      <c r="X27" s="43">
        <f t="shared" si="4"/>
        <v>120000</v>
      </c>
      <c r="Y27" s="43">
        <f t="shared" si="5"/>
        <v>149690</v>
      </c>
      <c r="Z27" s="43">
        <f t="shared" si="6"/>
        <v>134845</v>
      </c>
      <c r="AA27" s="65"/>
      <c r="AB27" s="188">
        <f t="shared" si="7"/>
        <v>120000</v>
      </c>
      <c r="AC27" s="189">
        <f t="shared" si="8"/>
        <v>22800</v>
      </c>
      <c r="AD27" s="189">
        <f t="shared" si="9"/>
        <v>142800</v>
      </c>
      <c r="AE27" s="189">
        <f t="shared" si="11"/>
        <v>1142400</v>
      </c>
      <c r="AG27" s="67">
        <f t="shared" si="10"/>
        <v>5.6710109193377933E-2</v>
      </c>
    </row>
    <row r="28" spans="1:33" hidden="1" x14ac:dyDescent="0.3">
      <c r="M28" s="52">
        <f t="shared" ref="M28:O28" si="14">SUM(M8:M27)</f>
        <v>1468000</v>
      </c>
      <c r="N28" s="52">
        <f t="shared" si="14"/>
        <v>2083500</v>
      </c>
      <c r="O28" s="52">
        <f t="shared" si="14"/>
        <v>1775750</v>
      </c>
      <c r="P28" s="36"/>
      <c r="Q28" s="52">
        <f>SUM(Q8:Q27)</f>
        <v>1468000</v>
      </c>
      <c r="X28" s="54">
        <f t="shared" ref="X28:Z28" si="15">SUM(X8:X27)</f>
        <v>1419273.4517992623</v>
      </c>
      <c r="Y28" s="54">
        <f>SUM(Y8:Y27)</f>
        <v>1517294</v>
      </c>
      <c r="Z28" s="54">
        <f t="shared" si="15"/>
        <v>1468285</v>
      </c>
      <c r="AB28" s="52">
        <f>SUM(AB8:AB27)</f>
        <v>1468000</v>
      </c>
      <c r="AC28" s="52">
        <f t="shared" si="8"/>
        <v>278920</v>
      </c>
      <c r="AD28" s="52">
        <f t="shared" si="9"/>
        <v>1746920</v>
      </c>
    </row>
    <row r="29" spans="1:33" ht="20.25" x14ac:dyDescent="0.3">
      <c r="P29" s="36"/>
      <c r="Q29" s="52"/>
      <c r="AE29" s="190">
        <f>SUM(AE8,AE27)</f>
        <v>4241160</v>
      </c>
    </row>
    <row r="30" spans="1:33" x14ac:dyDescent="0.3">
      <c r="Q30" s="52"/>
    </row>
    <row r="31" spans="1:33" x14ac:dyDescent="0.3">
      <c r="Q31" s="52"/>
    </row>
    <row r="32" spans="1:33" x14ac:dyDescent="0.3">
      <c r="Q32" s="52"/>
    </row>
  </sheetData>
  <sheetProtection algorithmName="SHA-512" hashValue="Uv+Lnvz9Dkq2gghrZFu5vQXbl/7bYcwv1NFdodLkFJgOO/MK8M34ZBsJY3tNMAHhI/Mq63FoAOEuVo/kIt06DQ==" saltValue="GiYb0QujCU+EdsJNHIoNCA==" spinCount="100000" sheet="1" objects="1" scenarios="1"/>
  <mergeCells count="26">
    <mergeCell ref="T27:U27"/>
    <mergeCell ref="T22:U22"/>
    <mergeCell ref="T23:U23"/>
    <mergeCell ref="T24:U24"/>
    <mergeCell ref="T25:U25"/>
    <mergeCell ref="T26:U26"/>
    <mergeCell ref="T17:U17"/>
    <mergeCell ref="T18:U18"/>
    <mergeCell ref="T19:U19"/>
    <mergeCell ref="T20:U20"/>
    <mergeCell ref="T21:U21"/>
    <mergeCell ref="T12:U12"/>
    <mergeCell ref="T13:U13"/>
    <mergeCell ref="T14:U14"/>
    <mergeCell ref="T15:U15"/>
    <mergeCell ref="T16:U16"/>
    <mergeCell ref="T7:U7"/>
    <mergeCell ref="T8:U8"/>
    <mergeCell ref="T9:U9"/>
    <mergeCell ref="T10:U10"/>
    <mergeCell ref="T11:U11"/>
    <mergeCell ref="A6:H6"/>
    <mergeCell ref="C2:H3"/>
    <mergeCell ref="A2:B3"/>
    <mergeCell ref="AB6:AE6"/>
    <mergeCell ref="T4:U4"/>
  </mergeCells>
  <dataValidations disablePrompts="1" count="1">
    <dataValidation allowBlank="1" showInputMessage="1" showErrorMessage="1" prompt="Descripción en el punto 4.4.2. del Pliego de Condiciones" sqref="C7:G7" xr:uid="{541B8D56-5200-478F-A2C1-5D711A5F8474}"/>
  </dataValidations>
  <pageMargins left="0.7" right="0.7" top="0.75" bottom="0.75" header="0.3" footer="0.3"/>
  <pageSetup paperSize="9" scale="5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DB25-328F-487B-8B6B-DBFC69B4353B}">
  <dimension ref="A1:C37"/>
  <sheetViews>
    <sheetView tabSelected="1" workbookViewId="0">
      <selection activeCell="F7" sqref="F7"/>
    </sheetView>
  </sheetViews>
  <sheetFormatPr baseColWidth="10" defaultColWidth="11.42578125" defaultRowHeight="15" x14ac:dyDescent="0.25"/>
  <cols>
    <col min="1" max="1" width="45.7109375" customWidth="1"/>
    <col min="2" max="2" width="37.28515625" customWidth="1"/>
    <col min="3" max="3" width="25" customWidth="1"/>
    <col min="6" max="6" width="19.42578125" bestFit="1" customWidth="1"/>
  </cols>
  <sheetData>
    <row r="1" spans="1:3" x14ac:dyDescent="0.25">
      <c r="A1" s="328" t="s">
        <v>247</v>
      </c>
      <c r="B1" s="329"/>
      <c r="C1" s="330"/>
    </row>
    <row r="2" spans="1:3" ht="15.75" thickBot="1" x14ac:dyDescent="0.3">
      <c r="A2" s="331"/>
      <c r="B2" s="332"/>
      <c r="C2" s="333"/>
    </row>
    <row r="4" spans="1:3" ht="15.75" thickBot="1" x14ac:dyDescent="0.3"/>
    <row r="5" spans="1:3" x14ac:dyDescent="0.25">
      <c r="A5" s="334" t="s">
        <v>248</v>
      </c>
      <c r="B5" s="336" t="s">
        <v>50</v>
      </c>
      <c r="C5" s="337"/>
    </row>
    <row r="6" spans="1:3" ht="30" customHeight="1" thickBot="1" x14ac:dyDescent="0.3">
      <c r="A6" s="335"/>
      <c r="B6" s="338"/>
      <c r="C6" s="339"/>
    </row>
    <row r="10" spans="1:3" ht="15.75" thickBot="1" x14ac:dyDescent="0.3"/>
    <row r="11" spans="1:3" ht="15.75" thickBot="1" x14ac:dyDescent="0.3">
      <c r="A11" s="340" t="s">
        <v>249</v>
      </c>
      <c r="B11" s="341"/>
      <c r="C11" s="342"/>
    </row>
    <row r="12" spans="1:3" ht="15.75" thickBot="1" x14ac:dyDescent="0.3"/>
    <row r="13" spans="1:3" ht="15.75" thickBot="1" x14ac:dyDescent="0.3">
      <c r="A13" s="81"/>
      <c r="B13" s="323" t="s">
        <v>250</v>
      </c>
      <c r="C13" s="324"/>
    </row>
    <row r="14" spans="1:3" x14ac:dyDescent="0.25">
      <c r="A14" s="83" t="s">
        <v>251</v>
      </c>
      <c r="B14" s="83" t="s">
        <v>250</v>
      </c>
      <c r="C14" s="83" t="s">
        <v>252</v>
      </c>
    </row>
    <row r="15" spans="1:3" ht="30" x14ac:dyDescent="0.25">
      <c r="A15" s="84" t="s">
        <v>253</v>
      </c>
      <c r="B15" s="86">
        <f>+'FACTOR HUMANO  '!AG37</f>
        <v>704115802.93599999</v>
      </c>
      <c r="C15" s="86">
        <f>+B15*4</f>
        <v>2816463211.744</v>
      </c>
    </row>
    <row r="16" spans="1:3" x14ac:dyDescent="0.25">
      <c r="A16" s="84" t="s">
        <v>53</v>
      </c>
      <c r="B16" s="86">
        <f>+'INSUMOS '!AE65</f>
        <v>209036218.14999998</v>
      </c>
      <c r="C16" s="86">
        <f t="shared" ref="C16:C17" si="0">+B16*4</f>
        <v>836144872.5999999</v>
      </c>
    </row>
    <row r="17" spans="1:3" x14ac:dyDescent="0.25">
      <c r="A17" s="84" t="s">
        <v>254</v>
      </c>
      <c r="B17" s="86">
        <f>+MAQ!AE29</f>
        <v>4241160</v>
      </c>
      <c r="C17" s="86">
        <f t="shared" si="0"/>
        <v>16964640</v>
      </c>
    </row>
    <row r="18" spans="1:3" ht="15.75" x14ac:dyDescent="0.25">
      <c r="A18" s="85" t="s">
        <v>255</v>
      </c>
      <c r="B18" s="87">
        <f>SUM(B15:B17)</f>
        <v>917393181.08599997</v>
      </c>
      <c r="C18" s="87">
        <f>SUM(C15:C17)</f>
        <v>3669572724.3439999</v>
      </c>
    </row>
    <row r="19" spans="1:3" x14ac:dyDescent="0.25">
      <c r="B19" s="44"/>
    </row>
    <row r="21" spans="1:3" ht="15.75" hidden="1" thickBot="1" x14ac:dyDescent="0.3">
      <c r="A21" s="340" t="s">
        <v>256</v>
      </c>
      <c r="B21" s="341"/>
      <c r="C21" s="342"/>
    </row>
    <row r="22" spans="1:3" ht="15.75" hidden="1" thickBot="1" x14ac:dyDescent="0.3">
      <c r="A22" s="81"/>
    </row>
    <row r="23" spans="1:3" ht="15.75" hidden="1" thickBot="1" x14ac:dyDescent="0.3">
      <c r="A23" s="81"/>
      <c r="B23" s="323" t="s">
        <v>257</v>
      </c>
      <c r="C23" s="324"/>
    </row>
    <row r="24" spans="1:3" hidden="1" x14ac:dyDescent="0.25">
      <c r="A24" s="82" t="s">
        <v>251</v>
      </c>
      <c r="B24" s="83" t="s">
        <v>250</v>
      </c>
      <c r="C24" s="83" t="s">
        <v>252</v>
      </c>
    </row>
    <row r="25" spans="1:3" ht="30" hidden="1" x14ac:dyDescent="0.25">
      <c r="A25" s="84" t="s">
        <v>253</v>
      </c>
      <c r="B25" s="88">
        <f>+'FACTOR HUMANO  '!AI37</f>
        <v>0</v>
      </c>
      <c r="C25" s="86">
        <f>+B25*1</f>
        <v>0</v>
      </c>
    </row>
    <row r="26" spans="1:3" hidden="1" x14ac:dyDescent="0.25">
      <c r="A26" s="84" t="s">
        <v>53</v>
      </c>
      <c r="B26" s="88"/>
      <c r="C26" s="86">
        <f>+B26*1</f>
        <v>0</v>
      </c>
    </row>
    <row r="27" spans="1:3" hidden="1" x14ac:dyDescent="0.25">
      <c r="A27" s="84" t="s">
        <v>254</v>
      </c>
      <c r="B27" s="89"/>
      <c r="C27" s="86">
        <f>+B27*1</f>
        <v>0</v>
      </c>
    </row>
    <row r="28" spans="1:3" hidden="1" x14ac:dyDescent="0.25">
      <c r="A28" s="85" t="s">
        <v>255</v>
      </c>
      <c r="C28" s="90">
        <f>SUM(C25:C27)</f>
        <v>0</v>
      </c>
    </row>
    <row r="29" spans="1:3" hidden="1" x14ac:dyDescent="0.25"/>
    <row r="31" spans="1:3" ht="15.75" hidden="1" thickBot="1" x14ac:dyDescent="0.3">
      <c r="A31" s="325" t="s">
        <v>258</v>
      </c>
      <c r="B31" s="326"/>
      <c r="C31" s="327"/>
    </row>
    <row r="32" spans="1:3" hidden="1" x14ac:dyDescent="0.25"/>
    <row r="33" spans="1:3" hidden="1" x14ac:dyDescent="0.25">
      <c r="A33" s="82" t="s">
        <v>251</v>
      </c>
      <c r="B33" s="83" t="s">
        <v>250</v>
      </c>
      <c r="C33" s="83" t="s">
        <v>252</v>
      </c>
    </row>
    <row r="34" spans="1:3" ht="30" hidden="1" x14ac:dyDescent="0.25">
      <c r="A34" s="84" t="s">
        <v>253</v>
      </c>
      <c r="B34" s="88">
        <f>+'FACTOR HUMANO  '!AI37</f>
        <v>0</v>
      </c>
      <c r="C34" s="86">
        <f>+B34*1</f>
        <v>0</v>
      </c>
    </row>
    <row r="35" spans="1:3" ht="30" hidden="1" x14ac:dyDescent="0.25">
      <c r="A35" s="84" t="s">
        <v>259</v>
      </c>
      <c r="B35" s="88">
        <f>+'INSUMOS '!AD64</f>
        <v>504809.9</v>
      </c>
      <c r="C35" s="86">
        <f>+B35*1</f>
        <v>504809.9</v>
      </c>
    </row>
    <row r="36" spans="1:3" ht="30" hidden="1" x14ac:dyDescent="0.25">
      <c r="A36" s="84" t="s">
        <v>260</v>
      </c>
      <c r="B36" s="89">
        <f>+MAQ!AD28</f>
        <v>1746920</v>
      </c>
      <c r="C36" s="86">
        <f>+B36*1</f>
        <v>1746920</v>
      </c>
    </row>
    <row r="37" spans="1:3" hidden="1" x14ac:dyDescent="0.25">
      <c r="A37" s="85" t="s">
        <v>255</v>
      </c>
      <c r="C37" s="90">
        <f>SUM(C34:C36)</f>
        <v>2251729.9</v>
      </c>
    </row>
  </sheetData>
  <sheetProtection algorithmName="SHA-512" hashValue="aghM7nG4hnftXUI5yVsIrZz/PMYhj1VdbngayMrfzrWuUhZ68tvn5Juwaa8HlcTCSLTTM7QnDVT5HAdrCUzebg==" saltValue="L28lchKeo1hTNQF7yCX55A==" spinCount="100000" sheet="1" objects="1" scenarios="1"/>
  <mergeCells count="8">
    <mergeCell ref="B23:C23"/>
    <mergeCell ref="A31:C31"/>
    <mergeCell ref="A1:C2"/>
    <mergeCell ref="A5:A6"/>
    <mergeCell ref="B5:C6"/>
    <mergeCell ref="A11:C11"/>
    <mergeCell ref="B13:C13"/>
    <mergeCell ref="A21:C2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9368b4-affa-429f-93e4-4922f5557dc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6AB520C78C3444A15931C5FB6F2D46" ma:contentTypeVersion="10" ma:contentTypeDescription="Create a new document." ma:contentTypeScope="" ma:versionID="7c3c1160b5562a8b95f7e7bed9550f6c">
  <xsd:schema xmlns:xsd="http://www.w3.org/2001/XMLSchema" xmlns:xs="http://www.w3.org/2001/XMLSchema" xmlns:p="http://schemas.microsoft.com/office/2006/metadata/properties" xmlns:ns3="399368b4-affa-429f-93e4-4922f5557dc1" xmlns:ns4="2b486f4b-3a1f-4b7c-9cda-b12ec4c5f3ce" targetNamespace="http://schemas.microsoft.com/office/2006/metadata/properties" ma:root="true" ma:fieldsID="8563ce4a89ccf1b7210816fe61754656" ns3:_="" ns4:_="">
    <xsd:import namespace="399368b4-affa-429f-93e4-4922f5557dc1"/>
    <xsd:import namespace="2b486f4b-3a1f-4b7c-9cda-b12ec4c5f3c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4:MigrationSourceID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368b4-affa-429f-93e4-4922f5557d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486f4b-3a1f-4b7c-9cda-b12ec4c5f3ce" elementFormDefault="qualified">
    <xsd:import namespace="http://schemas.microsoft.com/office/2006/documentManagement/types"/>
    <xsd:import namespace="http://schemas.microsoft.com/office/infopath/2007/PartnerControls"/>
    <xsd:element name="MigrationSourceID" ma:index="9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4DE75A-BB9A-4934-B97F-04167CF14D35}">
  <ds:schemaRefs>
    <ds:schemaRef ds:uri="http://schemas.microsoft.com/office/2006/metadata/properties"/>
    <ds:schemaRef ds:uri="http://schemas.microsoft.com/office/infopath/2007/PartnerControls"/>
    <ds:schemaRef ds:uri="399368b4-affa-429f-93e4-4922f5557dc1"/>
  </ds:schemaRefs>
</ds:datastoreItem>
</file>

<file path=customXml/itemProps2.xml><?xml version="1.0" encoding="utf-8"?>
<ds:datastoreItem xmlns:ds="http://schemas.openxmlformats.org/officeDocument/2006/customXml" ds:itemID="{D7480BAD-8894-4BAD-90AA-6C2BC0E09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368b4-affa-429f-93e4-4922f5557dc1"/>
    <ds:schemaRef ds:uri="2b486f4b-3a1f-4b7c-9cda-b12ec4c5f3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64B0FF-78EF-437A-85BD-FA417C0661A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 HUMANO  </vt:lpstr>
      <vt:lpstr>INSUMOS </vt:lpstr>
      <vt:lpstr>MAQ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Rosana Paola Llinas Pertuz</dc:creator>
  <cp:keywords/>
  <dc:description/>
  <cp:lastModifiedBy>Carlos Augusto Aya Polo</cp:lastModifiedBy>
  <cp:revision/>
  <dcterms:created xsi:type="dcterms:W3CDTF">2022-08-01T14:56:01Z</dcterms:created>
  <dcterms:modified xsi:type="dcterms:W3CDTF">2026-06-09T18:32:53Z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0x0101006C6AB520C78C3444A15931C5FB6F2D46</vt:lpwstr>
  </property>
</Properties>
</file>