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lvill\Downloads\"/>
    </mc:Choice>
  </mc:AlternateContent>
  <xr:revisionPtr revIDLastSave="0" documentId="13_ncr:1_{CDB1378B-9BF0-4D3A-BE96-48F230D4E57E}" xr6:coauthVersionLast="47" xr6:coauthVersionMax="47" xr10:uidLastSave="{00000000-0000-0000-0000-000000000000}"/>
  <bookViews>
    <workbookView xWindow="-108" yWindow="-108" windowWidth="23256" windowHeight="12456" firstSheet="1" activeTab="2" xr2:uid="{00000000-000D-0000-FFFF-FFFF00000000}"/>
  </bookViews>
  <sheets>
    <sheet name="Estudio de mercado" sheetId="5" r:id="rId1"/>
    <sheet name="LOTE 1" sheetId="8" r:id="rId2"/>
    <sheet name="LOTE 2" sheetId="9" r:id="rId3"/>
    <sheet name="LOTE 3" sheetId="10" r:id="rId4"/>
    <sheet name="Hoja1" sheetId="6" state="hidden" r:id="rId5"/>
  </sheets>
  <definedNames>
    <definedName name="_xlnm._FilterDatabase" localSheetId="0" hidden="1">'Estudio de mercado'!$A$1:$M$62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9" l="1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" i="10"/>
  <c r="I2" i="10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H6" i="9"/>
  <c r="I6" i="9" s="1"/>
  <c r="I5" i="9"/>
  <c r="I4" i="9"/>
  <c r="I3" i="9"/>
  <c r="I2" i="9"/>
  <c r="H60" i="5"/>
  <c r="K60" i="5" s="1"/>
  <c r="L60" i="5" s="1"/>
  <c r="H59" i="5"/>
  <c r="K59" i="5" s="1"/>
  <c r="L59" i="5" s="1"/>
  <c r="H58" i="5"/>
  <c r="K58" i="5" s="1"/>
  <c r="L58" i="5" s="1"/>
  <c r="H57" i="5"/>
  <c r="K57" i="5" s="1"/>
  <c r="L57" i="5" s="1"/>
  <c r="H56" i="5"/>
  <c r="K56" i="5" s="1"/>
  <c r="L56" i="5" s="1"/>
  <c r="H55" i="5"/>
  <c r="K55" i="5" s="1"/>
  <c r="L55" i="5" s="1"/>
  <c r="H54" i="5"/>
  <c r="K54" i="5" s="1"/>
  <c r="L54" i="5" s="1"/>
  <c r="H53" i="5"/>
  <c r="K53" i="5" s="1"/>
  <c r="L53" i="5" s="1"/>
  <c r="H52" i="5"/>
  <c r="K52" i="5" s="1"/>
  <c r="K51" i="5"/>
  <c r="L51" i="5" s="1"/>
  <c r="K50" i="5"/>
  <c r="L50" i="5" s="1"/>
  <c r="K49" i="5"/>
  <c r="L49" i="5" s="1"/>
  <c r="K48" i="5"/>
  <c r="L48" i="5" s="1"/>
  <c r="K47" i="5"/>
  <c r="L47" i="5" s="1"/>
  <c r="K46" i="5"/>
  <c r="L46" i="5" s="1"/>
  <c r="K45" i="5"/>
  <c r="L45" i="5" s="1"/>
  <c r="K44" i="5"/>
  <c r="L44" i="5" s="1"/>
  <c r="K43" i="5"/>
  <c r="L43" i="5" s="1"/>
  <c r="K42" i="5"/>
  <c r="L42" i="5" s="1"/>
  <c r="K41" i="5"/>
  <c r="L41" i="5" s="1"/>
  <c r="K40" i="5"/>
  <c r="L40" i="5" s="1"/>
  <c r="K39" i="5"/>
  <c r="L39" i="5" s="1"/>
  <c r="K38" i="5"/>
  <c r="L38" i="5" s="1"/>
  <c r="K37" i="5"/>
  <c r="L37" i="5" s="1"/>
  <c r="K36" i="5"/>
  <c r="L36" i="5" s="1"/>
  <c r="K35" i="5"/>
  <c r="L35" i="5" s="1"/>
  <c r="K34" i="5"/>
  <c r="L34" i="5" s="1"/>
  <c r="K33" i="5"/>
  <c r="L33" i="5" s="1"/>
  <c r="K32" i="5"/>
  <c r="L32" i="5" s="1"/>
  <c r="K31" i="5"/>
  <c r="L31" i="5" s="1"/>
  <c r="K30" i="5"/>
  <c r="L30" i="5" s="1"/>
  <c r="K29" i="5"/>
  <c r="L29" i="5" s="1"/>
  <c r="K28" i="5"/>
  <c r="L28" i="5" s="1"/>
  <c r="K27" i="5"/>
  <c r="L27" i="5" s="1"/>
  <c r="K26" i="5"/>
  <c r="L26" i="5" s="1"/>
  <c r="K25" i="5"/>
  <c r="L25" i="5" s="1"/>
  <c r="K24" i="5"/>
  <c r="L24" i="5" s="1"/>
  <c r="K23" i="5"/>
  <c r="L23" i="5" s="1"/>
  <c r="K22" i="5"/>
  <c r="L22" i="5" s="1"/>
  <c r="K21" i="5"/>
  <c r="L21" i="5" s="1"/>
  <c r="K20" i="5"/>
  <c r="L20" i="5" s="1"/>
  <c r="K19" i="5"/>
  <c r="L19" i="5" s="1"/>
  <c r="L18" i="5"/>
  <c r="K18" i="5"/>
  <c r="K17" i="5"/>
  <c r="L17" i="5" s="1"/>
  <c r="K16" i="5"/>
  <c r="L16" i="5" s="1"/>
  <c r="K15" i="5"/>
  <c r="L15" i="5" s="1"/>
  <c r="K14" i="5"/>
  <c r="L14" i="5" s="1"/>
  <c r="K13" i="5"/>
  <c r="L13" i="5" s="1"/>
  <c r="K12" i="5"/>
  <c r="L12" i="5" s="1"/>
  <c r="K11" i="5"/>
  <c r="L11" i="5" s="1"/>
  <c r="K10" i="5"/>
  <c r="L10" i="5" s="1"/>
  <c r="K9" i="5"/>
  <c r="L9" i="5" s="1"/>
  <c r="K8" i="5"/>
  <c r="L8" i="5" s="1"/>
  <c r="H7" i="5"/>
  <c r="K7" i="5" s="1"/>
  <c r="L7" i="5" s="1"/>
  <c r="I5" i="8"/>
  <c r="I4" i="8"/>
  <c r="I3" i="8"/>
  <c r="I6" i="8" l="1"/>
  <c r="L52" i="5"/>
  <c r="L61" i="5" s="1"/>
  <c r="K61" i="5"/>
  <c r="I31" i="10"/>
</calcChain>
</file>

<file path=xl/sharedStrings.xml><?xml version="1.0" encoding="utf-8"?>
<sst xmlns="http://schemas.openxmlformats.org/spreadsheetml/2006/main" count="486" uniqueCount="207">
  <si>
    <t>DIRECCIÓN DE FORMACIÓN PROFESIONAL
GRUPO DE GESTIÓN DE LA INVESTIGACIÓN, EL DESARROLLO Y LA INNOVACIÓN TECNOLOGICA Y FORMATIVA
Anexo 1.1. Estudio de mercado</t>
  </si>
  <si>
    <t>INFORMACIÓN DEL PROYECTO/PLAN</t>
  </si>
  <si>
    <t>NOMBRE DEL PROYECTO/PLAN</t>
  </si>
  <si>
    <t xml:space="preserve">  PA-LABORATORIO-2025-308-101. PLAN DE ACCIÓN DEL LABORATORIO DE MINERALES Y CARBONES DEL CENTRO MINERO DE LA REGIONAL BOYACÁ 2026</t>
  </si>
  <si>
    <t>ANÁLISIS ESTUDIO DE MERCADO</t>
  </si>
  <si>
    <t>ITEM</t>
  </si>
  <si>
    <t>NOMBRE DEL ELEMENTO DE  CONSUMO Y/O DEVOLUTIVOS</t>
  </si>
  <si>
    <t>DESCRIPCIÓN COMPLETA DEL ELEMENTO DE  CONSUMO Y/O DEVOLUTIVOS</t>
  </si>
  <si>
    <t>JUSTIFICACIÓN DEL REQUERIMIENTO</t>
  </si>
  <si>
    <t>FOTOGRAFIA DEL ELEMENTO
(opcional)</t>
  </si>
  <si>
    <t>UNIDAD DE MEDIDA</t>
  </si>
  <si>
    <t>CANTIDAD REQUERIDA</t>
  </si>
  <si>
    <t>VALOR UNITARIO INCLUIDO IVA N.1 (NOMBRE EMPRESA 1)</t>
  </si>
  <si>
    <t>VALOR UNITARIO INCLUIDO IVA N.2 (NOMBRE EMPRESA 2)</t>
  </si>
  <si>
    <t>VALOR UNITARIO INCLUIDO IVA N.3 (NOMBRE EMPRESA 3 OPCIONAL)</t>
  </si>
  <si>
    <t>VALOR PROMEDIO / MENOR / MAYOR UNITARIO</t>
  </si>
  <si>
    <t>TOTAL</t>
  </si>
  <si>
    <t>OBSERVACIONES</t>
  </si>
  <si>
    <t>OXIGENO</t>
  </si>
  <si>
    <t>Oxígeno de alta pureza
Pureza: 99.99% (Grado 4.0)
Humedad: ≤ 3 ppm (puede ser incluso ≤ 2 ppm según proveedor)
Cilindro: 40 litros, 150 bar
Capacidad: 6.0 – 6.4 m³ (depende de presión de llenado real)
Conexión: CGA 540</t>
  </si>
  <si>
    <t>Gas de alta pureza requerido para procesos de combustión y oxidación en equipos analizadores, garantizando resultados confiables y trazables.</t>
  </si>
  <si>
    <t>6,4 m³</t>
  </si>
  <si>
    <t xml:space="preserve">NITROGENO </t>
  </si>
  <si>
    <t>Nitrógeno UAP Pureza mínima: 99.999% (Grado 5.0). THC: 1 ppm máx, Humedad: 3 ppm máx, Oxígeno: 1 ppm máx, CO: 5 ppm máx, CO₂: 1 ppm máx.
Cilindro de 40 litros, 150 bar, capacidad 5.8 m³, conexión CGA 580.</t>
  </si>
  <si>
    <t>Gas inerte utilizado como purga y arrastre en análisis termogravimétricos, libre de impurezas que puedan interferir en las mediciones.</t>
  </si>
  <si>
    <t xml:space="preserve"> 5,8 m³</t>
  </si>
  <si>
    <t>AIRE INDUSTRIAL</t>
  </si>
  <si>
    <t>Aire Sintético Grado Cero
Composición: Oxígeno 20% +/- 0,5%, Nitrógeno balance. Humedad: 3 ppm máx, THC: 1 ppm máx.
Cilindro de 40 litros, 150 bar, capacidad 6.0 m³, conexión CGA 590.</t>
  </si>
  <si>
    <t>Mezcla de oxígeno (20% ±0.5%) y nitrógeno balance, libre de hidrocarburos y humedad, necesario para calibración y operación de equipos de laboratorio.</t>
  </si>
  <si>
    <t>6 m³</t>
  </si>
  <si>
    <t>Jabón pH neutro libre de fosfatos.</t>
  </si>
  <si>
    <t xml:space="preserve"> Detergente líquido alcalino concentrado, libre de fosfatos (≤0.002% PO₄), biodegradable y de alta eficacia para limpieza manual de material de vidrio, porcelana, cuarzo y metales no ferrosos en laboratorio </t>
  </si>
  <si>
    <t>Comprenden reactivos químicos grado analítico, material de vidrio y plástico resistente, elementos de protección personal, insumos de aseo y limpieza especializados, y accesorios para muestreo y almacenamiento, todos necesarios para garantizar la operación continua, la precisión analítica y la seguridad en los procesos de formación profesional integral, investigación aplicada y servicios tecnológicos del laboratorio.</t>
  </si>
  <si>
    <t>galon</t>
  </si>
  <si>
    <t>Rojo de metilo 25 g, Grado ACS, Reag. Ph Eur</t>
  </si>
  <si>
    <t xml:space="preserve">
Rojo de metilo 25 g, Grado ACS, Reag. Ph Eur: Indicador de pH en polvo de color rojo violáceo, con intervalo de viraje de pH 4.2 (rojo) a pH 6.2 (amarillo). Grado analítico con pureza ≥95%, insoluble en agua ≤0.1%, pérdida por secado ≤1%. Ideal para valoraciones ácido-base en laboratorio. </t>
  </si>
  <si>
    <t>Pfrasco por 25 g.</t>
  </si>
  <si>
    <t>Desecador de vidrio de borosilicato</t>
  </si>
  <si>
    <t>desecador fabricado en vidrio de borosilicato de alta resistencia térmica y química, con paredes gruesas que garantizan durabilidad en el laboratorio. Diámetro de 300 mm. Incluye tapa con junta esmerilada y llave de vacío de 2 vías que permite un sellado hermético, evacuación uniforme y liberación controlada del vacío, evitando la proyección brusca de la tapa. Cuenta con placa de porcelana perforada para soporte de crisoles y muestras.</t>
  </si>
  <si>
    <t>Unidad</t>
  </si>
  <si>
    <t>Bolsa plástica con cierre hermético, medida 30 cm × 20 cm</t>
  </si>
  <si>
    <t>Bolsa plástica con cierre hermético, medida 30 cm × 20 cm, calibre 2.0 (0.05 mm), fabricada en polietileno de baja densidad transparente, con cierre tipo zipper. Presentación: paquete por 100 unidades.</t>
  </si>
  <si>
    <t>paquete* 100</t>
  </si>
  <si>
    <t>Bolsa plástica con cierre hermético, medida 40 cm × 30 cm,</t>
  </si>
  <si>
    <t>Bolsa plástica con cierre hermético, medida 40 cm × 30 cm, calibre 2.5 mil (0.065 mm), fabricada en polietileno de baja densidad transparente, con cierre tipo zipper. Presentación: paquete por 100 unidades.</t>
  </si>
  <si>
    <t>Bidón plástico de 20 litro</t>
  </si>
  <si>
    <t>Bidón plástico de 20 litros, fabricado en polietileno de alta densidad (HDPE), color natural o blanco, con tapa de rosca hermética, asa integrada para transporte, resistente a químicos de laboratorio</t>
  </si>
  <si>
    <t xml:space="preserve">unidad </t>
  </si>
  <si>
    <t>Brocha de laboratorio para limpieza de balanzas  ¾"</t>
  </si>
  <si>
    <t>Brocha de laboratorio para limpieza de balanzas, cerdas de pelo suave natural o fibra sintética antiestática, que no desprende pelusa ni partículas, mango ergonómico, presentacion de ¾",  Ideal para remover residuos de muestras en balanzas analíticas y de precisión sin dañar superficies ni alterar calibraciones</t>
  </si>
  <si>
    <t>unidad</t>
  </si>
  <si>
    <t>Brocha de laboratorio para limpieza de balanzas 1"</t>
  </si>
  <si>
    <t>Brocha de laboratorio para limpieza de balanzas, cerdas de pelo suave natural o fibra sintética antiestática, que no desprende pelusa ni partículas, mango ergonómico, disponible en presentaciones de 1" y Ideal para remover residuos de muestras en balanzas analíticas y de precisión sin dañar superficies ni alterar calibraciones</t>
  </si>
  <si>
    <t>Brocha de laboratorio para limpieza de balanzas 1 ½"</t>
  </si>
  <si>
    <t>Brocha de laboratorio para limpieza de balanzas, cerdas de pelo suave natural o fibra sintética antiestática, que no desprende pelusa ni partículas, mango ergonómico, disponible en presentaciones de 1½". Ideal para remover residuos de muestras en balanzas analíticas y de precisión sin dañar superficies ni alterar calibraciones</t>
  </si>
  <si>
    <t xml:space="preserve">Alcohol antiséptico 70% </t>
  </si>
  <si>
    <t>Alcohol antiséptico 70% (etanol), líquido incoloro, presentación en frasco por 1 galón, apto para desinfección de superficies y piel (uso externo).</t>
  </si>
  <si>
    <t>Papel toalla industrial en rollo</t>
  </si>
  <si>
    <t>Papel toalla industrial en rollo, de 2 capas, color blanco, con alta resistencia en húmedo y textura gofrada para máxima absorción. Longitud mínima de 150 metros por rollo. De 25 a 30 cm de ancho Libre de pelusas y apto para limpieza general en laboratorio</t>
  </si>
  <si>
    <t>Rollo 150 mts</t>
  </si>
  <si>
    <t>Paños o toallitas de limpieza</t>
  </si>
  <si>
    <t>Set de paños de microfibra para laboratorio, dimensiones 35× 35 cm, material 80% poliéster / 20% poliamida, gramaje mínimo 220 g/m², con bordes sellados para evitar deshilachados y liberación de pelusas. Alta capacidad de absorción, reutilizables y aptos para limpieza de superficies delicadas, equipos y vidriería. paquete por 30 unidades.</t>
  </si>
  <si>
    <t>paquete *30</t>
  </si>
  <si>
    <t>Soluciones de limpieza y desinfección</t>
  </si>
  <si>
    <t>Solución de hipoclorito de sodio con concentración de cloro activo entre 4% y 6%, líquido transparente incoloro a amarillo pálido, presentación en frasco o garrafa de 1 galón (aprox. 3.8 L). El producto debe entregarse con su respectiva hoja de seguridad (SDS) y etiquetado conforme a la normativa vigente.</t>
  </si>
  <si>
    <t>Atomizador</t>
  </si>
  <si>
    <t xml:space="preserve">Atomizador pulverizador industrial: Capacidad de 0.9 litros, fabricado en plástico resistente (polietileno o polipropileno), con bomba de presión manual, boquilla ajustable para diferentes tipos de pulverización (niebla fina o chorro), apto para uso con agua, alcohol, desinfectantes y soluciones de limpieza no agresivas. Incluye tapa hermética </t>
  </si>
  <si>
    <t>Jabón de manos antibacterial</t>
  </si>
  <si>
    <t>Jabón de manos antibacterial, de ph neutro, libre de fragancias o con fragancia neutra, biodegradable, de alta espuma y fácil enjuague. Presentación en frasco o garrafa por 1 galón (aprox. 3.8 L). Debe entregarse con su respectiva hoja de seguridad y etiquetado vigente.</t>
  </si>
  <si>
    <t xml:space="preserve">galon </t>
  </si>
  <si>
    <t>Guantes de examen médico de nitrilo</t>
  </si>
  <si>
    <t>Guantes de nitrilo industrial o para laboratorio, color azul o morado, sin polvo, resistentes a pinchazos y productos químicos suaves, talla única o mixta, texturizados para mejor agarre. Presentación: caja por 100 unidades.</t>
  </si>
  <si>
    <t>caja *100</t>
  </si>
  <si>
    <t>Espátulas de laboratorio</t>
  </si>
  <si>
    <t>Kit de espátulas de laboratorio fabricadas en acero inoxidable, que incluye un set de herramientas de doble extremo con diferentes formas (Espatula -Espatula) (Espatula -Canal) (Espatula-Cuchara) y Micro Espatula-Cuchara para muestreo, transferencia y manipulación de muestras sólidas y semisólidas. Las espátulas deben ser resistentes a la corrosión, de fácil limpieza y libres de contaminantes. Incluye estuche organizador para su almacenamiento.</t>
  </si>
  <si>
    <t>kti</t>
  </si>
  <si>
    <t>Cintas de etiquetado</t>
  </si>
  <si>
    <t xml:space="preserve">Etiquetas de papel o material sintético, con adhesivo permanente de alta fijación, aptas para escribir con marcador, bolígrafo o rotulador permanente. Dimensiones formatos medianos (aproximadamente 50 mm × 25 mm)  .Las etiquetas deben ser resistentes a la humedad y al roce presentación de rollo  por 500 etiquetas 
</t>
  </si>
  <si>
    <t>rollo 500 und</t>
  </si>
  <si>
    <t>Cintas adherentes</t>
  </si>
  <si>
    <t xml:space="preserve">Cinta adhesiva de papel crepé, color beige o natural, con adhesivo a base de caucho sensible a la presión, de fácil desgarre manual. Ancho: 12 mm (equivalente a ½ pulgada), largo aproximado de 40 a 50 metros por rollo. </t>
  </si>
  <si>
    <t>rollo 50mts</t>
  </si>
  <si>
    <t>Kit de Pesas Patrón Clase E2 (Rango: 200 g - 1 mg)</t>
  </si>
  <si>
    <t xml:space="preserve">Juego de pesas patrón OIML Clase E2. Rango de 200 g a 1 mg (12 piezas). Fabricadas en acero inoxidable no magnético de alta densidad. Incluye estuche de almacenamiento, pinzas de manipulación y Certificado de Calibración </t>
  </si>
  <si>
    <t>Elemento de consumo obligatorio para la verificación y calibración periódica de la Balanza Analítica utilizada en la preparación de muestras del TGA y Calorímetro. Garantiza la trazabilidad metrológica y la exactitud en las determinaciones de masa requeridas por las normas ISO/IEC 17025.</t>
  </si>
  <si>
    <t>KIT</t>
  </si>
  <si>
    <t>Respirador para partículas con eficiencia de filtración mínima del 95%</t>
  </si>
  <si>
    <t>Respirador para partículas con eficiencia de filtración mínima del 95% para partículas no basadas en aceite, certificado bajo estándar NIOSH N95. Diseño tipo copa o plegado, con clip nasal ajustable para mejor sellado y comodidad, diademas elásticas dobles que aseguran un ajuste firme.</t>
  </si>
  <si>
    <t>caja * 50</t>
  </si>
  <si>
    <t xml:space="preserve"> 502-682 Std Rm Coal Prox Plus High</t>
  </si>
  <si>
    <t>Patrón certificado de carbón de alto rango (Prox Plus High) referencia 2573188 para calibración del calorímetro TGA. Incluye certificado de trazabilidad con valores de humedad, volátiles, cenizas, carbono fijo y poder calorífico.</t>
  </si>
  <si>
    <t>Necesario para la calibración y verificación diaria del calorímetro TGA. Garantiza trazabilidad metrológica y validez de los ensayos según normas ASTM/ISO. Uso exclusivo como patrón de referencia.</t>
  </si>
  <si>
    <t>UNIDAD</t>
  </si>
  <si>
    <t>502-892  Acid Benzoic Lcrm Tablet 1.00 gr</t>
  </si>
  <si>
    <t>Patrón certificado de ácido benzoico en tableta de 1.00 gramo (LC-RM) para calibración del calorímetro. Valor calorífico certificado trazable.</t>
  </si>
  <si>
    <t>Patrón primario obligatorio para la calibración del poder calorífico en el calorímetro. Garantiza exactitud y trazabilidad de las mediciones según normativa de laboratorio.</t>
  </si>
  <si>
    <t>502-680 Std Rm Coal Prox Plus Low</t>
  </si>
  <si>
    <t>Patrón certificado de carbón de bajo rango (Prox Plus Low) referencia 502-680 para calibración del TGA (Análisis Termogravimétrico). Incluye certificado de trazabilidad con valores de humedad, volátiles, cenizas y carbono fijo.</t>
  </si>
  <si>
    <t>Necesario para calibración del TGA en rangos bajos de composición proximal. Garantiza exactitud en la determinación de humedad, volátiles y cenizas para muestras de baja calidad energética.</t>
  </si>
  <si>
    <t xml:space="preserve"> 502-681 Std Rm Coal Prox Plus Med</t>
  </si>
  <si>
    <t>atrón certificado de carbón de rango medio (Prox Plus Med) referencia 502-681 para calibración del TGA (Análisis Termogravimétrico). Incluye certificado de trazabilidad con valores de humedad, volátiles, cenizas y carbono fijo.</t>
  </si>
  <si>
    <t>Necesario para calibración del TGA en rangos medios de composición proximal. Complementa la curva de calibración con patrones bajo y alto.</t>
  </si>
  <si>
    <t>502-699 Zinc sulfide sample 30%</t>
  </si>
  <si>
    <t>Patrón certificado de sulfuro de zinc al 30% referencia 502-699 para calibración del sulfurómetro. Material de referencia con contenido de azufre certificado y trazable.</t>
  </si>
  <si>
    <t>Necesario para la calibración y verificación diaria del sulfurómetro. Garantiza la exactitud en la medición de porcentaje de azufre en muestras de carbón, combustibles y minerales.</t>
  </si>
  <si>
    <t>501-171-HAZ Anhydrone 10-16 mesh 1/lb</t>
  </si>
  <si>
    <t>Anhidrona (perclorato de magnesio) malla 10-16, referencia 501-171-HAZ, presentación 1 libra. Desecante para trampa de humedad en el sistema de gases del sulfurómetro.</t>
  </si>
  <si>
    <t>Necesario para eliminar la humedad del flujo de gas antes de ingresar a la celda de detección del sulfurómetro. La humedad interfiere en la medición de azufre, generando lecturas erróneas.</t>
  </si>
  <si>
    <t>REF-608-624 O-ring 229 2.375x2.625x.125V</t>
  </si>
  <si>
    <t>Empaque tórico (O-ring) medidas 2.375" x 2.625" x 0.125" para sellado de cámara o vaso de presión.</t>
  </si>
  <si>
    <t>Elemento de desgaste y consumo obligatorio para el mantenimiento preventivo y correctivo del TGA, Sulfurómetro y Calorímetro(LECO). Su reemplazo periódico garantiza hermeticidad, precisión en mediciones y evita fugas que alteran los resultados de los ensayos.</t>
  </si>
  <si>
    <t>REF-773-913 O-ring 008 .187x .311x.062V</t>
  </si>
  <si>
    <t>Empaque tórico (O-ring) medidas 0.187" x 0.311" x 0.062" para sellado de conexiones internas.</t>
  </si>
  <si>
    <t>REF-760-359 O-ring 013 .437x .561x.062V</t>
  </si>
  <si>
    <t>Empaque tórico (O-ring) medidas 0.437" x 0.561" x 0.062" para sellado de uniones pequeñas.</t>
  </si>
  <si>
    <t>REF-608-632 Washer Fit .193x .372x03sst</t>
  </si>
  <si>
    <t>Arandela de ajuste en acero inoxidable medidas 0.193" x 0.372" x 0.03" para fijación mecánica.</t>
  </si>
  <si>
    <t>REF-608-634 Seat Valve Vessel</t>
  </si>
  <si>
    <t>Asiento de válvula para vaso de presión del equipo.</t>
  </si>
  <si>
    <t>REF-608-642 Insulator Electrode Top</t>
  </si>
  <si>
    <t>Aislante superior para electrodo del vaso de presión.</t>
  </si>
  <si>
    <t>REF-608-643 Insulator Sleeve Electrode</t>
  </si>
  <si>
    <t>Manguito aislante para electrodo.</t>
  </si>
  <si>
    <t>REF-608-856 Collar Electrode Vessel</t>
  </si>
  <si>
    <t>Collarín para electrodo del vaso de presión.</t>
  </si>
  <si>
    <t>REF-589-551 O-ring 118 .875x1.061x.093V</t>
  </si>
  <si>
    <t>Empaque tórico (O-ring) medidas 0.875" x 1.061" x 0.093" para sellado de cámara.</t>
  </si>
  <si>
    <t>REF-608-694 O-ring 161 5.500x5.686x.093B</t>
  </si>
  <si>
    <t>Empaque tórico (O-ring) medidas 5.500" x 5.686" x 0.093" para sellado de tapa o cámara grande.</t>
  </si>
  <si>
    <t>REF-589-551 O-ring 118 .875x1.061x.093N</t>
  </si>
  <si>
    <t>Empaque tórico (O-ring) medidas 0.875" x 1.061" x 0.093" versión nitrilo (N) para sellado.</t>
  </si>
  <si>
    <t>REF-762-357 O-ring 120 1.000x1.186x.093V</t>
  </si>
  <si>
    <t>Empaque tórico (O-ring) medidas 1.000" x 1.186" x 0.093" para sellado de conexiones.</t>
  </si>
  <si>
    <t>REF-502-461 Thread fuse</t>
  </si>
  <si>
    <t>Fusible de hilo o elemento fusible para protección del sistema eléctrico.</t>
  </si>
  <si>
    <t>REF-606-403 Brush Collection Tube</t>
  </si>
  <si>
    <t>Tubo colector con cepillo para recolección de residuos o limpieza interna.</t>
  </si>
  <si>
    <t>Elemento de desgaste y consumo obligatorio para el mantenimiento preventivo y correctivo del  Sulfurómetro y (LECO). Su reemplazo periódico garantiza hermeticidad, precisión en mediciones y evita fugas que alteran los resultados de los ensayos.</t>
  </si>
  <si>
    <t>REF-537-103-144 Tubing FlxN.170idx.040wx144</t>
  </si>
  <si>
    <t>Tubería flexible (Tubing) medidas 0.170" diámetro interno x 0.040" pared x 144 pulgadas de largo.</t>
  </si>
  <si>
    <t>REF-608-854 - Electrode Loop Vessel</t>
  </si>
  <si>
    <t>Electrodo tipo loop (lazo) para vaso de presión. Referencia 608-854.</t>
  </si>
  <si>
    <t>Elemento de desgaste y consumo obligatorio para el mantenimiento preventivo y correctivo del Calorímetro. Su reemplazo periódico garantiza la correcta ignición de las muestras y precisión en las mediciones de poder calorífico.</t>
  </si>
  <si>
    <t>REF-608-627 - Valve Check Combustion Vessel</t>
  </si>
  <si>
    <t>Válvula de retención (check valve) para vaso de combustión. Referencia 608-627.</t>
  </si>
  <si>
    <t>Elemento de desgaste y consumo obligatorio para el mantenimiento preventivo y correctivo del Calorímetro. Su reemplazo periódico garantiza hermeticidad y evita fugas que alteran los resultados de los ensayos de poder calorífico.</t>
  </si>
  <si>
    <t>REF-608-855 - Electrode Straight Vessel</t>
  </si>
  <si>
    <t>Electrodo tipo recto para vaso de presión. Referencia 608-855.</t>
  </si>
  <si>
    <t>REF-621-184 - Thermocouple Type N Furnace</t>
  </si>
  <si>
    <t>Termopar tipo N para horno. Referencia 621-184.</t>
  </si>
  <si>
    <t>Elemento de desgaste y consumo obligatorio para el mantenimiento preventivo y correctivo del TGA. Su reemplazo periódico garantiza precisión en el control de temperatura y fiabilidad en los análisis termogravimétricos.</t>
  </si>
  <si>
    <t>UIDAD</t>
  </si>
  <si>
    <t>REF-621-183 - Thermocouple Type N Element</t>
  </si>
  <si>
    <t>Termopar tipo N (elemento sensor). Referencia 621-183.</t>
  </si>
  <si>
    <t>Elemento de desgaste y consumo obligatorio para el mantenimiento preventivo y correctivo del TGA. Su reemplazo periódico garantiza precisión en la medición de temperatura y fiabilidad en los análisis termogravimétricos.</t>
  </si>
  <si>
    <t>REF-621-167 - Gasket Seal Furnace Lwr TGA701</t>
  </si>
  <si>
    <t>Empaquetadura (gasket) para sellado de la parte inferior del horno del TGA modelo 701. Referencia 621-167.</t>
  </si>
  <si>
    <t>Elemento de desgaste y consumo obligatorio para el mantenimiento preventivo y correctivo del TGA. Su reemplazo periódico garantiza hermeticidad del horno y evita fugas que alteran los resultados de los análisis termogravimétricos.</t>
  </si>
  <si>
    <t>REF-604-553 - Adhesive Epoxy 3M DP190 Gray</t>
  </si>
  <si>
    <t>Adhesivo epóxico de dos componentes, color gris, marca 3M DP190. Referencia 604-553.</t>
  </si>
  <si>
    <t>Elemento de consumo obligatorio para el mantenimiento preventivo y correctivo del Calorímetro. Su uso garantiza el sellado y fijación de componentes internos, asegurando la integridad del equipo durante los ensayos de poder calorífico.</t>
  </si>
  <si>
    <t>REF-775-291 - Ftg Nut Hex 25T Br K Slv</t>
  </si>
  <si>
    <t>Tuerca hexagonal para conexión tipo fitting (racores), medida 25T, con anillo deslizante (K Slv = sliding sleeve) en bronce. Referencia 775-291.</t>
  </si>
  <si>
    <t>Elemento de desgaste y consumo obligatorio para el mantenimiento preventivo y correctivo del Sulfurómetro. Su reemplazo periódico garantiza hermeticidad en las conexiones del sistema de gases y evita fugas que alteran la medición de azufre.</t>
  </si>
  <si>
    <t>REF-608-645 - Electrode Core Comb Vessel</t>
  </si>
  <si>
    <t>Núcleo de electrodo para vaso de combustión. Referencia 608-645.</t>
  </si>
  <si>
    <t>VALOR TOTAL</t>
  </si>
  <si>
    <r>
      <rPr>
        <b/>
        <i/>
        <sz val="11"/>
        <color indexed="8"/>
        <rFont val="Calibri"/>
        <charset val="134"/>
        <scheme val="minor"/>
      </rPr>
      <t xml:space="preserve">NOTA: 
</t>
    </r>
    <r>
      <rPr>
        <b/>
        <i/>
        <sz val="11"/>
        <rFont val="Calibri"/>
        <charset val="134"/>
        <scheme val="minor"/>
      </rPr>
      <t xml:space="preserve">En el Sistema SENAVANCE se deberá adjuntar mínimo 2 soportes de los valores relacionados, que podrán ser  precotizaciones, precios de catálogos de canales comerciales oficiales de proveedores o de almacenes de grandes superficies, o valores de acuerdos marco de precios de Colombia Compra. </t>
    </r>
  </si>
  <si>
    <t>Patrón certificado de carbón de rango medio (Prox Plus Med) referencia 502-681 para calibración del TGA (Análisis Termogravimétrico). Incluye certificado de trazabilidad con valores de humedad, volátiles, cenizas y carbono fijo.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</si>
  <si>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</si>
  <si>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</si>
  <si>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</si>
  <si>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</si>
  <si>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</si>
  <si>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</si>
  <si>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</si>
  <si>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</si>
  <si>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VALOR UNITARIO</t>
  </si>
  <si>
    <t xml:space="preserve"> detergente libre de fosfatos, apto para limpieza de material y superficies de laboratorio, manteniendo las demás características técnicas requeridas.o</t>
  </si>
  <si>
    <t>Rojo de metilo 25 g, grado ACS, Reag. Ph Eur, con apariencia de polvo rojo a rojo-violeta, rango de transición de pH 4.4 a pH 6.0 (rojo – amarillo) y pérdida por secado ≤5% a 110 °C.</t>
  </si>
  <si>
    <r>
      <t>desecador fabricado envidrio neutro de alta resistencia,de alta resistencia térmica y química, con paredes gruesas que garantizan durabilidad en el laboratorio. Diámetro de </t>
    </r>
    <r>
      <rPr>
        <b/>
        <sz val="11"/>
        <color theme="1"/>
        <rFont val="Calibri"/>
        <family val="2"/>
      </rPr>
      <t>300 mm</t>
    </r>
    <r>
      <rPr>
        <sz val="11"/>
        <color theme="1"/>
        <rFont val="Calibri"/>
        <family val="2"/>
      </rPr>
      <t>. Incluye incluye tapa de cierre hermético, llave de vacío y placa de soporte para muestras, garantizando las condiciones funcionales requeridas para aplicaciones de laboratorio.</t>
    </r>
  </si>
  <si>
    <t>Bolsa plástica con cierre hermético, medida 40 cm × 30 cm, calibre 2.0 (0.05 mm), fabricada en polietileno de baja densidad transparente, con cierre tipo zipper. Presentación: paquete por 100 unidades.</t>
  </si>
  <si>
    <r>
      <t>Brocha de laboratorio para limpieza de balanzas</t>
    </r>
    <r>
      <rPr>
        <sz val="11"/>
        <color theme="1"/>
        <rFont val="Calibri"/>
        <family val="2"/>
      </rPr>
      <t>, cerdas de pelo suave natural o fibra sintética antiestática, que no desprende pelusa ni partículas, mango ergonómico, presentacion de ¾",  Ideal para remover residuos de muestras en balanzas analíticas y de precisión sin dañar superficies ni alterar calibraciones</t>
    </r>
  </si>
  <si>
    <r>
      <t>Brocha de laboratorio para limpieza de balanzas</t>
    </r>
    <r>
      <rPr>
        <sz val="11"/>
        <color theme="1"/>
        <rFont val="Calibri"/>
        <family val="2"/>
      </rPr>
      <t>, cerdas de pelo suave natural o fibra sintética antiestática, que no desprende pelusa ni partículas, mango ergonómico, disponible en presentaciones de 1" y Ideal para remover residuos de muestras en balanzas analíticas y de precisión sin dañar superficies ni alterar calibraciones</t>
    </r>
  </si>
  <si>
    <r>
      <t>Brocha de laboratorio para limpieza de balanzas</t>
    </r>
    <r>
      <rPr>
        <sz val="11"/>
        <color theme="1"/>
        <rFont val="Calibri"/>
        <family val="2"/>
      </rPr>
      <t>, cerdas de pelo suave natural o fibra sintética antiestática, que no desprende pelusa ni partículas, mango ergonómico, disponible en presentaciones de 1½". Ideal para remover residuos de muestras en balanzas analíticas y de precisión sin dañar superficies ni alterar calibraciones</t>
    </r>
  </si>
  <si>
    <r>
      <t>Alcohol antiséptico 70%</t>
    </r>
    <r>
      <rPr>
        <sz val="11"/>
        <color theme="1"/>
        <rFont val="Calibri"/>
        <family val="2"/>
      </rPr>
      <t> (etanol), líquido incoloro, presentación en frasco por 1 galón, apto para desinfección de superficies y piel (uso externo).</t>
    </r>
  </si>
  <si>
    <t>paños absorbentes fabricados con tecnología HYDROKNIT, de alta resistencia, capacidad de absorción de líquidos y adecuados para labores de limpieza en laboratorio.
dimensiones de 28 x 42 cm y presentación de 80 paños por rollo, garantizando resistencia, absorción y durabilidad para la finalidad requerida.</t>
  </si>
  <si>
    <t>La alternativa propuesta corresponde a un set de paños de microfibra con dimensiones de 35.6 x 35.6 cm, de material suave, absorbente y resistente, adecuados para la limpieza de superficies delicadas, equipos y elementos de laboratorio.
presentación de paquete por 30 unidades, garantizando el desempeño requerido para las actividades de limpieza</t>
  </si>
  <si>
    <r>
      <t>Atomizador pulverizador industrial</t>
    </r>
    <r>
      <rPr>
        <sz val="11"/>
        <color theme="1"/>
        <rFont val="Calibri"/>
        <family val="2"/>
      </rPr>
      <t>: Capacidad de 0.946 litros, fabricado en plástico resistente (polietileno o polipropileno), con bomba de presión manual, boquilla ajustable para diferentes tipos de pulverización (niebla fina o chorro), apto para uso con agua, alcohol, desinfectantes y soluciones de limpieza no agresivas. Incluye tapa hermética </t>
    </r>
  </si>
  <si>
    <t xml:space="preserve">Jabón de manos antibacterial, de ph neutro, libre de fragancias o con fragancia neutra, biodegradable, de alta espuma y fácil enjuague. Presentación en frasco DE 1 LITRO. </t>
  </si>
  <si>
    <t>Guantes de nitrilo industrial o para laboratorio, color azul o morado, sin polvo, resistentes a pinchazos y productos químicos suaves, talla (S Y M), texturizados para mejor agarre. Presentación: caja por 100 unidades.</t>
  </si>
  <si>
    <r>
      <t>Kit de espátulas de laboratorio fabricadas en acero inoxidable, que incluye un set de herramientas de doble extremo con diferentes formas (Espatula -Espatula)</t>
    </r>
    <r>
      <rPr>
        <sz val="11"/>
        <color theme="1"/>
        <rFont val="TimesNewRoman"/>
      </rPr>
      <t xml:space="preserve"> </t>
    </r>
    <r>
      <rPr>
        <sz val="11"/>
        <color theme="1"/>
        <rFont val="Calibri"/>
        <family val="2"/>
      </rPr>
      <t>(Espatula -Canal)</t>
    </r>
    <r>
      <rPr>
        <sz val="11"/>
        <color theme="1"/>
        <rFont val="TimesNewRoman"/>
      </rPr>
      <t xml:space="preserve"> </t>
    </r>
    <r>
      <rPr>
        <sz val="11"/>
        <color theme="1"/>
        <rFont val="Calibri"/>
        <family val="2"/>
      </rPr>
      <t>(Espatula-Cuchara) y Micro Espatula-Cuchara para muestreo, transferencia y manipulación de muestras sólidas y semisólidas. Las espátulas deben ser resistentes a la corrosión, de fácil limpieza y libres de contaminantes. Incluye estuche organizador para su almacenamiento.</t>
    </r>
  </si>
  <si>
    <t xml:space="preserve">Etiquetas de papel o material sintético, con adhesivo permanente de alta fijación, aptas para escribir con marcador, bolígrafo o rotulador permanente. Dimensiones formatos medianos (aproximadamente 50 mm × 25 mm)  .Las etiquetas deben ser resistentes a la humedad y al roce presentación de rollo  </t>
  </si>
  <si>
    <r>
      <t>Cinta adhesiva de papel crepé, color beige o natural, con adhesivo a base de caucho sensible a la presión, de fácil desgarre manual. Ancho: </t>
    </r>
    <r>
      <rPr>
        <b/>
        <sz val="11"/>
        <color theme="1"/>
        <rFont val="Calibri"/>
        <family val="2"/>
      </rPr>
      <t>12 mm</t>
    </r>
    <r>
      <rPr>
        <sz val="11"/>
        <color theme="1"/>
        <rFont val="Calibri"/>
        <family val="2"/>
      </rPr>
      <t> (equivalente a ½ pulgada), largo aproximado de 25</t>
    </r>
    <r>
      <rPr>
        <b/>
        <sz val="11"/>
        <color theme="1"/>
        <rFont val="Calibri"/>
        <family val="2"/>
      </rPr>
      <t xml:space="preserve"> metros por rollo</t>
    </r>
    <r>
      <rPr>
        <sz val="11"/>
        <color theme="1"/>
        <rFont val="Calibri"/>
        <family val="2"/>
      </rPr>
      <t>. </t>
    </r>
  </si>
  <si>
    <t>Juego de pesas patrón en acero inoxidable con un rango desde 10 mg hasta 500 g, adecuadas para actividades generales de laboratorio, con características de resistencia y estabilidad para su uso operativo.</t>
  </si>
  <si>
    <t>GALON</t>
  </si>
  <si>
    <t>25 gr</t>
  </si>
  <si>
    <t>paquete</t>
  </si>
  <si>
    <t>unidades</t>
  </si>
  <si>
    <t>rollos</t>
  </si>
  <si>
    <t xml:space="preserve">Paquete </t>
  </si>
  <si>
    <t>galones</t>
  </si>
  <si>
    <t>LITROS</t>
  </si>
  <si>
    <t>caja</t>
  </si>
  <si>
    <t>Kit (set completo )</t>
  </si>
  <si>
    <t>rollo</t>
  </si>
  <si>
    <t>cajas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</si>
</sst>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2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Aptos Narrow"/>
      <charset val="134"/>
    </font>
    <font>
      <sz val="9"/>
      <color rgb="FF0F1115"/>
      <name val="Segoe UI"/>
      <charset val="134"/>
    </font>
    <font>
      <sz val="10"/>
      <color rgb="FF0F1115"/>
      <name val="Segoe UI"/>
      <charset val="134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9"/>
      <color rgb="FF000000"/>
      <name val="Calibri"/>
      <charset val="134"/>
      <scheme val="minor"/>
    </font>
    <font>
      <sz val="9"/>
      <color rgb="FF1D1D1D"/>
      <name val="Arial"/>
      <charset val="134"/>
    </font>
    <font>
      <sz val="11"/>
      <color theme="1"/>
      <name val="Arial Narrow"/>
      <charset val="134"/>
    </font>
    <font>
      <b/>
      <sz val="14"/>
      <color theme="1" tint="0.34998626667073579"/>
      <name val="Calibri"/>
      <charset val="134"/>
    </font>
    <font>
      <b/>
      <sz val="14"/>
      <color theme="0"/>
      <name val="Calibri"/>
      <charset val="134"/>
      <scheme val="minor"/>
    </font>
    <font>
      <b/>
      <sz val="10"/>
      <color theme="1"/>
      <name val="Arial Narrow"/>
      <charset val="134"/>
    </font>
    <font>
      <sz val="16"/>
      <name val="Arial Narrow"/>
      <charset val="134"/>
    </font>
    <font>
      <b/>
      <sz val="11"/>
      <color indexed="63"/>
      <name val="Calibri"/>
      <charset val="134"/>
      <scheme val="minor"/>
    </font>
    <font>
      <sz val="11"/>
      <color rgb="FF242424"/>
      <name val="Calibri"/>
      <charset val="134"/>
      <scheme val="minor"/>
    </font>
    <font>
      <b/>
      <i/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"/>
      <name val="Arial"/>
      <charset val="134"/>
    </font>
    <font>
      <b/>
      <i/>
      <sz val="11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TimesNewRoman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20" fillId="0" borderId="0"/>
    <xf numFmtId="0" fontId="18" fillId="0" borderId="0"/>
    <xf numFmtId="0" fontId="2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vertical="center" wrapText="1"/>
    </xf>
    <xf numFmtId="44" fontId="6" fillId="2" borderId="3" xfId="1" applyFont="1" applyFill="1" applyBorder="1" applyAlignment="1">
      <alignment horizontal="center" vertical="center" wrapText="1"/>
    </xf>
    <xf numFmtId="0" fontId="7" fillId="0" borderId="3" xfId="5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 wrapText="1"/>
    </xf>
    <xf numFmtId="0" fontId="7" fillId="4" borderId="3" xfId="5" applyFon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2" fontId="0" fillId="0" borderId="3" xfId="0" applyNumberFormat="1" applyBorder="1" applyAlignment="1">
      <alignment horizontal="center" vertical="center"/>
    </xf>
    <xf numFmtId="42" fontId="7" fillId="4" borderId="3" xfId="2" applyFont="1" applyFill="1" applyBorder="1" applyAlignment="1">
      <alignment horizontal="center" vertical="center" wrapText="1"/>
    </xf>
    <xf numFmtId="42" fontId="2" fillId="4" borderId="3" xfId="5" applyNumberFormat="1" applyFont="1" applyFill="1" applyBorder="1" applyAlignment="1">
      <alignment horizontal="center" vertical="center" wrapText="1"/>
    </xf>
    <xf numFmtId="42" fontId="6" fillId="4" borderId="3" xfId="5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2" fontId="0" fillId="0" borderId="0" xfId="0" applyNumberFormat="1"/>
    <xf numFmtId="0" fontId="5" fillId="0" borderId="3" xfId="0" applyFont="1" applyBorder="1" applyAlignment="1">
      <alignment wrapText="1"/>
    </xf>
    <xf numFmtId="44" fontId="0" fillId="0" borderId="0" xfId="0" applyNumberFormat="1"/>
    <xf numFmtId="44" fontId="0" fillId="0" borderId="0" xfId="1" applyFont="1"/>
    <xf numFmtId="0" fontId="8" fillId="4" borderId="3" xfId="5" applyFont="1" applyFill="1" applyBorder="1" applyAlignment="1" applyProtection="1">
      <alignment horizontal="center" vertical="center" wrapText="1"/>
      <protection locked="0"/>
    </xf>
    <xf numFmtId="0" fontId="7" fillId="4" borderId="3" xfId="5" applyFont="1" applyFill="1" applyBorder="1" applyAlignment="1" applyProtection="1">
      <alignment vertical="center" wrapText="1"/>
      <protection locked="0"/>
    </xf>
    <xf numFmtId="0" fontId="7" fillId="4" borderId="3" xfId="5" applyFont="1" applyFill="1" applyBorder="1" applyAlignment="1" applyProtection="1">
      <alignment horizontal="center" vertical="center" wrapText="1"/>
      <protection locked="0"/>
    </xf>
    <xf numFmtId="0" fontId="0" fillId="0" borderId="3" xfId="5" applyFont="1" applyBorder="1" applyAlignment="1" applyProtection="1">
      <alignment horizontal="center" vertical="center" wrapText="1"/>
      <protection locked="0"/>
    </xf>
    <xf numFmtId="164" fontId="0" fillId="0" borderId="3" xfId="0" applyNumberFormat="1" applyBorder="1" applyAlignment="1">
      <alignment horizontal="center" vertical="center"/>
    </xf>
    <xf numFmtId="42" fontId="7" fillId="0" borderId="3" xfId="2" applyFont="1" applyFill="1" applyBorder="1" applyAlignment="1" applyProtection="1">
      <alignment horizontal="center" vertical="center" wrapText="1"/>
      <protection locked="0"/>
    </xf>
    <xf numFmtId="44" fontId="2" fillId="4" borderId="3" xfId="1" applyFont="1" applyFill="1" applyBorder="1" applyAlignment="1">
      <alignment horizontal="center" vertical="center" wrapText="1"/>
    </xf>
    <xf numFmtId="44" fontId="6" fillId="4" borderId="4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4" xfId="5" applyFont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 vertical="center" wrapText="1"/>
    </xf>
    <xf numFmtId="0" fontId="7" fillId="4" borderId="4" xfId="5" applyFont="1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164" fontId="0" fillId="0" borderId="4" xfId="0" applyNumberFormat="1" applyBorder="1" applyAlignment="1">
      <alignment horizontal="center" vertical="center"/>
    </xf>
    <xf numFmtId="42" fontId="0" fillId="0" borderId="4" xfId="0" applyNumberFormat="1" applyBorder="1" applyAlignment="1">
      <alignment horizontal="center" vertical="center"/>
    </xf>
    <xf numFmtId="42" fontId="7" fillId="4" borderId="4" xfId="2" applyFont="1" applyFill="1" applyBorder="1" applyAlignment="1">
      <alignment horizontal="center" vertical="center" wrapText="1"/>
    </xf>
    <xf numFmtId="44" fontId="2" fillId="4" borderId="4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2" fontId="6" fillId="4" borderId="4" xfId="5" applyNumberFormat="1" applyFont="1" applyFill="1" applyBorder="1" applyAlignment="1">
      <alignment horizontal="center" vertical="center" wrapText="1"/>
    </xf>
    <xf numFmtId="0" fontId="10" fillId="0" borderId="0" xfId="6" applyFon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vertical="center" wrapText="1"/>
    </xf>
    <xf numFmtId="0" fontId="0" fillId="3" borderId="0" xfId="0" applyFill="1" applyAlignment="1">
      <alignment vertical="center"/>
    </xf>
    <xf numFmtId="44" fontId="0" fillId="0" borderId="0" xfId="1" applyFont="1" applyAlignment="1">
      <alignment vertical="center"/>
    </xf>
    <xf numFmtId="0" fontId="15" fillId="4" borderId="3" xfId="5" applyFont="1" applyFill="1" applyBorder="1" applyAlignment="1" applyProtection="1">
      <alignment vertical="center" wrapText="1"/>
      <protection locked="0"/>
    </xf>
    <xf numFmtId="42" fontId="0" fillId="4" borderId="0" xfId="0" applyNumberFormat="1" applyFill="1" applyAlignment="1">
      <alignment vertical="center" wrapText="1"/>
    </xf>
    <xf numFmtId="165" fontId="0" fillId="4" borderId="0" xfId="0" applyNumberFormat="1" applyFill="1" applyAlignment="1">
      <alignment vertical="center" wrapText="1"/>
    </xf>
    <xf numFmtId="0" fontId="16" fillId="4" borderId="3" xfId="0" applyFont="1" applyFill="1" applyBorder="1" applyAlignment="1">
      <alignment vertical="center" wrapText="1"/>
    </xf>
    <xf numFmtId="0" fontId="15" fillId="4" borderId="3" xfId="5" applyFont="1" applyFill="1" applyBorder="1" applyAlignment="1">
      <alignment vertical="center" wrapText="1"/>
    </xf>
    <xf numFmtId="42" fontId="2" fillId="4" borderId="4" xfId="5" applyNumberFormat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vertical="center" wrapText="1"/>
    </xf>
    <xf numFmtId="4" fontId="9" fillId="0" borderId="3" xfId="0" applyNumberFormat="1" applyFont="1" applyBorder="1" applyAlignment="1">
      <alignment horizontal="center" vertical="center"/>
    </xf>
    <xf numFmtId="164" fontId="2" fillId="4" borderId="3" xfId="5" applyNumberFormat="1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7" fillId="4" borderId="15" xfId="5" applyFont="1" applyFill="1" applyBorder="1" applyAlignment="1">
      <alignment vertical="center" wrapText="1"/>
    </xf>
    <xf numFmtId="0" fontId="0" fillId="4" borderId="15" xfId="0" applyFill="1" applyBorder="1" applyAlignment="1">
      <alignment vertical="center" wrapText="1"/>
    </xf>
    <xf numFmtId="164" fontId="0" fillId="0" borderId="15" xfId="0" applyNumberFormat="1" applyBorder="1" applyAlignment="1">
      <alignment horizontal="center" vertical="center"/>
    </xf>
    <xf numFmtId="42" fontId="0" fillId="0" borderId="15" xfId="0" applyNumberFormat="1" applyBorder="1" applyAlignment="1">
      <alignment horizontal="center" vertical="center"/>
    </xf>
    <xf numFmtId="42" fontId="7" fillId="4" borderId="15" xfId="2" applyFont="1" applyFill="1" applyBorder="1" applyAlignment="1">
      <alignment horizontal="center" vertical="center" wrapText="1"/>
    </xf>
    <xf numFmtId="42" fontId="2" fillId="4" borderId="13" xfId="5" applyNumberFormat="1" applyFont="1" applyFill="1" applyBorder="1" applyAlignment="1">
      <alignment horizontal="center" vertical="center" wrapText="1"/>
    </xf>
    <xf numFmtId="42" fontId="6" fillId="4" borderId="15" xfId="5" applyNumberFormat="1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2" fontId="7" fillId="8" borderId="3" xfId="2" applyFont="1" applyFill="1" applyBorder="1" applyAlignment="1">
      <alignment vertical="center"/>
    </xf>
    <xf numFmtId="0" fontId="7" fillId="0" borderId="3" xfId="5" applyFont="1" applyBorder="1" applyAlignment="1">
      <alignment horizontal="left" vertical="center"/>
    </xf>
    <xf numFmtId="42" fontId="0" fillId="4" borderId="0" xfId="0" applyNumberFormat="1" applyFill="1" applyAlignment="1">
      <alignment vertical="center"/>
    </xf>
    <xf numFmtId="44" fontId="0" fillId="3" borderId="0" xfId="1" applyFont="1" applyFill="1" applyAlignment="1">
      <alignment vertical="center"/>
    </xf>
    <xf numFmtId="44" fontId="6" fillId="4" borderId="3" xfId="1" applyFont="1" applyFill="1" applyBorder="1" applyAlignment="1">
      <alignment horizontal="center" vertical="center" wrapText="1"/>
    </xf>
    <xf numFmtId="42" fontId="0" fillId="0" borderId="3" xfId="0" applyNumberFormat="1" applyBorder="1"/>
    <xf numFmtId="44" fontId="0" fillId="0" borderId="3" xfId="1" applyFont="1" applyBorder="1"/>
    <xf numFmtId="44" fontId="23" fillId="2" borderId="3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4" fillId="0" borderId="20" xfId="0" applyFont="1" applyBorder="1" applyAlignment="1">
      <alignment vertical="center" wrapText="1"/>
    </xf>
    <xf numFmtId="0" fontId="24" fillId="0" borderId="1" xfId="0" applyFont="1" applyBorder="1" applyAlignment="1">
      <alignment horizontal="justify" vertical="center" wrapText="1"/>
    </xf>
    <xf numFmtId="0" fontId="24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7" fillId="0" borderId="3" xfId="5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6" borderId="12" xfId="6" applyFont="1" applyFill="1" applyBorder="1" applyAlignment="1">
      <alignment horizontal="left" vertical="center" wrapText="1"/>
    </xf>
    <xf numFmtId="0" fontId="13" fillId="6" borderId="13" xfId="6" applyFont="1" applyFill="1" applyBorder="1" applyAlignment="1">
      <alignment horizontal="left" vertical="center" wrapText="1"/>
    </xf>
    <xf numFmtId="0" fontId="14" fillId="4" borderId="13" xfId="6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/>
    </xf>
    <xf numFmtId="0" fontId="15" fillId="7" borderId="17" xfId="5" applyFont="1" applyFill="1" applyBorder="1" applyAlignment="1">
      <alignment horizontal="center" vertical="center"/>
    </xf>
    <xf numFmtId="0" fontId="15" fillId="7" borderId="18" xfId="5" applyFont="1" applyFill="1" applyBorder="1" applyAlignment="1">
      <alignment horizontal="center" vertical="center"/>
    </xf>
    <xf numFmtId="0" fontId="15" fillId="7" borderId="19" xfId="5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/>
    </xf>
  </cellXfs>
  <cellStyles count="8">
    <cellStyle name="Hyperlink" xfId="3" xr:uid="{00000000-0005-0000-0000-000000000000}"/>
    <cellStyle name="Moneda" xfId="1" builtinId="4"/>
    <cellStyle name="Moneda [0]" xfId="2" builtinId="7"/>
    <cellStyle name="Moneda 2" xfId="4" xr:uid="{00000000-0005-0000-0000-000003000000}"/>
    <cellStyle name="Normal" xfId="0" builtinId="0"/>
    <cellStyle name="Normal 2" xfId="5" xr:uid="{00000000-0005-0000-0000-000005000000}"/>
    <cellStyle name="Normal 4" xfId="6" xr:uid="{00000000-0005-0000-0000-000006000000}"/>
    <cellStyle name="Normal 6" xfId="7" xr:uid="{00000000-0005-0000-0000-000007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404812</xdr:colOff>
      <xdr:row>0</xdr:row>
      <xdr:rowOff>83344</xdr:rowOff>
    </xdr:from>
    <xdr:to>
      <xdr:col>0</xdr:col>
      <xdr:colOff>1119822</xdr:colOff>
      <xdr:row>1</xdr:row>
      <xdr:rowOff>353854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495" y="83185"/>
          <a:ext cx="715010" cy="699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1"/>
  <sheetViews>
    <sheetView topLeftCell="A5" zoomScale="63" zoomScaleNormal="63" zoomScalePageLayoutView="90" workbookViewId="0">
      <pane ySplit="2" topLeftCell="A10" activePane="bottomLeft" state="frozen"/>
      <selection pane="bottomLeft" activeCell="L10" sqref="L10"/>
    </sheetView>
  </sheetViews>
  <sheetFormatPr baseColWidth="10" defaultColWidth="10.5546875" defaultRowHeight="14.4"/>
  <cols>
    <col min="1" max="1" width="37.44140625" style="1" customWidth="1"/>
    <col min="2" max="2" width="35.44140625" style="1" customWidth="1"/>
    <col min="3" max="4" width="30.5546875" style="1" customWidth="1"/>
    <col min="5" max="5" width="30.5546875" style="1" hidden="1" customWidth="1"/>
    <col min="6" max="6" width="12.5546875" style="1" customWidth="1"/>
    <col min="7" max="7" width="13.44140625" style="1" customWidth="1"/>
    <col min="8" max="8" width="18.5546875" style="1" customWidth="1"/>
    <col min="9" max="9" width="18.5546875" style="47" customWidth="1"/>
    <col min="10" max="10" width="18.5546875" style="1" customWidth="1"/>
    <col min="11" max="11" width="19.5546875" style="1" customWidth="1"/>
    <col min="12" max="12" width="25.44140625" style="1" customWidth="1"/>
    <col min="13" max="13" width="31.44140625" style="1" customWidth="1"/>
    <col min="14" max="14" width="13.44140625" style="44" customWidth="1"/>
    <col min="15" max="15" width="24.109375" style="44" customWidth="1"/>
    <col min="16" max="16" width="14" style="44" customWidth="1"/>
    <col min="17" max="17" width="14.44140625" style="44" customWidth="1"/>
    <col min="18" max="18" width="14.5546875" style="44" customWidth="1"/>
    <col min="19" max="19" width="20.5546875" style="44" customWidth="1"/>
    <col min="20" max="20" width="20.44140625" style="44" customWidth="1"/>
    <col min="21" max="40" width="10.5546875" style="44"/>
    <col min="41" max="16384" width="10.5546875" style="1"/>
  </cols>
  <sheetData>
    <row r="1" spans="1:16" ht="33.75" customHeight="1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1"/>
    </row>
    <row r="2" spans="1:16" ht="33" customHeight="1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4"/>
    </row>
    <row r="3" spans="1:16" ht="30.75" customHeight="1">
      <c r="A3" s="95" t="s">
        <v>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7"/>
    </row>
    <row r="4" spans="1:16" s="43" customFormat="1" ht="58.35" customHeight="1">
      <c r="A4" s="98" t="s">
        <v>2</v>
      </c>
      <c r="B4" s="99"/>
      <c r="C4" s="100" t="s">
        <v>3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1:16" ht="30" customHeight="1">
      <c r="A5" s="101" t="s">
        <v>4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6" s="44" customFormat="1" ht="57.6">
      <c r="A6" s="2" t="s">
        <v>5</v>
      </c>
      <c r="B6" s="3" t="s">
        <v>6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4" t="s">
        <v>13</v>
      </c>
      <c r="J6" s="2" t="s">
        <v>14</v>
      </c>
      <c r="K6" s="2" t="s">
        <v>15</v>
      </c>
      <c r="L6" s="2" t="s">
        <v>16</v>
      </c>
      <c r="M6" s="2" t="s">
        <v>17</v>
      </c>
    </row>
    <row r="7" spans="1:16" s="45" customFormat="1" ht="87" customHeight="1">
      <c r="A7" s="5">
        <v>1</v>
      </c>
      <c r="B7" s="26" t="s">
        <v>18</v>
      </c>
      <c r="C7" s="25" t="s">
        <v>19</v>
      </c>
      <c r="D7" s="25" t="s">
        <v>20</v>
      </c>
      <c r="E7" s="25"/>
      <c r="F7" s="5" t="s">
        <v>21</v>
      </c>
      <c r="G7" s="27">
        <v>10</v>
      </c>
      <c r="H7" s="28">
        <f>356640*1.19</f>
        <v>424401.6</v>
      </c>
      <c r="I7" s="12">
        <v>456900.5</v>
      </c>
      <c r="J7" s="29"/>
      <c r="K7" s="14">
        <f>(H7+I7)/2</f>
        <v>440651.05</v>
      </c>
      <c r="L7" s="42">
        <f t="shared" ref="L7:L34" si="0">K7*G7</f>
        <v>4406510.5</v>
      </c>
      <c r="M7" s="48"/>
    </row>
    <row r="8" spans="1:16" s="45" customFormat="1" ht="115.2">
      <c r="A8" s="5">
        <v>2</v>
      </c>
      <c r="B8" s="26" t="s">
        <v>22</v>
      </c>
      <c r="C8" s="25" t="s">
        <v>23</v>
      </c>
      <c r="D8" s="25" t="s">
        <v>24</v>
      </c>
      <c r="E8" s="25"/>
      <c r="F8" s="5" t="s">
        <v>25</v>
      </c>
      <c r="G8" s="27">
        <v>10</v>
      </c>
      <c r="H8" s="28">
        <v>289884</v>
      </c>
      <c r="I8" s="12">
        <v>421600.34</v>
      </c>
      <c r="J8" s="29"/>
      <c r="K8" s="14">
        <f t="shared" ref="K8:K30" si="1">(H8+I8)/2</f>
        <v>355742.17000000004</v>
      </c>
      <c r="L8" s="42">
        <f t="shared" si="0"/>
        <v>3557421.7</v>
      </c>
      <c r="M8" s="48"/>
      <c r="O8" s="49"/>
      <c r="P8" s="50"/>
    </row>
    <row r="9" spans="1:16" s="45" customFormat="1" ht="123.6" customHeight="1">
      <c r="A9" s="5">
        <v>3</v>
      </c>
      <c r="B9" s="24" t="s">
        <v>26</v>
      </c>
      <c r="C9" s="25" t="s">
        <v>27</v>
      </c>
      <c r="D9" s="25" t="s">
        <v>28</v>
      </c>
      <c r="E9" s="25"/>
      <c r="F9" s="5" t="s">
        <v>29</v>
      </c>
      <c r="G9" s="27">
        <v>6</v>
      </c>
      <c r="H9" s="28">
        <v>228480</v>
      </c>
      <c r="I9" s="12">
        <v>271799.57</v>
      </c>
      <c r="J9" s="29"/>
      <c r="K9" s="14">
        <f t="shared" si="1"/>
        <v>250139.785</v>
      </c>
      <c r="L9" s="42">
        <f t="shared" si="0"/>
        <v>1500838.71</v>
      </c>
      <c r="M9" s="48"/>
    </row>
    <row r="10" spans="1:16" s="45" customFormat="1" ht="218.4" customHeight="1">
      <c r="A10" s="5">
        <v>4</v>
      </c>
      <c r="B10" s="24" t="s">
        <v>30</v>
      </c>
      <c r="C10" s="25" t="s">
        <v>31</v>
      </c>
      <c r="D10" s="26" t="s">
        <v>32</v>
      </c>
      <c r="E10" s="25"/>
      <c r="F10" s="5" t="s">
        <v>33</v>
      </c>
      <c r="G10" s="27">
        <v>1</v>
      </c>
      <c r="H10" s="28">
        <v>879410</v>
      </c>
      <c r="I10" s="12">
        <v>464100</v>
      </c>
      <c r="J10" s="29"/>
      <c r="K10" s="14">
        <f t="shared" si="1"/>
        <v>671755</v>
      </c>
      <c r="L10" s="42">
        <f t="shared" si="0"/>
        <v>671755</v>
      </c>
      <c r="M10" s="48"/>
    </row>
    <row r="11" spans="1:16" s="45" customFormat="1" ht="241.35" customHeight="1">
      <c r="A11" s="5">
        <v>5</v>
      </c>
      <c r="B11" s="24" t="s">
        <v>34</v>
      </c>
      <c r="C11" s="25" t="s">
        <v>35</v>
      </c>
      <c r="D11" s="32" t="s">
        <v>32</v>
      </c>
      <c r="E11" s="25"/>
      <c r="F11" s="5" t="s">
        <v>36</v>
      </c>
      <c r="G11" s="27">
        <v>1</v>
      </c>
      <c r="H11" s="28">
        <v>615230</v>
      </c>
      <c r="I11" s="12">
        <v>351050</v>
      </c>
      <c r="J11" s="29"/>
      <c r="K11" s="14">
        <f t="shared" si="1"/>
        <v>483140</v>
      </c>
      <c r="L11" s="42">
        <f t="shared" si="0"/>
        <v>483140</v>
      </c>
      <c r="M11" s="48"/>
    </row>
    <row r="12" spans="1:16" s="45" customFormat="1" ht="269.39999999999998" customHeight="1">
      <c r="A12" s="5">
        <v>6</v>
      </c>
      <c r="B12" s="17" t="s">
        <v>37</v>
      </c>
      <c r="C12" s="9" t="s">
        <v>38</v>
      </c>
      <c r="D12" s="32" t="s">
        <v>32</v>
      </c>
      <c r="E12" s="9"/>
      <c r="F12" s="10" t="s">
        <v>39</v>
      </c>
      <c r="G12" s="17">
        <v>2</v>
      </c>
      <c r="H12" s="28">
        <v>1067430</v>
      </c>
      <c r="I12" s="12">
        <v>1042440</v>
      </c>
      <c r="J12" s="13"/>
      <c r="K12" s="14">
        <f t="shared" si="1"/>
        <v>1054935</v>
      </c>
      <c r="L12" s="42">
        <f t="shared" si="0"/>
        <v>2109870</v>
      </c>
      <c r="M12" s="51"/>
    </row>
    <row r="13" spans="1:16" s="45" customFormat="1" ht="195">
      <c r="A13" s="5">
        <v>7</v>
      </c>
      <c r="B13" s="17" t="s">
        <v>40</v>
      </c>
      <c r="C13" s="9" t="s">
        <v>41</v>
      </c>
      <c r="D13" s="32" t="s">
        <v>32</v>
      </c>
      <c r="E13" s="9"/>
      <c r="F13" s="10" t="s">
        <v>42</v>
      </c>
      <c r="G13" s="17">
        <v>3</v>
      </c>
      <c r="H13" s="28">
        <v>30950</v>
      </c>
      <c r="I13" s="12">
        <v>41650</v>
      </c>
      <c r="J13" s="13"/>
      <c r="K13" s="14">
        <f t="shared" si="1"/>
        <v>36300</v>
      </c>
      <c r="L13" s="42">
        <f t="shared" si="0"/>
        <v>108900</v>
      </c>
      <c r="M13" s="51"/>
    </row>
    <row r="14" spans="1:16" s="45" customFormat="1" ht="195">
      <c r="A14" s="5">
        <v>8</v>
      </c>
      <c r="B14" s="17" t="s">
        <v>43</v>
      </c>
      <c r="C14" s="9" t="s">
        <v>44</v>
      </c>
      <c r="D14" s="32" t="s">
        <v>32</v>
      </c>
      <c r="E14" s="9"/>
      <c r="F14" s="10" t="s">
        <v>42</v>
      </c>
      <c r="G14" s="17">
        <v>2</v>
      </c>
      <c r="H14" s="28">
        <v>33000</v>
      </c>
      <c r="I14" s="12">
        <v>69020</v>
      </c>
      <c r="J14" s="13"/>
      <c r="K14" s="14">
        <f t="shared" si="1"/>
        <v>51010</v>
      </c>
      <c r="L14" s="42">
        <f t="shared" si="0"/>
        <v>102020</v>
      </c>
      <c r="M14" s="51"/>
    </row>
    <row r="15" spans="1:16" s="45" customFormat="1" ht="195">
      <c r="A15" s="5">
        <v>9</v>
      </c>
      <c r="B15" s="17" t="s">
        <v>45</v>
      </c>
      <c r="C15" s="9" t="s">
        <v>46</v>
      </c>
      <c r="D15" s="32" t="s">
        <v>32</v>
      </c>
      <c r="E15" s="9"/>
      <c r="F15" s="10" t="s">
        <v>47</v>
      </c>
      <c r="G15" s="17">
        <v>2</v>
      </c>
      <c r="H15" s="28">
        <v>35700</v>
      </c>
      <c r="I15" s="12">
        <v>57120</v>
      </c>
      <c r="J15" s="13"/>
      <c r="K15" s="14">
        <f t="shared" si="1"/>
        <v>46410</v>
      </c>
      <c r="L15" s="42">
        <f t="shared" si="0"/>
        <v>92820</v>
      </c>
      <c r="M15" s="51"/>
    </row>
    <row r="16" spans="1:16" s="45" customFormat="1" ht="195">
      <c r="A16" s="5">
        <v>10</v>
      </c>
      <c r="B16" s="17" t="s">
        <v>48</v>
      </c>
      <c r="C16" s="9" t="s">
        <v>49</v>
      </c>
      <c r="D16" s="32" t="s">
        <v>32</v>
      </c>
      <c r="E16" s="9"/>
      <c r="F16" s="10" t="s">
        <v>50</v>
      </c>
      <c r="G16" s="17">
        <v>1</v>
      </c>
      <c r="H16" s="28">
        <v>44030</v>
      </c>
      <c r="I16" s="12">
        <v>22015</v>
      </c>
      <c r="J16" s="13"/>
      <c r="K16" s="14">
        <f t="shared" si="1"/>
        <v>33022.5</v>
      </c>
      <c r="L16" s="42">
        <f t="shared" si="0"/>
        <v>33022.5</v>
      </c>
      <c r="M16" s="52"/>
    </row>
    <row r="17" spans="1:17" s="45" customFormat="1" ht="195">
      <c r="A17" s="5">
        <v>11</v>
      </c>
      <c r="B17" s="17" t="s">
        <v>51</v>
      </c>
      <c r="C17" s="9" t="s">
        <v>52</v>
      </c>
      <c r="D17" s="32" t="s">
        <v>32</v>
      </c>
      <c r="E17" s="9"/>
      <c r="F17" s="10" t="s">
        <v>50</v>
      </c>
      <c r="G17" s="17">
        <v>2</v>
      </c>
      <c r="H17" s="28">
        <v>39270</v>
      </c>
      <c r="I17" s="12">
        <v>22610</v>
      </c>
      <c r="J17" s="13"/>
      <c r="K17" s="14">
        <f t="shared" si="1"/>
        <v>30940</v>
      </c>
      <c r="L17" s="42">
        <f t="shared" si="0"/>
        <v>61880</v>
      </c>
      <c r="M17" s="52"/>
    </row>
    <row r="18" spans="1:17" s="45" customFormat="1" ht="195">
      <c r="A18" s="5">
        <v>12</v>
      </c>
      <c r="B18" s="17" t="s">
        <v>53</v>
      </c>
      <c r="C18" s="9" t="s">
        <v>54</v>
      </c>
      <c r="D18" s="32" t="s">
        <v>32</v>
      </c>
      <c r="E18" s="9"/>
      <c r="F18" s="10" t="s">
        <v>50</v>
      </c>
      <c r="G18" s="17">
        <v>1</v>
      </c>
      <c r="H18" s="28">
        <v>28560</v>
      </c>
      <c r="I18" s="12">
        <v>31535</v>
      </c>
      <c r="J18" s="13"/>
      <c r="K18" s="14">
        <f t="shared" si="1"/>
        <v>30047.5</v>
      </c>
      <c r="L18" s="42">
        <f t="shared" si="0"/>
        <v>30047.5</v>
      </c>
      <c r="M18" s="52"/>
    </row>
    <row r="19" spans="1:17" s="45" customFormat="1" ht="195">
      <c r="A19" s="5">
        <v>13</v>
      </c>
      <c r="B19" s="17" t="s">
        <v>55</v>
      </c>
      <c r="C19" s="9" t="s">
        <v>56</v>
      </c>
      <c r="D19" s="32" t="s">
        <v>32</v>
      </c>
      <c r="E19" s="9"/>
      <c r="F19" s="10" t="s">
        <v>33</v>
      </c>
      <c r="G19" s="17">
        <v>3</v>
      </c>
      <c r="H19" s="28">
        <v>75000</v>
      </c>
      <c r="I19" s="12">
        <v>57120</v>
      </c>
      <c r="J19" s="13"/>
      <c r="K19" s="14">
        <f t="shared" si="1"/>
        <v>66060</v>
      </c>
      <c r="L19" s="42">
        <f t="shared" si="0"/>
        <v>198180</v>
      </c>
      <c r="M19" s="51"/>
    </row>
    <row r="20" spans="1:17" s="45" customFormat="1" ht="195">
      <c r="A20" s="5">
        <v>14</v>
      </c>
      <c r="B20" s="17" t="s">
        <v>57</v>
      </c>
      <c r="C20" s="9" t="s">
        <v>58</v>
      </c>
      <c r="D20" s="32" t="s">
        <v>32</v>
      </c>
      <c r="E20" s="9"/>
      <c r="F20" s="10" t="s">
        <v>59</v>
      </c>
      <c r="G20" s="17">
        <v>4</v>
      </c>
      <c r="H20" s="28">
        <v>95200</v>
      </c>
      <c r="I20" s="12">
        <v>53550</v>
      </c>
      <c r="J20" s="13"/>
      <c r="K20" s="14">
        <f t="shared" si="1"/>
        <v>74375</v>
      </c>
      <c r="L20" s="42">
        <f t="shared" si="0"/>
        <v>297500</v>
      </c>
      <c r="M20" s="52"/>
    </row>
    <row r="21" spans="1:17" s="45" customFormat="1" ht="195">
      <c r="A21" s="5">
        <v>15</v>
      </c>
      <c r="B21" s="17" t="s">
        <v>60</v>
      </c>
      <c r="C21" s="9" t="s">
        <v>61</v>
      </c>
      <c r="D21" s="32" t="s">
        <v>32</v>
      </c>
      <c r="E21" s="9"/>
      <c r="F21" s="10" t="s">
        <v>62</v>
      </c>
      <c r="G21" s="17">
        <v>1</v>
      </c>
      <c r="H21" s="28">
        <v>142800</v>
      </c>
      <c r="I21" s="12">
        <v>113050</v>
      </c>
      <c r="J21" s="13"/>
      <c r="K21" s="14">
        <f t="shared" si="1"/>
        <v>127925</v>
      </c>
      <c r="L21" s="42">
        <f t="shared" si="0"/>
        <v>127925</v>
      </c>
      <c r="M21" s="51"/>
    </row>
    <row r="22" spans="1:17" s="45" customFormat="1" ht="195">
      <c r="A22" s="5">
        <v>16</v>
      </c>
      <c r="B22" s="17" t="s">
        <v>63</v>
      </c>
      <c r="C22" s="9" t="s">
        <v>64</v>
      </c>
      <c r="D22" s="32" t="s">
        <v>32</v>
      </c>
      <c r="E22" s="9"/>
      <c r="F22" s="10" t="s">
        <v>33</v>
      </c>
      <c r="G22" s="17">
        <v>2</v>
      </c>
      <c r="H22" s="28">
        <v>65450</v>
      </c>
      <c r="I22" s="12">
        <v>35700</v>
      </c>
      <c r="J22" s="13"/>
      <c r="K22" s="14">
        <f t="shared" si="1"/>
        <v>50575</v>
      </c>
      <c r="L22" s="42">
        <f t="shared" si="0"/>
        <v>101150</v>
      </c>
      <c r="M22" s="52"/>
    </row>
    <row r="23" spans="1:17" s="45" customFormat="1" ht="195">
      <c r="A23" s="5">
        <v>17</v>
      </c>
      <c r="B23" s="17" t="s">
        <v>65</v>
      </c>
      <c r="C23" s="9" t="s">
        <v>66</v>
      </c>
      <c r="D23" s="32" t="s">
        <v>32</v>
      </c>
      <c r="E23" s="9"/>
      <c r="F23" s="10" t="s">
        <v>50</v>
      </c>
      <c r="G23" s="17">
        <v>4</v>
      </c>
      <c r="H23" s="28">
        <v>36750</v>
      </c>
      <c r="I23" s="12">
        <v>29750</v>
      </c>
      <c r="J23" s="13"/>
      <c r="K23" s="14">
        <f t="shared" si="1"/>
        <v>33250</v>
      </c>
      <c r="L23" s="42">
        <f t="shared" si="0"/>
        <v>133000</v>
      </c>
      <c r="M23" s="52"/>
    </row>
    <row r="24" spans="1:17" s="45" customFormat="1" ht="195">
      <c r="A24" s="5">
        <v>18</v>
      </c>
      <c r="B24" s="17" t="s">
        <v>67</v>
      </c>
      <c r="C24" s="9" t="s">
        <v>68</v>
      </c>
      <c r="D24" s="32" t="s">
        <v>32</v>
      </c>
      <c r="E24" s="9"/>
      <c r="F24" s="10" t="s">
        <v>69</v>
      </c>
      <c r="G24" s="17">
        <v>2</v>
      </c>
      <c r="H24" s="28">
        <v>119000</v>
      </c>
      <c r="I24" s="12">
        <v>57120</v>
      </c>
      <c r="J24" s="13"/>
      <c r="K24" s="14">
        <f t="shared" si="1"/>
        <v>88060</v>
      </c>
      <c r="L24" s="42">
        <f t="shared" si="0"/>
        <v>176120</v>
      </c>
      <c r="M24" s="51"/>
    </row>
    <row r="25" spans="1:17" s="45" customFormat="1" ht="195">
      <c r="A25" s="5">
        <v>19</v>
      </c>
      <c r="B25" s="17" t="s">
        <v>70</v>
      </c>
      <c r="C25" s="9" t="s">
        <v>71</v>
      </c>
      <c r="D25" s="32" t="s">
        <v>32</v>
      </c>
      <c r="E25" s="9"/>
      <c r="F25" s="10" t="s">
        <v>72</v>
      </c>
      <c r="G25" s="17">
        <v>5</v>
      </c>
      <c r="H25" s="28">
        <v>71400</v>
      </c>
      <c r="I25" s="12">
        <v>65450</v>
      </c>
      <c r="J25" s="13"/>
      <c r="K25" s="14">
        <f t="shared" si="1"/>
        <v>68425</v>
      </c>
      <c r="L25" s="42">
        <f t="shared" si="0"/>
        <v>342125</v>
      </c>
      <c r="M25" s="51"/>
    </row>
    <row r="26" spans="1:17" s="45" customFormat="1" ht="216">
      <c r="A26" s="5">
        <v>20</v>
      </c>
      <c r="B26" s="17" t="s">
        <v>73</v>
      </c>
      <c r="C26" s="9" t="s">
        <v>74</v>
      </c>
      <c r="D26" s="32" t="s">
        <v>32</v>
      </c>
      <c r="E26" s="9"/>
      <c r="F26" s="10" t="s">
        <v>75</v>
      </c>
      <c r="G26" s="17">
        <v>1</v>
      </c>
      <c r="H26" s="28">
        <v>239200</v>
      </c>
      <c r="I26" s="12">
        <v>351050</v>
      </c>
      <c r="J26" s="13"/>
      <c r="K26" s="14">
        <f t="shared" si="1"/>
        <v>295125</v>
      </c>
      <c r="L26" s="42">
        <f t="shared" si="0"/>
        <v>295125</v>
      </c>
      <c r="M26" s="51"/>
    </row>
    <row r="27" spans="1:17" s="45" customFormat="1" ht="257.39999999999998" customHeight="1">
      <c r="A27" s="5">
        <v>21</v>
      </c>
      <c r="B27" s="17" t="s">
        <v>76</v>
      </c>
      <c r="C27" s="9" t="s">
        <v>77</v>
      </c>
      <c r="D27" s="32" t="s">
        <v>32</v>
      </c>
      <c r="E27" s="9"/>
      <c r="F27" s="10" t="s">
        <v>78</v>
      </c>
      <c r="G27" s="17">
        <v>2</v>
      </c>
      <c r="H27" s="28">
        <v>53550</v>
      </c>
      <c r="I27" s="12">
        <v>33320</v>
      </c>
      <c r="J27" s="13"/>
      <c r="K27" s="14">
        <f t="shared" si="1"/>
        <v>43435</v>
      </c>
      <c r="L27" s="42">
        <f t="shared" si="0"/>
        <v>86870</v>
      </c>
      <c r="M27" s="51"/>
    </row>
    <row r="28" spans="1:17" s="45" customFormat="1" ht="257.39999999999998" customHeight="1">
      <c r="A28" s="5">
        <v>22</v>
      </c>
      <c r="B28" s="34" t="s">
        <v>79</v>
      </c>
      <c r="C28" s="35" t="s">
        <v>80</v>
      </c>
      <c r="D28" s="32" t="s">
        <v>32</v>
      </c>
      <c r="E28" s="35"/>
      <c r="F28" s="36" t="s">
        <v>81</v>
      </c>
      <c r="G28" s="34">
        <v>5</v>
      </c>
      <c r="H28" s="37">
        <v>11900</v>
      </c>
      <c r="I28" s="38">
        <v>11186</v>
      </c>
      <c r="J28" s="39"/>
      <c r="K28" s="53">
        <f t="shared" si="1"/>
        <v>11543</v>
      </c>
      <c r="L28" s="42">
        <f t="shared" si="0"/>
        <v>57715</v>
      </c>
      <c r="M28" s="54"/>
    </row>
    <row r="29" spans="1:17" s="45" customFormat="1" ht="118.8">
      <c r="A29" s="5">
        <v>23</v>
      </c>
      <c r="B29" s="41" t="s">
        <v>82</v>
      </c>
      <c r="C29" s="7" t="s">
        <v>83</v>
      </c>
      <c r="D29" s="7" t="s">
        <v>84</v>
      </c>
      <c r="E29" s="10"/>
      <c r="F29" s="10" t="s">
        <v>85</v>
      </c>
      <c r="G29" s="17">
        <v>1</v>
      </c>
      <c r="H29" s="28">
        <v>3355225</v>
      </c>
      <c r="I29" s="55">
        <v>2023000</v>
      </c>
      <c r="J29" s="13"/>
      <c r="K29" s="56">
        <f t="shared" si="1"/>
        <v>2689112.5</v>
      </c>
      <c r="L29" s="15">
        <f t="shared" si="0"/>
        <v>2689112.5</v>
      </c>
      <c r="M29" s="51"/>
    </row>
    <row r="30" spans="1:17" s="45" customFormat="1" ht="195">
      <c r="A30" s="5">
        <v>24</v>
      </c>
      <c r="B30" s="57" t="s">
        <v>86</v>
      </c>
      <c r="C30" s="58" t="s">
        <v>87</v>
      </c>
      <c r="D30" s="32" t="s">
        <v>32</v>
      </c>
      <c r="E30" s="58"/>
      <c r="F30" s="59" t="s">
        <v>88</v>
      </c>
      <c r="G30" s="57">
        <v>5</v>
      </c>
      <c r="H30" s="60">
        <v>86870</v>
      </c>
      <c r="I30" s="61">
        <v>89250</v>
      </c>
      <c r="J30" s="62"/>
      <c r="K30" s="63">
        <f t="shared" si="1"/>
        <v>88060</v>
      </c>
      <c r="L30" s="64">
        <f t="shared" si="0"/>
        <v>440300</v>
      </c>
      <c r="M30" s="65"/>
      <c r="O30" s="49"/>
      <c r="Q30" s="50"/>
    </row>
    <row r="31" spans="1:17" s="45" customFormat="1" ht="115.2">
      <c r="A31" s="5">
        <v>25</v>
      </c>
      <c r="B31" s="34" t="s">
        <v>89</v>
      </c>
      <c r="C31" s="35" t="s">
        <v>90</v>
      </c>
      <c r="D31" s="8" t="s">
        <v>91</v>
      </c>
      <c r="E31" s="35"/>
      <c r="F31" s="10" t="s">
        <v>92</v>
      </c>
      <c r="G31" s="66">
        <v>2</v>
      </c>
      <c r="H31" s="12">
        <v>2097805.7799999998</v>
      </c>
      <c r="I31" s="38"/>
      <c r="J31" s="39"/>
      <c r="K31" s="53">
        <f>H31</f>
        <v>2097805.7799999998</v>
      </c>
      <c r="L31" s="42">
        <f t="shared" si="0"/>
        <v>4195611.5599999996</v>
      </c>
      <c r="M31" s="54"/>
    </row>
    <row r="32" spans="1:17" s="45" customFormat="1" ht="90">
      <c r="A32" s="5">
        <v>26</v>
      </c>
      <c r="B32" s="34" t="s">
        <v>93</v>
      </c>
      <c r="C32" s="35" t="s">
        <v>94</v>
      </c>
      <c r="D32" s="8" t="s">
        <v>95</v>
      </c>
      <c r="E32" s="35"/>
      <c r="F32" s="10" t="s">
        <v>92</v>
      </c>
      <c r="G32" s="66">
        <v>2</v>
      </c>
      <c r="H32" s="12">
        <v>482143.97</v>
      </c>
      <c r="I32" s="38"/>
      <c r="J32" s="39"/>
      <c r="K32" s="53">
        <f t="shared" ref="K32:K60" si="2">H32</f>
        <v>482143.97</v>
      </c>
      <c r="L32" s="42">
        <f t="shared" si="0"/>
        <v>964287.94</v>
      </c>
      <c r="M32" s="54"/>
    </row>
    <row r="33" spans="1:13" s="45" customFormat="1" ht="120">
      <c r="A33" s="5">
        <v>27</v>
      </c>
      <c r="B33" s="34" t="s">
        <v>96</v>
      </c>
      <c r="C33" s="67" t="s">
        <v>97</v>
      </c>
      <c r="D33" s="8" t="s">
        <v>98</v>
      </c>
      <c r="E33" s="35"/>
      <c r="F33" s="10" t="s">
        <v>92</v>
      </c>
      <c r="G33" s="66">
        <v>1</v>
      </c>
      <c r="H33" s="12">
        <v>2097805.7799999998</v>
      </c>
      <c r="I33" s="38"/>
      <c r="J33" s="39"/>
      <c r="K33" s="53">
        <f t="shared" si="2"/>
        <v>2097805.7799999998</v>
      </c>
      <c r="L33" s="42">
        <f t="shared" si="0"/>
        <v>2097805.7799999998</v>
      </c>
      <c r="M33" s="54"/>
    </row>
    <row r="34" spans="1:13" s="45" customFormat="1" ht="115.2">
      <c r="A34" s="5">
        <v>28</v>
      </c>
      <c r="B34" s="34" t="s">
        <v>99</v>
      </c>
      <c r="C34" s="35" t="s">
        <v>100</v>
      </c>
      <c r="D34" s="8" t="s">
        <v>101</v>
      </c>
      <c r="E34" s="35"/>
      <c r="F34" s="10" t="s">
        <v>92</v>
      </c>
      <c r="G34" s="66">
        <v>1</v>
      </c>
      <c r="H34" s="12">
        <v>2097805.7799999998</v>
      </c>
      <c r="I34" s="38"/>
      <c r="J34" s="39"/>
      <c r="K34" s="53">
        <f t="shared" si="2"/>
        <v>2097805.7799999998</v>
      </c>
      <c r="L34" s="42">
        <f t="shared" si="0"/>
        <v>2097805.7799999998</v>
      </c>
      <c r="M34" s="54"/>
    </row>
    <row r="35" spans="1:13" s="45" customFormat="1" ht="105">
      <c r="A35" s="5">
        <v>29</v>
      </c>
      <c r="B35" s="34" t="s">
        <v>102</v>
      </c>
      <c r="C35" s="8" t="s">
        <v>103</v>
      </c>
      <c r="D35" s="8" t="s">
        <v>104</v>
      </c>
      <c r="E35" s="35"/>
      <c r="F35" s="10" t="s">
        <v>92</v>
      </c>
      <c r="G35" s="66">
        <v>1</v>
      </c>
      <c r="H35" s="12">
        <v>1602092.24</v>
      </c>
      <c r="I35" s="38"/>
      <c r="J35" s="39"/>
      <c r="K35" s="53">
        <f t="shared" si="2"/>
        <v>1602092.24</v>
      </c>
      <c r="L35" s="42">
        <f t="shared" ref="L35:L52" si="3">K35*G35</f>
        <v>1602092.24</v>
      </c>
      <c r="M35" s="54"/>
    </row>
    <row r="36" spans="1:13" s="45" customFormat="1" ht="105">
      <c r="A36" s="5">
        <v>30</v>
      </c>
      <c r="B36" s="34" t="s">
        <v>105</v>
      </c>
      <c r="C36" s="35" t="s">
        <v>106</v>
      </c>
      <c r="D36" s="8" t="s">
        <v>107</v>
      </c>
      <c r="E36" s="35"/>
      <c r="F36" s="10" t="s">
        <v>92</v>
      </c>
      <c r="G36" s="66">
        <v>1</v>
      </c>
      <c r="H36" s="12">
        <v>461580.77</v>
      </c>
      <c r="I36" s="38"/>
      <c r="J36" s="39"/>
      <c r="K36" s="53">
        <f t="shared" si="2"/>
        <v>461580.77</v>
      </c>
      <c r="L36" s="42">
        <f t="shared" si="3"/>
        <v>461580.77</v>
      </c>
      <c r="M36" s="54"/>
    </row>
    <row r="37" spans="1:13" s="45" customFormat="1" ht="135">
      <c r="A37" s="5">
        <v>31</v>
      </c>
      <c r="B37" s="41" t="s">
        <v>108</v>
      </c>
      <c r="C37" s="7" t="s">
        <v>109</v>
      </c>
      <c r="D37" s="8" t="s">
        <v>110</v>
      </c>
      <c r="E37" s="35"/>
      <c r="F37" s="10" t="s">
        <v>92</v>
      </c>
      <c r="G37" s="68">
        <v>10</v>
      </c>
      <c r="H37" s="12">
        <v>37411.22</v>
      </c>
      <c r="I37" s="38"/>
      <c r="J37" s="39"/>
      <c r="K37" s="53">
        <f t="shared" si="2"/>
        <v>37411.22</v>
      </c>
      <c r="L37" s="42">
        <f t="shared" si="3"/>
        <v>374112.2</v>
      </c>
      <c r="M37" s="54"/>
    </row>
    <row r="38" spans="1:13" s="45" customFormat="1" ht="135">
      <c r="A38" s="5">
        <v>32</v>
      </c>
      <c r="B38" s="41" t="s">
        <v>111</v>
      </c>
      <c r="C38" s="7" t="s">
        <v>112</v>
      </c>
      <c r="D38" s="8" t="s">
        <v>110</v>
      </c>
      <c r="E38" s="35"/>
      <c r="F38" s="10" t="s">
        <v>92</v>
      </c>
      <c r="G38" s="69">
        <v>2</v>
      </c>
      <c r="H38" s="12">
        <v>14257.39</v>
      </c>
      <c r="I38" s="38"/>
      <c r="J38" s="39"/>
      <c r="K38" s="53">
        <f t="shared" si="2"/>
        <v>14257.39</v>
      </c>
      <c r="L38" s="42">
        <f t="shared" si="3"/>
        <v>28514.78</v>
      </c>
      <c r="M38" s="54"/>
    </row>
    <row r="39" spans="1:13" s="45" customFormat="1" ht="135">
      <c r="A39" s="5">
        <v>33</v>
      </c>
      <c r="B39" s="41" t="s">
        <v>113</v>
      </c>
      <c r="C39" s="7" t="s">
        <v>114</v>
      </c>
      <c r="D39" s="8" t="s">
        <v>110</v>
      </c>
      <c r="E39" s="35"/>
      <c r="F39" s="10" t="s">
        <v>92</v>
      </c>
      <c r="G39" s="69">
        <v>2</v>
      </c>
      <c r="H39" s="12">
        <v>14257.39</v>
      </c>
      <c r="I39" s="38"/>
      <c r="J39" s="39"/>
      <c r="K39" s="53">
        <f t="shared" si="2"/>
        <v>14257.39</v>
      </c>
      <c r="L39" s="42">
        <f t="shared" si="3"/>
        <v>28514.78</v>
      </c>
      <c r="M39" s="54"/>
    </row>
    <row r="40" spans="1:13" s="45" customFormat="1" ht="135">
      <c r="A40" s="5">
        <v>34</v>
      </c>
      <c r="B40" s="41" t="s">
        <v>115</v>
      </c>
      <c r="C40" s="7" t="s">
        <v>116</v>
      </c>
      <c r="D40" s="8" t="s">
        <v>110</v>
      </c>
      <c r="E40" s="35"/>
      <c r="F40" s="10" t="s">
        <v>92</v>
      </c>
      <c r="G40" s="69">
        <v>1</v>
      </c>
      <c r="H40" s="12">
        <v>435792.28</v>
      </c>
      <c r="I40" s="38"/>
      <c r="J40" s="39"/>
      <c r="K40" s="53">
        <f t="shared" si="2"/>
        <v>435792.28</v>
      </c>
      <c r="L40" s="42">
        <f t="shared" si="3"/>
        <v>435792.28</v>
      </c>
      <c r="M40" s="54"/>
    </row>
    <row r="41" spans="1:13" s="45" customFormat="1" ht="135">
      <c r="A41" s="5">
        <v>35</v>
      </c>
      <c r="B41" s="41" t="s">
        <v>117</v>
      </c>
      <c r="C41" s="7" t="s">
        <v>118</v>
      </c>
      <c r="D41" s="8" t="s">
        <v>110</v>
      </c>
      <c r="E41" s="35"/>
      <c r="F41" s="10" t="s">
        <v>92</v>
      </c>
      <c r="G41" s="69">
        <v>2</v>
      </c>
      <c r="H41" s="12">
        <v>179979.17</v>
      </c>
      <c r="I41" s="38"/>
      <c r="J41" s="39"/>
      <c r="K41" s="53">
        <f t="shared" si="2"/>
        <v>179979.17</v>
      </c>
      <c r="L41" s="42">
        <f t="shared" si="3"/>
        <v>359958.34</v>
      </c>
      <c r="M41" s="54"/>
    </row>
    <row r="42" spans="1:13" s="45" customFormat="1" ht="135">
      <c r="A42" s="5">
        <v>36</v>
      </c>
      <c r="B42" s="41" t="s">
        <v>119</v>
      </c>
      <c r="C42" s="7" t="s">
        <v>120</v>
      </c>
      <c r="D42" s="8" t="s">
        <v>110</v>
      </c>
      <c r="E42" s="35"/>
      <c r="F42" s="10" t="s">
        <v>92</v>
      </c>
      <c r="G42" s="69">
        <v>2</v>
      </c>
      <c r="H42" s="12">
        <v>187057.29</v>
      </c>
      <c r="I42" s="38"/>
      <c r="J42" s="39"/>
      <c r="K42" s="53">
        <f t="shared" si="2"/>
        <v>187057.29</v>
      </c>
      <c r="L42" s="42">
        <f t="shared" si="3"/>
        <v>374114.58</v>
      </c>
      <c r="M42" s="54"/>
    </row>
    <row r="43" spans="1:13" s="45" customFormat="1" ht="135">
      <c r="A43" s="5">
        <v>37</v>
      </c>
      <c r="B43" s="41" t="s">
        <v>121</v>
      </c>
      <c r="C43" s="7" t="s">
        <v>122</v>
      </c>
      <c r="D43" s="8" t="s">
        <v>110</v>
      </c>
      <c r="E43" s="35"/>
      <c r="F43" s="10" t="s">
        <v>92</v>
      </c>
      <c r="G43" s="69">
        <v>2</v>
      </c>
      <c r="H43" s="12">
        <v>278057.78000000003</v>
      </c>
      <c r="I43" s="38"/>
      <c r="J43" s="39"/>
      <c r="K43" s="53">
        <f t="shared" si="2"/>
        <v>278057.78000000003</v>
      </c>
      <c r="L43" s="42">
        <f t="shared" si="3"/>
        <v>556115.56000000006</v>
      </c>
      <c r="M43" s="54"/>
    </row>
    <row r="44" spans="1:13" s="45" customFormat="1" ht="135">
      <c r="A44" s="5">
        <v>38</v>
      </c>
      <c r="B44" s="41" t="s">
        <v>123</v>
      </c>
      <c r="C44" s="7" t="s">
        <v>124</v>
      </c>
      <c r="D44" s="8" t="s">
        <v>110</v>
      </c>
      <c r="E44" s="35"/>
      <c r="F44" s="10" t="s">
        <v>92</v>
      </c>
      <c r="G44" s="69">
        <v>2</v>
      </c>
      <c r="H44" s="12">
        <v>489381.55</v>
      </c>
      <c r="I44" s="38"/>
      <c r="J44" s="39"/>
      <c r="K44" s="53">
        <f t="shared" si="2"/>
        <v>489381.55</v>
      </c>
      <c r="L44" s="42">
        <f t="shared" si="3"/>
        <v>978763.1</v>
      </c>
      <c r="M44" s="54"/>
    </row>
    <row r="45" spans="1:13" s="45" customFormat="1" ht="135">
      <c r="A45" s="5">
        <v>39</v>
      </c>
      <c r="B45" s="41" t="s">
        <v>125</v>
      </c>
      <c r="C45" s="7" t="s">
        <v>126</v>
      </c>
      <c r="D45" s="8" t="s">
        <v>110</v>
      </c>
      <c r="E45" s="35"/>
      <c r="F45" s="10" t="s">
        <v>92</v>
      </c>
      <c r="G45" s="69">
        <v>1</v>
      </c>
      <c r="H45" s="12">
        <v>23053.87</v>
      </c>
      <c r="I45" s="38"/>
      <c r="J45" s="39"/>
      <c r="K45" s="53">
        <f t="shared" si="2"/>
        <v>23053.87</v>
      </c>
      <c r="L45" s="42">
        <f t="shared" si="3"/>
        <v>23053.87</v>
      </c>
      <c r="M45" s="54"/>
    </row>
    <row r="46" spans="1:13" s="45" customFormat="1" ht="135">
      <c r="A46" s="5">
        <v>40</v>
      </c>
      <c r="B46" s="41" t="s">
        <v>127</v>
      </c>
      <c r="C46" s="7" t="s">
        <v>128</v>
      </c>
      <c r="D46" s="8" t="s">
        <v>110</v>
      </c>
      <c r="E46" s="35"/>
      <c r="F46" s="10" t="s">
        <v>92</v>
      </c>
      <c r="G46" s="69">
        <v>2</v>
      </c>
      <c r="H46" s="12">
        <v>14257.39</v>
      </c>
      <c r="I46" s="38"/>
      <c r="J46" s="39"/>
      <c r="K46" s="53">
        <f t="shared" si="2"/>
        <v>14257.39</v>
      </c>
      <c r="L46" s="42">
        <f t="shared" si="3"/>
        <v>28514.78</v>
      </c>
      <c r="M46" s="54"/>
    </row>
    <row r="47" spans="1:13" s="45" customFormat="1" ht="135">
      <c r="A47" s="5">
        <v>41</v>
      </c>
      <c r="B47" s="41" t="s">
        <v>129</v>
      </c>
      <c r="C47" s="7" t="s">
        <v>130</v>
      </c>
      <c r="D47" s="8" t="s">
        <v>110</v>
      </c>
      <c r="E47" s="35"/>
      <c r="F47" s="10" t="s">
        <v>92</v>
      </c>
      <c r="G47" s="69">
        <v>2</v>
      </c>
      <c r="H47" s="12">
        <v>23053.87</v>
      </c>
      <c r="I47" s="38"/>
      <c r="J47" s="39"/>
      <c r="K47" s="53">
        <f t="shared" si="2"/>
        <v>23053.87</v>
      </c>
      <c r="L47" s="42">
        <f t="shared" si="3"/>
        <v>46107.74</v>
      </c>
      <c r="M47" s="54"/>
    </row>
    <row r="48" spans="1:13" s="45" customFormat="1" ht="135">
      <c r="A48" s="5">
        <v>42</v>
      </c>
      <c r="B48" s="41" t="s">
        <v>131</v>
      </c>
      <c r="C48" s="7" t="s">
        <v>132</v>
      </c>
      <c r="D48" s="8" t="s">
        <v>110</v>
      </c>
      <c r="E48" s="35"/>
      <c r="F48" s="10" t="s">
        <v>92</v>
      </c>
      <c r="G48" s="69">
        <v>2</v>
      </c>
      <c r="H48" s="12">
        <v>14257.39</v>
      </c>
      <c r="I48" s="38"/>
      <c r="J48" s="39"/>
      <c r="K48" s="53">
        <f t="shared" si="2"/>
        <v>14257.39</v>
      </c>
      <c r="L48" s="42">
        <f t="shared" si="3"/>
        <v>28514.78</v>
      </c>
      <c r="M48" s="54"/>
    </row>
    <row r="49" spans="1:20" s="45" customFormat="1" ht="135">
      <c r="A49" s="5">
        <v>43</v>
      </c>
      <c r="B49" s="70" t="s">
        <v>133</v>
      </c>
      <c r="C49" s="7" t="s">
        <v>134</v>
      </c>
      <c r="D49" s="8" t="s">
        <v>110</v>
      </c>
      <c r="E49" s="35"/>
      <c r="F49" s="10" t="s">
        <v>92</v>
      </c>
      <c r="G49" s="69">
        <v>2</v>
      </c>
      <c r="H49" s="12">
        <v>204122</v>
      </c>
      <c r="I49" s="38"/>
      <c r="J49" s="39"/>
      <c r="K49" s="53">
        <f t="shared" si="2"/>
        <v>204122</v>
      </c>
      <c r="L49" s="42">
        <f t="shared" si="3"/>
        <v>408244</v>
      </c>
      <c r="M49" s="54"/>
    </row>
    <row r="50" spans="1:20" s="45" customFormat="1" ht="135">
      <c r="A50" s="5">
        <v>44</v>
      </c>
      <c r="B50" s="70" t="s">
        <v>135</v>
      </c>
      <c r="C50" s="7" t="s">
        <v>136</v>
      </c>
      <c r="D50" s="8" t="s">
        <v>137</v>
      </c>
      <c r="E50" s="35"/>
      <c r="F50" s="10" t="s">
        <v>92</v>
      </c>
      <c r="G50" s="71">
        <v>1</v>
      </c>
      <c r="H50" s="12">
        <v>555104</v>
      </c>
      <c r="I50" s="38"/>
      <c r="J50" s="39"/>
      <c r="K50" s="53">
        <f t="shared" si="2"/>
        <v>555104</v>
      </c>
      <c r="L50" s="42">
        <f t="shared" si="3"/>
        <v>555104</v>
      </c>
      <c r="M50" s="54"/>
    </row>
    <row r="51" spans="1:20" s="45" customFormat="1" ht="135">
      <c r="A51" s="5">
        <v>45</v>
      </c>
      <c r="B51" s="41" t="s">
        <v>138</v>
      </c>
      <c r="C51" s="7" t="s">
        <v>139</v>
      </c>
      <c r="D51" s="8" t="s">
        <v>110</v>
      </c>
      <c r="E51" s="35"/>
      <c r="F51" s="10" t="s">
        <v>92</v>
      </c>
      <c r="G51" s="71">
        <v>1</v>
      </c>
      <c r="H51" s="12">
        <v>236601.75</v>
      </c>
      <c r="I51" s="38"/>
      <c r="J51" s="39"/>
      <c r="K51" s="53">
        <f t="shared" si="2"/>
        <v>236601.75</v>
      </c>
      <c r="L51" s="42">
        <f t="shared" si="3"/>
        <v>236601.75</v>
      </c>
      <c r="M51" s="54"/>
    </row>
    <row r="52" spans="1:20" s="45" customFormat="1" ht="120">
      <c r="A52" s="5">
        <v>46</v>
      </c>
      <c r="B52" s="41" t="s">
        <v>140</v>
      </c>
      <c r="C52" s="7" t="s">
        <v>141</v>
      </c>
      <c r="D52" s="18" t="s">
        <v>142</v>
      </c>
      <c r="E52" s="35"/>
      <c r="F52" s="10" t="s">
        <v>92</v>
      </c>
      <c r="G52" s="34">
        <v>2</v>
      </c>
      <c r="H52" s="37">
        <f>917654*1.19</f>
        <v>1092008.26</v>
      </c>
      <c r="I52" s="38"/>
      <c r="J52" s="39"/>
      <c r="K52" s="53">
        <f t="shared" si="2"/>
        <v>1092008.26</v>
      </c>
      <c r="L52" s="42">
        <f t="shared" si="3"/>
        <v>2184016.52</v>
      </c>
      <c r="M52" s="54"/>
    </row>
    <row r="53" spans="1:20" s="45" customFormat="1" ht="120">
      <c r="A53" s="5">
        <v>47</v>
      </c>
      <c r="B53" s="18" t="s">
        <v>143</v>
      </c>
      <c r="C53" s="16" t="s">
        <v>144</v>
      </c>
      <c r="D53" s="16" t="s">
        <v>145</v>
      </c>
      <c r="E53" s="35"/>
      <c r="F53" s="10" t="s">
        <v>92</v>
      </c>
      <c r="G53" s="34">
        <v>2</v>
      </c>
      <c r="H53" s="37">
        <f>542096*1.19</f>
        <v>645094.24</v>
      </c>
      <c r="I53" s="38"/>
      <c r="J53" s="39"/>
      <c r="K53" s="53">
        <f t="shared" si="2"/>
        <v>645094.24</v>
      </c>
      <c r="L53" s="42">
        <f t="shared" ref="L53:L60" si="4">K53*G53</f>
        <v>1290188.48</v>
      </c>
      <c r="M53" s="54"/>
    </row>
    <row r="54" spans="1:20" s="45" customFormat="1" ht="120">
      <c r="A54" s="5">
        <v>48</v>
      </c>
      <c r="B54" s="18" t="s">
        <v>146</v>
      </c>
      <c r="C54" s="16" t="s">
        <v>147</v>
      </c>
      <c r="D54" s="16" t="s">
        <v>142</v>
      </c>
      <c r="E54" s="35"/>
      <c r="F54" s="10" t="s">
        <v>92</v>
      </c>
      <c r="G54" s="34">
        <v>2</v>
      </c>
      <c r="H54" s="37">
        <f>325427*1.19</f>
        <v>387258.13</v>
      </c>
      <c r="I54" s="38"/>
      <c r="J54" s="39"/>
      <c r="K54" s="53">
        <f t="shared" si="2"/>
        <v>387258.13</v>
      </c>
      <c r="L54" s="42">
        <f t="shared" si="4"/>
        <v>774516.26</v>
      </c>
      <c r="M54" s="54"/>
    </row>
    <row r="55" spans="1:20" s="45" customFormat="1" ht="92.4">
      <c r="A55" s="5">
        <v>49</v>
      </c>
      <c r="B55" s="41" t="s">
        <v>148</v>
      </c>
      <c r="C55" s="7" t="s">
        <v>149</v>
      </c>
      <c r="D55" s="7" t="s">
        <v>150</v>
      </c>
      <c r="E55" s="35"/>
      <c r="F55" s="36" t="s">
        <v>151</v>
      </c>
      <c r="G55" s="34">
        <v>1</v>
      </c>
      <c r="H55" s="37">
        <f>834386*1.19</f>
        <v>992919.34</v>
      </c>
      <c r="I55" s="38"/>
      <c r="J55" s="39"/>
      <c r="K55" s="53">
        <f t="shared" si="2"/>
        <v>992919.34</v>
      </c>
      <c r="L55" s="42">
        <f t="shared" si="4"/>
        <v>992919.34</v>
      </c>
      <c r="M55" s="54"/>
    </row>
    <row r="56" spans="1:20" s="45" customFormat="1" ht="92.4">
      <c r="A56" s="5">
        <v>50</v>
      </c>
      <c r="B56" s="41" t="s">
        <v>152</v>
      </c>
      <c r="C56" s="7" t="s">
        <v>153</v>
      </c>
      <c r="D56" s="7" t="s">
        <v>154</v>
      </c>
      <c r="E56" s="35"/>
      <c r="F56" s="36" t="s">
        <v>92</v>
      </c>
      <c r="G56" s="34">
        <v>1</v>
      </c>
      <c r="H56" s="37">
        <f>985626*1.19</f>
        <v>1172894.94</v>
      </c>
      <c r="I56" s="38"/>
      <c r="J56" s="39"/>
      <c r="K56" s="53">
        <f t="shared" si="2"/>
        <v>1172894.94</v>
      </c>
      <c r="L56" s="42">
        <f t="shared" si="4"/>
        <v>1172894.94</v>
      </c>
      <c r="M56" s="54"/>
    </row>
    <row r="57" spans="1:20" s="45" customFormat="1" ht="92.4">
      <c r="A57" s="5">
        <v>51</v>
      </c>
      <c r="B57" s="41" t="s">
        <v>155</v>
      </c>
      <c r="C57" s="7" t="s">
        <v>156</v>
      </c>
      <c r="D57" s="7" t="s">
        <v>157</v>
      </c>
      <c r="E57" s="35"/>
      <c r="F57" s="36" t="s">
        <v>92</v>
      </c>
      <c r="G57" s="34">
        <v>1</v>
      </c>
      <c r="H57" s="37">
        <f>149544*1.19</f>
        <v>177957.36</v>
      </c>
      <c r="I57" s="38"/>
      <c r="J57" s="39"/>
      <c r="K57" s="53">
        <f t="shared" si="2"/>
        <v>177957.36</v>
      </c>
      <c r="L57" s="42">
        <f t="shared" si="4"/>
        <v>177957.36</v>
      </c>
      <c r="M57" s="54"/>
    </row>
    <row r="58" spans="1:20" s="45" customFormat="1" ht="92.4">
      <c r="A58" s="5">
        <v>52</v>
      </c>
      <c r="B58" s="41" t="s">
        <v>158</v>
      </c>
      <c r="C58" s="7" t="s">
        <v>159</v>
      </c>
      <c r="D58" s="7" t="s">
        <v>160</v>
      </c>
      <c r="E58" s="35"/>
      <c r="F58" s="36" t="s">
        <v>92</v>
      </c>
      <c r="G58" s="34">
        <v>1</v>
      </c>
      <c r="H58" s="37">
        <f>520854*1.19</f>
        <v>619816.26</v>
      </c>
      <c r="I58" s="38"/>
      <c r="J58" s="39"/>
      <c r="K58" s="53">
        <f t="shared" si="2"/>
        <v>619816.26</v>
      </c>
      <c r="L58" s="42">
        <f t="shared" si="4"/>
        <v>619816.26</v>
      </c>
      <c r="M58" s="54"/>
    </row>
    <row r="59" spans="1:20" s="45" customFormat="1" ht="105.6">
      <c r="A59" s="5">
        <v>53</v>
      </c>
      <c r="B59" s="41" t="s">
        <v>161</v>
      </c>
      <c r="C59" s="7" t="s">
        <v>162</v>
      </c>
      <c r="D59" s="7" t="s">
        <v>163</v>
      </c>
      <c r="E59" s="35"/>
      <c r="F59" s="36" t="s">
        <v>92</v>
      </c>
      <c r="G59" s="34">
        <v>8</v>
      </c>
      <c r="H59" s="37">
        <f>22517*1.19</f>
        <v>26795.23</v>
      </c>
      <c r="I59" s="38"/>
      <c r="J59" s="39"/>
      <c r="K59" s="53">
        <f t="shared" si="2"/>
        <v>26795.23</v>
      </c>
      <c r="L59" s="42">
        <f t="shared" si="4"/>
        <v>214361.84</v>
      </c>
      <c r="M59" s="54"/>
      <c r="T59" s="49"/>
    </row>
    <row r="60" spans="1:20" s="45" customFormat="1" ht="92.4">
      <c r="A60" s="5">
        <v>54</v>
      </c>
      <c r="B60" s="41" t="s">
        <v>164</v>
      </c>
      <c r="C60" s="7" t="s">
        <v>165</v>
      </c>
      <c r="D60" s="7" t="s">
        <v>142</v>
      </c>
      <c r="E60" s="9"/>
      <c r="F60" s="10" t="s">
        <v>92</v>
      </c>
      <c r="G60" s="17">
        <v>2</v>
      </c>
      <c r="H60" s="28">
        <f>793601*1.19</f>
        <v>944385.19</v>
      </c>
      <c r="I60" s="12"/>
      <c r="J60" s="13"/>
      <c r="K60" s="53">
        <f t="shared" si="2"/>
        <v>944385.19</v>
      </c>
      <c r="L60" s="42">
        <f t="shared" si="4"/>
        <v>1888770.38</v>
      </c>
      <c r="M60" s="51"/>
      <c r="P60" s="50"/>
    </row>
    <row r="61" spans="1:20">
      <c r="A61" s="102" t="s">
        <v>166</v>
      </c>
      <c r="B61" s="103"/>
      <c r="C61" s="103"/>
      <c r="D61" s="103"/>
      <c r="E61" s="103"/>
      <c r="F61" s="103"/>
      <c r="G61" s="103"/>
      <c r="H61" s="103"/>
      <c r="I61" s="103"/>
      <c r="J61" s="104"/>
      <c r="K61" s="72">
        <f>SUM(K12:K60)</f>
        <v>22523618.109999999</v>
      </c>
      <c r="L61" s="72">
        <f>SUM(L7:L60)</f>
        <v>43300000.400000006</v>
      </c>
      <c r="M61" s="73"/>
      <c r="O61" s="74"/>
    </row>
    <row r="62" spans="1:20" ht="45" customHeight="1">
      <c r="A62" s="88" t="s">
        <v>167</v>
      </c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</row>
    <row r="63" spans="1:20" s="46" customFormat="1">
      <c r="I63" s="75"/>
    </row>
    <row r="64" spans="1:20" s="46" customFormat="1">
      <c r="I64" s="75"/>
    </row>
    <row r="65" spans="9:9" s="46" customFormat="1">
      <c r="I65" s="75"/>
    </row>
    <row r="66" spans="9:9" s="46" customFormat="1">
      <c r="I66" s="75"/>
    </row>
    <row r="67" spans="9:9" s="46" customFormat="1">
      <c r="I67" s="75"/>
    </row>
    <row r="68" spans="9:9" s="46" customFormat="1">
      <c r="I68" s="75"/>
    </row>
    <row r="69" spans="9:9" s="46" customFormat="1">
      <c r="I69" s="75"/>
    </row>
    <row r="70" spans="9:9" s="46" customFormat="1"/>
    <row r="71" spans="9:9" s="46" customFormat="1">
      <c r="I71" s="75"/>
    </row>
    <row r="72" spans="9:9" s="46" customFormat="1">
      <c r="I72" s="75"/>
    </row>
    <row r="73" spans="9:9" s="46" customFormat="1">
      <c r="I73" s="75"/>
    </row>
    <row r="74" spans="9:9" s="46" customFormat="1">
      <c r="I74" s="75"/>
    </row>
    <row r="75" spans="9:9" s="46" customFormat="1">
      <c r="I75" s="75"/>
    </row>
    <row r="76" spans="9:9" s="46" customFormat="1">
      <c r="I76" s="75"/>
    </row>
    <row r="77" spans="9:9" s="46" customFormat="1">
      <c r="I77" s="75"/>
    </row>
    <row r="78" spans="9:9" s="46" customFormat="1">
      <c r="I78" s="75"/>
    </row>
    <row r="79" spans="9:9" s="46" customFormat="1">
      <c r="I79" s="75"/>
    </row>
    <row r="80" spans="9:9" s="46" customFormat="1">
      <c r="I80" s="75"/>
    </row>
    <row r="81" spans="9:9" s="46" customFormat="1">
      <c r="I81" s="75"/>
    </row>
  </sheetData>
  <autoFilter ref="A1:M62" xr:uid="{00000000-0009-0000-0000-000000000000}"/>
  <mergeCells count="7">
    <mergeCell ref="A62:M62"/>
    <mergeCell ref="A1:M2"/>
    <mergeCell ref="A3:M3"/>
    <mergeCell ref="A4:B4"/>
    <mergeCell ref="C4:M4"/>
    <mergeCell ref="A5:M5"/>
    <mergeCell ref="A61:J61"/>
  </mergeCells>
  <dataValidations count="1">
    <dataValidation type="whole" operator="greaterThan" allowBlank="1" showInputMessage="1" showErrorMessage="1" sqref="G7:G11 J7:J11" xr:uid="{00000000-0002-0000-0000-000000000000}">
      <formula1>0</formula1>
    </dataValidation>
  </dataValidations>
  <pageMargins left="0.7" right="0.7" top="0.75" bottom="0.75" header="0.3" footer="0.3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2"/>
  <sheetViews>
    <sheetView zoomScale="60" zoomScaleNormal="60" workbookViewId="0">
      <selection activeCell="G5" sqref="G5"/>
    </sheetView>
  </sheetViews>
  <sheetFormatPr baseColWidth="10" defaultColWidth="11" defaultRowHeight="14.4"/>
  <cols>
    <col min="3" max="3" width="24" customWidth="1"/>
    <col min="4" max="4" width="21.44140625" customWidth="1"/>
    <col min="8" max="8" width="18" customWidth="1"/>
    <col min="9" max="9" width="17.44140625" customWidth="1"/>
    <col min="11" max="11" width="21.109375" customWidth="1"/>
  </cols>
  <sheetData>
    <row r="2" spans="1:11" ht="115.2">
      <c r="A2" s="2" t="s">
        <v>5</v>
      </c>
      <c r="B2" s="3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15</v>
      </c>
      <c r="I2" s="2" t="s">
        <v>16</v>
      </c>
    </row>
    <row r="3" spans="1:11" ht="144">
      <c r="A3" s="5">
        <v>1</v>
      </c>
      <c r="B3" s="26" t="s">
        <v>18</v>
      </c>
      <c r="C3" s="25" t="s">
        <v>19</v>
      </c>
      <c r="D3" s="25" t="s">
        <v>20</v>
      </c>
      <c r="E3" s="25"/>
      <c r="F3" s="5" t="s">
        <v>21</v>
      </c>
      <c r="G3" s="27">
        <v>10</v>
      </c>
      <c r="H3" s="14"/>
      <c r="I3" s="42">
        <f>H3*G3</f>
        <v>0</v>
      </c>
      <c r="K3" s="22"/>
    </row>
    <row r="4" spans="1:11" ht="129.6">
      <c r="A4" s="5">
        <v>2</v>
      </c>
      <c r="B4" s="26" t="s">
        <v>22</v>
      </c>
      <c r="C4" s="25" t="s">
        <v>23</v>
      </c>
      <c r="D4" s="25" t="s">
        <v>24</v>
      </c>
      <c r="E4" s="25"/>
      <c r="F4" s="5" t="s">
        <v>25</v>
      </c>
      <c r="G4" s="27">
        <v>10</v>
      </c>
      <c r="H4" s="14"/>
      <c r="I4" s="42">
        <f>H4*G4</f>
        <v>0</v>
      </c>
      <c r="K4" s="22"/>
    </row>
    <row r="5" spans="1:11" ht="115.2">
      <c r="A5" s="5">
        <v>3</v>
      </c>
      <c r="B5" s="24" t="s">
        <v>26</v>
      </c>
      <c r="C5" s="25" t="s">
        <v>27</v>
      </c>
      <c r="D5" s="25" t="s">
        <v>28</v>
      </c>
      <c r="E5" s="25"/>
      <c r="F5" s="5" t="s">
        <v>29</v>
      </c>
      <c r="G5" s="27">
        <v>6</v>
      </c>
      <c r="H5" s="14"/>
      <c r="I5" s="15">
        <f>H5*G5</f>
        <v>0</v>
      </c>
      <c r="K5" s="22"/>
    </row>
    <row r="6" spans="1:11">
      <c r="A6" s="105" t="s">
        <v>16</v>
      </c>
      <c r="B6" s="105"/>
      <c r="C6" s="105"/>
      <c r="D6" s="105"/>
      <c r="E6" s="105"/>
      <c r="F6" s="105"/>
      <c r="G6" s="105"/>
      <c r="H6" s="105"/>
      <c r="I6" s="77">
        <f>SUM(I3:I5)</f>
        <v>0</v>
      </c>
    </row>
    <row r="8" spans="1:11">
      <c r="K8" s="22"/>
    </row>
    <row r="10" spans="1:11">
      <c r="K10" s="22"/>
    </row>
    <row r="12" spans="1:11">
      <c r="K12" s="22"/>
    </row>
  </sheetData>
  <mergeCells count="1">
    <mergeCell ref="A6:H6"/>
  </mergeCells>
  <dataValidations count="1">
    <dataValidation type="whole" operator="greaterThan" allowBlank="1" showInputMessage="1" showErrorMessage="1" sqref="G3:G5" xr:uid="{00000000-0002-0000-0100-000000000000}">
      <formula1>0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tabSelected="1" topLeftCell="A14" zoomScale="61" zoomScaleNormal="50" workbookViewId="0">
      <selection activeCell="F16" sqref="F16"/>
    </sheetView>
  </sheetViews>
  <sheetFormatPr baseColWidth="10" defaultColWidth="11" defaultRowHeight="14.4"/>
  <cols>
    <col min="2" max="2" width="21.109375" customWidth="1"/>
    <col min="3" max="3" width="39.5546875" customWidth="1"/>
    <col min="4" max="4" width="38.44140625" customWidth="1"/>
    <col min="8" max="9" width="15.109375" style="23" customWidth="1"/>
    <col min="11" max="11" width="14.109375" bestFit="1" customWidth="1"/>
    <col min="12" max="12" width="11.88671875" customWidth="1"/>
  </cols>
  <sheetData>
    <row r="1" spans="1:11" ht="72.599999999999994" thickBot="1">
      <c r="A1" s="2" t="s">
        <v>5</v>
      </c>
      <c r="B1" s="3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4" t="s">
        <v>15</v>
      </c>
      <c r="I1" s="4" t="s">
        <v>16</v>
      </c>
    </row>
    <row r="2" spans="1:11" ht="159" thickBot="1">
      <c r="A2" s="5">
        <v>1</v>
      </c>
      <c r="B2" s="24" t="s">
        <v>30</v>
      </c>
      <c r="C2" s="80" t="s">
        <v>178</v>
      </c>
      <c r="D2" s="26" t="s">
        <v>32</v>
      </c>
      <c r="E2" s="25"/>
      <c r="F2" s="84" t="s">
        <v>195</v>
      </c>
      <c r="G2" s="84">
        <v>1</v>
      </c>
      <c r="H2" s="30"/>
      <c r="I2" s="31">
        <f t="shared" ref="I2:I22" si="0">H2*G2</f>
        <v>0</v>
      </c>
      <c r="K2" s="22"/>
    </row>
    <row r="3" spans="1:11" ht="165.6" thickBot="1">
      <c r="A3" s="5">
        <v>2</v>
      </c>
      <c r="B3" s="24" t="s">
        <v>34</v>
      </c>
      <c r="C3" s="81" t="s">
        <v>179</v>
      </c>
      <c r="D3" s="32" t="s">
        <v>32</v>
      </c>
      <c r="E3" s="25"/>
      <c r="F3" s="85" t="s">
        <v>196</v>
      </c>
      <c r="G3" s="85">
        <v>1</v>
      </c>
      <c r="H3" s="30"/>
      <c r="I3" s="31">
        <f t="shared" si="0"/>
        <v>0</v>
      </c>
      <c r="K3" s="22"/>
    </row>
    <row r="4" spans="1:11" ht="165.6" thickBot="1">
      <c r="A4" s="5">
        <v>3</v>
      </c>
      <c r="B4" s="17" t="s">
        <v>37</v>
      </c>
      <c r="C4" s="81" t="s">
        <v>180</v>
      </c>
      <c r="D4" s="32" t="s">
        <v>32</v>
      </c>
      <c r="E4" s="9"/>
      <c r="F4" s="85" t="s">
        <v>50</v>
      </c>
      <c r="G4" s="85">
        <v>2</v>
      </c>
      <c r="H4" s="30"/>
      <c r="I4" s="31">
        <f t="shared" si="0"/>
        <v>0</v>
      </c>
      <c r="K4" s="22"/>
    </row>
    <row r="5" spans="1:11" ht="165.6" thickBot="1">
      <c r="A5" s="5">
        <v>4</v>
      </c>
      <c r="B5" s="17" t="s">
        <v>40</v>
      </c>
      <c r="C5" s="81" t="s">
        <v>41</v>
      </c>
      <c r="D5" s="32" t="s">
        <v>32</v>
      </c>
      <c r="E5" s="9"/>
      <c r="F5" s="85" t="s">
        <v>197</v>
      </c>
      <c r="G5" s="85">
        <v>3</v>
      </c>
      <c r="H5" s="30"/>
      <c r="I5" s="31">
        <f t="shared" si="0"/>
        <v>0</v>
      </c>
      <c r="K5" s="22"/>
    </row>
    <row r="6" spans="1:11" ht="165.6" thickBot="1">
      <c r="A6" s="5">
        <v>5</v>
      </c>
      <c r="B6" s="17" t="s">
        <v>43</v>
      </c>
      <c r="C6" s="81" t="s">
        <v>181</v>
      </c>
      <c r="D6" s="32" t="s">
        <v>32</v>
      </c>
      <c r="E6" s="9"/>
      <c r="F6" s="85" t="s">
        <v>197</v>
      </c>
      <c r="G6" s="85">
        <v>2</v>
      </c>
      <c r="H6" s="30" t="e">
        <f>(#REF!+#REF!)/2</f>
        <v>#REF!</v>
      </c>
      <c r="I6" s="31" t="e">
        <f t="shared" si="0"/>
        <v>#REF!</v>
      </c>
      <c r="K6" s="22"/>
    </row>
    <row r="7" spans="1:11" ht="165.6" thickBot="1">
      <c r="A7" s="5">
        <v>6</v>
      </c>
      <c r="B7" s="17" t="s">
        <v>45</v>
      </c>
      <c r="C7" s="81" t="s">
        <v>46</v>
      </c>
      <c r="D7" s="32" t="s">
        <v>32</v>
      </c>
      <c r="E7" s="9"/>
      <c r="F7" s="85" t="s">
        <v>198</v>
      </c>
      <c r="G7" s="85">
        <v>2</v>
      </c>
      <c r="H7" s="30"/>
      <c r="I7" s="31">
        <f t="shared" si="0"/>
        <v>0</v>
      </c>
      <c r="K7" s="22"/>
    </row>
    <row r="8" spans="1:11" ht="165.6" thickBot="1">
      <c r="A8" s="5">
        <v>7</v>
      </c>
      <c r="B8" s="17" t="s">
        <v>48</v>
      </c>
      <c r="C8" s="82" t="s">
        <v>182</v>
      </c>
      <c r="D8" s="32" t="s">
        <v>32</v>
      </c>
      <c r="E8" s="9"/>
      <c r="F8" s="85" t="s">
        <v>50</v>
      </c>
      <c r="G8" s="85">
        <v>1</v>
      </c>
      <c r="H8" s="30"/>
      <c r="I8" s="31">
        <f t="shared" si="0"/>
        <v>0</v>
      </c>
      <c r="K8" s="22"/>
    </row>
    <row r="9" spans="1:11" ht="165.6" thickBot="1">
      <c r="A9" s="5">
        <v>8</v>
      </c>
      <c r="B9" s="17" t="s">
        <v>51</v>
      </c>
      <c r="C9" s="82" t="s">
        <v>183</v>
      </c>
      <c r="D9" s="32" t="s">
        <v>32</v>
      </c>
      <c r="E9" s="9"/>
      <c r="F9" s="85" t="s">
        <v>50</v>
      </c>
      <c r="G9" s="85">
        <v>2</v>
      </c>
      <c r="H9" s="30"/>
      <c r="I9" s="31">
        <f t="shared" si="0"/>
        <v>0</v>
      </c>
      <c r="K9" s="22"/>
    </row>
    <row r="10" spans="1:11" ht="165.6" thickBot="1">
      <c r="A10" s="5">
        <v>9</v>
      </c>
      <c r="B10" s="17" t="s">
        <v>53</v>
      </c>
      <c r="C10" s="82" t="s">
        <v>184</v>
      </c>
      <c r="D10" s="32" t="s">
        <v>32</v>
      </c>
      <c r="E10" s="9"/>
      <c r="F10" s="85" t="s">
        <v>50</v>
      </c>
      <c r="G10" s="85">
        <v>1</v>
      </c>
      <c r="H10" s="30"/>
      <c r="I10" s="31">
        <f t="shared" si="0"/>
        <v>0</v>
      </c>
      <c r="K10" s="22"/>
    </row>
    <row r="11" spans="1:11" ht="165.6" thickBot="1">
      <c r="A11" s="5">
        <v>10</v>
      </c>
      <c r="B11" s="17" t="s">
        <v>55</v>
      </c>
      <c r="C11" s="82" t="s">
        <v>185</v>
      </c>
      <c r="D11" s="32" t="s">
        <v>32</v>
      </c>
      <c r="E11" s="9"/>
      <c r="F11" s="85" t="s">
        <v>33</v>
      </c>
      <c r="G11" s="85">
        <v>3</v>
      </c>
      <c r="H11" s="30"/>
      <c r="I11" s="31">
        <f t="shared" si="0"/>
        <v>0</v>
      </c>
      <c r="K11" s="22"/>
    </row>
    <row r="12" spans="1:11" ht="165.6" thickBot="1">
      <c r="A12" s="5">
        <v>11</v>
      </c>
      <c r="B12" s="17" t="s">
        <v>57</v>
      </c>
      <c r="C12" s="81" t="s">
        <v>186</v>
      </c>
      <c r="D12" s="32" t="s">
        <v>32</v>
      </c>
      <c r="E12" s="9"/>
      <c r="F12" s="85" t="s">
        <v>199</v>
      </c>
      <c r="G12" s="85">
        <v>4</v>
      </c>
      <c r="H12" s="30"/>
      <c r="I12" s="31">
        <f t="shared" si="0"/>
        <v>0</v>
      </c>
      <c r="K12" s="22"/>
    </row>
    <row r="13" spans="1:11" ht="165.6" thickBot="1">
      <c r="A13" s="5">
        <v>12</v>
      </c>
      <c r="B13" s="17" t="s">
        <v>60</v>
      </c>
      <c r="C13" s="81" t="s">
        <v>187</v>
      </c>
      <c r="D13" s="32" t="s">
        <v>32</v>
      </c>
      <c r="E13" s="9"/>
      <c r="F13" s="85" t="s">
        <v>200</v>
      </c>
      <c r="G13" s="85">
        <v>1</v>
      </c>
      <c r="H13" s="30"/>
      <c r="I13" s="31">
        <f t="shared" si="0"/>
        <v>0</v>
      </c>
      <c r="K13" s="22"/>
    </row>
    <row r="14" spans="1:11" ht="165.6" thickBot="1">
      <c r="A14" s="5">
        <v>13</v>
      </c>
      <c r="B14" s="17" t="s">
        <v>63</v>
      </c>
      <c r="C14" s="81" t="s">
        <v>64</v>
      </c>
      <c r="D14" s="32" t="s">
        <v>32</v>
      </c>
      <c r="E14" s="9"/>
      <c r="F14" s="85" t="s">
        <v>201</v>
      </c>
      <c r="G14" s="85">
        <v>2</v>
      </c>
      <c r="H14" s="30"/>
      <c r="I14" s="31">
        <f t="shared" si="0"/>
        <v>0</v>
      </c>
      <c r="K14" s="22"/>
    </row>
    <row r="15" spans="1:11" ht="165.6" thickBot="1">
      <c r="A15" s="5">
        <v>14</v>
      </c>
      <c r="B15" s="17" t="s">
        <v>65</v>
      </c>
      <c r="C15" s="82" t="s">
        <v>188</v>
      </c>
      <c r="D15" s="32" t="s">
        <v>32</v>
      </c>
      <c r="E15" s="9"/>
      <c r="F15" s="85" t="s">
        <v>50</v>
      </c>
      <c r="G15" s="85">
        <v>4</v>
      </c>
      <c r="H15" s="30"/>
      <c r="I15" s="31">
        <f t="shared" si="0"/>
        <v>0</v>
      </c>
      <c r="K15" s="22"/>
    </row>
    <row r="16" spans="1:11" ht="165.6" thickBot="1">
      <c r="A16" s="5">
        <v>15</v>
      </c>
      <c r="B16" s="17" t="s">
        <v>67</v>
      </c>
      <c r="C16" s="81" t="s">
        <v>189</v>
      </c>
      <c r="D16" s="32" t="s">
        <v>32</v>
      </c>
      <c r="E16" s="9"/>
      <c r="F16" s="85" t="s">
        <v>202</v>
      </c>
      <c r="G16" s="85">
        <v>8</v>
      </c>
      <c r="H16" s="30"/>
      <c r="I16" s="31">
        <f t="shared" si="0"/>
        <v>0</v>
      </c>
      <c r="K16" s="22"/>
    </row>
    <row r="17" spans="1:12" ht="165.6" thickBot="1">
      <c r="A17" s="5">
        <v>16</v>
      </c>
      <c r="B17" s="17" t="s">
        <v>70</v>
      </c>
      <c r="C17" s="81" t="s">
        <v>190</v>
      </c>
      <c r="D17" s="32" t="s">
        <v>32</v>
      </c>
      <c r="E17" s="9"/>
      <c r="F17" s="85" t="s">
        <v>203</v>
      </c>
      <c r="G17" s="85">
        <v>5</v>
      </c>
      <c r="H17" s="30"/>
      <c r="I17" s="31">
        <f t="shared" si="0"/>
        <v>0</v>
      </c>
      <c r="K17" s="22"/>
    </row>
    <row r="18" spans="1:12" ht="165.6" thickBot="1">
      <c r="A18" s="5">
        <v>17</v>
      </c>
      <c r="B18" s="17" t="s">
        <v>73</v>
      </c>
      <c r="C18" s="81" t="s">
        <v>191</v>
      </c>
      <c r="D18" s="32" t="s">
        <v>32</v>
      </c>
      <c r="E18" s="9"/>
      <c r="F18" s="85" t="s">
        <v>204</v>
      </c>
      <c r="G18" s="85">
        <v>1</v>
      </c>
      <c r="H18" s="30"/>
      <c r="I18" s="31">
        <f t="shared" si="0"/>
        <v>0</v>
      </c>
      <c r="K18" s="22"/>
    </row>
    <row r="19" spans="1:12" ht="165.6" thickBot="1">
      <c r="A19" s="33">
        <v>18</v>
      </c>
      <c r="B19" s="34" t="s">
        <v>76</v>
      </c>
      <c r="C19" s="81" t="s">
        <v>192</v>
      </c>
      <c r="D19" s="32" t="s">
        <v>32</v>
      </c>
      <c r="E19" s="35"/>
      <c r="F19" s="85" t="s">
        <v>205</v>
      </c>
      <c r="G19" s="85">
        <v>1</v>
      </c>
      <c r="H19" s="40"/>
      <c r="I19" s="31">
        <f t="shared" si="0"/>
        <v>0</v>
      </c>
      <c r="K19" s="22"/>
    </row>
    <row r="20" spans="1:12" ht="165">
      <c r="A20" s="5">
        <v>19</v>
      </c>
      <c r="B20" s="17" t="s">
        <v>79</v>
      </c>
      <c r="C20" s="83" t="s">
        <v>193</v>
      </c>
      <c r="D20" s="8" t="s">
        <v>32</v>
      </c>
      <c r="E20" s="9"/>
      <c r="F20" s="83" t="s">
        <v>199</v>
      </c>
      <c r="G20" s="83">
        <v>5</v>
      </c>
      <c r="H20" s="30"/>
      <c r="I20" s="31">
        <f t="shared" si="0"/>
        <v>0</v>
      </c>
      <c r="K20" s="22"/>
    </row>
    <row r="21" spans="1:12" ht="165.6" thickBot="1">
      <c r="A21" s="5">
        <v>20</v>
      </c>
      <c r="B21" s="17" t="s">
        <v>86</v>
      </c>
      <c r="C21" s="81" t="s">
        <v>87</v>
      </c>
      <c r="D21" s="8" t="s">
        <v>32</v>
      </c>
      <c r="E21" s="9"/>
      <c r="F21" s="85" t="s">
        <v>206</v>
      </c>
      <c r="G21" s="85">
        <v>5</v>
      </c>
      <c r="H21" s="30"/>
      <c r="I21" s="31">
        <f t="shared" si="0"/>
        <v>0</v>
      </c>
      <c r="K21" s="22"/>
      <c r="L21" s="20"/>
    </row>
    <row r="22" spans="1:12" ht="93" thickBot="1">
      <c r="A22" s="5">
        <v>21</v>
      </c>
      <c r="B22" s="41" t="s">
        <v>82</v>
      </c>
      <c r="C22" s="81" t="s">
        <v>194</v>
      </c>
      <c r="D22" s="7" t="s">
        <v>84</v>
      </c>
      <c r="E22" s="10"/>
      <c r="F22" s="85" t="s">
        <v>85</v>
      </c>
      <c r="G22" s="85">
        <v>1</v>
      </c>
      <c r="H22" s="30"/>
      <c r="I22" s="76">
        <f t="shared" si="0"/>
        <v>0</v>
      </c>
      <c r="K22" s="22"/>
    </row>
    <row r="23" spans="1:12">
      <c r="A23" s="86" t="s">
        <v>16</v>
      </c>
      <c r="B23" s="87"/>
      <c r="C23" s="87"/>
      <c r="D23" s="87"/>
      <c r="E23" s="87"/>
      <c r="F23" s="87"/>
      <c r="G23" s="87"/>
      <c r="H23" s="87"/>
      <c r="I23" s="78"/>
    </row>
    <row r="25" spans="1:12">
      <c r="H25"/>
    </row>
    <row r="26" spans="1:12">
      <c r="H26"/>
    </row>
  </sheetData>
  <mergeCells count="1">
    <mergeCell ref="A23:H23"/>
  </mergeCells>
  <dataValidations count="1">
    <dataValidation type="whole" operator="greaterThan" allowBlank="1" showInputMessage="1" showErrorMessage="1" sqref="G2:G3" xr:uid="{00000000-0002-0000-0200-000000000000}">
      <formula1>0</formula1>
    </dataValidation>
  </dataValidations>
  <pageMargins left="0.7" right="0.7" top="0.75" bottom="0.75" header="0.3" footer="0.3"/>
  <pageSetup orientation="portrait" horizontalDpi="1200" verticalDpi="12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="60" zoomScaleNormal="60" workbookViewId="0">
      <selection activeCell="N4" sqref="N4"/>
    </sheetView>
  </sheetViews>
  <sheetFormatPr baseColWidth="10" defaultColWidth="11" defaultRowHeight="14.4"/>
  <cols>
    <col min="3" max="3" width="29.5546875" customWidth="1"/>
    <col min="4" max="4" width="34.88671875" customWidth="1"/>
    <col min="7" max="7" width="11.5546875" style="1"/>
    <col min="8" max="8" width="14" customWidth="1"/>
    <col min="9" max="9" width="13.5546875" customWidth="1"/>
    <col min="10" max="10" width="13" customWidth="1"/>
  </cols>
  <sheetData>
    <row r="1" spans="1:9" ht="115.2">
      <c r="A1" s="2" t="s">
        <v>5</v>
      </c>
      <c r="B1" s="3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79" t="s">
        <v>177</v>
      </c>
      <c r="I1" s="4" t="s">
        <v>16</v>
      </c>
    </row>
    <row r="2" spans="1:9" ht="120">
      <c r="A2" s="5">
        <v>1</v>
      </c>
      <c r="B2" s="6" t="s">
        <v>108</v>
      </c>
      <c r="C2" s="7" t="s">
        <v>109</v>
      </c>
      <c r="D2" s="8" t="s">
        <v>110</v>
      </c>
      <c r="E2" s="9"/>
      <c r="F2" s="10" t="s">
        <v>92</v>
      </c>
      <c r="G2" s="11">
        <v>10</v>
      </c>
      <c r="H2" s="14"/>
      <c r="I2" s="15">
        <f t="shared" ref="I2:I30" si="0">H2*G2</f>
        <v>0</v>
      </c>
    </row>
    <row r="3" spans="1:9" ht="120">
      <c r="A3" s="5">
        <v>2</v>
      </c>
      <c r="B3" s="6" t="s">
        <v>111</v>
      </c>
      <c r="C3" s="7" t="s">
        <v>112</v>
      </c>
      <c r="D3" s="8" t="s">
        <v>110</v>
      </c>
      <c r="E3" s="9"/>
      <c r="F3" s="10" t="s">
        <v>92</v>
      </c>
      <c r="G3" s="11">
        <v>2</v>
      </c>
      <c r="H3" s="14"/>
      <c r="I3" s="15">
        <f t="shared" si="0"/>
        <v>0</v>
      </c>
    </row>
    <row r="4" spans="1:9" ht="120">
      <c r="A4" s="5">
        <v>3</v>
      </c>
      <c r="B4" s="6" t="s">
        <v>113</v>
      </c>
      <c r="C4" s="7" t="s">
        <v>114</v>
      </c>
      <c r="D4" s="8" t="s">
        <v>110</v>
      </c>
      <c r="E4" s="9"/>
      <c r="F4" s="10" t="s">
        <v>92</v>
      </c>
      <c r="G4" s="11">
        <v>2</v>
      </c>
      <c r="H4" s="14"/>
      <c r="I4" s="15">
        <f t="shared" si="0"/>
        <v>0</v>
      </c>
    </row>
    <row r="5" spans="1:9" ht="105">
      <c r="A5" s="5">
        <v>4</v>
      </c>
      <c r="B5" s="8" t="s">
        <v>143</v>
      </c>
      <c r="C5" s="16" t="s">
        <v>144</v>
      </c>
      <c r="D5" s="16" t="s">
        <v>145</v>
      </c>
      <c r="E5" s="9"/>
      <c r="F5" s="10" t="s">
        <v>92</v>
      </c>
      <c r="G5" s="17">
        <v>2</v>
      </c>
      <c r="H5" s="14"/>
      <c r="I5" s="15">
        <f t="shared" si="0"/>
        <v>0</v>
      </c>
    </row>
    <row r="6" spans="1:9" ht="120">
      <c r="A6" s="5">
        <v>5</v>
      </c>
      <c r="B6" s="6" t="s">
        <v>115</v>
      </c>
      <c r="C6" s="7" t="s">
        <v>116</v>
      </c>
      <c r="D6" s="8" t="s">
        <v>110</v>
      </c>
      <c r="E6" s="9"/>
      <c r="F6" s="10" t="s">
        <v>92</v>
      </c>
      <c r="G6" s="11">
        <v>1</v>
      </c>
      <c r="H6" s="14"/>
      <c r="I6" s="15">
        <f t="shared" si="0"/>
        <v>0</v>
      </c>
    </row>
    <row r="7" spans="1:9" ht="120">
      <c r="A7" s="5">
        <v>6</v>
      </c>
      <c r="B7" s="6" t="s">
        <v>117</v>
      </c>
      <c r="C7" s="7" t="s">
        <v>118</v>
      </c>
      <c r="D7" s="8" t="s">
        <v>110</v>
      </c>
      <c r="E7" s="9"/>
      <c r="F7" s="10" t="s">
        <v>92</v>
      </c>
      <c r="G7" s="11">
        <v>2</v>
      </c>
      <c r="H7" s="14"/>
      <c r="I7" s="15">
        <f t="shared" si="0"/>
        <v>0</v>
      </c>
    </row>
    <row r="8" spans="1:9" ht="120">
      <c r="A8" s="5">
        <v>7</v>
      </c>
      <c r="B8" s="6" t="s">
        <v>119</v>
      </c>
      <c r="C8" s="7" t="s">
        <v>120</v>
      </c>
      <c r="D8" s="8" t="s">
        <v>110</v>
      </c>
      <c r="E8" s="9"/>
      <c r="F8" s="10" t="s">
        <v>92</v>
      </c>
      <c r="G8" s="11">
        <v>2</v>
      </c>
      <c r="H8" s="14"/>
      <c r="I8" s="15">
        <f t="shared" si="0"/>
        <v>0</v>
      </c>
    </row>
    <row r="9" spans="1:9" ht="120">
      <c r="A9" s="5">
        <v>8</v>
      </c>
      <c r="B9" s="6" t="s">
        <v>121</v>
      </c>
      <c r="C9" s="7" t="s">
        <v>122</v>
      </c>
      <c r="D9" s="8" t="s">
        <v>110</v>
      </c>
      <c r="E9" s="9"/>
      <c r="F9" s="10" t="s">
        <v>92</v>
      </c>
      <c r="G9" s="11">
        <v>2</v>
      </c>
      <c r="H9" s="14"/>
      <c r="I9" s="15">
        <f t="shared" si="0"/>
        <v>0</v>
      </c>
    </row>
    <row r="10" spans="1:9" ht="79.2">
      <c r="A10" s="5">
        <v>9</v>
      </c>
      <c r="B10" s="6" t="s">
        <v>164</v>
      </c>
      <c r="C10" s="7" t="s">
        <v>165</v>
      </c>
      <c r="D10" s="7" t="s">
        <v>142</v>
      </c>
      <c r="E10" s="9"/>
      <c r="F10" s="10" t="s">
        <v>92</v>
      </c>
      <c r="G10" s="17">
        <v>2</v>
      </c>
      <c r="H10" s="14"/>
      <c r="I10" s="15">
        <f t="shared" si="0"/>
        <v>0</v>
      </c>
    </row>
    <row r="11" spans="1:9" ht="105">
      <c r="A11" s="5">
        <v>10</v>
      </c>
      <c r="B11" s="6" t="s">
        <v>140</v>
      </c>
      <c r="C11" s="7" t="s">
        <v>141</v>
      </c>
      <c r="D11" s="18" t="s">
        <v>142</v>
      </c>
      <c r="E11" s="9"/>
      <c r="F11" s="10" t="s">
        <v>92</v>
      </c>
      <c r="G11" s="17">
        <v>2</v>
      </c>
      <c r="H11" s="14"/>
      <c r="I11" s="15">
        <f t="shared" si="0"/>
        <v>0</v>
      </c>
    </row>
    <row r="12" spans="1:9" ht="105">
      <c r="A12" s="5">
        <v>11</v>
      </c>
      <c r="B12" s="8" t="s">
        <v>146</v>
      </c>
      <c r="C12" s="16" t="s">
        <v>147</v>
      </c>
      <c r="D12" s="16" t="s">
        <v>142</v>
      </c>
      <c r="E12" s="9"/>
      <c r="F12" s="10" t="s">
        <v>92</v>
      </c>
      <c r="G12" s="17">
        <v>2</v>
      </c>
      <c r="H12" s="14"/>
      <c r="I12" s="15">
        <f t="shared" si="0"/>
        <v>0</v>
      </c>
    </row>
    <row r="13" spans="1:9" ht="120">
      <c r="A13" s="5">
        <v>12</v>
      </c>
      <c r="B13" s="6" t="s">
        <v>123</v>
      </c>
      <c r="C13" s="7" t="s">
        <v>124</v>
      </c>
      <c r="D13" s="8" t="s">
        <v>110</v>
      </c>
      <c r="E13" s="9"/>
      <c r="F13" s="10" t="s">
        <v>92</v>
      </c>
      <c r="G13" s="11">
        <v>2</v>
      </c>
      <c r="H13" s="14"/>
      <c r="I13" s="15">
        <f t="shared" si="0"/>
        <v>0</v>
      </c>
    </row>
    <row r="14" spans="1:9" ht="120">
      <c r="A14" s="5">
        <v>13</v>
      </c>
      <c r="B14" s="6" t="s">
        <v>127</v>
      </c>
      <c r="C14" s="7" t="s">
        <v>128</v>
      </c>
      <c r="D14" s="8" t="s">
        <v>110</v>
      </c>
      <c r="E14" s="9"/>
      <c r="F14" s="10" t="s">
        <v>92</v>
      </c>
      <c r="G14" s="11">
        <v>2</v>
      </c>
      <c r="H14" s="14"/>
      <c r="I14" s="15">
        <f t="shared" si="0"/>
        <v>0</v>
      </c>
    </row>
    <row r="15" spans="1:9" ht="120">
      <c r="A15" s="5">
        <v>14</v>
      </c>
      <c r="B15" s="6" t="s">
        <v>129</v>
      </c>
      <c r="C15" s="7" t="s">
        <v>130</v>
      </c>
      <c r="D15" s="8" t="s">
        <v>110</v>
      </c>
      <c r="E15" s="9"/>
      <c r="F15" s="10" t="s">
        <v>92</v>
      </c>
      <c r="G15" s="11">
        <v>3</v>
      </c>
      <c r="H15" s="14"/>
      <c r="I15" s="15">
        <f t="shared" si="0"/>
        <v>0</v>
      </c>
    </row>
    <row r="16" spans="1:9" ht="120">
      <c r="A16" s="5">
        <v>15</v>
      </c>
      <c r="B16" s="6" t="s">
        <v>131</v>
      </c>
      <c r="C16" s="7" t="s">
        <v>132</v>
      </c>
      <c r="D16" s="8" t="s">
        <v>110</v>
      </c>
      <c r="E16" s="9"/>
      <c r="F16" s="10" t="s">
        <v>92</v>
      </c>
      <c r="G16" s="11">
        <v>2</v>
      </c>
      <c r="H16" s="14"/>
      <c r="I16" s="15">
        <f t="shared" si="0"/>
        <v>0</v>
      </c>
    </row>
    <row r="17" spans="1:10" ht="120">
      <c r="A17" s="5">
        <v>16</v>
      </c>
      <c r="B17" s="6" t="s">
        <v>133</v>
      </c>
      <c r="C17" s="7" t="s">
        <v>134</v>
      </c>
      <c r="D17" s="8" t="s">
        <v>110</v>
      </c>
      <c r="E17" s="9"/>
      <c r="F17" s="10" t="s">
        <v>92</v>
      </c>
      <c r="G17" s="11">
        <v>2</v>
      </c>
      <c r="H17" s="14"/>
      <c r="I17" s="15">
        <f t="shared" si="0"/>
        <v>0</v>
      </c>
    </row>
    <row r="18" spans="1:10" ht="79.2">
      <c r="A18" s="5">
        <v>17</v>
      </c>
      <c r="B18" s="6" t="s">
        <v>158</v>
      </c>
      <c r="C18" s="7" t="s">
        <v>159</v>
      </c>
      <c r="D18" s="7" t="s">
        <v>160</v>
      </c>
      <c r="E18" s="9"/>
      <c r="F18" s="10" t="s">
        <v>92</v>
      </c>
      <c r="G18" s="17">
        <v>1</v>
      </c>
      <c r="H18" s="14"/>
      <c r="I18" s="15">
        <f t="shared" si="0"/>
        <v>0</v>
      </c>
    </row>
    <row r="19" spans="1:10" ht="115.2">
      <c r="A19" s="5">
        <v>18</v>
      </c>
      <c r="B19" s="19" t="s">
        <v>89</v>
      </c>
      <c r="C19" s="9" t="s">
        <v>90</v>
      </c>
      <c r="D19" s="8" t="s">
        <v>91</v>
      </c>
      <c r="E19" s="9"/>
      <c r="F19" s="10" t="s">
        <v>92</v>
      </c>
      <c r="G19" s="17">
        <v>2</v>
      </c>
      <c r="H19" s="14"/>
      <c r="I19" s="15">
        <f t="shared" si="0"/>
        <v>0</v>
      </c>
    </row>
    <row r="20" spans="1:10" ht="75">
      <c r="A20" s="5">
        <v>19</v>
      </c>
      <c r="B20" s="19" t="s">
        <v>93</v>
      </c>
      <c r="C20" s="9" t="s">
        <v>94</v>
      </c>
      <c r="D20" s="8" t="s">
        <v>95</v>
      </c>
      <c r="E20" s="9"/>
      <c r="F20" s="10" t="s">
        <v>92</v>
      </c>
      <c r="G20" s="17">
        <v>2</v>
      </c>
      <c r="H20" s="14"/>
      <c r="I20" s="15">
        <f t="shared" si="0"/>
        <v>0</v>
      </c>
      <c r="J20" s="20"/>
    </row>
    <row r="21" spans="1:10" ht="120">
      <c r="A21" s="5">
        <v>17</v>
      </c>
      <c r="B21" s="6" t="s">
        <v>135</v>
      </c>
      <c r="C21" s="7" t="s">
        <v>136</v>
      </c>
      <c r="D21" s="8" t="s">
        <v>137</v>
      </c>
      <c r="E21" s="9"/>
      <c r="F21" s="10" t="s">
        <v>92</v>
      </c>
      <c r="G21" s="19">
        <v>1</v>
      </c>
      <c r="H21" s="14"/>
      <c r="I21" s="15">
        <f t="shared" si="0"/>
        <v>0</v>
      </c>
    </row>
    <row r="22" spans="1:10" ht="120">
      <c r="A22" s="5">
        <v>18</v>
      </c>
      <c r="B22" s="6" t="s">
        <v>138</v>
      </c>
      <c r="C22" s="7" t="s">
        <v>139</v>
      </c>
      <c r="D22" s="8" t="s">
        <v>110</v>
      </c>
      <c r="E22" s="9"/>
      <c r="F22" s="10" t="s">
        <v>92</v>
      </c>
      <c r="G22" s="19">
        <v>1</v>
      </c>
      <c r="H22" s="14"/>
      <c r="I22" s="15">
        <f t="shared" si="0"/>
        <v>0</v>
      </c>
    </row>
    <row r="23" spans="1:10" ht="92.4">
      <c r="A23" s="5">
        <v>19</v>
      </c>
      <c r="B23" s="6" t="s">
        <v>161</v>
      </c>
      <c r="C23" s="7" t="s">
        <v>162</v>
      </c>
      <c r="D23" s="7" t="s">
        <v>163</v>
      </c>
      <c r="E23" s="9"/>
      <c r="F23" s="10" t="s">
        <v>92</v>
      </c>
      <c r="G23" s="17">
        <v>8</v>
      </c>
      <c r="H23" s="14"/>
      <c r="I23" s="15">
        <f t="shared" si="0"/>
        <v>0</v>
      </c>
    </row>
    <row r="24" spans="1:10" ht="86.4">
      <c r="A24" s="5">
        <v>20</v>
      </c>
      <c r="B24" s="19" t="s">
        <v>105</v>
      </c>
      <c r="C24" s="9" t="s">
        <v>106</v>
      </c>
      <c r="D24" s="8" t="s">
        <v>107</v>
      </c>
      <c r="E24" s="9"/>
      <c r="F24" s="10" t="s">
        <v>92</v>
      </c>
      <c r="G24" s="17">
        <v>1</v>
      </c>
      <c r="H24" s="14"/>
      <c r="I24" s="15">
        <f t="shared" si="0"/>
        <v>0</v>
      </c>
    </row>
    <row r="25" spans="1:10" ht="90">
      <c r="A25" s="5">
        <v>21</v>
      </c>
      <c r="B25" s="19" t="s">
        <v>102</v>
      </c>
      <c r="C25" s="8" t="s">
        <v>103</v>
      </c>
      <c r="D25" s="8" t="s">
        <v>104</v>
      </c>
      <c r="E25" s="9"/>
      <c r="F25" s="10" t="s">
        <v>92</v>
      </c>
      <c r="G25" s="17">
        <v>1</v>
      </c>
      <c r="H25" s="14"/>
      <c r="I25" s="15">
        <f t="shared" si="0"/>
        <v>0</v>
      </c>
      <c r="J25" s="20"/>
    </row>
    <row r="26" spans="1:10" ht="79.2">
      <c r="A26" s="5">
        <v>22</v>
      </c>
      <c r="B26" s="6" t="s">
        <v>152</v>
      </c>
      <c r="C26" s="7" t="s">
        <v>153</v>
      </c>
      <c r="D26" s="7" t="s">
        <v>154</v>
      </c>
      <c r="E26" s="9"/>
      <c r="F26" s="10" t="s">
        <v>92</v>
      </c>
      <c r="G26" s="17">
        <v>1</v>
      </c>
      <c r="H26" s="14"/>
      <c r="I26" s="15">
        <f t="shared" si="0"/>
        <v>0</v>
      </c>
    </row>
    <row r="27" spans="1:10" ht="79.2">
      <c r="A27" s="5">
        <v>23</v>
      </c>
      <c r="B27" s="6" t="s">
        <v>148</v>
      </c>
      <c r="C27" s="7" t="s">
        <v>149</v>
      </c>
      <c r="D27" s="7" t="s">
        <v>150</v>
      </c>
      <c r="E27" s="9"/>
      <c r="F27" s="10" t="s">
        <v>151</v>
      </c>
      <c r="G27" s="17">
        <v>1</v>
      </c>
      <c r="H27" s="14"/>
      <c r="I27" s="15">
        <f t="shared" si="0"/>
        <v>0</v>
      </c>
    </row>
    <row r="28" spans="1:10" ht="92.4">
      <c r="A28" s="5">
        <v>24</v>
      </c>
      <c r="B28" s="6" t="s">
        <v>155</v>
      </c>
      <c r="C28" s="7" t="s">
        <v>156</v>
      </c>
      <c r="D28" s="7" t="s">
        <v>157</v>
      </c>
      <c r="E28" s="9"/>
      <c r="F28" s="10" t="s">
        <v>92</v>
      </c>
      <c r="G28" s="17">
        <v>1</v>
      </c>
      <c r="H28" s="14"/>
      <c r="I28" s="15">
        <f t="shared" si="0"/>
        <v>0</v>
      </c>
    </row>
    <row r="29" spans="1:10" ht="120">
      <c r="A29" s="5">
        <v>25</v>
      </c>
      <c r="B29" s="19" t="s">
        <v>96</v>
      </c>
      <c r="C29" s="21" t="s">
        <v>97</v>
      </c>
      <c r="D29" s="8" t="s">
        <v>98</v>
      </c>
      <c r="E29" s="9"/>
      <c r="F29" s="10" t="s">
        <v>92</v>
      </c>
      <c r="G29" s="17">
        <v>1</v>
      </c>
      <c r="H29" s="14"/>
      <c r="I29" s="15">
        <f t="shared" si="0"/>
        <v>0</v>
      </c>
    </row>
    <row r="30" spans="1:10" ht="115.2">
      <c r="A30" s="5">
        <v>26</v>
      </c>
      <c r="B30" s="19" t="s">
        <v>99</v>
      </c>
      <c r="C30" s="9" t="s">
        <v>168</v>
      </c>
      <c r="D30" s="8" t="s">
        <v>101</v>
      </c>
      <c r="E30" s="9"/>
      <c r="F30" s="10" t="s">
        <v>92</v>
      </c>
      <c r="G30" s="17">
        <v>1</v>
      </c>
      <c r="H30" s="14"/>
      <c r="I30" s="15">
        <f t="shared" si="0"/>
        <v>0</v>
      </c>
      <c r="J30" s="20"/>
    </row>
    <row r="31" spans="1:10">
      <c r="A31" s="105" t="s">
        <v>16</v>
      </c>
      <c r="B31" s="105"/>
      <c r="C31" s="105"/>
      <c r="D31" s="105"/>
      <c r="E31" s="105"/>
      <c r="F31" s="105"/>
      <c r="G31" s="105"/>
      <c r="H31" s="105"/>
      <c r="I31" s="77">
        <f>SUM(I2:I30)</f>
        <v>0</v>
      </c>
      <c r="J31" s="20"/>
    </row>
  </sheetData>
  <mergeCells count="1">
    <mergeCell ref="A31:H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8"/>
  <sheetViews>
    <sheetView workbookViewId="0">
      <selection sqref="A1:A8"/>
    </sheetView>
  </sheetViews>
  <sheetFormatPr baseColWidth="10" defaultColWidth="11" defaultRowHeight="14.4"/>
  <sheetData>
    <row r="1" spans="1:1">
      <c r="A1" t="s">
        <v>169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  <row r="8" spans="1:1">
      <c r="A8" t="s">
        <v>176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0FFC12-42AF-4B45-B70F-C2C1ECCD6D80}">
  <ds:schemaRefs/>
</ds:datastoreItem>
</file>

<file path=customXml/itemProps2.xml><?xml version="1.0" encoding="utf-8"?>
<ds:datastoreItem xmlns:ds="http://schemas.openxmlformats.org/officeDocument/2006/customXml" ds:itemID="{EB216291-8948-4C9C-B8C8-E794236E981B}">
  <ds:schemaRefs/>
</ds:datastoreItem>
</file>

<file path=customXml/itemProps3.xml><?xml version="1.0" encoding="utf-8"?>
<ds:datastoreItem xmlns:ds="http://schemas.openxmlformats.org/officeDocument/2006/customXml" ds:itemID="{955085BF-1F80-46AF-9AB6-CCB711E62E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Estudio de mercado</vt:lpstr>
      <vt:lpstr>LOTE 1</vt:lpstr>
      <vt:lpstr>LOTE 2</vt:lpstr>
      <vt:lpstr>LOTE 3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GIOVANNY RODRIGUEZ AVENDAÑO</dc:creator>
  <cp:lastModifiedBy>LEONARDO VILLAMOR</cp:lastModifiedBy>
  <dcterms:created xsi:type="dcterms:W3CDTF">2014-03-20T19:22:00Z</dcterms:created>
  <dcterms:modified xsi:type="dcterms:W3CDTF">2026-06-30T17:52:15Z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  <property fmtid="{D5CDD505-2E9C-101B-9397-08002B2CF9AE}" pid="10" name="ICV">
    <vt:lpwstr>0D8C34D56B904C029F4454338E8738A4_13</vt:lpwstr>
  </property>
  <property fmtid="{D5CDD505-2E9C-101B-9397-08002B2CF9AE}" pid="11" name="KSOProductBuildVer">
    <vt:lpwstr>3082-12.1.0.26372</vt:lpwstr>
  </property>
  <property fmtid="{D5CDD505-2E9C-101B-9397-08002B2CF9AE}" pid="12" name="CalculationRule">
    <vt:i4>0</vt:i4>
  </property>
</Properties>
</file>